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 tabRatio="641"/>
  </bookViews>
  <sheets>
    <sheet name="01.10" sheetId="63" r:id="rId1"/>
  </sheets>
  <definedNames>
    <definedName name="_xlnm.Print_Titles" localSheetId="0">'01.10'!$A:$B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G15" i="63" l="1"/>
  <c r="EF15" i="63"/>
  <c r="EE15" i="63"/>
  <c r="ED15" i="63"/>
  <c r="EC15" i="63"/>
  <c r="EB15" i="63"/>
  <c r="EA15" i="63"/>
  <c r="DY15" i="63"/>
  <c r="DX15" i="63"/>
  <c r="DW15" i="63"/>
  <c r="DV15" i="63"/>
  <c r="DU15" i="63"/>
  <c r="DT15" i="63"/>
  <c r="DS15" i="63"/>
  <c r="DR15" i="63"/>
  <c r="DQ15" i="63"/>
  <c r="DP15" i="63"/>
  <c r="DL15" i="63"/>
  <c r="DK15" i="63"/>
  <c r="DJ15" i="63"/>
  <c r="DI15" i="63"/>
  <c r="DH15" i="63"/>
  <c r="DG15" i="63"/>
  <c r="DF15" i="63"/>
  <c r="DE15" i="63"/>
  <c r="DD15" i="63"/>
  <c r="DC15" i="63"/>
  <c r="DB15" i="63"/>
  <c r="DA15" i="63"/>
  <c r="CZ15" i="63"/>
  <c r="CY15" i="63"/>
  <c r="CX15" i="63"/>
  <c r="CU15" i="63"/>
  <c r="CV15" i="63" s="1"/>
  <c r="CT15" i="63"/>
  <c r="CS15" i="63"/>
  <c r="CR15" i="63"/>
  <c r="CQ15" i="63"/>
  <c r="CP15" i="63"/>
  <c r="CO15" i="63"/>
  <c r="CN15" i="63"/>
  <c r="CM15" i="63"/>
  <c r="CL15" i="63"/>
  <c r="CK15" i="63"/>
  <c r="CJ15" i="63"/>
  <c r="CI15" i="63"/>
  <c r="CH15" i="63"/>
  <c r="CG15" i="63"/>
  <c r="CF15" i="63"/>
  <c r="CE15" i="63"/>
  <c r="CD15" i="63"/>
  <c r="CC15" i="63"/>
  <c r="CB15" i="63"/>
  <c r="CA15" i="63"/>
  <c r="BZ15" i="63"/>
  <c r="BY15" i="63"/>
  <c r="BX15" i="63"/>
  <c r="BR15" i="63"/>
  <c r="BQ15" i="63"/>
  <c r="BP15" i="63"/>
  <c r="BO15" i="63"/>
  <c r="BN15" i="63"/>
  <c r="BM15" i="63"/>
  <c r="BL15" i="63"/>
  <c r="BK15" i="63"/>
  <c r="BJ15" i="63"/>
  <c r="BI15" i="63"/>
  <c r="BH15" i="63"/>
  <c r="BG15" i="63"/>
  <c r="BF15" i="63"/>
  <c r="BE15" i="63"/>
  <c r="BD15" i="63"/>
  <c r="BC15" i="63"/>
  <c r="BB15" i="63"/>
  <c r="BA15" i="63"/>
  <c r="AZ15" i="63"/>
  <c r="AY15" i="63"/>
  <c r="AX15" i="63"/>
  <c r="AU15" i="63"/>
  <c r="AT15" i="63"/>
  <c r="AS15" i="63"/>
  <c r="AQ15" i="63"/>
  <c r="AP15" i="63"/>
  <c r="AO15" i="63"/>
  <c r="AN15" i="63"/>
  <c r="AR15" i="63" s="1"/>
  <c r="AK15" i="63"/>
  <c r="AJ15" i="63"/>
  <c r="AI15" i="63"/>
  <c r="AF15" i="63"/>
  <c r="AE15" i="63"/>
  <c r="AD15" i="63"/>
  <c r="AA15" i="63"/>
  <c r="Y15" i="63"/>
  <c r="V15" i="63"/>
  <c r="T15" i="63"/>
  <c r="X15" i="63" s="1"/>
  <c r="D15" i="63"/>
  <c r="C15" i="63"/>
  <c r="EJ14" i="63"/>
  <c r="EI14" i="63"/>
  <c r="EH14" i="63"/>
  <c r="DO14" i="63"/>
  <c r="DM14" i="63"/>
  <c r="E14" i="63" s="1"/>
  <c r="CW14" i="63"/>
  <c r="CV14" i="63"/>
  <c r="BU14" i="63"/>
  <c r="BW14" i="63" s="1"/>
  <c r="BT14" i="63"/>
  <c r="BS14" i="63"/>
  <c r="AW14" i="63"/>
  <c r="AV14" i="63"/>
  <c r="AR14" i="63"/>
  <c r="AQ14" i="63"/>
  <c r="AM14" i="63"/>
  <c r="AL14" i="63"/>
  <c r="AH14" i="63"/>
  <c r="AG14" i="63"/>
  <c r="Z14" i="63"/>
  <c r="U14" i="63"/>
  <c r="DN14" i="63" s="1"/>
  <c r="Q14" i="63"/>
  <c r="O14" i="63"/>
  <c r="L14" i="63"/>
  <c r="K14" i="63"/>
  <c r="J14" i="63"/>
  <c r="EJ13" i="63"/>
  <c r="EH13" i="63"/>
  <c r="DZ13" i="63"/>
  <c r="EI13" i="63" s="1"/>
  <c r="DO13" i="63"/>
  <c r="DN13" i="63"/>
  <c r="DM13" i="63"/>
  <c r="CW13" i="63"/>
  <c r="CV13" i="63"/>
  <c r="BT13" i="63"/>
  <c r="BU13" i="63"/>
  <c r="BS13" i="63"/>
  <c r="AW13" i="63"/>
  <c r="AV13" i="63"/>
  <c r="AR13" i="63"/>
  <c r="AQ13" i="63"/>
  <c r="AM13" i="63"/>
  <c r="AL13" i="63"/>
  <c r="AH13" i="63"/>
  <c r="AG13" i="63"/>
  <c r="AC13" i="63"/>
  <c r="AB13" i="63"/>
  <c r="X13" i="63"/>
  <c r="W13" i="63"/>
  <c r="Q13" i="63"/>
  <c r="P13" i="63"/>
  <c r="O13" i="63"/>
  <c r="L13" i="63"/>
  <c r="K13" i="63"/>
  <c r="J13" i="63"/>
  <c r="EJ12" i="63"/>
  <c r="EH12" i="63"/>
  <c r="DZ12" i="63"/>
  <c r="DO12" i="63"/>
  <c r="DN12" i="63"/>
  <c r="DM12" i="63"/>
  <c r="E12" i="63" s="1"/>
  <c r="CW12" i="63"/>
  <c r="CV12" i="63"/>
  <c r="BU12" i="63"/>
  <c r="BT12" i="63"/>
  <c r="BS12" i="63"/>
  <c r="AW12" i="63"/>
  <c r="AV12" i="63"/>
  <c r="AR12" i="63"/>
  <c r="AQ12" i="63"/>
  <c r="AM12" i="63"/>
  <c r="AL12" i="63"/>
  <c r="AH12" i="63"/>
  <c r="AG12" i="63"/>
  <c r="AC12" i="63"/>
  <c r="AB12" i="63"/>
  <c r="X12" i="63"/>
  <c r="W12" i="63"/>
  <c r="Q12" i="63"/>
  <c r="P12" i="63"/>
  <c r="O12" i="63"/>
  <c r="L12" i="63"/>
  <c r="K12" i="63"/>
  <c r="J12" i="63"/>
  <c r="EJ11" i="63"/>
  <c r="EI11" i="63"/>
  <c r="EH11" i="63"/>
  <c r="EH15" i="63" s="1"/>
  <c r="DO11" i="63"/>
  <c r="G11" i="63" s="1"/>
  <c r="DN11" i="63"/>
  <c r="DM11" i="63"/>
  <c r="CW11" i="63"/>
  <c r="CV11" i="63"/>
  <c r="BU11" i="63"/>
  <c r="BT11" i="63"/>
  <c r="BT15" i="63" s="1"/>
  <c r="BS11" i="63"/>
  <c r="AW11" i="63"/>
  <c r="AV11" i="63"/>
  <c r="AR11" i="63"/>
  <c r="AQ11" i="63"/>
  <c r="AM11" i="63"/>
  <c r="AL11" i="63"/>
  <c r="AH11" i="63"/>
  <c r="AG11" i="63"/>
  <c r="AB11" i="63"/>
  <c r="X11" i="63"/>
  <c r="W11" i="63"/>
  <c r="Q11" i="63"/>
  <c r="P11" i="63"/>
  <c r="O11" i="63"/>
  <c r="O15" i="63" s="1"/>
  <c r="L11" i="63"/>
  <c r="K11" i="63"/>
  <c r="J11" i="63"/>
  <c r="N9" i="63"/>
  <c r="S9" i="63" s="1"/>
  <c r="X9" i="63" s="1"/>
  <c r="AC9" i="63" s="1"/>
  <c r="M9" i="63"/>
  <c r="R9" i="63" s="1"/>
  <c r="W9" i="63" s="1"/>
  <c r="AB9" i="63" s="1"/>
  <c r="L9" i="63"/>
  <c r="Q9" i="63" s="1"/>
  <c r="V9" i="63" s="1"/>
  <c r="AA9" i="63" s="1"/>
  <c r="K9" i="63"/>
  <c r="P9" i="63" s="1"/>
  <c r="U9" i="63" s="1"/>
  <c r="Z9" i="63" s="1"/>
  <c r="EJ15" i="63" l="1"/>
  <c r="AV15" i="63"/>
  <c r="M11" i="63"/>
  <c r="AH15" i="63"/>
  <c r="AW15" i="63"/>
  <c r="S13" i="63"/>
  <c r="BS15" i="63"/>
  <c r="G12" i="63"/>
  <c r="H12" i="63" s="1"/>
  <c r="DZ15" i="63"/>
  <c r="M14" i="63"/>
  <c r="AM15" i="63"/>
  <c r="BW11" i="63"/>
  <c r="EI12" i="63"/>
  <c r="EI15" i="63" s="1"/>
  <c r="U15" i="63"/>
  <c r="Q15" i="63"/>
  <c r="E13" i="63"/>
  <c r="F14" i="63"/>
  <c r="AB15" i="63"/>
  <c r="E11" i="63"/>
  <c r="E15" i="63" s="1"/>
  <c r="F13" i="63"/>
  <c r="H13" i="63" s="1"/>
  <c r="P14" i="63"/>
  <c r="CW15" i="63"/>
  <c r="F12" i="63"/>
  <c r="F11" i="63"/>
  <c r="Z15" i="63"/>
  <c r="G13" i="63"/>
  <c r="I13" i="63" s="1"/>
  <c r="N12" i="63"/>
  <c r="K15" i="63"/>
  <c r="BW12" i="63"/>
  <c r="BW13" i="63"/>
  <c r="J15" i="63"/>
  <c r="N13" i="63"/>
  <c r="BV12" i="63"/>
  <c r="BV14" i="63"/>
  <c r="BV13" i="63"/>
  <c r="BU15" i="63"/>
  <c r="BV15" i="63" s="1"/>
  <c r="G14" i="63"/>
  <c r="AC15" i="63"/>
  <c r="N11" i="63"/>
  <c r="W15" i="63"/>
  <c r="AF9" i="63"/>
  <c r="AK9" i="63"/>
  <c r="AP9" i="63" s="1"/>
  <c r="AU9" i="63" s="1"/>
  <c r="AZ9" i="63" s="1"/>
  <c r="BC9" i="63" s="1"/>
  <c r="AG9" i="63"/>
  <c r="AL9" i="63"/>
  <c r="AQ9" i="63" s="1"/>
  <c r="P15" i="63"/>
  <c r="R15" i="63" s="1"/>
  <c r="I12" i="63"/>
  <c r="AM9" i="63"/>
  <c r="AR9" i="63" s="1"/>
  <c r="AH9" i="63"/>
  <c r="S15" i="63"/>
  <c r="I11" i="63"/>
  <c r="H11" i="63"/>
  <c r="AE9" i="63"/>
  <c r="AJ9" i="63"/>
  <c r="AO9" i="63" s="1"/>
  <c r="AT9" i="63" s="1"/>
  <c r="AY9" i="63" s="1"/>
  <c r="BB9" i="63" s="1"/>
  <c r="BE9" i="63" s="1"/>
  <c r="BH9" i="63" s="1"/>
  <c r="BK9" i="63" s="1"/>
  <c r="BN9" i="63" s="1"/>
  <c r="BQ9" i="63" s="1"/>
  <c r="BT9" i="63" s="1"/>
  <c r="BY9" i="63" s="1"/>
  <c r="CB9" i="63" s="1"/>
  <c r="CE9" i="63" s="1"/>
  <c r="CH9" i="63" s="1"/>
  <c r="CK9" i="63" s="1"/>
  <c r="CN9" i="63" s="1"/>
  <c r="CQ9" i="63" s="1"/>
  <c r="CT9" i="63" s="1"/>
  <c r="CY9" i="63" s="1"/>
  <c r="DB9" i="63" s="1"/>
  <c r="DE9" i="63" s="1"/>
  <c r="DH9" i="63" s="1"/>
  <c r="DK9" i="63" s="1"/>
  <c r="DN9" i="63" s="1"/>
  <c r="DQ9" i="63" s="1"/>
  <c r="DT9" i="63" s="1"/>
  <c r="DW9" i="63" s="1"/>
  <c r="DZ9" i="63" s="1"/>
  <c r="EC9" i="63" s="1"/>
  <c r="EF9" i="63" s="1"/>
  <c r="EI9" i="63" s="1"/>
  <c r="F15" i="63"/>
  <c r="R14" i="63"/>
  <c r="R13" i="63"/>
  <c r="M12" i="63"/>
  <c r="AG15" i="63"/>
  <c r="DM15" i="63"/>
  <c r="N14" i="63"/>
  <c r="DN15" i="63"/>
  <c r="R11" i="63"/>
  <c r="DO15" i="63"/>
  <c r="S11" i="63"/>
  <c r="L15" i="63"/>
  <c r="AL15" i="63"/>
  <c r="BV11" i="63"/>
  <c r="S12" i="63"/>
  <c r="M13" i="63"/>
  <c r="S14" i="63"/>
  <c r="R12" i="63"/>
  <c r="H14" i="63" l="1"/>
  <c r="BW15" i="63"/>
  <c r="G15" i="63"/>
  <c r="H15" i="63" s="1"/>
  <c r="I14" i="63"/>
  <c r="BW9" i="63"/>
  <c r="CW9" i="63" s="1"/>
  <c r="AW9" i="63"/>
  <c r="N15" i="63"/>
  <c r="M15" i="63"/>
  <c r="AV9" i="63"/>
  <c r="BV9" i="63"/>
  <c r="CV9" i="63" s="1"/>
  <c r="BI9" i="63"/>
  <c r="BL9" i="63" s="1"/>
  <c r="BF9" i="63"/>
  <c r="I15" i="63" l="1"/>
  <c r="BO9" i="63"/>
  <c r="BR9" i="63"/>
  <c r="BU9" i="63" s="1"/>
  <c r="BZ9" i="63" s="1"/>
  <c r="CC9" i="63" s="1"/>
  <c r="CF9" i="63" s="1"/>
  <c r="CI9" i="63" s="1"/>
  <c r="CL9" i="63" s="1"/>
  <c r="CO9" i="63" s="1"/>
  <c r="CR9" i="63" s="1"/>
  <c r="CU9" i="63" s="1"/>
  <c r="CZ9" i="63" s="1"/>
  <c r="DC9" i="63" s="1"/>
  <c r="DF9" i="63" s="1"/>
  <c r="DI9" i="63" s="1"/>
  <c r="DL9" i="63" s="1"/>
  <c r="DO9" i="63" s="1"/>
  <c r="DR9" i="63" s="1"/>
  <c r="DU9" i="63" s="1"/>
  <c r="DX9" i="63" s="1"/>
  <c r="EA9" i="63" s="1"/>
  <c r="ED9" i="63" s="1"/>
  <c r="EG9" i="63" s="1"/>
  <c r="EJ9" i="63" s="1"/>
</calcChain>
</file>

<file path=xl/sharedStrings.xml><?xml version="1.0" encoding="utf-8"?>
<sst xmlns="http://schemas.openxmlformats.org/spreadsheetml/2006/main" count="141" uniqueCount="65">
  <si>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</si>
  <si>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</si>
  <si>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</si>
  <si>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</si>
  <si>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</si>
  <si>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</si>
  <si>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</si>
  <si>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</si>
  <si>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</si>
  <si>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</si>
  <si>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</si>
  <si>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</si>
  <si>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</si>
  <si>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</si>
  <si>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</si>
  <si>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</si>
  <si>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</si>
  <si>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</si>
  <si>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</si>
  <si>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</si>
  <si>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</si>
  <si>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</si>
  <si>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</si>
  <si>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</si>
  <si>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</si>
  <si>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t>տող1256
գ) Պետական բյուջեից համայնքի վարչական բյուջեին տրամադրվող այլ դոտացիաներ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</si>
  <si>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</si>
  <si>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</si>
  <si>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</si>
  <si>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</si>
  <si>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</si>
  <si>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</si>
  <si>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</si>
  <si>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</si>
  <si>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</si>
  <si>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</si>
  <si>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</si>
  <si>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</si>
  <si>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</si>
  <si>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</si>
  <si>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</si>
  <si>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</si>
  <si>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</si>
  <si>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t>Հաշվետու ժամանակաշրջան</t>
  </si>
  <si>
    <t xml:space="preserve"> ծրագիր տարեկան </t>
  </si>
  <si>
    <t xml:space="preserve">տող 1130. Տեղական տուրքեր
</t>
  </si>
  <si>
    <t>տող 1113. Անշարժ գույքի միասնական հարկ</t>
  </si>
  <si>
    <t>տող 1140. Համայնքի բյուջե վճարվող պետական տուրքեր
(տող 1141+տող1142 )</t>
  </si>
  <si>
    <t>կատ. %-ը 9 ամսվանկատմ</t>
  </si>
  <si>
    <t>կատ. %-ը տար.նկատմ</t>
  </si>
  <si>
    <t>ծրագիր           (9 ամիս)</t>
  </si>
  <si>
    <t xml:space="preserve">որից` Սեփական եկամուտներ             (Ընդամենը եկամուտներ առանց պաշտոնական դրամաշնորհների)                                                                                                              </t>
  </si>
  <si>
    <t>տող 1120    1.2 Գույքային հարկեր այլ գույքիցայդ թվում`Գույքահարկ փոխադրամիջոցների համար</t>
  </si>
  <si>
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</si>
  <si>
    <t>տող1255   գ) Պետական բյուջեից համայնքի վարչական բյուջեին տրամադրվող նպատակային հատկացումներ (սուբվենցիաներ)</t>
  </si>
  <si>
    <t xml:space="preserve">տող 1341Համայնքի սեփականություն հանդիսացող, այդ թվում` տիրազուրկ, համայնքին որպես սեփականություն անցած ապրանքների վաճառքից մուտքեր
</t>
  </si>
  <si>
    <t xml:space="preserve"> տող 1352Համայնքի վարչական տարածքում ինքնակամ կառուցված շենքերի, շինությունների օրինականացման համար վճարներ </t>
  </si>
  <si>
    <t xml:space="preserve"> տող 1220+1240     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</si>
  <si>
    <t xml:space="preserve"> տող 1260   2.6 Կապիտալ ներքին պաշտոնական դրամաշնորհներ` ստացված կառավարման այլ մակարդակներից</t>
  </si>
  <si>
    <t xml:space="preserve"> տող 1381+տող 1382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</si>
  <si>
    <t>տող 1391+1393   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</si>
  <si>
    <t>տող 1392Վարչական բյուջեի պահուստային ֆոնդից ֆոնդային բյուջե կատարվող հատկացումներից մուտքեր</t>
  </si>
  <si>
    <t xml:space="preserve"> տող 1342Պետության կողմից ՏԻՄ-երին պատվիրակված լիազորությունների իրականացման ծախսերի ֆինանսավորման համար պետական բյուջեից ստացվող միջոցներ</t>
  </si>
  <si>
    <r>
      <t xml:space="preserve"> ՀՀ ՏԱՎՈւՇԻ ՄԱՐԶԻ ՀԱՄԱՅՆՔՆԵՐԻ ԲՅՈՒՋԵՏԱՅԻՆ ԵԿԱՄՈՒՏՆԵՐԻ ՎԵՐԱԲԵՐՅԱԼ </t>
    </r>
    <r>
      <rPr>
        <b/>
        <sz val="8"/>
        <rFont val="GHEA Grapalat"/>
        <family val="3"/>
      </rPr>
      <t xml:space="preserve">(աճողական) 2025թ. հոկտեմբերի 1-ի դրությամբ </t>
    </r>
    <r>
      <rPr>
        <sz val="8"/>
        <rFont val="GHEA Grapalat"/>
        <family val="3"/>
      </rPr>
      <t xml:space="preserve">      </t>
    </r>
  </si>
  <si>
    <t>փաստացի     (9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</si>
</sst>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Armenian"/>
      <family val="1"/>
    </font>
    <font>
      <sz val="12"/>
      <name val="Times Armenian"/>
      <family val="1"/>
    </font>
    <font>
      <b/>
      <sz val="10"/>
      <name val="GHEA Grapalat"/>
      <family val="3"/>
    </font>
    <font>
      <sz val="8"/>
      <name val="GHEA Grapalat"/>
      <family val="3"/>
    </font>
    <font>
      <b/>
      <sz val="8"/>
      <name val="GHEA Grapalat"/>
      <family val="3"/>
    </font>
    <font>
      <sz val="8"/>
      <color theme="1"/>
      <name val="GHEA Grapalat"/>
      <family val="3"/>
    </font>
    <font>
      <sz val="7"/>
      <name val="GHEA Grapalat"/>
      <family val="3"/>
    </font>
    <font>
      <sz val="7"/>
      <color theme="1"/>
      <name val="GHEA Grapalat"/>
      <family val="3"/>
    </font>
    <font>
      <b/>
      <sz val="7"/>
      <name val="GHEA Grapalat"/>
      <family val="3"/>
    </font>
    <font>
      <sz val="9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152">
    <xf numFmtId="0" fontId="0" fillId="0" borderId="0" xfId="0"/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>
      <alignment horizontal="left" vertical="center" wrapText="1"/>
    </xf>
    <xf numFmtId="164" fontId="5" fillId="0" borderId="10" xfId="0" applyNumberFormat="1" applyFont="1" applyFill="1" applyBorder="1" applyAlignment="1" applyProtection="1">
      <alignment horizontal="center" vertical="center" wrapText="1"/>
    </xf>
    <xf numFmtId="164" fontId="5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0" xfId="0" applyNumberFormat="1" applyFont="1" applyFill="1" applyAlignment="1" applyProtection="1">
      <alignment horizontal="center" vertical="center" wrapText="1"/>
      <protection locked="0"/>
    </xf>
    <xf numFmtId="164" fontId="5" fillId="5" borderId="10" xfId="0" applyNumberFormat="1" applyFont="1" applyFill="1" applyBorder="1" applyAlignment="1" applyProtection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wrapText="1"/>
    </xf>
    <xf numFmtId="0" fontId="5" fillId="0" borderId="0" xfId="0" applyFont="1" applyFill="1" applyAlignment="1" applyProtection="1">
      <alignment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164" fontId="5" fillId="5" borderId="1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164" fontId="9" fillId="5" borderId="10" xfId="0" applyNumberFormat="1" applyFont="1" applyFill="1" applyBorder="1" applyAlignment="1">
      <alignment horizontal="center" vertical="center" wrapText="1"/>
    </xf>
    <xf numFmtId="164" fontId="7" fillId="5" borderId="10" xfId="0" applyNumberFormat="1" applyFont="1" applyFill="1" applyBorder="1" applyAlignment="1">
      <alignment horizontal="center" vertical="center" wrapText="1"/>
    </xf>
    <xf numFmtId="164" fontId="8" fillId="5" borderId="10" xfId="0" applyNumberFormat="1" applyFont="1" applyFill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165" fontId="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top" wrapText="1"/>
      <protection locked="0"/>
    </xf>
    <xf numFmtId="4" fontId="5" fillId="3" borderId="6" xfId="0" applyNumberFormat="1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wrapText="1"/>
    </xf>
    <xf numFmtId="0" fontId="7" fillId="0" borderId="0" xfId="0" applyFont="1"/>
    <xf numFmtId="0" fontId="9" fillId="0" borderId="0" xfId="0" applyFont="1"/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3" fontId="7" fillId="5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3" fontId="8" fillId="0" borderId="10" xfId="0" applyNumberFormat="1" applyFont="1" applyFill="1" applyBorder="1" applyAlignment="1">
      <alignment horizontal="center" vertical="center" wrapText="1"/>
    </xf>
    <xf numFmtId="3" fontId="9" fillId="5" borderId="10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" fontId="5" fillId="0" borderId="15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4" fontId="5" fillId="0" borderId="4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15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3" borderId="11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4" fontId="5" fillId="3" borderId="12" xfId="0" applyNumberFormat="1" applyFont="1" applyFill="1" applyBorder="1" applyAlignment="1">
      <alignment horizontal="center" vertical="center" wrapText="1"/>
    </xf>
    <xf numFmtId="4" fontId="5" fillId="4" borderId="11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</cellXfs>
  <cellStyles count="4">
    <cellStyle name="Normal 12 5" xfId="3"/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15"/>
  <sheetViews>
    <sheetView tabSelected="1" topLeftCell="A4" zoomScale="120" zoomScaleNormal="120" workbookViewId="0">
      <selection activeCell="G24" sqref="G24"/>
    </sheetView>
  </sheetViews>
  <sheetFormatPr defaultRowHeight="12.75" x14ac:dyDescent="0.25"/>
  <cols>
    <col min="1" max="1" width="2.7109375" style="38" customWidth="1"/>
    <col min="2" max="2" width="9.85546875" style="38" customWidth="1"/>
    <col min="3" max="3" width="6.28515625" style="39" customWidth="1"/>
    <col min="4" max="4" width="7.42578125" style="39" customWidth="1"/>
    <col min="5" max="6" width="10" style="38" customWidth="1"/>
    <col min="7" max="7" width="9.42578125" style="38" customWidth="1"/>
    <col min="8" max="8" width="5.5703125" style="38" customWidth="1"/>
    <col min="9" max="9" width="5.28515625" style="38" customWidth="1"/>
    <col min="10" max="10" width="9.7109375" style="38" customWidth="1"/>
    <col min="11" max="11" width="9.140625" style="38" customWidth="1"/>
    <col min="12" max="12" width="9.5703125" style="38" customWidth="1"/>
    <col min="13" max="13" width="5.5703125" style="38" customWidth="1"/>
    <col min="14" max="14" width="5.28515625" style="38" customWidth="1"/>
    <col min="15" max="15" width="9" style="38" customWidth="1"/>
    <col min="16" max="16" width="8.85546875" style="38" customWidth="1"/>
    <col min="17" max="17" width="8.42578125" style="38" customWidth="1"/>
    <col min="18" max="18" width="5.42578125" style="38" customWidth="1"/>
    <col min="19" max="19" width="5.28515625" style="38" customWidth="1"/>
    <col min="20" max="21" width="7" style="38" customWidth="1"/>
    <col min="22" max="22" width="7.28515625" style="38" customWidth="1"/>
    <col min="23" max="23" width="4.7109375" style="38" customWidth="1"/>
    <col min="24" max="24" width="5" style="38" customWidth="1"/>
    <col min="25" max="25" width="8" style="38" customWidth="1"/>
    <col min="26" max="26" width="7.85546875" style="38" customWidth="1"/>
    <col min="27" max="27" width="7.42578125" style="38" customWidth="1"/>
    <col min="28" max="28" width="5" style="38" customWidth="1"/>
    <col min="29" max="29" width="4.42578125" style="38" customWidth="1"/>
    <col min="30" max="30" width="8.28515625" style="38" customWidth="1"/>
    <col min="31" max="31" width="8.5703125" style="38" customWidth="1"/>
    <col min="32" max="32" width="8.140625" style="38" customWidth="1"/>
    <col min="33" max="33" width="4.7109375" style="38" customWidth="1"/>
    <col min="34" max="34" width="4.42578125" style="38" customWidth="1"/>
    <col min="35" max="35" width="8.42578125" style="38" customWidth="1"/>
    <col min="36" max="36" width="8" style="38" customWidth="1"/>
    <col min="37" max="37" width="7.5703125" style="38" customWidth="1"/>
    <col min="38" max="38" width="4.7109375" style="38" customWidth="1"/>
    <col min="39" max="39" width="4.28515625" style="38" customWidth="1"/>
    <col min="40" max="40" width="8.85546875" style="38" customWidth="1"/>
    <col min="41" max="41" width="7.85546875" style="38" customWidth="1"/>
    <col min="42" max="42" width="8.140625" style="38" customWidth="1"/>
    <col min="43" max="43" width="6.42578125" style="38" customWidth="1"/>
    <col min="44" max="44" width="5.85546875" style="38" customWidth="1"/>
    <col min="45" max="45" width="8.140625" style="38" customWidth="1"/>
    <col min="46" max="46" width="8.5703125" style="38" customWidth="1"/>
    <col min="47" max="47" width="8.140625" style="38" customWidth="1"/>
    <col min="48" max="49" width="5.7109375" style="38" customWidth="1"/>
    <col min="50" max="52" width="11.140625" style="38" hidden="1" customWidth="1"/>
    <col min="53" max="55" width="11.140625" style="39" hidden="1" customWidth="1"/>
    <col min="56" max="56" width="11.140625" style="38" customWidth="1"/>
    <col min="57" max="57" width="9.7109375" style="38" customWidth="1"/>
    <col min="58" max="58" width="10.42578125" style="38" customWidth="1"/>
    <col min="59" max="61" width="9.42578125" style="38" hidden="1" customWidth="1"/>
    <col min="62" max="62" width="8.42578125" style="38" customWidth="1"/>
    <col min="63" max="63" width="9" style="38" customWidth="1"/>
    <col min="64" max="64" width="8.140625" style="38" customWidth="1"/>
    <col min="65" max="65" width="0.140625" style="38" hidden="1" customWidth="1"/>
    <col min="66" max="70" width="9.42578125" style="38" hidden="1" customWidth="1"/>
    <col min="71" max="71" width="7.5703125" style="38" customWidth="1"/>
    <col min="72" max="72" width="7.28515625" style="38" customWidth="1"/>
    <col min="73" max="73" width="7.5703125" style="38" customWidth="1"/>
    <col min="74" max="74" width="4.7109375" style="38" customWidth="1"/>
    <col min="75" max="75" width="4.42578125" style="38" customWidth="1"/>
    <col min="76" max="77" width="6.85546875" style="38" customWidth="1"/>
    <col min="78" max="78" width="7" style="38" customWidth="1"/>
    <col min="79" max="79" width="7.140625" style="38" customWidth="1"/>
    <col min="80" max="82" width="6.85546875" style="38" customWidth="1"/>
    <col min="83" max="83" width="5.42578125" style="38" customWidth="1"/>
    <col min="84" max="84" width="6.85546875" style="38" customWidth="1"/>
    <col min="85" max="86" width="7" style="38" customWidth="1"/>
    <col min="87" max="87" width="7.140625" style="38" customWidth="1"/>
    <col min="88" max="90" width="9.42578125" style="38" hidden="1" customWidth="1"/>
    <col min="91" max="93" width="5.7109375" style="39" customWidth="1"/>
    <col min="94" max="95" width="9.42578125" style="38" hidden="1" customWidth="1"/>
    <col min="96" max="96" width="0.140625" style="38" hidden="1" customWidth="1"/>
    <col min="97" max="97" width="8.42578125" style="38" customWidth="1"/>
    <col min="98" max="98" width="8.28515625" style="38" customWidth="1"/>
    <col min="99" max="99" width="8.5703125" style="38" customWidth="1"/>
    <col min="100" max="100" width="6.140625" style="38" customWidth="1"/>
    <col min="101" max="101" width="5.5703125" style="38" customWidth="1"/>
    <col min="102" max="102" width="9" style="38" customWidth="1"/>
    <col min="103" max="103" width="7.5703125" style="38" customWidth="1"/>
    <col min="104" max="104" width="7.28515625" style="38" customWidth="1"/>
    <col min="105" max="105" width="7.7109375" style="38" customWidth="1"/>
    <col min="106" max="106" width="8.28515625" style="38" customWidth="1"/>
    <col min="107" max="107" width="7" style="38" customWidth="1"/>
    <col min="108" max="108" width="7.5703125" style="38" customWidth="1"/>
    <col min="109" max="109" width="6.42578125" style="38" customWidth="1"/>
    <col min="110" max="110" width="7.5703125" style="38" customWidth="1"/>
    <col min="111" max="113" width="9.42578125" style="38" hidden="1" customWidth="1"/>
    <col min="114" max="115" width="8.140625" style="38" customWidth="1"/>
    <col min="116" max="116" width="8.7109375" style="38" customWidth="1"/>
    <col min="117" max="117" width="9.5703125" style="38" customWidth="1"/>
    <col min="118" max="118" width="9.7109375" style="38" bestFit="1" customWidth="1"/>
    <col min="119" max="119" width="9.140625" style="38" customWidth="1"/>
    <col min="120" max="122" width="9.42578125" style="38" hidden="1" customWidth="1"/>
    <col min="123" max="123" width="9.140625" style="38" customWidth="1"/>
    <col min="124" max="124" width="9.28515625" style="38" customWidth="1"/>
    <col min="125" max="125" width="8.85546875" style="38" customWidth="1"/>
    <col min="126" max="128" width="9.42578125" style="38" hidden="1" customWidth="1"/>
    <col min="129" max="130" width="7.7109375" style="38" customWidth="1"/>
    <col min="131" max="131" width="9" style="38" customWidth="1"/>
    <col min="132" max="134" width="9.42578125" style="38" hidden="1" customWidth="1"/>
    <col min="135" max="136" width="6.7109375" style="39" customWidth="1"/>
    <col min="137" max="137" width="6.42578125" style="39" customWidth="1"/>
    <col min="138" max="138" width="9.5703125" style="38" customWidth="1"/>
    <col min="139" max="140" width="9" style="38" customWidth="1"/>
    <col min="141" max="141" width="0.42578125" style="38" customWidth="1"/>
    <col min="142" max="144" width="9.28515625" style="38" bestFit="1" customWidth="1"/>
    <col min="145" max="145" width="9.7109375" style="38" bestFit="1" customWidth="1"/>
    <col min="146" max="147" width="9.5703125" style="38" bestFit="1" customWidth="1"/>
    <col min="148" max="16384" width="9.140625" style="38"/>
  </cols>
  <sheetData>
    <row r="1" spans="1:140" s="24" customFormat="1" x14ac:dyDescent="0.25">
      <c r="C1" s="25"/>
      <c r="D1" s="25"/>
      <c r="BA1" s="26"/>
      <c r="BB1" s="26"/>
      <c r="BC1" s="26"/>
      <c r="CM1" s="26"/>
      <c r="CN1" s="26"/>
      <c r="CO1" s="26"/>
      <c r="EE1" s="26"/>
      <c r="EF1" s="26"/>
      <c r="EG1" s="26"/>
    </row>
    <row r="2" spans="1:140" s="24" customFormat="1" x14ac:dyDescent="0.25">
      <c r="C2" s="25"/>
      <c r="D2" s="131" t="s">
        <v>0</v>
      </c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27"/>
      <c r="S2" s="27"/>
      <c r="T2" s="27"/>
      <c r="U2" s="27"/>
      <c r="V2" s="27"/>
      <c r="W2" s="27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8"/>
      <c r="BB2" s="28"/>
      <c r="BC2" s="28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8"/>
      <c r="CN2" s="28"/>
      <c r="CO2" s="28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8"/>
      <c r="EF2" s="28"/>
      <c r="EG2" s="28"/>
    </row>
    <row r="3" spans="1:140" s="24" customFormat="1" x14ac:dyDescent="0.25">
      <c r="B3" s="30"/>
      <c r="C3" s="132" t="s">
        <v>63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30"/>
      <c r="T3" s="30"/>
      <c r="U3" s="30"/>
      <c r="W3" s="31"/>
      <c r="X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26"/>
      <c r="BB3" s="26"/>
      <c r="BC3" s="26"/>
      <c r="CM3" s="26"/>
      <c r="CN3" s="26"/>
      <c r="CO3" s="26"/>
      <c r="EE3" s="26"/>
      <c r="EF3" s="26"/>
      <c r="EG3" s="26"/>
    </row>
    <row r="4" spans="1:140" s="24" customFormat="1" x14ac:dyDescent="0.25">
      <c r="C4" s="25"/>
      <c r="D4" s="32"/>
      <c r="E4" s="46"/>
      <c r="F4" s="46"/>
      <c r="G4" s="46"/>
      <c r="H4" s="33"/>
      <c r="I4" s="46"/>
      <c r="J4" s="46"/>
      <c r="K4" s="46"/>
      <c r="M4" s="33"/>
      <c r="N4" s="33"/>
      <c r="O4" s="33"/>
      <c r="P4" s="133" t="s">
        <v>1</v>
      </c>
      <c r="Q4" s="133"/>
      <c r="V4" s="31"/>
      <c r="W4" s="31"/>
      <c r="X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26"/>
      <c r="BB4" s="26"/>
      <c r="BC4" s="26"/>
      <c r="CM4" s="26"/>
      <c r="CN4" s="26"/>
      <c r="CO4" s="26"/>
      <c r="EE4" s="26"/>
      <c r="EF4" s="26"/>
      <c r="EG4" s="26"/>
    </row>
    <row r="5" spans="1:140" s="35" customFormat="1" ht="15" customHeight="1" x14ac:dyDescent="0.25">
      <c r="A5" s="134" t="s">
        <v>2</v>
      </c>
      <c r="B5" s="134" t="s">
        <v>3</v>
      </c>
      <c r="C5" s="137" t="s">
        <v>4</v>
      </c>
      <c r="D5" s="137" t="s">
        <v>5</v>
      </c>
      <c r="E5" s="67" t="s">
        <v>6</v>
      </c>
      <c r="F5" s="68"/>
      <c r="G5" s="68"/>
      <c r="H5" s="68"/>
      <c r="I5" s="69"/>
      <c r="J5" s="140" t="s">
        <v>51</v>
      </c>
      <c r="K5" s="141"/>
      <c r="L5" s="141"/>
      <c r="M5" s="141"/>
      <c r="N5" s="142"/>
      <c r="O5" s="116" t="s">
        <v>7</v>
      </c>
      <c r="P5" s="117"/>
      <c r="Q5" s="117"/>
      <c r="R5" s="117"/>
      <c r="S5" s="117"/>
      <c r="T5" s="116" t="s">
        <v>7</v>
      </c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6" t="s">
        <v>7</v>
      </c>
      <c r="AO5" s="117"/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  <c r="BM5" s="34"/>
      <c r="BN5" s="34"/>
      <c r="BO5" s="34"/>
      <c r="BP5" s="34"/>
      <c r="BQ5" s="34"/>
      <c r="BR5" s="34"/>
      <c r="BS5" s="116" t="s">
        <v>7</v>
      </c>
      <c r="BT5" s="117"/>
      <c r="BU5" s="117"/>
      <c r="BV5" s="117"/>
      <c r="BW5" s="117"/>
      <c r="BX5" s="117"/>
      <c r="BY5" s="117"/>
      <c r="BZ5" s="117"/>
      <c r="CA5" s="117"/>
      <c r="CB5" s="117"/>
      <c r="CC5" s="117"/>
      <c r="CD5" s="117"/>
      <c r="CE5" s="117"/>
      <c r="CF5" s="117"/>
      <c r="CG5" s="117"/>
      <c r="CH5" s="117"/>
      <c r="CI5" s="117"/>
      <c r="CJ5" s="117"/>
      <c r="CK5" s="117"/>
      <c r="CL5" s="117"/>
      <c r="CM5" s="117"/>
      <c r="CN5" s="117"/>
      <c r="CO5" s="117"/>
      <c r="CP5" s="117"/>
      <c r="CQ5" s="117"/>
      <c r="CR5" s="34"/>
      <c r="CS5" s="117" t="s">
        <v>7</v>
      </c>
      <c r="CT5" s="117"/>
      <c r="CU5" s="117"/>
      <c r="CV5" s="117"/>
      <c r="CW5" s="117"/>
      <c r="CX5" s="117"/>
      <c r="CY5" s="117"/>
      <c r="CZ5" s="117"/>
      <c r="DA5" s="117"/>
      <c r="DB5" s="117"/>
      <c r="DC5" s="117"/>
      <c r="DD5" s="117"/>
      <c r="DE5" s="117"/>
      <c r="DF5" s="117"/>
      <c r="DG5" s="117"/>
      <c r="DH5" s="117"/>
      <c r="DI5" s="117"/>
      <c r="DJ5" s="117"/>
      <c r="DK5" s="117"/>
      <c r="DL5" s="118"/>
      <c r="DM5" s="67" t="s">
        <v>8</v>
      </c>
      <c r="DN5" s="68"/>
      <c r="DO5" s="69"/>
      <c r="DP5" s="119" t="s">
        <v>9</v>
      </c>
      <c r="DQ5" s="120"/>
      <c r="DR5" s="120"/>
      <c r="DS5" s="120"/>
      <c r="DT5" s="120"/>
      <c r="DU5" s="120"/>
      <c r="DV5" s="120"/>
      <c r="DW5" s="120"/>
      <c r="DX5" s="120"/>
      <c r="DY5" s="120"/>
      <c r="DZ5" s="120"/>
      <c r="EA5" s="120"/>
      <c r="EB5" s="120"/>
      <c r="EC5" s="120"/>
      <c r="ED5" s="120"/>
      <c r="EE5" s="120"/>
      <c r="EF5" s="120"/>
      <c r="EG5" s="121"/>
      <c r="EH5" s="94" t="s">
        <v>10</v>
      </c>
      <c r="EI5" s="95"/>
      <c r="EJ5" s="96"/>
    </row>
    <row r="6" spans="1:140" s="35" customFormat="1" ht="32.25" customHeight="1" x14ac:dyDescent="0.25">
      <c r="A6" s="135"/>
      <c r="B6" s="135"/>
      <c r="C6" s="138"/>
      <c r="D6" s="138"/>
      <c r="E6" s="70"/>
      <c r="F6" s="71"/>
      <c r="G6" s="71"/>
      <c r="H6" s="71"/>
      <c r="I6" s="72"/>
      <c r="J6" s="143"/>
      <c r="K6" s="144"/>
      <c r="L6" s="144"/>
      <c r="M6" s="144"/>
      <c r="N6" s="145"/>
      <c r="O6" s="103" t="s">
        <v>11</v>
      </c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4" t="s">
        <v>12</v>
      </c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6"/>
      <c r="BP6" s="107" t="s">
        <v>13</v>
      </c>
      <c r="BQ6" s="108"/>
      <c r="BR6" s="109"/>
      <c r="BS6" s="104" t="s">
        <v>14</v>
      </c>
      <c r="BT6" s="105"/>
      <c r="BU6" s="105"/>
      <c r="BV6" s="105"/>
      <c r="BW6" s="105"/>
      <c r="BX6" s="105"/>
      <c r="BY6" s="105"/>
      <c r="BZ6" s="105"/>
      <c r="CA6" s="105"/>
      <c r="CB6" s="105"/>
      <c r="CC6" s="105"/>
      <c r="CD6" s="105"/>
      <c r="CE6" s="105"/>
      <c r="CF6" s="105"/>
      <c r="CG6" s="105"/>
      <c r="CH6" s="105"/>
      <c r="CI6" s="106"/>
      <c r="CJ6" s="82" t="s">
        <v>15</v>
      </c>
      <c r="CK6" s="83"/>
      <c r="CL6" s="83"/>
      <c r="CM6" s="83"/>
      <c r="CN6" s="83"/>
      <c r="CO6" s="83"/>
      <c r="CP6" s="83"/>
      <c r="CQ6" s="83"/>
      <c r="CR6" s="84"/>
      <c r="CS6" s="104" t="s">
        <v>16</v>
      </c>
      <c r="CT6" s="105"/>
      <c r="CU6" s="105"/>
      <c r="CV6" s="105"/>
      <c r="CW6" s="105"/>
      <c r="CX6" s="105"/>
      <c r="CY6" s="105"/>
      <c r="CZ6" s="105"/>
      <c r="DA6" s="105"/>
      <c r="DB6" s="105"/>
      <c r="DC6" s="106"/>
      <c r="DD6" s="113" t="s">
        <v>17</v>
      </c>
      <c r="DE6" s="114"/>
      <c r="DF6" s="115"/>
      <c r="DG6" s="107" t="s">
        <v>18</v>
      </c>
      <c r="DH6" s="108"/>
      <c r="DI6" s="109"/>
      <c r="DJ6" s="107" t="s">
        <v>19</v>
      </c>
      <c r="DK6" s="108"/>
      <c r="DL6" s="109"/>
      <c r="DM6" s="70"/>
      <c r="DN6" s="71"/>
      <c r="DO6" s="72"/>
      <c r="DP6" s="122"/>
      <c r="DQ6" s="123"/>
      <c r="DR6" s="123"/>
      <c r="DS6" s="123"/>
      <c r="DT6" s="123"/>
      <c r="DU6" s="124"/>
      <c r="DV6" s="125" t="s">
        <v>20</v>
      </c>
      <c r="DW6" s="126"/>
      <c r="DX6" s="127"/>
      <c r="DY6" s="122"/>
      <c r="DZ6" s="123"/>
      <c r="EA6" s="123"/>
      <c r="EB6" s="123"/>
      <c r="EC6" s="123"/>
      <c r="ED6" s="123"/>
      <c r="EE6" s="123"/>
      <c r="EF6" s="123"/>
      <c r="EG6" s="124"/>
      <c r="EH6" s="97"/>
      <c r="EI6" s="98"/>
      <c r="EJ6" s="99"/>
    </row>
    <row r="7" spans="1:140" s="35" customFormat="1" ht="88.5" customHeight="1" x14ac:dyDescent="0.25">
      <c r="A7" s="135"/>
      <c r="B7" s="135"/>
      <c r="C7" s="138"/>
      <c r="D7" s="138"/>
      <c r="E7" s="73"/>
      <c r="F7" s="74"/>
      <c r="G7" s="74"/>
      <c r="H7" s="74"/>
      <c r="I7" s="75"/>
      <c r="J7" s="146"/>
      <c r="K7" s="147"/>
      <c r="L7" s="147"/>
      <c r="M7" s="147"/>
      <c r="N7" s="148"/>
      <c r="O7" s="149" t="s">
        <v>42</v>
      </c>
      <c r="P7" s="150"/>
      <c r="Q7" s="150"/>
      <c r="R7" s="150"/>
      <c r="S7" s="151"/>
      <c r="T7" s="76" t="s">
        <v>21</v>
      </c>
      <c r="U7" s="77"/>
      <c r="V7" s="77"/>
      <c r="W7" s="77"/>
      <c r="X7" s="78"/>
      <c r="Y7" s="79" t="s">
        <v>22</v>
      </c>
      <c r="Z7" s="80"/>
      <c r="AA7" s="80"/>
      <c r="AB7" s="80"/>
      <c r="AC7" s="81"/>
      <c r="AD7" s="79" t="s">
        <v>46</v>
      </c>
      <c r="AE7" s="80"/>
      <c r="AF7" s="80"/>
      <c r="AG7" s="80"/>
      <c r="AH7" s="81"/>
      <c r="AI7" s="79" t="s">
        <v>52</v>
      </c>
      <c r="AJ7" s="80"/>
      <c r="AK7" s="80"/>
      <c r="AL7" s="80"/>
      <c r="AM7" s="81"/>
      <c r="AN7" s="79" t="s">
        <v>45</v>
      </c>
      <c r="AO7" s="80"/>
      <c r="AP7" s="80"/>
      <c r="AQ7" s="80"/>
      <c r="AR7" s="81"/>
      <c r="AS7" s="79" t="s">
        <v>47</v>
      </c>
      <c r="AT7" s="80"/>
      <c r="AU7" s="80"/>
      <c r="AV7" s="80"/>
      <c r="AW7" s="81"/>
      <c r="AX7" s="79" t="s">
        <v>23</v>
      </c>
      <c r="AY7" s="80"/>
      <c r="AZ7" s="81"/>
      <c r="BA7" s="85" t="s">
        <v>24</v>
      </c>
      <c r="BB7" s="86"/>
      <c r="BC7" s="87"/>
      <c r="BD7" s="82" t="s">
        <v>53</v>
      </c>
      <c r="BE7" s="83"/>
      <c r="BF7" s="84"/>
      <c r="BG7" s="128" t="s">
        <v>25</v>
      </c>
      <c r="BH7" s="129"/>
      <c r="BI7" s="130"/>
      <c r="BJ7" s="128" t="s">
        <v>54</v>
      </c>
      <c r="BK7" s="129"/>
      <c r="BL7" s="130"/>
      <c r="BM7" s="128" t="s">
        <v>26</v>
      </c>
      <c r="BN7" s="129"/>
      <c r="BO7" s="130"/>
      <c r="BP7" s="110"/>
      <c r="BQ7" s="111"/>
      <c r="BR7" s="112"/>
      <c r="BS7" s="91" t="s">
        <v>27</v>
      </c>
      <c r="BT7" s="92"/>
      <c r="BU7" s="92"/>
      <c r="BV7" s="92"/>
      <c r="BW7" s="93"/>
      <c r="BX7" s="82" t="s">
        <v>28</v>
      </c>
      <c r="BY7" s="83"/>
      <c r="BZ7" s="84"/>
      <c r="CA7" s="82" t="s">
        <v>29</v>
      </c>
      <c r="CB7" s="83"/>
      <c r="CC7" s="84"/>
      <c r="CD7" s="85" t="s">
        <v>30</v>
      </c>
      <c r="CE7" s="86"/>
      <c r="CF7" s="87"/>
      <c r="CG7" s="82" t="s">
        <v>31</v>
      </c>
      <c r="CH7" s="83"/>
      <c r="CI7" s="84"/>
      <c r="CJ7" s="82" t="s">
        <v>55</v>
      </c>
      <c r="CK7" s="83"/>
      <c r="CL7" s="84"/>
      <c r="CM7" s="85" t="s">
        <v>62</v>
      </c>
      <c r="CN7" s="86"/>
      <c r="CO7" s="87"/>
      <c r="CP7" s="82" t="s">
        <v>32</v>
      </c>
      <c r="CQ7" s="83"/>
      <c r="CR7" s="84"/>
      <c r="CS7" s="61" t="s">
        <v>33</v>
      </c>
      <c r="CT7" s="62"/>
      <c r="CU7" s="62"/>
      <c r="CV7" s="62"/>
      <c r="CW7" s="63"/>
      <c r="CX7" s="82" t="s">
        <v>34</v>
      </c>
      <c r="CY7" s="83"/>
      <c r="CZ7" s="84"/>
      <c r="DA7" s="82" t="s">
        <v>56</v>
      </c>
      <c r="DB7" s="83"/>
      <c r="DC7" s="84"/>
      <c r="DD7" s="104"/>
      <c r="DE7" s="105"/>
      <c r="DF7" s="106"/>
      <c r="DG7" s="110"/>
      <c r="DH7" s="111"/>
      <c r="DI7" s="112"/>
      <c r="DJ7" s="110"/>
      <c r="DK7" s="111"/>
      <c r="DL7" s="112"/>
      <c r="DM7" s="73"/>
      <c r="DN7" s="74"/>
      <c r="DO7" s="75"/>
      <c r="DP7" s="82" t="s">
        <v>57</v>
      </c>
      <c r="DQ7" s="83"/>
      <c r="DR7" s="84"/>
      <c r="DS7" s="82" t="s">
        <v>58</v>
      </c>
      <c r="DT7" s="83"/>
      <c r="DU7" s="84"/>
      <c r="DV7" s="110"/>
      <c r="DW7" s="111"/>
      <c r="DX7" s="112"/>
      <c r="DY7" s="85" t="s">
        <v>59</v>
      </c>
      <c r="DZ7" s="86"/>
      <c r="EA7" s="87"/>
      <c r="EB7" s="82" t="s">
        <v>60</v>
      </c>
      <c r="EC7" s="83"/>
      <c r="ED7" s="84"/>
      <c r="EE7" s="88" t="s">
        <v>61</v>
      </c>
      <c r="EF7" s="89"/>
      <c r="EG7" s="90"/>
      <c r="EH7" s="100"/>
      <c r="EI7" s="101"/>
      <c r="EJ7" s="102"/>
    </row>
    <row r="8" spans="1:140" s="10" customFormat="1" ht="25.5" customHeight="1" x14ac:dyDescent="0.25">
      <c r="A8" s="135"/>
      <c r="B8" s="135"/>
      <c r="C8" s="138"/>
      <c r="D8" s="138"/>
      <c r="E8" s="49" t="s">
        <v>35</v>
      </c>
      <c r="F8" s="53" t="s">
        <v>43</v>
      </c>
      <c r="G8" s="56"/>
      <c r="H8" s="56"/>
      <c r="I8" s="54"/>
      <c r="J8" s="49" t="s">
        <v>35</v>
      </c>
      <c r="K8" s="53" t="s">
        <v>43</v>
      </c>
      <c r="L8" s="56"/>
      <c r="M8" s="56"/>
      <c r="N8" s="54"/>
      <c r="O8" s="49" t="s">
        <v>44</v>
      </c>
      <c r="P8" s="53" t="s">
        <v>43</v>
      </c>
      <c r="Q8" s="56"/>
      <c r="R8" s="56"/>
      <c r="S8" s="54"/>
      <c r="T8" s="49" t="s">
        <v>35</v>
      </c>
      <c r="U8" s="53" t="s">
        <v>43</v>
      </c>
      <c r="V8" s="56"/>
      <c r="W8" s="56"/>
      <c r="X8" s="54"/>
      <c r="Y8" s="49" t="s">
        <v>35</v>
      </c>
      <c r="Z8" s="53" t="s">
        <v>43</v>
      </c>
      <c r="AA8" s="56"/>
      <c r="AB8" s="56"/>
      <c r="AC8" s="54"/>
      <c r="AD8" s="49" t="s">
        <v>35</v>
      </c>
      <c r="AE8" s="53" t="s">
        <v>43</v>
      </c>
      <c r="AF8" s="56"/>
      <c r="AG8" s="56"/>
      <c r="AH8" s="54"/>
      <c r="AI8" s="49" t="s">
        <v>35</v>
      </c>
      <c r="AJ8" s="53" t="s">
        <v>43</v>
      </c>
      <c r="AK8" s="56"/>
      <c r="AL8" s="56"/>
      <c r="AM8" s="54"/>
      <c r="AN8" s="49" t="s">
        <v>35</v>
      </c>
      <c r="AO8" s="53" t="s">
        <v>43</v>
      </c>
      <c r="AP8" s="56"/>
      <c r="AQ8" s="56"/>
      <c r="AR8" s="54"/>
      <c r="AS8" s="49" t="s">
        <v>44</v>
      </c>
      <c r="AT8" s="53" t="s">
        <v>43</v>
      </c>
      <c r="AU8" s="56"/>
      <c r="AV8" s="56"/>
      <c r="AW8" s="54"/>
      <c r="AX8" s="49" t="s">
        <v>36</v>
      </c>
      <c r="AY8" s="51" t="s">
        <v>43</v>
      </c>
      <c r="AZ8" s="52"/>
      <c r="BA8" s="57" t="s">
        <v>36</v>
      </c>
      <c r="BB8" s="59" t="s">
        <v>43</v>
      </c>
      <c r="BC8" s="60"/>
      <c r="BD8" s="49" t="s">
        <v>35</v>
      </c>
      <c r="BE8" s="53" t="s">
        <v>43</v>
      </c>
      <c r="BF8" s="54"/>
      <c r="BG8" s="49" t="s">
        <v>36</v>
      </c>
      <c r="BH8" s="51" t="s">
        <v>43</v>
      </c>
      <c r="BI8" s="52"/>
      <c r="BJ8" s="49" t="s">
        <v>35</v>
      </c>
      <c r="BK8" s="53" t="s">
        <v>43</v>
      </c>
      <c r="BL8" s="54"/>
      <c r="BM8" s="49" t="s">
        <v>36</v>
      </c>
      <c r="BN8" s="51" t="s">
        <v>43</v>
      </c>
      <c r="BO8" s="52"/>
      <c r="BP8" s="49" t="s">
        <v>36</v>
      </c>
      <c r="BQ8" s="51" t="s">
        <v>43</v>
      </c>
      <c r="BR8" s="52"/>
      <c r="BS8" s="49" t="s">
        <v>35</v>
      </c>
      <c r="BT8" s="51" t="s">
        <v>43</v>
      </c>
      <c r="BU8" s="55"/>
      <c r="BV8" s="55"/>
      <c r="BW8" s="52"/>
      <c r="BX8" s="49" t="s">
        <v>35</v>
      </c>
      <c r="BY8" s="53" t="s">
        <v>43</v>
      </c>
      <c r="BZ8" s="54"/>
      <c r="CA8" s="49" t="s">
        <v>35</v>
      </c>
      <c r="CB8" s="53" t="s">
        <v>43</v>
      </c>
      <c r="CC8" s="54"/>
      <c r="CD8" s="49" t="s">
        <v>35</v>
      </c>
      <c r="CE8" s="53" t="s">
        <v>43</v>
      </c>
      <c r="CF8" s="54"/>
      <c r="CG8" s="49" t="s">
        <v>35</v>
      </c>
      <c r="CH8" s="53" t="s">
        <v>43</v>
      </c>
      <c r="CI8" s="54"/>
      <c r="CJ8" s="49" t="s">
        <v>36</v>
      </c>
      <c r="CK8" s="51" t="s">
        <v>43</v>
      </c>
      <c r="CL8" s="52"/>
      <c r="CM8" s="57" t="s">
        <v>35</v>
      </c>
      <c r="CN8" s="65" t="s">
        <v>43</v>
      </c>
      <c r="CO8" s="66"/>
      <c r="CP8" s="49" t="s">
        <v>35</v>
      </c>
      <c r="CQ8" s="53" t="s">
        <v>43</v>
      </c>
      <c r="CR8" s="54"/>
      <c r="CS8" s="49" t="s">
        <v>35</v>
      </c>
      <c r="CT8" s="51" t="s">
        <v>43</v>
      </c>
      <c r="CU8" s="55"/>
      <c r="CV8" s="55"/>
      <c r="CW8" s="52"/>
      <c r="CX8" s="49" t="s">
        <v>35</v>
      </c>
      <c r="CY8" s="51" t="s">
        <v>43</v>
      </c>
      <c r="CZ8" s="52"/>
      <c r="DA8" s="49" t="s">
        <v>35</v>
      </c>
      <c r="DB8" s="51" t="s">
        <v>43</v>
      </c>
      <c r="DC8" s="52"/>
      <c r="DD8" s="49" t="s">
        <v>35</v>
      </c>
      <c r="DE8" s="51" t="s">
        <v>43</v>
      </c>
      <c r="DF8" s="52"/>
      <c r="DG8" s="49" t="s">
        <v>35</v>
      </c>
      <c r="DH8" s="51" t="s">
        <v>43</v>
      </c>
      <c r="DI8" s="52"/>
      <c r="DJ8" s="49" t="s">
        <v>35</v>
      </c>
      <c r="DK8" s="51" t="s">
        <v>43</v>
      </c>
      <c r="DL8" s="52"/>
      <c r="DM8" s="49" t="s">
        <v>35</v>
      </c>
      <c r="DN8" s="51" t="s">
        <v>43</v>
      </c>
      <c r="DO8" s="52"/>
      <c r="DP8" s="49" t="s">
        <v>36</v>
      </c>
      <c r="DQ8" s="51" t="s">
        <v>43</v>
      </c>
      <c r="DR8" s="52"/>
      <c r="DS8" s="49" t="s">
        <v>35</v>
      </c>
      <c r="DT8" s="51" t="s">
        <v>43</v>
      </c>
      <c r="DU8" s="52"/>
      <c r="DV8" s="49" t="s">
        <v>36</v>
      </c>
      <c r="DW8" s="51" t="s">
        <v>43</v>
      </c>
      <c r="DX8" s="52"/>
      <c r="DY8" s="49" t="s">
        <v>35</v>
      </c>
      <c r="DZ8" s="51" t="s">
        <v>43</v>
      </c>
      <c r="EA8" s="52"/>
      <c r="EB8" s="49" t="s">
        <v>36</v>
      </c>
      <c r="EC8" s="51" t="s">
        <v>43</v>
      </c>
      <c r="ED8" s="52"/>
      <c r="EE8" s="57" t="s">
        <v>35</v>
      </c>
      <c r="EF8" s="59" t="s">
        <v>43</v>
      </c>
      <c r="EG8" s="60"/>
      <c r="EH8" s="49" t="s">
        <v>35</v>
      </c>
      <c r="EI8" s="51" t="s">
        <v>43</v>
      </c>
      <c r="EJ8" s="52"/>
    </row>
    <row r="9" spans="1:140" s="37" customFormat="1" ht="47.25" customHeight="1" x14ac:dyDescent="0.2">
      <c r="A9" s="136"/>
      <c r="B9" s="136"/>
      <c r="C9" s="139"/>
      <c r="D9" s="139"/>
      <c r="E9" s="50"/>
      <c r="F9" s="14" t="s">
        <v>50</v>
      </c>
      <c r="G9" s="15" t="s">
        <v>64</v>
      </c>
      <c r="H9" s="15" t="s">
        <v>48</v>
      </c>
      <c r="I9" s="15" t="s">
        <v>49</v>
      </c>
      <c r="J9" s="50"/>
      <c r="K9" s="14" t="str">
        <f>F9</f>
        <v>ծրագիր           (9 ամիս)</v>
      </c>
      <c r="L9" s="14" t="str">
        <f>G9</f>
        <v>փաստացի     (9 ամիս)</v>
      </c>
      <c r="M9" s="15" t="str">
        <f>H9</f>
        <v>կատ. %-ը 9 ամսվանկատմ</v>
      </c>
      <c r="N9" s="15" t="str">
        <f>I9</f>
        <v>կատ. %-ը տար.նկատմ</v>
      </c>
      <c r="O9" s="50"/>
      <c r="P9" s="14" t="str">
        <f>K9</f>
        <v>ծրագիր           (9 ամիս)</v>
      </c>
      <c r="Q9" s="15" t="str">
        <f>L9</f>
        <v>փաստացի     (9 ամիս)</v>
      </c>
      <c r="R9" s="15" t="str">
        <f>M9</f>
        <v>կատ. %-ը 9 ամսվանկատմ</v>
      </c>
      <c r="S9" s="15" t="str">
        <f>N9</f>
        <v>կատ. %-ը տար.նկատմ</v>
      </c>
      <c r="T9" s="50"/>
      <c r="U9" s="14" t="str">
        <f>P9</f>
        <v>ծրագիր           (9 ամիս)</v>
      </c>
      <c r="V9" s="15" t="str">
        <f>Q9</f>
        <v>փաստացի     (9 ամիս)</v>
      </c>
      <c r="W9" s="15" t="str">
        <f>R9</f>
        <v>կատ. %-ը 9 ամսվանկատմ</v>
      </c>
      <c r="X9" s="15" t="str">
        <f>S9</f>
        <v>կատ. %-ը տար.նկատմ</v>
      </c>
      <c r="Y9" s="50"/>
      <c r="Z9" s="14" t="str">
        <f>U9</f>
        <v>ծրագիր           (9 ամիս)</v>
      </c>
      <c r="AA9" s="15" t="str">
        <f>V9</f>
        <v>փաստացի     (9 ամիս)</v>
      </c>
      <c r="AB9" s="15" t="str">
        <f>W9</f>
        <v>կատ. %-ը 9 ամսվանկատմ</v>
      </c>
      <c r="AC9" s="15" t="str">
        <f>X9</f>
        <v>կատ. %-ը տար.նկատմ</v>
      </c>
      <c r="AD9" s="50"/>
      <c r="AE9" s="14" t="str">
        <f>Z9</f>
        <v>ծրագիր           (9 ամիս)</v>
      </c>
      <c r="AF9" s="15" t="str">
        <f>AA9</f>
        <v>փաստացի     (9 ամիս)</v>
      </c>
      <c r="AG9" s="15" t="str">
        <f>AB9</f>
        <v>կատ. %-ը 9 ամսվանկատմ</v>
      </c>
      <c r="AH9" s="15" t="str">
        <f>AC9</f>
        <v>կատ. %-ը տար.նկատմ</v>
      </c>
      <c r="AI9" s="50"/>
      <c r="AJ9" s="14" t="str">
        <f>Z9</f>
        <v>ծրագիր           (9 ամիս)</v>
      </c>
      <c r="AK9" s="15" t="str">
        <f>AA9</f>
        <v>փաստացի     (9 ամիս)</v>
      </c>
      <c r="AL9" s="15" t="str">
        <f>AB9</f>
        <v>կատ. %-ը 9 ամսվանկատմ</v>
      </c>
      <c r="AM9" s="15" t="str">
        <f>AC9</f>
        <v>կատ. %-ը տար.նկատմ</v>
      </c>
      <c r="AN9" s="50"/>
      <c r="AO9" s="14" t="str">
        <f>AJ9</f>
        <v>ծրագիր           (9 ամիս)</v>
      </c>
      <c r="AP9" s="15" t="str">
        <f>AK9</f>
        <v>փաստացի     (9 ամիս)</v>
      </c>
      <c r="AQ9" s="15" t="str">
        <f>AL9</f>
        <v>կատ. %-ը 9 ամսվանկատմ</v>
      </c>
      <c r="AR9" s="15" t="str">
        <f>AM9</f>
        <v>կատ. %-ը տար.նկատմ</v>
      </c>
      <c r="AS9" s="50"/>
      <c r="AT9" s="14" t="str">
        <f>AO9</f>
        <v>ծրագիր           (9 ամիս)</v>
      </c>
      <c r="AU9" s="15" t="str">
        <f>AP9</f>
        <v>փաստացի     (9 ամիս)</v>
      </c>
      <c r="AV9" s="15" t="str">
        <f>AQ9</f>
        <v>կատ. %-ը 9 ամսվանկատմ</v>
      </c>
      <c r="AW9" s="15" t="str">
        <f>AR9</f>
        <v>կատ. %-ը տար.նկատմ</v>
      </c>
      <c r="AX9" s="50"/>
      <c r="AY9" s="14" t="str">
        <f>AT9</f>
        <v>ծրագիր           (9 ամիս)</v>
      </c>
      <c r="AZ9" s="15" t="str">
        <f>AU9</f>
        <v>փաստացի     (9 ամիս)</v>
      </c>
      <c r="BA9" s="58"/>
      <c r="BB9" s="14" t="str">
        <f>AY9</f>
        <v>ծրագիր           (9 ամիս)</v>
      </c>
      <c r="BC9" s="15" t="str">
        <f>AZ9</f>
        <v>փաստացի     (9 ամիս)</v>
      </c>
      <c r="BD9" s="50"/>
      <c r="BE9" s="11" t="str">
        <f>BB9</f>
        <v>ծրագիր           (9 ամիս)</v>
      </c>
      <c r="BF9" s="12" t="str">
        <f>BC9</f>
        <v>փաստացի     (9 ամիս)</v>
      </c>
      <c r="BG9" s="50"/>
      <c r="BH9" s="11" t="str">
        <f>BE9</f>
        <v>ծրագիր           (9 ամիս)</v>
      </c>
      <c r="BI9" s="12" t="str">
        <f>BC9</f>
        <v>փաստացի     (9 ամիս)</v>
      </c>
      <c r="BJ9" s="50"/>
      <c r="BK9" s="11" t="str">
        <f>BH9</f>
        <v>ծրագիր           (9 ամիս)</v>
      </c>
      <c r="BL9" s="12" t="str">
        <f>BI9</f>
        <v>փաստացի     (9 ամիս)</v>
      </c>
      <c r="BM9" s="50"/>
      <c r="BN9" s="14" t="str">
        <f>BK9</f>
        <v>ծրագիր           (9 ամիս)</v>
      </c>
      <c r="BO9" s="15" t="str">
        <f>BL9</f>
        <v>փաստացի     (9 ամիս)</v>
      </c>
      <c r="BP9" s="50"/>
      <c r="BQ9" s="14" t="str">
        <f>BN9</f>
        <v>ծրագիր           (9 ամիս)</v>
      </c>
      <c r="BR9" s="15" t="str">
        <f>BL9</f>
        <v>փաստացի     (9 ամիս)</v>
      </c>
      <c r="BS9" s="50"/>
      <c r="BT9" s="14" t="str">
        <f>BQ9</f>
        <v>ծրագիր           (9 ամիս)</v>
      </c>
      <c r="BU9" s="15" t="str">
        <f>BR9</f>
        <v>փաստացի     (9 ամիս)</v>
      </c>
      <c r="BV9" s="15" t="str">
        <f>AQ9</f>
        <v>կատ. %-ը 9 ամսվանկատմ</v>
      </c>
      <c r="BW9" s="15" t="str">
        <f>AR9</f>
        <v>կատ. %-ը տար.նկատմ</v>
      </c>
      <c r="BX9" s="50"/>
      <c r="BY9" s="14" t="str">
        <f>BT9</f>
        <v>ծրագիր           (9 ամիս)</v>
      </c>
      <c r="BZ9" s="15" t="str">
        <f>BU9</f>
        <v>փաստացի     (9 ամիս)</v>
      </c>
      <c r="CA9" s="50"/>
      <c r="CB9" s="14" t="str">
        <f>BY9</f>
        <v>ծրագիր           (9 ամիս)</v>
      </c>
      <c r="CC9" s="15" t="str">
        <f>BZ9</f>
        <v>փաստացի     (9 ամիս)</v>
      </c>
      <c r="CD9" s="50"/>
      <c r="CE9" s="14" t="str">
        <f>CB9</f>
        <v>ծրագիր           (9 ամիս)</v>
      </c>
      <c r="CF9" s="15" t="str">
        <f>CC9</f>
        <v>փաստացի     (9 ամիս)</v>
      </c>
      <c r="CG9" s="50"/>
      <c r="CH9" s="14" t="str">
        <f>CE9</f>
        <v>ծրագիր           (9 ամիս)</v>
      </c>
      <c r="CI9" s="36" t="str">
        <f>CF9</f>
        <v>փաստացի     (9 ամիս)</v>
      </c>
      <c r="CJ9" s="50"/>
      <c r="CK9" s="14" t="str">
        <f>CH9</f>
        <v>ծրագիր           (9 ամիս)</v>
      </c>
      <c r="CL9" s="15" t="str">
        <f>CI9</f>
        <v>փաստացի     (9 ամիս)</v>
      </c>
      <c r="CM9" s="58"/>
      <c r="CN9" s="14" t="str">
        <f>CK9</f>
        <v>ծրագիր           (9 ամիս)</v>
      </c>
      <c r="CO9" s="15" t="str">
        <f>CL9</f>
        <v>փաստացի     (9 ամիս)</v>
      </c>
      <c r="CP9" s="50"/>
      <c r="CQ9" s="14" t="str">
        <f>CN9</f>
        <v>ծրագիր           (9 ամիս)</v>
      </c>
      <c r="CR9" s="15" t="str">
        <f>CO9</f>
        <v>փաստացի     (9 ամիս)</v>
      </c>
      <c r="CS9" s="50"/>
      <c r="CT9" s="14" t="str">
        <f>CQ9</f>
        <v>ծրագիր           (9 ամիս)</v>
      </c>
      <c r="CU9" s="15" t="str">
        <f>CR9</f>
        <v>փաստացի     (9 ամիս)</v>
      </c>
      <c r="CV9" s="15" t="str">
        <f>BV9</f>
        <v>կատ. %-ը 9 ամսվանկատմ</v>
      </c>
      <c r="CW9" s="15" t="str">
        <f>BW9</f>
        <v>կատ. %-ը տար.նկատմ</v>
      </c>
      <c r="CX9" s="50"/>
      <c r="CY9" s="14" t="str">
        <f>CT9</f>
        <v>ծրագիր           (9 ամիս)</v>
      </c>
      <c r="CZ9" s="15" t="str">
        <f>CU9</f>
        <v>փաստացի     (9 ամիս)</v>
      </c>
      <c r="DA9" s="50"/>
      <c r="DB9" s="14" t="str">
        <f>CY9</f>
        <v>ծրագիր           (9 ամիս)</v>
      </c>
      <c r="DC9" s="15" t="str">
        <f>CZ9</f>
        <v>փաստացի     (9 ամիս)</v>
      </c>
      <c r="DD9" s="50"/>
      <c r="DE9" s="14" t="str">
        <f>DB9</f>
        <v>ծրագիր           (9 ամիս)</v>
      </c>
      <c r="DF9" s="15" t="str">
        <f>DC9</f>
        <v>փաստացի     (9 ամիս)</v>
      </c>
      <c r="DG9" s="50"/>
      <c r="DH9" s="14" t="str">
        <f>DE9</f>
        <v>ծրագիր           (9 ամիս)</v>
      </c>
      <c r="DI9" s="15" t="str">
        <f>DF9</f>
        <v>փաստացի     (9 ամիս)</v>
      </c>
      <c r="DJ9" s="50"/>
      <c r="DK9" s="14" t="str">
        <f>DH9</f>
        <v>ծրագիր           (9 ամիս)</v>
      </c>
      <c r="DL9" s="15" t="str">
        <f>DI9</f>
        <v>փաստացի     (9 ամիս)</v>
      </c>
      <c r="DM9" s="50"/>
      <c r="DN9" s="14" t="str">
        <f>DK9</f>
        <v>ծրագիր           (9 ամիս)</v>
      </c>
      <c r="DO9" s="15" t="str">
        <f>DL9</f>
        <v>փաստացի     (9 ամիս)</v>
      </c>
      <c r="DP9" s="50"/>
      <c r="DQ9" s="14" t="str">
        <f>DN9</f>
        <v>ծրագիր           (9 ամիս)</v>
      </c>
      <c r="DR9" s="15" t="str">
        <f>DO9</f>
        <v>փաստացի     (9 ամիս)</v>
      </c>
      <c r="DS9" s="50"/>
      <c r="DT9" s="14" t="str">
        <f>DQ9</f>
        <v>ծրագիր           (9 ամիս)</v>
      </c>
      <c r="DU9" s="15" t="str">
        <f>DR9</f>
        <v>փաստացի     (9 ամիս)</v>
      </c>
      <c r="DV9" s="50"/>
      <c r="DW9" s="14" t="str">
        <f>DT9</f>
        <v>ծրագիր           (9 ամիս)</v>
      </c>
      <c r="DX9" s="15" t="str">
        <f>DU9</f>
        <v>փաստացի     (9 ամիս)</v>
      </c>
      <c r="DY9" s="50"/>
      <c r="DZ9" s="14" t="str">
        <f>DW9</f>
        <v>ծրագիր           (9 ամիս)</v>
      </c>
      <c r="EA9" s="15" t="str">
        <f>DX9</f>
        <v>փաստացի     (9 ամիս)</v>
      </c>
      <c r="EB9" s="50"/>
      <c r="EC9" s="14" t="str">
        <f>DZ9</f>
        <v>ծրագիր           (9 ամիս)</v>
      </c>
      <c r="ED9" s="15" t="str">
        <f>EA9</f>
        <v>փաստացի     (9 ամիս)</v>
      </c>
      <c r="EE9" s="58"/>
      <c r="EF9" s="14" t="str">
        <f>EC9</f>
        <v>ծրագիր           (9 ամիս)</v>
      </c>
      <c r="EG9" s="15" t="str">
        <f>ED9</f>
        <v>փաստացի     (9 ամիս)</v>
      </c>
      <c r="EH9" s="50"/>
      <c r="EI9" s="14" t="str">
        <f>EF9</f>
        <v>ծրագիր           (9 ամիս)</v>
      </c>
      <c r="EJ9" s="15" t="str">
        <f>EG9</f>
        <v>փաստացի     (9 ամիս)</v>
      </c>
    </row>
    <row r="10" spans="1:140" s="44" customFormat="1" ht="12" customHeight="1" x14ac:dyDescent="0.25">
      <c r="A10" s="41"/>
      <c r="B10" s="41"/>
      <c r="C10" s="40">
        <v>1</v>
      </c>
      <c r="D10" s="40">
        <v>2</v>
      </c>
      <c r="E10" s="41">
        <v>3</v>
      </c>
      <c r="F10" s="40">
        <v>4</v>
      </c>
      <c r="G10" s="41">
        <v>5</v>
      </c>
      <c r="H10" s="40">
        <v>6</v>
      </c>
      <c r="I10" s="41">
        <v>7</v>
      </c>
      <c r="J10" s="40">
        <v>8</v>
      </c>
      <c r="K10" s="41">
        <v>9</v>
      </c>
      <c r="L10" s="40">
        <v>10</v>
      </c>
      <c r="M10" s="41">
        <v>11</v>
      </c>
      <c r="N10" s="40">
        <v>12</v>
      </c>
      <c r="O10" s="41">
        <v>13</v>
      </c>
      <c r="P10" s="40">
        <v>14</v>
      </c>
      <c r="Q10" s="41">
        <v>15</v>
      </c>
      <c r="R10" s="40">
        <v>16</v>
      </c>
      <c r="S10" s="41">
        <v>17</v>
      </c>
      <c r="T10" s="40">
        <v>18</v>
      </c>
      <c r="U10" s="41">
        <v>19</v>
      </c>
      <c r="V10" s="40">
        <v>20</v>
      </c>
      <c r="W10" s="41">
        <v>21</v>
      </c>
      <c r="X10" s="40">
        <v>22</v>
      </c>
      <c r="Y10" s="41">
        <v>23</v>
      </c>
      <c r="Z10" s="40">
        <v>24</v>
      </c>
      <c r="AA10" s="41">
        <v>25</v>
      </c>
      <c r="AB10" s="40">
        <v>26</v>
      </c>
      <c r="AC10" s="41">
        <v>27</v>
      </c>
      <c r="AD10" s="40">
        <v>28</v>
      </c>
      <c r="AE10" s="41">
        <v>29</v>
      </c>
      <c r="AF10" s="40">
        <v>30</v>
      </c>
      <c r="AG10" s="41">
        <v>31</v>
      </c>
      <c r="AH10" s="40">
        <v>32</v>
      </c>
      <c r="AI10" s="41">
        <v>33</v>
      </c>
      <c r="AJ10" s="40">
        <v>34</v>
      </c>
      <c r="AK10" s="41">
        <v>35</v>
      </c>
      <c r="AL10" s="40">
        <v>36</v>
      </c>
      <c r="AM10" s="41">
        <v>37</v>
      </c>
      <c r="AN10" s="40">
        <v>38</v>
      </c>
      <c r="AO10" s="41">
        <v>39</v>
      </c>
      <c r="AP10" s="40">
        <v>40</v>
      </c>
      <c r="AQ10" s="41">
        <v>41</v>
      </c>
      <c r="AR10" s="40">
        <v>42</v>
      </c>
      <c r="AS10" s="41">
        <v>43</v>
      </c>
      <c r="AT10" s="40">
        <v>44</v>
      </c>
      <c r="AU10" s="41">
        <v>45</v>
      </c>
      <c r="AV10" s="40">
        <v>46</v>
      </c>
      <c r="AW10" s="41">
        <v>47</v>
      </c>
      <c r="AX10" s="40">
        <v>48</v>
      </c>
      <c r="AY10" s="41">
        <v>49</v>
      </c>
      <c r="AZ10" s="40">
        <v>50</v>
      </c>
      <c r="BA10" s="41">
        <v>48</v>
      </c>
      <c r="BB10" s="40">
        <v>49</v>
      </c>
      <c r="BC10" s="41">
        <v>50</v>
      </c>
      <c r="BD10" s="40">
        <v>48</v>
      </c>
      <c r="BE10" s="41">
        <v>49</v>
      </c>
      <c r="BF10" s="40">
        <v>50</v>
      </c>
      <c r="BG10" s="41">
        <v>54</v>
      </c>
      <c r="BH10" s="40">
        <v>55</v>
      </c>
      <c r="BI10" s="41">
        <v>56</v>
      </c>
      <c r="BJ10" s="40">
        <v>51</v>
      </c>
      <c r="BK10" s="41">
        <v>52</v>
      </c>
      <c r="BL10" s="40">
        <v>53</v>
      </c>
      <c r="BM10" s="41">
        <v>57</v>
      </c>
      <c r="BN10" s="40">
        <v>58</v>
      </c>
      <c r="BO10" s="41">
        <v>59</v>
      </c>
      <c r="BP10" s="40">
        <v>60</v>
      </c>
      <c r="BQ10" s="41">
        <v>61</v>
      </c>
      <c r="BR10" s="40">
        <v>62</v>
      </c>
      <c r="BS10" s="41">
        <v>54</v>
      </c>
      <c r="BT10" s="40">
        <v>55</v>
      </c>
      <c r="BU10" s="41">
        <v>56</v>
      </c>
      <c r="BV10" s="40">
        <v>57</v>
      </c>
      <c r="BW10" s="41">
        <v>58</v>
      </c>
      <c r="BX10" s="40">
        <v>59</v>
      </c>
      <c r="BY10" s="41">
        <v>60</v>
      </c>
      <c r="BZ10" s="40">
        <v>61</v>
      </c>
      <c r="CA10" s="41">
        <v>62</v>
      </c>
      <c r="CB10" s="40">
        <v>63</v>
      </c>
      <c r="CC10" s="41">
        <v>64</v>
      </c>
      <c r="CD10" s="40">
        <v>65</v>
      </c>
      <c r="CE10" s="41">
        <v>66</v>
      </c>
      <c r="CF10" s="40">
        <v>67</v>
      </c>
      <c r="CG10" s="41">
        <v>68</v>
      </c>
      <c r="CH10" s="40">
        <v>69</v>
      </c>
      <c r="CI10" s="41">
        <v>70</v>
      </c>
      <c r="CJ10" s="40">
        <v>71</v>
      </c>
      <c r="CK10" s="41">
        <v>72</v>
      </c>
      <c r="CL10" s="40">
        <v>73</v>
      </c>
      <c r="CM10" s="41">
        <v>71</v>
      </c>
      <c r="CN10" s="41">
        <v>72</v>
      </c>
      <c r="CO10" s="41">
        <v>73</v>
      </c>
      <c r="CP10" s="41">
        <v>74</v>
      </c>
      <c r="CQ10" s="41">
        <v>75</v>
      </c>
      <c r="CR10" s="41">
        <v>76</v>
      </c>
      <c r="CS10" s="41">
        <v>74</v>
      </c>
      <c r="CT10" s="41">
        <v>75</v>
      </c>
      <c r="CU10" s="41">
        <v>76</v>
      </c>
      <c r="CV10" s="41">
        <v>77</v>
      </c>
      <c r="CW10" s="41">
        <v>78</v>
      </c>
      <c r="CX10" s="41">
        <v>79</v>
      </c>
      <c r="CY10" s="41">
        <v>80</v>
      </c>
      <c r="CZ10" s="41">
        <v>81</v>
      </c>
      <c r="DA10" s="41">
        <v>82</v>
      </c>
      <c r="DB10" s="41">
        <v>83</v>
      </c>
      <c r="DC10" s="41">
        <v>84</v>
      </c>
      <c r="DD10" s="41">
        <v>85</v>
      </c>
      <c r="DE10" s="41">
        <v>86</v>
      </c>
      <c r="DF10" s="41">
        <v>87</v>
      </c>
      <c r="DG10" s="41">
        <v>88</v>
      </c>
      <c r="DH10" s="41">
        <v>89</v>
      </c>
      <c r="DI10" s="41">
        <v>90</v>
      </c>
      <c r="DJ10" s="41">
        <v>88</v>
      </c>
      <c r="DK10" s="40">
        <v>89</v>
      </c>
      <c r="DL10" s="41">
        <v>90</v>
      </c>
      <c r="DM10" s="40">
        <v>91</v>
      </c>
      <c r="DN10" s="41">
        <v>92</v>
      </c>
      <c r="DO10" s="40">
        <v>93</v>
      </c>
      <c r="DP10" s="41">
        <v>94</v>
      </c>
      <c r="DQ10" s="40">
        <v>95</v>
      </c>
      <c r="DR10" s="41">
        <v>96</v>
      </c>
      <c r="DS10" s="40">
        <v>94</v>
      </c>
      <c r="DT10" s="41">
        <v>95</v>
      </c>
      <c r="DU10" s="40">
        <v>96</v>
      </c>
      <c r="DV10" s="41">
        <v>97</v>
      </c>
      <c r="DW10" s="40">
        <v>98</v>
      </c>
      <c r="DX10" s="41">
        <v>99</v>
      </c>
      <c r="DY10" s="40">
        <v>97</v>
      </c>
      <c r="DZ10" s="41">
        <v>98</v>
      </c>
      <c r="EA10" s="40">
        <v>99</v>
      </c>
      <c r="EB10" s="41">
        <v>103</v>
      </c>
      <c r="EC10" s="40">
        <v>104</v>
      </c>
      <c r="ED10" s="41">
        <v>105</v>
      </c>
      <c r="EE10" s="40">
        <v>100</v>
      </c>
      <c r="EF10" s="41">
        <v>101</v>
      </c>
      <c r="EG10" s="40">
        <v>102</v>
      </c>
      <c r="EH10" s="41">
        <v>103</v>
      </c>
      <c r="EI10" s="40">
        <v>104</v>
      </c>
      <c r="EJ10" s="41">
        <v>105</v>
      </c>
    </row>
    <row r="11" spans="1:140" s="5" customFormat="1" ht="18.75" customHeight="1" x14ac:dyDescent="0.25">
      <c r="A11" s="1">
        <v>1</v>
      </c>
      <c r="B11" s="2" t="s">
        <v>37</v>
      </c>
      <c r="C11" s="7">
        <v>41198.6</v>
      </c>
      <c r="D11" s="7">
        <v>39693.4</v>
      </c>
      <c r="E11" s="3">
        <f>DM11+EH11-EE11</f>
        <v>3179247.3</v>
      </c>
      <c r="F11" s="3">
        <f t="shared" ref="F11:G14" si="0">DN11+EI11-EF11</f>
        <v>2487476.1</v>
      </c>
      <c r="G11" s="3">
        <f t="shared" si="0"/>
        <v>2247723.6979999999</v>
      </c>
      <c r="H11" s="3">
        <f>G11/F11*100</f>
        <v>90.361619876468353</v>
      </c>
      <c r="I11" s="3">
        <f>G11/E11*100</f>
        <v>70.699869682990695</v>
      </c>
      <c r="J11" s="3">
        <f>T11+Y11+AD11+AI11+AN11+AS11+AX11+BP11+BX11+CA11+CD11+CG11+CJ11+CP11+CS11+DA11+DD11+DJ11</f>
        <v>657672.80000000005</v>
      </c>
      <c r="K11" s="3">
        <f t="shared" ref="K11:L14" si="1">U11+Z11+AE11+AJ11+AO11+AT11+AY11+BQ11+BY11+CB11+CE11+CH11+CK11+CQ11+CT11+DB11+DE11+DK11</f>
        <v>494833.8</v>
      </c>
      <c r="L11" s="3">
        <f t="shared" si="1"/>
        <v>395556.46400000004</v>
      </c>
      <c r="M11" s="3">
        <f>L11/K11*100</f>
        <v>79.937236300349753</v>
      </c>
      <c r="N11" s="3">
        <f>L11/J11*100</f>
        <v>60.14487203971337</v>
      </c>
      <c r="O11" s="3">
        <f>T11+Y11+AD11</f>
        <v>193406.4</v>
      </c>
      <c r="P11" s="3">
        <f t="shared" ref="P11:Q14" si="2">U11+Z11+AE11</f>
        <v>143350</v>
      </c>
      <c r="Q11" s="3">
        <f t="shared" si="2"/>
        <v>72751.88</v>
      </c>
      <c r="R11" s="3">
        <f>Q11/P11*100</f>
        <v>50.751224276246951</v>
      </c>
      <c r="S11" s="4">
        <f>Q11/O11*100</f>
        <v>37.616066479702845</v>
      </c>
      <c r="T11" s="13">
        <v>15000</v>
      </c>
      <c r="U11" s="13">
        <v>11500</v>
      </c>
      <c r="V11" s="13">
        <v>7168.4009999999998</v>
      </c>
      <c r="W11" s="13">
        <f>V11/U11*100</f>
        <v>62.333921739130439</v>
      </c>
      <c r="X11" s="13">
        <f>V11/T11*100</f>
        <v>47.789339999999996</v>
      </c>
      <c r="Y11" s="13">
        <v>12000</v>
      </c>
      <c r="Z11" s="13">
        <v>8000</v>
      </c>
      <c r="AA11" s="13">
        <v>6007.607</v>
      </c>
      <c r="AB11" s="13">
        <f t="shared" ref="AB11:AB13" si="3">AA11/Z11*100</f>
        <v>75.095087500000005</v>
      </c>
      <c r="AC11" s="13">
        <v>0</v>
      </c>
      <c r="AD11" s="13">
        <v>166406.39999999999</v>
      </c>
      <c r="AE11" s="13">
        <v>123850</v>
      </c>
      <c r="AF11" s="13">
        <v>59575.872000000003</v>
      </c>
      <c r="AG11" s="13">
        <f>AF11/AE11*100</f>
        <v>48.103247476786436</v>
      </c>
      <c r="AH11" s="13">
        <f>AF11/AD11*100</f>
        <v>35.801430714203306</v>
      </c>
      <c r="AI11" s="21">
        <v>259388.1</v>
      </c>
      <c r="AJ11" s="13">
        <v>201800</v>
      </c>
      <c r="AK11" s="13">
        <v>158193.84599999999</v>
      </c>
      <c r="AL11" s="13">
        <f>AK11/AJ11*100</f>
        <v>78.391400396432104</v>
      </c>
      <c r="AM11" s="13">
        <f>AK11/AI11*100</f>
        <v>60.987318230867182</v>
      </c>
      <c r="AN11" s="13">
        <v>27273.3</v>
      </c>
      <c r="AO11" s="13">
        <v>20350.099999999999</v>
      </c>
      <c r="AP11" s="13">
        <v>16000.522999999999</v>
      </c>
      <c r="AQ11" s="13">
        <f>AP11/AO11*100</f>
        <v>78.626262278809449</v>
      </c>
      <c r="AR11" s="13">
        <f>AP11/AN11*100</f>
        <v>58.667352318934633</v>
      </c>
      <c r="AS11" s="13">
        <v>18000</v>
      </c>
      <c r="AT11" s="13">
        <v>14400</v>
      </c>
      <c r="AU11" s="13">
        <v>12355.2</v>
      </c>
      <c r="AV11" s="13">
        <f>AU11/AT11*100</f>
        <v>85.800000000000011</v>
      </c>
      <c r="AW11" s="13">
        <f>AU11/AS11*100</f>
        <v>68.64</v>
      </c>
      <c r="AX11" s="13">
        <v>0</v>
      </c>
      <c r="AY11" s="13">
        <v>0</v>
      </c>
      <c r="AZ11" s="13">
        <v>0</v>
      </c>
      <c r="BA11" s="22"/>
      <c r="BB11" s="22"/>
      <c r="BC11" s="22"/>
      <c r="BD11" s="13">
        <v>2052759.4</v>
      </c>
      <c r="BE11" s="13">
        <v>1539569.6</v>
      </c>
      <c r="BF11" s="13">
        <v>1539569.7</v>
      </c>
      <c r="BG11" s="13"/>
      <c r="BH11" s="13"/>
      <c r="BI11" s="13"/>
      <c r="BJ11" s="13">
        <v>9369</v>
      </c>
      <c r="BK11" s="13">
        <v>6245.9</v>
      </c>
      <c r="BL11" s="13">
        <v>6245.9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v>0</v>
      </c>
      <c r="BS11" s="13">
        <f>BX11+CA11+CD11+CG11</f>
        <v>19000</v>
      </c>
      <c r="BT11" s="13">
        <f>BY11+CB11+CE11+CH11</f>
        <v>14200</v>
      </c>
      <c r="BU11" s="13">
        <f>BZ11+CC11+CF11+CI11</f>
        <v>12056.403</v>
      </c>
      <c r="BV11" s="13">
        <f>BU11/BT11*100</f>
        <v>84.904246478873247</v>
      </c>
      <c r="BW11" s="13">
        <f>BU11/BS11*100</f>
        <v>63.454752631578948</v>
      </c>
      <c r="BX11" s="13">
        <v>17552.599999999999</v>
      </c>
      <c r="BY11" s="13">
        <v>13042.1</v>
      </c>
      <c r="BZ11" s="13">
        <v>10377.037</v>
      </c>
      <c r="CA11" s="13">
        <v>1447.4</v>
      </c>
      <c r="CB11" s="13">
        <v>1157.9000000000001</v>
      </c>
      <c r="CC11" s="13">
        <v>1033.9000000000001</v>
      </c>
      <c r="CD11" s="13"/>
      <c r="CE11" s="13"/>
      <c r="CF11" s="13"/>
      <c r="CG11" s="13"/>
      <c r="CH11" s="13"/>
      <c r="CI11" s="13">
        <v>645.46600000000001</v>
      </c>
      <c r="CJ11" s="13"/>
      <c r="CK11" s="13"/>
      <c r="CL11" s="13"/>
      <c r="CM11" s="22"/>
      <c r="CN11" s="22"/>
      <c r="CO11" s="22"/>
      <c r="CP11" s="13"/>
      <c r="CQ11" s="13"/>
      <c r="CR11" s="13"/>
      <c r="CS11" s="13">
        <v>131105</v>
      </c>
      <c r="CT11" s="13">
        <v>93608.7</v>
      </c>
      <c r="CU11" s="13">
        <v>96158.111999999994</v>
      </c>
      <c r="CV11" s="3">
        <f t="shared" ref="CV11:CV15" si="4">CU11/CT11*100</f>
        <v>102.72347762547712</v>
      </c>
      <c r="CW11" s="3">
        <f t="shared" ref="CW11:CW15" si="5">CU11/CS11*100</f>
        <v>73.344351474009372</v>
      </c>
      <c r="CX11" s="13">
        <v>48000</v>
      </c>
      <c r="CY11" s="13">
        <v>31000</v>
      </c>
      <c r="CZ11" s="13">
        <v>35393.419000000002</v>
      </c>
      <c r="DA11" s="13"/>
      <c r="DB11" s="13"/>
      <c r="DC11" s="13"/>
      <c r="DD11" s="13">
        <v>1000</v>
      </c>
      <c r="DE11" s="13">
        <v>750</v>
      </c>
      <c r="DF11" s="13">
        <v>-22880</v>
      </c>
      <c r="DG11" s="13"/>
      <c r="DH11" s="13"/>
      <c r="DI11" s="13"/>
      <c r="DJ11" s="13">
        <v>8500</v>
      </c>
      <c r="DK11" s="13">
        <v>6375</v>
      </c>
      <c r="DL11" s="13">
        <v>50920.5</v>
      </c>
      <c r="DM11" s="3">
        <f>T11+Y11+AD11+AI11+AN11+AS11+AX11+BA11+BD11+BG11+BJ11+BM11+BP11+BX11+CA11+CD11+CG11+CJ11+CM11+CP11+CS11+DA11+DD11+DG11+DJ11</f>
        <v>2719801.1999999997</v>
      </c>
      <c r="DN11" s="3">
        <f t="shared" ref="DN11:DO14" si="6">U11+Z11+AE11+AJ11+AO11+AT11+AY11+BB11+BE11+BH11+BK11+BN11+BQ11+BY11+CB11+CE11+CH11+CK11+CN11+CQ11+CT11+DB11+DE11+DH11+DK11</f>
        <v>2040649.3</v>
      </c>
      <c r="DO11" s="3">
        <f t="shared" si="6"/>
        <v>1941372.0639999998</v>
      </c>
      <c r="DP11" s="13"/>
      <c r="DQ11" s="13"/>
      <c r="DR11" s="13"/>
      <c r="DS11" s="13">
        <v>434917.4</v>
      </c>
      <c r="DT11" s="13">
        <v>422298.1</v>
      </c>
      <c r="DU11" s="13">
        <v>285528.83399999997</v>
      </c>
      <c r="DV11" s="13"/>
      <c r="DW11" s="13"/>
      <c r="DX11" s="13"/>
      <c r="DY11" s="13">
        <v>24528.7</v>
      </c>
      <c r="DZ11" s="13">
        <v>24528.7</v>
      </c>
      <c r="EA11" s="13">
        <v>20822.8</v>
      </c>
      <c r="EB11" s="13"/>
      <c r="EC11" s="13"/>
      <c r="ED11" s="13"/>
      <c r="EE11" s="47">
        <v>387760</v>
      </c>
      <c r="EF11" s="47">
        <v>387760</v>
      </c>
      <c r="EG11" s="47">
        <v>254314</v>
      </c>
      <c r="EH11" s="3">
        <f>DP11+DS11+DV11+DY11+EB11+EE11</f>
        <v>847206.10000000009</v>
      </c>
      <c r="EI11" s="3">
        <f>DQ11+DT11+DW11+DZ11+EC11+EF11</f>
        <v>834586.8</v>
      </c>
      <c r="EJ11" s="3">
        <f>DR11+DU11+DX11+EA11+ED11+EG11</f>
        <v>560665.63399999996</v>
      </c>
    </row>
    <row r="12" spans="1:140" s="5" customFormat="1" ht="18.75" customHeight="1" x14ac:dyDescent="0.25">
      <c r="A12" s="1">
        <v>2</v>
      </c>
      <c r="B12" s="2" t="s">
        <v>39</v>
      </c>
      <c r="C12" s="8">
        <v>0</v>
      </c>
      <c r="D12" s="8">
        <v>680427.9</v>
      </c>
      <c r="E12" s="3">
        <f t="shared" ref="E12:E14" si="7">DM12+EH12-EE12</f>
        <v>1844376.8</v>
      </c>
      <c r="F12" s="3">
        <f t="shared" si="0"/>
        <v>1256234.7</v>
      </c>
      <c r="G12" s="3">
        <f t="shared" si="0"/>
        <v>1214662.4203000001</v>
      </c>
      <c r="H12" s="3">
        <f>G12/F12*100</f>
        <v>96.690723500950909</v>
      </c>
      <c r="I12" s="3">
        <f t="shared" ref="I12:I14" si="8">G12/E12*100</f>
        <v>65.857606769939864</v>
      </c>
      <c r="J12" s="3">
        <f t="shared" ref="J12:J14" si="9">T12+Y12+AD12+AI12+AN12+AS12+AX12+BP12+BX12+CA12+CD12+CG12+CJ12+CP12+CS12+DA12+DD12+DJ12</f>
        <v>777908.1</v>
      </c>
      <c r="K12" s="3">
        <f t="shared" si="1"/>
        <v>446217.9</v>
      </c>
      <c r="L12" s="3">
        <f t="shared" si="1"/>
        <v>449958.22029999999</v>
      </c>
      <c r="M12" s="3">
        <f t="shared" ref="M12:M14" si="10">L12/K12*100</f>
        <v>100.8382273100205</v>
      </c>
      <c r="N12" s="3">
        <f t="shared" ref="N12:N14" si="11">L12/J12*100</f>
        <v>57.842079327879482</v>
      </c>
      <c r="O12" s="3">
        <f t="shared" ref="O12:O14" si="12">T12+Y12+AD12</f>
        <v>278242</v>
      </c>
      <c r="P12" s="3">
        <f t="shared" si="2"/>
        <v>139121</v>
      </c>
      <c r="Q12" s="3">
        <f t="shared" si="2"/>
        <v>136381.69149999999</v>
      </c>
      <c r="R12" s="3">
        <f t="shared" ref="R12:R14" si="13">Q12/P12*100</f>
        <v>98.030988492032094</v>
      </c>
      <c r="S12" s="4">
        <f t="shared" ref="S12:S14" si="14">Q12/O12*100</f>
        <v>49.015494246016047</v>
      </c>
      <c r="T12" s="13">
        <v>1025</v>
      </c>
      <c r="U12" s="13">
        <v>512.5</v>
      </c>
      <c r="V12" s="13">
        <v>1195.1389999999999</v>
      </c>
      <c r="W12" s="13">
        <f t="shared" ref="W12:W13" si="15">V12/U12*100</f>
        <v>233.19785365853659</v>
      </c>
      <c r="X12" s="13">
        <f t="shared" ref="X12:X13" si="16">V12/T12*100</f>
        <v>116.59892682926829</v>
      </c>
      <c r="Y12" s="13">
        <v>8293</v>
      </c>
      <c r="Z12" s="13">
        <v>4146.5</v>
      </c>
      <c r="AA12" s="13">
        <v>5020.866</v>
      </c>
      <c r="AB12" s="13">
        <f t="shared" si="3"/>
        <v>121.08684432654047</v>
      </c>
      <c r="AC12" s="13">
        <f t="shared" ref="AC12:AC13" si="17">AA12/Y12*100</f>
        <v>60.543422163270236</v>
      </c>
      <c r="AD12" s="21">
        <v>268924</v>
      </c>
      <c r="AE12" s="13">
        <v>134462</v>
      </c>
      <c r="AF12" s="13">
        <v>130165.6865</v>
      </c>
      <c r="AG12" s="13">
        <f t="shared" ref="AG12:AG14" si="18">AF12/AE12*100</f>
        <v>96.804812140232926</v>
      </c>
      <c r="AH12" s="13">
        <f t="shared" ref="AH12:AH14" si="19">AF12/AD12*100</f>
        <v>48.402406070116463</v>
      </c>
      <c r="AI12" s="21">
        <v>160991</v>
      </c>
      <c r="AJ12" s="13">
        <v>80495.5</v>
      </c>
      <c r="AK12" s="13">
        <v>88840.987599999993</v>
      </c>
      <c r="AL12" s="13">
        <f t="shared" ref="AL12:AL14" si="20">AK12/AJ12*100</f>
        <v>110.36764489940431</v>
      </c>
      <c r="AM12" s="13">
        <f t="shared" ref="AM12:AM14" si="21">AK12/AI12*100</f>
        <v>55.183822449702156</v>
      </c>
      <c r="AN12" s="13">
        <v>88650</v>
      </c>
      <c r="AO12" s="13">
        <v>44325</v>
      </c>
      <c r="AP12" s="13">
        <v>59207.285000000003</v>
      </c>
      <c r="AQ12" s="13">
        <f t="shared" ref="AQ12:AQ14" si="22">AP12/AO12*100</f>
        <v>133.57537507050199</v>
      </c>
      <c r="AR12" s="13">
        <f t="shared" ref="AR12:AR14" si="23">AP12/AN12*100</f>
        <v>66.787687535250996</v>
      </c>
      <c r="AS12" s="13">
        <v>6500</v>
      </c>
      <c r="AT12" s="13">
        <v>3250</v>
      </c>
      <c r="AU12" s="13">
        <v>2434.6999999999998</v>
      </c>
      <c r="AV12" s="13">
        <f>AU12/AT12*100</f>
        <v>74.913846153846151</v>
      </c>
      <c r="AW12" s="13">
        <f>AU12/AS12*100</f>
        <v>37.456923076923076</v>
      </c>
      <c r="AX12" s="13">
        <v>0</v>
      </c>
      <c r="AY12" s="13">
        <v>0</v>
      </c>
      <c r="AZ12" s="13">
        <v>0</v>
      </c>
      <c r="BA12" s="22"/>
      <c r="BB12" s="22"/>
      <c r="BC12" s="22"/>
      <c r="BD12" s="13">
        <v>947307.4</v>
      </c>
      <c r="BE12" s="13">
        <v>710480.6</v>
      </c>
      <c r="BF12" s="13">
        <v>710480.7</v>
      </c>
      <c r="BG12" s="13"/>
      <c r="BH12" s="13"/>
      <c r="BI12" s="13"/>
      <c r="BJ12" s="13">
        <v>2832.6</v>
      </c>
      <c r="BK12" s="13">
        <v>1888.3</v>
      </c>
      <c r="BL12" s="13">
        <v>1888.3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f t="shared" ref="BS12:BU14" si="24">BX12+CA12+CD12+CG12</f>
        <v>45329.5</v>
      </c>
      <c r="BT12" s="13">
        <f t="shared" si="24"/>
        <v>33579</v>
      </c>
      <c r="BU12" s="13">
        <f t="shared" si="24"/>
        <v>32666.149000000005</v>
      </c>
      <c r="BV12" s="13">
        <f t="shared" ref="BV12:BV14" si="25">BU12/BT12*100</f>
        <v>97.281482474165415</v>
      </c>
      <c r="BW12" s="13">
        <f t="shared" ref="BW12:BW14" si="26">BU12/BS12*100</f>
        <v>72.063775245700938</v>
      </c>
      <c r="BX12" s="13">
        <v>15000</v>
      </c>
      <c r="BY12" s="13">
        <v>11250</v>
      </c>
      <c r="BZ12" s="13">
        <v>9122.1360000000004</v>
      </c>
      <c r="CA12" s="13"/>
      <c r="CB12" s="13"/>
      <c r="CC12" s="13"/>
      <c r="CD12" s="13">
        <v>16232.1</v>
      </c>
      <c r="CE12" s="42">
        <v>11866</v>
      </c>
      <c r="CF12" s="13">
        <v>13058.7</v>
      </c>
      <c r="CG12" s="13">
        <v>14097.4</v>
      </c>
      <c r="CH12" s="13">
        <v>10463</v>
      </c>
      <c r="CI12" s="13">
        <v>10485.313</v>
      </c>
      <c r="CJ12" s="13"/>
      <c r="CK12" s="13"/>
      <c r="CL12" s="13"/>
      <c r="CM12" s="22">
        <v>1999</v>
      </c>
      <c r="CN12" s="22">
        <v>1499.6</v>
      </c>
      <c r="CO12" s="22">
        <v>799.6</v>
      </c>
      <c r="CP12" s="13"/>
      <c r="CQ12" s="13"/>
      <c r="CR12" s="13"/>
      <c r="CS12" s="13">
        <v>159225</v>
      </c>
      <c r="CT12" s="13">
        <v>117731</v>
      </c>
      <c r="CU12" s="13">
        <v>108911.1072</v>
      </c>
      <c r="CV12" s="3">
        <f t="shared" si="4"/>
        <v>92.5084363506638</v>
      </c>
      <c r="CW12" s="3">
        <f t="shared" si="5"/>
        <v>68.400758172397545</v>
      </c>
      <c r="CX12" s="13">
        <v>50000</v>
      </c>
      <c r="CY12" s="13">
        <v>37494</v>
      </c>
      <c r="CZ12" s="13">
        <v>33859.019200000002</v>
      </c>
      <c r="DA12" s="13">
        <v>10000</v>
      </c>
      <c r="DB12" s="13">
        <v>7300</v>
      </c>
      <c r="DC12" s="13">
        <v>801.1</v>
      </c>
      <c r="DD12" s="13">
        <v>5000</v>
      </c>
      <c r="DE12" s="13">
        <v>3744</v>
      </c>
      <c r="DF12" s="13">
        <v>1780</v>
      </c>
      <c r="DG12" s="13"/>
      <c r="DH12" s="13"/>
      <c r="DI12" s="13"/>
      <c r="DJ12" s="13">
        <v>23970.6</v>
      </c>
      <c r="DK12" s="13">
        <v>16672.400000000001</v>
      </c>
      <c r="DL12" s="13">
        <v>18935.2</v>
      </c>
      <c r="DM12" s="3">
        <f t="shared" ref="DM12:DM14" si="27">T12+Y12+AD12+AI12+AN12+AS12+AX12+BA12+BD12+BG12+BJ12+BM12+BP12+BX12+CA12+CD12+CG12+CJ12+CM12+CP12+CS12+DA12+DD12+DG12+DJ12</f>
        <v>1730047.1</v>
      </c>
      <c r="DN12" s="3">
        <f t="shared" si="6"/>
        <v>1160086.3999999999</v>
      </c>
      <c r="DO12" s="3">
        <f t="shared" si="6"/>
        <v>1163126.8203</v>
      </c>
      <c r="DP12" s="13"/>
      <c r="DQ12" s="13"/>
      <c r="DR12" s="13"/>
      <c r="DS12" s="13">
        <v>114329.7</v>
      </c>
      <c r="DT12" s="13">
        <v>96148.3</v>
      </c>
      <c r="DU12" s="13">
        <v>51535.6</v>
      </c>
      <c r="DV12" s="13"/>
      <c r="DW12" s="13"/>
      <c r="DX12" s="13"/>
      <c r="DY12" s="13">
        <v>0</v>
      </c>
      <c r="DZ12" s="13">
        <f>DY12/12*7</f>
        <v>0</v>
      </c>
      <c r="EA12" s="13">
        <v>0</v>
      </c>
      <c r="EB12" s="13"/>
      <c r="EC12" s="13"/>
      <c r="ED12" s="13"/>
      <c r="EE12" s="47">
        <v>3000</v>
      </c>
      <c r="EF12" s="47">
        <v>3000</v>
      </c>
      <c r="EG12" s="47">
        <v>3000</v>
      </c>
      <c r="EH12" s="3">
        <f t="shared" ref="EH12:EJ14" si="28">DP12+DS12+DV12+DY12+EB12+EE12</f>
        <v>117329.7</v>
      </c>
      <c r="EI12" s="3">
        <f t="shared" si="28"/>
        <v>99148.3</v>
      </c>
      <c r="EJ12" s="3">
        <f t="shared" si="28"/>
        <v>54535.6</v>
      </c>
    </row>
    <row r="13" spans="1:140" s="5" customFormat="1" ht="18.75" customHeight="1" x14ac:dyDescent="0.2">
      <c r="A13" s="1">
        <v>3</v>
      </c>
      <c r="B13" s="2" t="s">
        <v>40</v>
      </c>
      <c r="C13" s="9">
        <v>0</v>
      </c>
      <c r="D13" s="9">
        <v>154225.70000000001</v>
      </c>
      <c r="E13" s="3">
        <f t="shared" si="7"/>
        <v>2615983</v>
      </c>
      <c r="F13" s="3">
        <f t="shared" si="0"/>
        <v>1759315</v>
      </c>
      <c r="G13" s="3">
        <f t="shared" si="0"/>
        <v>1739350.9545000002</v>
      </c>
      <c r="H13" s="3">
        <f t="shared" ref="H13:H14" si="29">G13/F13*100</f>
        <v>98.865237578262011</v>
      </c>
      <c r="I13" s="3">
        <f t="shared" si="8"/>
        <v>66.489382939415137</v>
      </c>
      <c r="J13" s="3">
        <f t="shared" si="9"/>
        <v>403090.5</v>
      </c>
      <c r="K13" s="3">
        <f t="shared" si="1"/>
        <v>298914</v>
      </c>
      <c r="L13" s="3">
        <f t="shared" si="1"/>
        <v>268474.2415</v>
      </c>
      <c r="M13" s="3">
        <f t="shared" si="10"/>
        <v>89.816549743404465</v>
      </c>
      <c r="N13" s="3">
        <f t="shared" si="11"/>
        <v>66.603961517326766</v>
      </c>
      <c r="O13" s="3">
        <f t="shared" si="12"/>
        <v>62800</v>
      </c>
      <c r="P13" s="3">
        <f t="shared" si="2"/>
        <v>45600</v>
      </c>
      <c r="Q13" s="3">
        <f t="shared" si="2"/>
        <v>39392.640500000001</v>
      </c>
      <c r="R13" s="3">
        <f t="shared" si="13"/>
        <v>86.38736951754386</v>
      </c>
      <c r="S13" s="4">
        <f t="shared" si="14"/>
        <v>62.727134554140129</v>
      </c>
      <c r="T13" s="13">
        <v>2800</v>
      </c>
      <c r="U13" s="13">
        <v>2100</v>
      </c>
      <c r="V13" s="13">
        <v>5202.29</v>
      </c>
      <c r="W13" s="13">
        <f t="shared" si="15"/>
        <v>247.72809523809522</v>
      </c>
      <c r="X13" s="13">
        <f t="shared" si="16"/>
        <v>185.79607142857142</v>
      </c>
      <c r="Y13" s="13">
        <v>3000</v>
      </c>
      <c r="Z13" s="13">
        <v>2250</v>
      </c>
      <c r="AA13" s="13">
        <v>1462.123</v>
      </c>
      <c r="AB13" s="13">
        <f t="shared" si="3"/>
        <v>64.983244444444438</v>
      </c>
      <c r="AC13" s="13">
        <f t="shared" si="17"/>
        <v>48.737433333333335</v>
      </c>
      <c r="AD13" s="21">
        <v>57000</v>
      </c>
      <c r="AE13" s="13">
        <v>41250</v>
      </c>
      <c r="AF13" s="13">
        <v>32728.227500000001</v>
      </c>
      <c r="AG13" s="13">
        <f t="shared" si="18"/>
        <v>79.341157575757578</v>
      </c>
      <c r="AH13" s="13">
        <f t="shared" si="19"/>
        <v>57.41794298245614</v>
      </c>
      <c r="AI13" s="21">
        <v>141499.79999999999</v>
      </c>
      <c r="AJ13" s="13">
        <v>106112</v>
      </c>
      <c r="AK13" s="13">
        <v>95714.985000000001</v>
      </c>
      <c r="AL13" s="13">
        <f t="shared" si="20"/>
        <v>90.201848047346203</v>
      </c>
      <c r="AM13" s="13">
        <f t="shared" si="21"/>
        <v>67.643194548684875</v>
      </c>
      <c r="AN13" s="13">
        <v>8890</v>
      </c>
      <c r="AO13" s="13">
        <v>6668</v>
      </c>
      <c r="AP13" s="13">
        <v>4806.79</v>
      </c>
      <c r="AQ13" s="13">
        <f t="shared" si="22"/>
        <v>72.087432513497291</v>
      </c>
      <c r="AR13" s="13">
        <f t="shared" si="23"/>
        <v>54.069628796400451</v>
      </c>
      <c r="AS13" s="13">
        <v>5600</v>
      </c>
      <c r="AT13" s="13">
        <v>4200</v>
      </c>
      <c r="AU13" s="13">
        <v>6643.5</v>
      </c>
      <c r="AV13" s="13">
        <f>AU13/AT13*100</f>
        <v>158.17857142857144</v>
      </c>
      <c r="AW13" s="13">
        <f>AU13/AS13*100</f>
        <v>118.63392857142858</v>
      </c>
      <c r="AX13" s="13"/>
      <c r="AY13" s="13"/>
      <c r="AZ13" s="13"/>
      <c r="BA13" s="22"/>
      <c r="BB13" s="22"/>
      <c r="BC13" s="22"/>
      <c r="BD13" s="13">
        <v>1515276.2</v>
      </c>
      <c r="BE13" s="13">
        <v>1136457.2</v>
      </c>
      <c r="BF13" s="13">
        <v>1136457</v>
      </c>
      <c r="BG13" s="13"/>
      <c r="BH13" s="13"/>
      <c r="BI13" s="13"/>
      <c r="BJ13" s="13">
        <v>3268.3</v>
      </c>
      <c r="BK13" s="13">
        <v>1452.5</v>
      </c>
      <c r="BL13" s="13">
        <v>1421.4</v>
      </c>
      <c r="BM13" s="13"/>
      <c r="BN13" s="13"/>
      <c r="BO13" s="13"/>
      <c r="BP13" s="13"/>
      <c r="BQ13" s="13"/>
      <c r="BR13" s="13"/>
      <c r="BS13" s="13">
        <f t="shared" si="24"/>
        <v>19500</v>
      </c>
      <c r="BT13" s="13">
        <f t="shared" si="24"/>
        <v>14625</v>
      </c>
      <c r="BU13" s="13">
        <f t="shared" si="24"/>
        <v>11929.237000000001</v>
      </c>
      <c r="BV13" s="13">
        <f t="shared" si="25"/>
        <v>81.567432478632483</v>
      </c>
      <c r="BW13" s="13">
        <f t="shared" si="26"/>
        <v>61.175574358974359</v>
      </c>
      <c r="BX13" s="13">
        <v>10500</v>
      </c>
      <c r="BY13" s="13">
        <v>7875</v>
      </c>
      <c r="BZ13" s="13">
        <v>5354.9120000000003</v>
      </c>
      <c r="CA13" s="13"/>
      <c r="CB13" s="13"/>
      <c r="CC13" s="13"/>
      <c r="CD13" s="23"/>
      <c r="CE13" s="13"/>
      <c r="CF13" s="13"/>
      <c r="CG13" s="13">
        <v>9000</v>
      </c>
      <c r="CH13" s="13">
        <v>6750</v>
      </c>
      <c r="CI13" s="13">
        <v>6574.3249999999998</v>
      </c>
      <c r="CJ13" s="13"/>
      <c r="CK13" s="13"/>
      <c r="CL13" s="13"/>
      <c r="CM13" s="22">
        <v>1999</v>
      </c>
      <c r="CN13" s="22">
        <v>1499.6</v>
      </c>
      <c r="CO13" s="22">
        <v>1399.3</v>
      </c>
      <c r="CP13" s="13"/>
      <c r="CQ13" s="13"/>
      <c r="CR13" s="13"/>
      <c r="CS13" s="13">
        <v>84230</v>
      </c>
      <c r="CT13" s="13">
        <v>63172</v>
      </c>
      <c r="CU13" s="13">
        <v>59444.788999999997</v>
      </c>
      <c r="CV13" s="3">
        <f t="shared" si="4"/>
        <v>94.099900272272521</v>
      </c>
      <c r="CW13" s="3">
        <f t="shared" si="5"/>
        <v>70.574366615220228</v>
      </c>
      <c r="CX13" s="13">
        <v>24000</v>
      </c>
      <c r="CY13" s="13">
        <v>18000</v>
      </c>
      <c r="CZ13" s="13">
        <v>15450</v>
      </c>
      <c r="DA13" s="13">
        <v>7000</v>
      </c>
      <c r="DB13" s="13">
        <v>5250</v>
      </c>
      <c r="DC13" s="13">
        <v>1002</v>
      </c>
      <c r="DD13" s="13">
        <v>2500</v>
      </c>
      <c r="DE13" s="13">
        <v>1875</v>
      </c>
      <c r="DF13" s="13">
        <v>700</v>
      </c>
      <c r="DG13" s="13"/>
      <c r="DH13" s="13"/>
      <c r="DI13" s="13"/>
      <c r="DJ13" s="13">
        <v>71070.7</v>
      </c>
      <c r="DK13" s="13">
        <v>51412</v>
      </c>
      <c r="DL13" s="13">
        <v>48840.3</v>
      </c>
      <c r="DM13" s="3">
        <f t="shared" si="27"/>
        <v>1923634</v>
      </c>
      <c r="DN13" s="3">
        <f t="shared" si="6"/>
        <v>1438323.3</v>
      </c>
      <c r="DO13" s="3">
        <f t="shared" si="6"/>
        <v>1407751.9415000002</v>
      </c>
      <c r="DP13" s="13"/>
      <c r="DQ13" s="13"/>
      <c r="DR13" s="13"/>
      <c r="DS13" s="13">
        <v>692349</v>
      </c>
      <c r="DT13" s="13">
        <v>320991.7</v>
      </c>
      <c r="DU13" s="13">
        <v>319171.61300000001</v>
      </c>
      <c r="DV13" s="13"/>
      <c r="DW13" s="13"/>
      <c r="DX13" s="13"/>
      <c r="DY13" s="13">
        <v>0</v>
      </c>
      <c r="DZ13" s="13">
        <f t="shared" ref="DZ13" si="30">DY13/12*7</f>
        <v>0</v>
      </c>
      <c r="EA13" s="13">
        <v>12427.4</v>
      </c>
      <c r="EB13" s="13"/>
      <c r="EC13" s="13"/>
      <c r="ED13" s="13"/>
      <c r="EE13" s="47">
        <v>250000</v>
      </c>
      <c r="EF13" s="47">
        <v>250000</v>
      </c>
      <c r="EG13" s="47">
        <v>250000</v>
      </c>
      <c r="EH13" s="3">
        <f t="shared" si="28"/>
        <v>942349</v>
      </c>
      <c r="EI13" s="3">
        <f t="shared" si="28"/>
        <v>570991.69999999995</v>
      </c>
      <c r="EJ13" s="3">
        <f t="shared" si="28"/>
        <v>581599.01300000004</v>
      </c>
    </row>
    <row r="14" spans="1:140" s="5" customFormat="1" ht="18.75" customHeight="1" x14ac:dyDescent="0.25">
      <c r="A14" s="1">
        <v>4</v>
      </c>
      <c r="B14" s="2" t="s">
        <v>41</v>
      </c>
      <c r="C14" s="8">
        <v>0</v>
      </c>
      <c r="D14" s="8">
        <v>82402</v>
      </c>
      <c r="E14" s="3">
        <f t="shared" si="7"/>
        <v>2402527.5</v>
      </c>
      <c r="F14" s="3">
        <f t="shared" si="0"/>
        <v>1897198.3000000003</v>
      </c>
      <c r="G14" s="3">
        <f t="shared" si="0"/>
        <v>1681504.1295</v>
      </c>
      <c r="H14" s="3">
        <f t="shared" si="29"/>
        <v>88.630910616987151</v>
      </c>
      <c r="I14" s="3">
        <f t="shared" si="8"/>
        <v>69.988964933804084</v>
      </c>
      <c r="J14" s="3">
        <f t="shared" si="9"/>
        <v>542668</v>
      </c>
      <c r="K14" s="3">
        <f t="shared" si="1"/>
        <v>415600.1</v>
      </c>
      <c r="L14" s="3">
        <f t="shared" si="1"/>
        <v>320748.29949999996</v>
      </c>
      <c r="M14" s="3">
        <f t="shared" si="10"/>
        <v>77.177146853429534</v>
      </c>
      <c r="N14" s="3">
        <f t="shared" si="11"/>
        <v>59.105806773202033</v>
      </c>
      <c r="O14" s="3">
        <f t="shared" si="12"/>
        <v>82670.8</v>
      </c>
      <c r="P14" s="3">
        <f t="shared" si="2"/>
        <v>61702.3</v>
      </c>
      <c r="Q14" s="3">
        <f t="shared" si="2"/>
        <v>38312.486999999994</v>
      </c>
      <c r="R14" s="3">
        <f t="shared" si="13"/>
        <v>62.092477914113395</v>
      </c>
      <c r="S14" s="4">
        <f t="shared" si="14"/>
        <v>46.343433231564219</v>
      </c>
      <c r="T14" s="13">
        <v>0</v>
      </c>
      <c r="U14" s="13">
        <f t="shared" ref="U14" si="31">T14/12*7</f>
        <v>0</v>
      </c>
      <c r="V14" s="13">
        <v>1016.248</v>
      </c>
      <c r="W14" s="13">
        <v>0</v>
      </c>
      <c r="X14" s="13">
        <v>0</v>
      </c>
      <c r="Y14" s="13">
        <v>0</v>
      </c>
      <c r="Z14" s="13">
        <f t="shared" ref="Z14" si="32">Y14/12*7</f>
        <v>0</v>
      </c>
      <c r="AA14" s="13">
        <v>4431.6809999999996</v>
      </c>
      <c r="AB14" s="13">
        <v>0</v>
      </c>
      <c r="AC14" s="13">
        <v>0</v>
      </c>
      <c r="AD14" s="13">
        <v>82670.8</v>
      </c>
      <c r="AE14" s="13">
        <v>61702.3</v>
      </c>
      <c r="AF14" s="13">
        <v>32864.557999999997</v>
      </c>
      <c r="AG14" s="13">
        <f t="shared" si="18"/>
        <v>53.263100403064392</v>
      </c>
      <c r="AH14" s="13">
        <f t="shared" si="19"/>
        <v>39.753526033375749</v>
      </c>
      <c r="AI14" s="21">
        <v>230357.4</v>
      </c>
      <c r="AJ14" s="13">
        <v>172723.4</v>
      </c>
      <c r="AK14" s="13">
        <v>119169.644</v>
      </c>
      <c r="AL14" s="13">
        <f t="shared" si="20"/>
        <v>68.994498718760738</v>
      </c>
      <c r="AM14" s="13">
        <f t="shared" si="21"/>
        <v>51.732500887750945</v>
      </c>
      <c r="AN14" s="13">
        <v>11786.1</v>
      </c>
      <c r="AO14" s="13">
        <v>7837.6</v>
      </c>
      <c r="AP14" s="13">
        <v>6907.9679999999998</v>
      </c>
      <c r="AQ14" s="13">
        <f t="shared" si="22"/>
        <v>88.138818005511894</v>
      </c>
      <c r="AR14" s="13">
        <f t="shared" si="23"/>
        <v>58.6111436352992</v>
      </c>
      <c r="AS14" s="13">
        <v>10000</v>
      </c>
      <c r="AT14" s="13">
        <v>7500</v>
      </c>
      <c r="AU14" s="13">
        <v>4964</v>
      </c>
      <c r="AV14" s="13">
        <f>AU14/AT14*100</f>
        <v>66.186666666666667</v>
      </c>
      <c r="AW14" s="13">
        <f>AU14/AS14*100</f>
        <v>49.64</v>
      </c>
      <c r="AX14" s="13">
        <v>0</v>
      </c>
      <c r="AY14" s="13">
        <v>0</v>
      </c>
      <c r="AZ14" s="13">
        <v>0</v>
      </c>
      <c r="BA14" s="22"/>
      <c r="BB14" s="22"/>
      <c r="BC14" s="22"/>
      <c r="BD14" s="13">
        <v>1499571.9</v>
      </c>
      <c r="BE14" s="13">
        <v>1124678.8999999999</v>
      </c>
      <c r="BF14" s="13">
        <v>1124679</v>
      </c>
      <c r="BG14" s="13"/>
      <c r="BH14" s="13"/>
      <c r="BI14" s="13"/>
      <c r="BJ14" s="13">
        <v>7953</v>
      </c>
      <c r="BK14" s="13">
        <v>5084.1000000000004</v>
      </c>
      <c r="BL14" s="13">
        <v>5084.1000000000004</v>
      </c>
      <c r="BM14" s="13">
        <v>0</v>
      </c>
      <c r="BN14" s="13">
        <v>0</v>
      </c>
      <c r="BO14" s="13">
        <v>0</v>
      </c>
      <c r="BP14" s="13">
        <v>0</v>
      </c>
      <c r="BQ14" s="13">
        <v>0</v>
      </c>
      <c r="BR14" s="13">
        <v>0</v>
      </c>
      <c r="BS14" s="13">
        <f t="shared" si="24"/>
        <v>70500</v>
      </c>
      <c r="BT14" s="13">
        <f t="shared" si="24"/>
        <v>62821.5</v>
      </c>
      <c r="BU14" s="13">
        <f t="shared" si="24"/>
        <v>59111.985999999997</v>
      </c>
      <c r="BV14" s="13">
        <f t="shared" si="25"/>
        <v>94.095152137405179</v>
      </c>
      <c r="BW14" s="13">
        <f t="shared" si="26"/>
        <v>83.84678865248226</v>
      </c>
      <c r="BX14" s="13">
        <v>3259.8</v>
      </c>
      <c r="BY14" s="13">
        <v>2444.3000000000002</v>
      </c>
      <c r="BZ14" s="13">
        <v>3537.1170000000002</v>
      </c>
      <c r="CA14" s="13">
        <v>17416.2</v>
      </c>
      <c r="CB14" s="13">
        <v>13059.2</v>
      </c>
      <c r="CC14" s="13">
        <v>10579.9</v>
      </c>
      <c r="CD14" s="13"/>
      <c r="CE14" s="13"/>
      <c r="CF14" s="13"/>
      <c r="CG14" s="13">
        <v>49824</v>
      </c>
      <c r="CH14" s="13">
        <v>47318</v>
      </c>
      <c r="CI14" s="13">
        <v>44994.968999999997</v>
      </c>
      <c r="CJ14" s="13"/>
      <c r="CK14" s="13"/>
      <c r="CL14" s="13"/>
      <c r="CM14" s="22">
        <v>1999</v>
      </c>
      <c r="CN14" s="22">
        <v>1499.6</v>
      </c>
      <c r="CO14" s="22">
        <v>1399.3</v>
      </c>
      <c r="CP14" s="13"/>
      <c r="CQ14" s="13"/>
      <c r="CR14" s="13"/>
      <c r="CS14" s="13">
        <v>56500</v>
      </c>
      <c r="CT14" s="13">
        <v>42375</v>
      </c>
      <c r="CU14" s="13">
        <v>48948.809500000003</v>
      </c>
      <c r="CV14" s="3">
        <f t="shared" si="4"/>
        <v>115.51341474926254</v>
      </c>
      <c r="CW14" s="3">
        <f t="shared" si="5"/>
        <v>86.635061061946899</v>
      </c>
      <c r="CX14" s="13">
        <v>17000</v>
      </c>
      <c r="CY14" s="13">
        <v>12750</v>
      </c>
      <c r="CZ14" s="13">
        <v>10010.452499999999</v>
      </c>
      <c r="DA14" s="13">
        <v>500</v>
      </c>
      <c r="DB14" s="13">
        <v>375</v>
      </c>
      <c r="DC14" s="13">
        <v>0</v>
      </c>
      <c r="DD14" s="13">
        <v>1500</v>
      </c>
      <c r="DE14" s="13">
        <v>1125</v>
      </c>
      <c r="DF14" s="13">
        <v>0</v>
      </c>
      <c r="DG14" s="13"/>
      <c r="DH14" s="13"/>
      <c r="DI14" s="13"/>
      <c r="DJ14" s="13">
        <v>78853.7</v>
      </c>
      <c r="DK14" s="13">
        <v>59140.3</v>
      </c>
      <c r="DL14" s="13">
        <v>43333.404999999999</v>
      </c>
      <c r="DM14" s="3">
        <f t="shared" si="27"/>
        <v>2052191.9</v>
      </c>
      <c r="DN14" s="3">
        <f t="shared" si="6"/>
        <v>1546862.7000000002</v>
      </c>
      <c r="DO14" s="3">
        <f t="shared" si="6"/>
        <v>1451910.6995000001</v>
      </c>
      <c r="DP14" s="13"/>
      <c r="DQ14" s="13"/>
      <c r="DR14" s="13"/>
      <c r="DS14" s="13">
        <v>276913.59999999998</v>
      </c>
      <c r="DT14" s="13">
        <v>276913.59999999998</v>
      </c>
      <c r="DU14" s="13">
        <v>156171.43</v>
      </c>
      <c r="DV14" s="13"/>
      <c r="DW14" s="13"/>
      <c r="DX14" s="13"/>
      <c r="DY14" s="13">
        <v>73422</v>
      </c>
      <c r="DZ14" s="13">
        <v>73422</v>
      </c>
      <c r="EA14" s="13">
        <v>73422</v>
      </c>
      <c r="EB14" s="13"/>
      <c r="EC14" s="13"/>
      <c r="ED14" s="13"/>
      <c r="EE14" s="47">
        <v>80840</v>
      </c>
      <c r="EF14" s="47">
        <v>41240</v>
      </c>
      <c r="EG14" s="47">
        <v>80840</v>
      </c>
      <c r="EH14" s="3">
        <f t="shared" si="28"/>
        <v>431175.6</v>
      </c>
      <c r="EI14" s="3">
        <f t="shared" si="28"/>
        <v>391575.6</v>
      </c>
      <c r="EJ14" s="3">
        <f t="shared" si="28"/>
        <v>310433.43</v>
      </c>
    </row>
    <row r="15" spans="1:140" s="17" customFormat="1" ht="22.5" customHeight="1" x14ac:dyDescent="0.25">
      <c r="A15" s="64" t="s">
        <v>38</v>
      </c>
      <c r="B15" s="64"/>
      <c r="C15" s="18">
        <f>SUM(C11:C14)</f>
        <v>41198.6</v>
      </c>
      <c r="D15" s="18">
        <f>SUM(D11:D14)</f>
        <v>956749</v>
      </c>
      <c r="E15" s="19">
        <f>SUM(E11:E14)</f>
        <v>10042134.6</v>
      </c>
      <c r="F15" s="19">
        <f>SUM(F11:F14)</f>
        <v>7400224.0999999996</v>
      </c>
      <c r="G15" s="19">
        <f>SUM(G11:G14)</f>
        <v>6883241.2023</v>
      </c>
      <c r="H15" s="16">
        <f>G15/F15*100</f>
        <v>93.013956189515952</v>
      </c>
      <c r="I15" s="16">
        <f>G15/E15*100</f>
        <v>68.543606279684795</v>
      </c>
      <c r="J15" s="19">
        <f>SUM(J11:J14)</f>
        <v>2381339.4</v>
      </c>
      <c r="K15" s="19">
        <f>SUM(K11:K14)</f>
        <v>1655565.7999999998</v>
      </c>
      <c r="L15" s="19">
        <f>SUM(L11:L14)</f>
        <v>1434737.2253</v>
      </c>
      <c r="M15" s="16">
        <f>L15/K15*100</f>
        <v>86.661443797643088</v>
      </c>
      <c r="N15" s="16">
        <f>L15/J15*100</f>
        <v>60.249170080501756</v>
      </c>
      <c r="O15" s="19">
        <f>SUM(O11:O14)</f>
        <v>617119.20000000007</v>
      </c>
      <c r="P15" s="19">
        <f>SUM(P11:P14)</f>
        <v>389773.3</v>
      </c>
      <c r="Q15" s="19">
        <f>SUM(Q11:Q14)</f>
        <v>286838.69900000002</v>
      </c>
      <c r="R15" s="16">
        <f>Q15/P15*100</f>
        <v>73.591161580334003</v>
      </c>
      <c r="S15" s="16">
        <f>Q15/O15*100</f>
        <v>46.480274637379615</v>
      </c>
      <c r="T15" s="19">
        <f>SUM(T11:T14)</f>
        <v>18825</v>
      </c>
      <c r="U15" s="19">
        <f>SUM(U11:U14)</f>
        <v>14112.5</v>
      </c>
      <c r="V15" s="19">
        <f>SUM(V11:V14)</f>
        <v>14582.077999999998</v>
      </c>
      <c r="W15" s="16">
        <f>V15/U15*100</f>
        <v>103.3273906111603</v>
      </c>
      <c r="X15" s="16">
        <f>V15/T15*100</f>
        <v>77.461237715803449</v>
      </c>
      <c r="Y15" s="19">
        <f>SUM(Y11:Y14)</f>
        <v>23293</v>
      </c>
      <c r="Z15" s="19">
        <f>SUM(Z11:Z14)</f>
        <v>14396.5</v>
      </c>
      <c r="AA15" s="19">
        <f>SUM(AA11:AA14)</f>
        <v>16922.276999999998</v>
      </c>
      <c r="AB15" s="16">
        <f>AA15/Z15*100</f>
        <v>117.54438231514604</v>
      </c>
      <c r="AC15" s="16">
        <f>AA15/Y15*100</f>
        <v>72.649624350663274</v>
      </c>
      <c r="AD15" s="19">
        <f>SUM(AD11:AD14)</f>
        <v>575001.20000000007</v>
      </c>
      <c r="AE15" s="19">
        <f>SUM(AE11:AE14)</f>
        <v>361264.3</v>
      </c>
      <c r="AF15" s="19">
        <f>SUM(AF11:AF14)</f>
        <v>255334.34399999998</v>
      </c>
      <c r="AG15" s="16">
        <f>AF15/AE15*100</f>
        <v>70.677989494118293</v>
      </c>
      <c r="AH15" s="16">
        <f>AF15/AD15*100</f>
        <v>44.405880196423929</v>
      </c>
      <c r="AI15" s="19">
        <f>SUM(AI11:AI14)</f>
        <v>792236.29999999993</v>
      </c>
      <c r="AJ15" s="19">
        <f>SUM(AJ11:AJ14)</f>
        <v>561130.9</v>
      </c>
      <c r="AK15" s="19">
        <f>SUM(AK11:AK14)</f>
        <v>461919.46259999997</v>
      </c>
      <c r="AL15" s="16">
        <f>AK15/AJ15*100</f>
        <v>82.319377278991396</v>
      </c>
      <c r="AM15" s="16">
        <f>AK15/AI15*100</f>
        <v>58.3057684430769</v>
      </c>
      <c r="AN15" s="19">
        <f>SUM(AN11:AN14)</f>
        <v>136599.4</v>
      </c>
      <c r="AO15" s="19">
        <f>SUM(AO11:AO14)</f>
        <v>79180.700000000012</v>
      </c>
      <c r="AP15" s="19">
        <f>SUM(AP11:AP14)</f>
        <v>86922.565999999992</v>
      </c>
      <c r="AQ15" s="16">
        <f>AP15/AO15*100</f>
        <v>109.77746597340006</v>
      </c>
      <c r="AR15" s="16">
        <f>AP15/AN15*100</f>
        <v>63.633197510384377</v>
      </c>
      <c r="AS15" s="19">
        <f>SUM(AS11:AS14)</f>
        <v>40100</v>
      </c>
      <c r="AT15" s="19">
        <f>SUM(AT11:AT14)</f>
        <v>29350</v>
      </c>
      <c r="AU15" s="19">
        <f>SUM(AU11:AU14)</f>
        <v>26397.4</v>
      </c>
      <c r="AV15" s="16">
        <f>AU15/AT15*100</f>
        <v>89.940034071550258</v>
      </c>
      <c r="AW15" s="16">
        <f>AU15/AS15*100</f>
        <v>65.828927680798017</v>
      </c>
      <c r="AX15" s="16">
        <f t="shared" ref="AX15:AZ15" si="33">SUM(AX12:AX14)</f>
        <v>0</v>
      </c>
      <c r="AY15" s="16">
        <f t="shared" si="33"/>
        <v>0</v>
      </c>
      <c r="AZ15" s="16">
        <f t="shared" si="33"/>
        <v>0</v>
      </c>
      <c r="BA15" s="20">
        <f>SUM(BA11:BA14)</f>
        <v>0</v>
      </c>
      <c r="BB15" s="20">
        <f t="shared" ref="BB15:BL15" si="34">SUM(BB11:BB14)</f>
        <v>0</v>
      </c>
      <c r="BC15" s="20">
        <f t="shared" si="34"/>
        <v>0</v>
      </c>
      <c r="BD15" s="19">
        <f t="shared" si="34"/>
        <v>6014914.9000000004</v>
      </c>
      <c r="BE15" s="19">
        <f t="shared" si="34"/>
        <v>4511186.3000000007</v>
      </c>
      <c r="BF15" s="19">
        <f>SUM(BF11:BF14)</f>
        <v>4511186.4000000004</v>
      </c>
      <c r="BG15" s="19">
        <f t="shared" si="34"/>
        <v>0</v>
      </c>
      <c r="BH15" s="19">
        <f t="shared" si="34"/>
        <v>0</v>
      </c>
      <c r="BI15" s="19">
        <f t="shared" si="34"/>
        <v>0</v>
      </c>
      <c r="BJ15" s="19">
        <f t="shared" si="34"/>
        <v>23422.9</v>
      </c>
      <c r="BK15" s="19">
        <f t="shared" si="34"/>
        <v>14670.800000000001</v>
      </c>
      <c r="BL15" s="19">
        <f t="shared" si="34"/>
        <v>14639.7</v>
      </c>
      <c r="BM15" s="16">
        <f t="shared" ref="BM15:BR15" si="35">SUM(BM12:BM14)</f>
        <v>0</v>
      </c>
      <c r="BN15" s="16">
        <f t="shared" si="35"/>
        <v>0</v>
      </c>
      <c r="BO15" s="16">
        <f t="shared" si="35"/>
        <v>0</v>
      </c>
      <c r="BP15" s="16">
        <f t="shared" si="35"/>
        <v>0</v>
      </c>
      <c r="BQ15" s="16">
        <f t="shared" si="35"/>
        <v>0</v>
      </c>
      <c r="BR15" s="16">
        <f t="shared" si="35"/>
        <v>0</v>
      </c>
      <c r="BS15" s="19">
        <f>SUM(BS11:BS14)</f>
        <v>154329.5</v>
      </c>
      <c r="BT15" s="19">
        <f>SUM(BT11:BT14)</f>
        <v>125225.5</v>
      </c>
      <c r="BU15" s="19">
        <f>SUM(BU11:BU14)</f>
        <v>115763.77499999999</v>
      </c>
      <c r="BV15" s="16">
        <f>BU15/BT15*100</f>
        <v>92.444250571968169</v>
      </c>
      <c r="BW15" s="16">
        <f>BU15/BS15*100</f>
        <v>75.01078860490054</v>
      </c>
      <c r="BX15" s="19">
        <f t="shared" ref="BX15:DC15" si="36">SUM(BX11:BX14)</f>
        <v>46312.4</v>
      </c>
      <c r="BY15" s="19">
        <f t="shared" si="36"/>
        <v>34611.4</v>
      </c>
      <c r="BZ15" s="19">
        <f t="shared" si="36"/>
        <v>28391.202000000005</v>
      </c>
      <c r="CA15" s="19">
        <f t="shared" si="36"/>
        <v>18863.600000000002</v>
      </c>
      <c r="CB15" s="19">
        <f t="shared" si="36"/>
        <v>14217.1</v>
      </c>
      <c r="CC15" s="19">
        <f t="shared" si="36"/>
        <v>11613.8</v>
      </c>
      <c r="CD15" s="19">
        <f t="shared" si="36"/>
        <v>16232.1</v>
      </c>
      <c r="CE15" s="43">
        <f t="shared" si="36"/>
        <v>11866</v>
      </c>
      <c r="CF15" s="19">
        <f t="shared" si="36"/>
        <v>13058.7</v>
      </c>
      <c r="CG15" s="19">
        <f t="shared" si="36"/>
        <v>72921.399999999994</v>
      </c>
      <c r="CH15" s="19">
        <f t="shared" si="36"/>
        <v>64531</v>
      </c>
      <c r="CI15" s="19">
        <f t="shared" si="36"/>
        <v>62700.072999999997</v>
      </c>
      <c r="CJ15" s="19">
        <f t="shared" si="36"/>
        <v>0</v>
      </c>
      <c r="CK15" s="19">
        <f t="shared" si="36"/>
        <v>0</v>
      </c>
      <c r="CL15" s="19">
        <f t="shared" si="36"/>
        <v>0</v>
      </c>
      <c r="CM15" s="18">
        <f t="shared" si="36"/>
        <v>5997</v>
      </c>
      <c r="CN15" s="18">
        <f t="shared" si="36"/>
        <v>4498.7999999999993</v>
      </c>
      <c r="CO15" s="18">
        <f t="shared" si="36"/>
        <v>3598.2</v>
      </c>
      <c r="CP15" s="19">
        <f t="shared" si="36"/>
        <v>0</v>
      </c>
      <c r="CQ15" s="19">
        <f t="shared" si="36"/>
        <v>0</v>
      </c>
      <c r="CR15" s="19">
        <f t="shared" si="36"/>
        <v>0</v>
      </c>
      <c r="CS15" s="19">
        <f t="shared" si="36"/>
        <v>431060</v>
      </c>
      <c r="CT15" s="19">
        <f t="shared" si="36"/>
        <v>316886.7</v>
      </c>
      <c r="CU15" s="19">
        <f t="shared" si="36"/>
        <v>313462.81770000001</v>
      </c>
      <c r="CV15" s="6">
        <f t="shared" si="4"/>
        <v>98.919524770209662</v>
      </c>
      <c r="CW15" s="6">
        <f t="shared" si="5"/>
        <v>72.719068737530748</v>
      </c>
      <c r="CX15" s="19">
        <f t="shared" si="36"/>
        <v>139000</v>
      </c>
      <c r="CY15" s="19">
        <f t="shared" si="36"/>
        <v>99244</v>
      </c>
      <c r="CZ15" s="19">
        <f t="shared" si="36"/>
        <v>94712.890700000004</v>
      </c>
      <c r="DA15" s="19">
        <f t="shared" si="36"/>
        <v>17500</v>
      </c>
      <c r="DB15" s="19">
        <f t="shared" si="36"/>
        <v>12925</v>
      </c>
      <c r="DC15" s="19">
        <f t="shared" si="36"/>
        <v>1803.1</v>
      </c>
      <c r="DD15" s="19">
        <f t="shared" ref="DD15:EJ15" si="37">SUM(DD11:DD14)</f>
        <v>10000</v>
      </c>
      <c r="DE15" s="19">
        <f t="shared" si="37"/>
        <v>7494</v>
      </c>
      <c r="DF15" s="19">
        <f t="shared" si="37"/>
        <v>-20400</v>
      </c>
      <c r="DG15" s="19">
        <f t="shared" si="37"/>
        <v>0</v>
      </c>
      <c r="DH15" s="19">
        <f t="shared" si="37"/>
        <v>0</v>
      </c>
      <c r="DI15" s="19">
        <f t="shared" si="37"/>
        <v>0</v>
      </c>
      <c r="DJ15" s="19">
        <f t="shared" si="37"/>
        <v>182395</v>
      </c>
      <c r="DK15" s="19">
        <f t="shared" si="37"/>
        <v>133599.70000000001</v>
      </c>
      <c r="DL15" s="19">
        <f t="shared" si="37"/>
        <v>162029.405</v>
      </c>
      <c r="DM15" s="19">
        <f t="shared" si="37"/>
        <v>8425674.1999999993</v>
      </c>
      <c r="DN15" s="19">
        <f t="shared" si="37"/>
        <v>6185921.7000000002</v>
      </c>
      <c r="DO15" s="19">
        <f t="shared" si="37"/>
        <v>5964161.5252999999</v>
      </c>
      <c r="DP15" s="19">
        <f t="shared" si="37"/>
        <v>0</v>
      </c>
      <c r="DQ15" s="19">
        <f t="shared" si="37"/>
        <v>0</v>
      </c>
      <c r="DR15" s="19">
        <f t="shared" si="37"/>
        <v>0</v>
      </c>
      <c r="DS15" s="19">
        <f t="shared" si="37"/>
        <v>1518509.7000000002</v>
      </c>
      <c r="DT15" s="19">
        <f t="shared" si="37"/>
        <v>1116351.7</v>
      </c>
      <c r="DU15" s="19">
        <f t="shared" si="37"/>
        <v>812407.47699999996</v>
      </c>
      <c r="DV15" s="19">
        <f t="shared" si="37"/>
        <v>0</v>
      </c>
      <c r="DW15" s="19">
        <f t="shared" si="37"/>
        <v>0</v>
      </c>
      <c r="DX15" s="19">
        <f t="shared" si="37"/>
        <v>0</v>
      </c>
      <c r="DY15" s="19">
        <f t="shared" si="37"/>
        <v>97950.7</v>
      </c>
      <c r="DZ15" s="19">
        <f t="shared" si="37"/>
        <v>97950.7</v>
      </c>
      <c r="EA15" s="19">
        <f t="shared" si="37"/>
        <v>106672.2</v>
      </c>
      <c r="EB15" s="19">
        <f t="shared" si="37"/>
        <v>0</v>
      </c>
      <c r="EC15" s="19">
        <f t="shared" si="37"/>
        <v>0</v>
      </c>
      <c r="ED15" s="19">
        <f t="shared" si="37"/>
        <v>0</v>
      </c>
      <c r="EE15" s="48">
        <f t="shared" si="37"/>
        <v>721600</v>
      </c>
      <c r="EF15" s="48">
        <f t="shared" si="37"/>
        <v>682000</v>
      </c>
      <c r="EG15" s="48">
        <f t="shared" si="37"/>
        <v>588154</v>
      </c>
      <c r="EH15" s="19">
        <f t="shared" si="37"/>
        <v>2338060.4</v>
      </c>
      <c r="EI15" s="19">
        <f t="shared" si="37"/>
        <v>1896302.4</v>
      </c>
      <c r="EJ15" s="19">
        <f t="shared" si="37"/>
        <v>1507233.6769999999</v>
      </c>
    </row>
  </sheetData>
  <protectedRanges>
    <protectedRange sqref="BL11:BL12 BL14" name="Range4_9_2_4"/>
    <protectedRange sqref="BL13" name="Range4_9_1_1_4"/>
    <protectedRange sqref="AB14 AB11:AB12" name="Range4_1_1_1_2_1_1_1_1_1_1_1_1_1_1_1_1_1_2_2_2"/>
    <protectedRange sqref="AL11:AL12 AL14 AG14 AG11:AG12" name="Range4_2_1_1_2_1_1_1_1_1_1_1_1_1_1_1_1_1_2_2_2"/>
    <protectedRange sqref="AQ14 AQ11:AQ12" name="Range4_3_1_1_2_1_1_1_1_1_1_1_1_1_1_1_1_1_2_2_2"/>
    <protectedRange sqref="AV14 AV11:AV12" name="Range4_4_1_1_2_1_1_1_1_1_1_1_1_1_1_1_1_1_2_2_2"/>
    <protectedRange sqref="BE11:BE14" name="Range4_7_2_1_2"/>
    <protectedRange sqref="CC12" name="Range5_1_1_1_2_2"/>
    <protectedRange sqref="CR14 CR12" name="Range5_6_2_2_2"/>
    <protectedRange sqref="BD14 BD11:BD12" name="Range4_7_1_2_2_2"/>
    <protectedRange sqref="CM14 CM11:CM12" name="Range5_4_1_1_2_2"/>
    <protectedRange sqref="DP14:DQ14 DP12:DQ12 DS14:DT14 DS12:DT12" name="Range6_2_2_2_2"/>
    <protectedRange sqref="AB13" name="Range4_1_1_1_2_1_1_1_1_1_1_1_1_1_1_1_1_1_1_1_2_2"/>
    <protectedRange sqref="AG13 AL13" name="Range4_2_1_1_2_1_1_1_1_1_1_1_1_1_1_1_1_1_1_1_2_2"/>
    <protectedRange sqref="AQ13" name="Range4_3_1_1_2_1_1_1_1_1_1_1_1_1_1_1_1_1_1_1_2_2"/>
    <protectedRange sqref="AV13" name="Range4_4_1_1_2_1_1_1_1_1_1_1_1_1_1_1_1_1_1_1_2_2"/>
    <protectedRange sqref="CR13" name="Range5_6_1_1_2_2"/>
    <protectedRange sqref="BD13" name="Range4_7_1_1_1_2_2"/>
    <protectedRange sqref="DP13:DQ13 DS13:DT13" name="Range6_2_1_1_2_2"/>
    <protectedRange sqref="CC13" name="Range5_1_1_1_1_1_2_2"/>
    <protectedRange sqref="CM13" name="Range5_4_1_1_1_1_3_2"/>
    <protectedRange sqref="DP11:DQ11 DS11:DT11" name="Range6_2_2_1_3_2"/>
    <protectedRange sqref="DB11:DB14" name="Range5_9_3_3_2"/>
    <protectedRange sqref="DJ14 DJ12 DK12:DK14" name="Range5_12_2_3_2"/>
    <protectedRange sqref="DR14 DR12" name="Range6_1_2_3_2"/>
    <protectedRange sqref="DA14 DA12" name="Range5_9_1_2_3_2"/>
    <protectedRange sqref="DJ13" name="Range5_12_1_1_3_2"/>
    <protectedRange sqref="DR13" name="Range6_1_1_1_3_2"/>
    <protectedRange sqref="DA13" name="Range5_9_1_1_1_3_2"/>
    <protectedRange sqref="DJ11:DK11" name="Range5_12_2_1_4_2"/>
    <protectedRange sqref="DR11" name="Range6_1_2_1_4_2"/>
    <protectedRange sqref="DU14 DU12" name="Range6_1_2_5"/>
    <protectedRange sqref="DU11" name="Range6_1_2_1_3"/>
    <protectedRange sqref="V14 V11:V12" name="Range4_2"/>
    <protectedRange sqref="AA11:AA12 AA14 AF14 AK14 AP14 AU14" name="Range4_1_1"/>
    <protectedRange sqref="BF11:BF12" name="Range4_7_2"/>
    <protectedRange sqref="DU13" name="Range6_1_1_1"/>
    <protectedRange sqref="V13 AA13 AF13 AK13 AP13 AU13 BF13:BF14" name="Range4_5_1_2_1_1_1_1_1_1_1_1_1_1"/>
    <protectedRange sqref="CI13" name="Range5_3_1"/>
    <protectedRange sqref="CO13:CO14" name="Range5_5_1"/>
  </protectedRanges>
  <mergeCells count="135"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O7:S7"/>
    <mergeCell ref="E8:E9"/>
    <mergeCell ref="F8:I8"/>
    <mergeCell ref="J8:J9"/>
    <mergeCell ref="K8:N8"/>
    <mergeCell ref="O8:O9"/>
    <mergeCell ref="P8:S8"/>
    <mergeCell ref="EH5:EJ7"/>
    <mergeCell ref="O6:AZ6"/>
    <mergeCell ref="BA6:BO6"/>
    <mergeCell ref="BP6:BR7"/>
    <mergeCell ref="BS6:CI6"/>
    <mergeCell ref="CJ6:CR6"/>
    <mergeCell ref="CS6:DC6"/>
    <mergeCell ref="DD6:DF7"/>
    <mergeCell ref="DG6:DI7"/>
    <mergeCell ref="DJ6:DL7"/>
    <mergeCell ref="T5:AM5"/>
    <mergeCell ref="AN5:BL5"/>
    <mergeCell ref="BS5:CQ5"/>
    <mergeCell ref="CS5:DL5"/>
    <mergeCell ref="DM5:DO7"/>
    <mergeCell ref="DP5:EG5"/>
    <mergeCell ref="DP6:DU6"/>
    <mergeCell ref="DV6:DX7"/>
    <mergeCell ref="DY6:EG6"/>
    <mergeCell ref="AS7:AW7"/>
    <mergeCell ref="BD7:BF7"/>
    <mergeCell ref="BG7:BI7"/>
    <mergeCell ref="BJ7:BL7"/>
    <mergeCell ref="BM7:BO7"/>
    <mergeCell ref="T7:X7"/>
    <mergeCell ref="Y7:AC7"/>
    <mergeCell ref="AD7:AH7"/>
    <mergeCell ref="AI7:AM7"/>
    <mergeCell ref="AN7:AR7"/>
    <mergeCell ref="DS7:DU7"/>
    <mergeCell ref="DY7:EA7"/>
    <mergeCell ref="EB7:ED7"/>
    <mergeCell ref="EE7:EG7"/>
    <mergeCell ref="CM7:CO7"/>
    <mergeCell ref="CP7:CR7"/>
    <mergeCell ref="CS7:CW7"/>
    <mergeCell ref="CX7:CZ7"/>
    <mergeCell ref="DA7:DC7"/>
    <mergeCell ref="DP7:DR7"/>
    <mergeCell ref="BS7:BW7"/>
    <mergeCell ref="BX7:BZ7"/>
    <mergeCell ref="CA7:CC7"/>
    <mergeCell ref="CD7:CF7"/>
    <mergeCell ref="CG7:CI7"/>
    <mergeCell ref="CJ7:CL7"/>
    <mergeCell ref="AX7:AZ7"/>
    <mergeCell ref="BA7:BC7"/>
    <mergeCell ref="AI8:AI9"/>
    <mergeCell ref="AJ8:AM8"/>
    <mergeCell ref="AN8:AN9"/>
    <mergeCell ref="AO8:AR8"/>
    <mergeCell ref="AS8:AS9"/>
    <mergeCell ref="AT8:AW8"/>
    <mergeCell ref="T8:T9"/>
    <mergeCell ref="U8:X8"/>
    <mergeCell ref="Y8:Y9"/>
    <mergeCell ref="Z8:AC8"/>
    <mergeCell ref="AD8:AD9"/>
    <mergeCell ref="AE8:AH8"/>
    <mergeCell ref="BG8:BG9"/>
    <mergeCell ref="BH8:BI8"/>
    <mergeCell ref="BJ8:BJ9"/>
    <mergeCell ref="BK8:BL8"/>
    <mergeCell ref="BM8:BM9"/>
    <mergeCell ref="BN8:BO8"/>
    <mergeCell ref="AX8:AX9"/>
    <mergeCell ref="AY8:AZ8"/>
    <mergeCell ref="BA8:BA9"/>
    <mergeCell ref="BB8:BC8"/>
    <mergeCell ref="BD8:BD9"/>
    <mergeCell ref="BE8:BF8"/>
    <mergeCell ref="CA8:CA9"/>
    <mergeCell ref="CB8:CC8"/>
    <mergeCell ref="CD8:CD9"/>
    <mergeCell ref="CE8:CF8"/>
    <mergeCell ref="CG8:CG9"/>
    <mergeCell ref="CH8:CI8"/>
    <mergeCell ref="BP8:BP9"/>
    <mergeCell ref="BQ8:BR8"/>
    <mergeCell ref="BS8:BS9"/>
    <mergeCell ref="BT8:BW8"/>
    <mergeCell ref="BX8:BX9"/>
    <mergeCell ref="BY8:BZ8"/>
    <mergeCell ref="CT8:CW8"/>
    <mergeCell ref="CX8:CX9"/>
    <mergeCell ref="CY8:CZ8"/>
    <mergeCell ref="DA8:DA9"/>
    <mergeCell ref="DB8:DC8"/>
    <mergeCell ref="CJ8:CJ9"/>
    <mergeCell ref="CK8:CL8"/>
    <mergeCell ref="CM8:CM9"/>
    <mergeCell ref="CN8:CO8"/>
    <mergeCell ref="CP8:CP9"/>
    <mergeCell ref="CQ8:CR8"/>
    <mergeCell ref="EE8:EE9"/>
    <mergeCell ref="EF8:EG8"/>
    <mergeCell ref="EH8:EH9"/>
    <mergeCell ref="EI8:EJ8"/>
    <mergeCell ref="A15:B15"/>
    <mergeCell ref="DV8:DV9"/>
    <mergeCell ref="DW8:DX8"/>
    <mergeCell ref="DY8:DY9"/>
    <mergeCell ref="DZ8:EA8"/>
    <mergeCell ref="EB8:EB9"/>
    <mergeCell ref="EC8:ED8"/>
    <mergeCell ref="DM8:DM9"/>
    <mergeCell ref="DN8:DO8"/>
    <mergeCell ref="DP8:DP9"/>
    <mergeCell ref="DQ8:DR8"/>
    <mergeCell ref="DS8:DS9"/>
    <mergeCell ref="DT8:DU8"/>
    <mergeCell ref="DD8:DD9"/>
    <mergeCell ref="DE8:DF8"/>
    <mergeCell ref="DG8:DG9"/>
    <mergeCell ref="DH8:DI8"/>
    <mergeCell ref="DJ8:DJ9"/>
    <mergeCell ref="DK8:DL8"/>
    <mergeCell ref="CS8:CS9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01.10</vt:lpstr>
      <vt:lpstr>'01.10'!Заголовки_для_печати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2025-10-10T07:37:28Z</dcterms:modified>
</cp:coreProperties>
</file>