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0400" windowHeight="7620" tabRatio="750"/>
  </bookViews>
  <sheets>
    <sheet name="ԳԵՂԱՐՔՈՒՆԻՔԻ (հուլիս 31)  " sheetId="48" r:id="rId1"/>
    <sheet name="Лист4" sheetId="50" r:id="rId2"/>
    <sheet name="Лист1" sheetId="45" r:id="rId3"/>
    <sheet name="Лист2" sheetId="44" r:id="rId4"/>
  </sheets>
  <definedNames>
    <definedName name="_xlnm.Print_Area" localSheetId="0">'ԳԵՂԱՐՔՈՒՆԻՔԻ (հուլիս 31)  '!$A$1:$EH$95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1" i="48" l="1"/>
  <c r="AF12" i="48"/>
  <c r="AF13" i="48"/>
  <c r="AF14" i="48"/>
  <c r="AF16" i="48"/>
  <c r="AF10" i="48"/>
  <c r="ED11" i="48" l="1"/>
  <c r="ED12" i="48"/>
  <c r="ED13" i="48"/>
  <c r="ED14" i="48"/>
  <c r="ED16" i="48"/>
  <c r="ED10" i="48"/>
  <c r="DR11" i="48"/>
  <c r="DR12" i="48"/>
  <c r="DR13" i="48"/>
  <c r="DR14" i="48"/>
  <c r="DR10" i="48"/>
  <c r="DO11" i="48"/>
  <c r="DO12" i="48"/>
  <c r="DO13" i="48"/>
  <c r="DO14" i="48"/>
  <c r="DO16" i="48"/>
  <c r="DO10" i="48"/>
  <c r="DH11" i="48"/>
  <c r="DH12" i="48"/>
  <c r="DH13" i="48"/>
  <c r="DH14" i="48"/>
  <c r="DH16" i="48"/>
  <c r="DH10" i="48"/>
  <c r="DE11" i="48"/>
  <c r="DE12" i="48"/>
  <c r="DE13" i="48"/>
  <c r="DE14" i="48"/>
  <c r="DE16" i="48"/>
  <c r="DE10" i="48"/>
  <c r="DB11" i="48"/>
  <c r="DB12" i="48"/>
  <c r="DB13" i="48"/>
  <c r="DB14" i="48"/>
  <c r="DB16" i="48"/>
  <c r="DB10" i="48"/>
  <c r="CY11" i="48"/>
  <c r="CY12" i="48"/>
  <c r="CY13" i="48"/>
  <c r="CY14" i="48"/>
  <c r="CY16" i="48"/>
  <c r="CY10" i="48"/>
  <c r="CU16" i="48"/>
  <c r="CU11" i="48"/>
  <c r="CU12" i="48"/>
  <c r="CU13" i="48"/>
  <c r="CU14" i="48"/>
  <c r="CU10" i="48"/>
  <c r="CR11" i="48"/>
  <c r="CR12" i="48"/>
  <c r="CR13" i="48"/>
  <c r="CR14" i="48"/>
  <c r="CR16" i="48"/>
  <c r="CR10" i="48"/>
  <c r="CL11" i="48"/>
  <c r="CL12" i="48"/>
  <c r="CL13" i="48"/>
  <c r="CL14" i="48"/>
  <c r="CL16" i="48"/>
  <c r="CL10" i="48"/>
  <c r="CF11" i="48"/>
  <c r="CF12" i="48"/>
  <c r="CF13" i="48"/>
  <c r="CF14" i="48"/>
  <c r="CF16" i="48"/>
  <c r="CF10" i="48"/>
  <c r="CC11" i="48"/>
  <c r="CC12" i="48"/>
  <c r="CC13" i="48"/>
  <c r="CC14" i="48"/>
  <c r="CC16" i="48"/>
  <c r="CC10" i="48"/>
  <c r="BZ11" i="48"/>
  <c r="BZ12" i="48"/>
  <c r="BZ13" i="48"/>
  <c r="BZ14" i="48"/>
  <c r="BZ16" i="48"/>
  <c r="BZ10" i="48"/>
  <c r="BW11" i="48"/>
  <c r="BW12" i="48"/>
  <c r="BW13" i="48"/>
  <c r="BW14" i="48"/>
  <c r="BW16" i="48"/>
  <c r="BW10" i="48"/>
  <c r="BI11" i="48"/>
  <c r="BI12" i="48"/>
  <c r="BI13" i="48"/>
  <c r="BI14" i="48"/>
  <c r="BI16" i="48"/>
  <c r="BI10" i="48"/>
  <c r="BF11" i="48"/>
  <c r="BF12" i="48"/>
  <c r="BF13" i="48"/>
  <c r="BF14" i="48"/>
  <c r="BF16" i="48"/>
  <c r="BF10" i="48"/>
  <c r="AU11" i="48"/>
  <c r="AU12" i="48"/>
  <c r="AU13" i="48"/>
  <c r="AU14" i="48"/>
  <c r="AU16" i="48"/>
  <c r="AU10" i="48"/>
  <c r="AP11" i="48"/>
  <c r="AP12" i="48"/>
  <c r="AP13" i="48"/>
  <c r="AP14" i="48"/>
  <c r="AP16" i="48"/>
  <c r="AP10" i="48"/>
  <c r="AK11" i="48"/>
  <c r="AK12" i="48"/>
  <c r="AK13" i="48"/>
  <c r="AK14" i="48"/>
  <c r="AK16" i="48"/>
  <c r="AK10" i="48"/>
  <c r="AA11" i="48"/>
  <c r="AA12" i="48"/>
  <c r="AA13" i="48"/>
  <c r="AA14" i="48"/>
  <c r="AA16" i="48"/>
  <c r="AA10" i="48"/>
  <c r="V11" i="48"/>
  <c r="V12" i="48"/>
  <c r="V13" i="48"/>
  <c r="V14" i="48"/>
  <c r="V16" i="48"/>
  <c r="V10" i="48"/>
  <c r="DX11" i="48" l="1"/>
  <c r="DX12" i="48"/>
  <c r="DX13" i="48"/>
  <c r="DX14" i="48"/>
  <c r="DX16" i="48"/>
  <c r="DX10" i="48"/>
  <c r="BL11" i="48"/>
  <c r="BL12" i="48"/>
  <c r="BL13" i="48"/>
  <c r="BL14" i="48"/>
  <c r="BL16" i="48"/>
  <c r="BL10" i="48"/>
  <c r="AV16" i="48" l="1"/>
  <c r="CO11" i="48" l="1"/>
  <c r="CO12" i="48"/>
  <c r="CO13" i="48"/>
  <c r="CO14" i="48"/>
  <c r="CO10" i="48"/>
  <c r="EA11" i="48" l="1"/>
  <c r="EA12" i="48"/>
  <c r="EA13" i="48"/>
  <c r="EA14" i="48"/>
  <c r="EA10" i="48"/>
  <c r="DU11" i="48"/>
  <c r="DU12" i="48"/>
  <c r="DU13" i="48"/>
  <c r="DU14" i="48"/>
  <c r="DU10" i="48"/>
  <c r="BO11" i="48"/>
  <c r="BO12" i="48"/>
  <c r="BO13" i="48"/>
  <c r="BO14" i="48"/>
  <c r="BO10" i="48"/>
  <c r="BC11" i="48"/>
  <c r="BC12" i="48"/>
  <c r="BC13" i="48"/>
  <c r="BC14" i="48"/>
  <c r="BC10" i="48"/>
  <c r="AZ11" i="48"/>
  <c r="AZ12" i="48"/>
  <c r="AZ13" i="48"/>
  <c r="AZ14" i="48"/>
  <c r="AZ10" i="48"/>
  <c r="J10" i="48" l="1"/>
  <c r="DM10" i="48" l="1"/>
  <c r="DK10" i="48" l="1"/>
  <c r="EG10" i="48" l="1"/>
  <c r="BQ10" i="48" l="1"/>
  <c r="BQ11" i="48"/>
  <c r="BQ12" i="48"/>
  <c r="BQ13" i="48"/>
  <c r="BQ14" i="48"/>
  <c r="EG11" i="48" l="1"/>
  <c r="EG12" i="48"/>
  <c r="EG13" i="48"/>
  <c r="EG14" i="48"/>
  <c r="J11" i="48" l="1"/>
  <c r="P10" i="48"/>
  <c r="J12" i="48"/>
  <c r="J13" i="48"/>
  <c r="J14" i="48"/>
  <c r="DF18" i="48" l="1"/>
  <c r="L10" i="48"/>
  <c r="L11" i="48"/>
  <c r="L12" i="48"/>
  <c r="L13" i="48"/>
  <c r="L14" i="48"/>
  <c r="EH10" i="48" l="1"/>
  <c r="DF16" i="48"/>
  <c r="CZ16" i="48"/>
  <c r="CW14" i="48"/>
  <c r="CW12" i="48"/>
  <c r="CW11" i="48"/>
  <c r="CS16" i="48"/>
  <c r="CP16" i="48"/>
  <c r="CM16" i="48"/>
  <c r="CI14" i="48"/>
  <c r="CI13" i="48"/>
  <c r="CI12" i="48"/>
  <c r="CI11" i="48"/>
  <c r="CI10" i="48"/>
  <c r="CG16" i="48"/>
  <c r="CA16" i="48"/>
  <c r="BM16" i="48"/>
  <c r="BJ16" i="48"/>
  <c r="AW14" i="48"/>
  <c r="AW13" i="48"/>
  <c r="AW12" i="48"/>
  <c r="AW10" i="48"/>
  <c r="AR14" i="48"/>
  <c r="AR12" i="48"/>
  <c r="AR11" i="48"/>
  <c r="AM14" i="48"/>
  <c r="AM13" i="48"/>
  <c r="AM12" i="48"/>
  <c r="AH13" i="48"/>
  <c r="AH12" i="48"/>
  <c r="AH11" i="48"/>
  <c r="AC14" i="48"/>
  <c r="AC13" i="48"/>
  <c r="AC12" i="48"/>
  <c r="AC11" i="48"/>
  <c r="AC10" i="48"/>
  <c r="EF16" i="48"/>
  <c r="EE16" i="48"/>
  <c r="EC16" i="48"/>
  <c r="EB16" i="48"/>
  <c r="DZ16" i="48"/>
  <c r="EA16" i="48" s="1"/>
  <c r="DY16" i="48"/>
  <c r="DW16" i="48"/>
  <c r="DV16" i="48"/>
  <c r="DT16" i="48"/>
  <c r="DU16" i="48" s="1"/>
  <c r="DS16" i="48"/>
  <c r="DQ16" i="48"/>
  <c r="DR16" i="48" s="1"/>
  <c r="DP16" i="48"/>
  <c r="DJ16" i="48"/>
  <c r="DI16" i="48"/>
  <c r="DG16" i="48"/>
  <c r="DD16" i="48"/>
  <c r="DC16" i="48"/>
  <c r="DA16" i="48"/>
  <c r="CV16" i="48"/>
  <c r="CT16" i="48"/>
  <c r="CQ16" i="48"/>
  <c r="CN16" i="48"/>
  <c r="CO16" i="48" s="1"/>
  <c r="CK16" i="48"/>
  <c r="CH16" i="48"/>
  <c r="CE16" i="48"/>
  <c r="CD16" i="48"/>
  <c r="CB16" i="48"/>
  <c r="BY16" i="48"/>
  <c r="BX16" i="48"/>
  <c r="BN16" i="48"/>
  <c r="BO16" i="48" s="1"/>
  <c r="BK16" i="48"/>
  <c r="BH16" i="48"/>
  <c r="BG16" i="48"/>
  <c r="BE16" i="48"/>
  <c r="BB16" i="48"/>
  <c r="BC16" i="48" s="1"/>
  <c r="BA16" i="48"/>
  <c r="AQ16" i="48"/>
  <c r="AG16" i="48"/>
  <c r="W16" i="48"/>
  <c r="D16" i="48"/>
  <c r="C16" i="48"/>
  <c r="EI14" i="48"/>
  <c r="DM14" i="48"/>
  <c r="DK14" i="48"/>
  <c r="E14" i="48" s="1"/>
  <c r="BS14" i="48"/>
  <c r="AX14" i="48"/>
  <c r="AS14" i="48"/>
  <c r="AN14" i="48"/>
  <c r="AI14" i="48"/>
  <c r="AH14" i="48"/>
  <c r="AD14" i="48"/>
  <c r="Y14" i="48"/>
  <c r="R14" i="48"/>
  <c r="P14" i="48"/>
  <c r="EI13" i="48"/>
  <c r="DM13" i="48"/>
  <c r="DK13" i="48"/>
  <c r="BS13" i="48"/>
  <c r="AX13" i="48"/>
  <c r="AS13" i="48"/>
  <c r="AN13" i="48"/>
  <c r="AI13" i="48"/>
  <c r="AD13" i="48"/>
  <c r="Y13" i="48"/>
  <c r="R13" i="48"/>
  <c r="P13" i="48"/>
  <c r="EI12" i="48"/>
  <c r="DM12" i="48"/>
  <c r="DK12" i="48"/>
  <c r="E12" i="48" s="1"/>
  <c r="BS12" i="48"/>
  <c r="AX12" i="48"/>
  <c r="AS12" i="48"/>
  <c r="AN12" i="48"/>
  <c r="AI12" i="48"/>
  <c r="AD12" i="48"/>
  <c r="Y12" i="48"/>
  <c r="R12" i="48"/>
  <c r="P12" i="48"/>
  <c r="EI11" i="48"/>
  <c r="DM11" i="48"/>
  <c r="DK11" i="48"/>
  <c r="BS11" i="48"/>
  <c r="AX11" i="48"/>
  <c r="AS11" i="48"/>
  <c r="AN11" i="48"/>
  <c r="AI11" i="48"/>
  <c r="AD11" i="48"/>
  <c r="Y11" i="48"/>
  <c r="R11" i="48"/>
  <c r="P11" i="48"/>
  <c r="EI10" i="48"/>
  <c r="E10" i="48"/>
  <c r="BS10" i="48"/>
  <c r="AX10" i="48"/>
  <c r="AS10" i="48"/>
  <c r="AN10" i="48"/>
  <c r="AO16" i="48" s="1"/>
  <c r="AI10" i="48"/>
  <c r="AJ16" i="48" s="1"/>
  <c r="AH10" i="48"/>
  <c r="AD10" i="48"/>
  <c r="AE16" i="48" s="1"/>
  <c r="Y10" i="48"/>
  <c r="Z16" i="48" s="1"/>
  <c r="R10" i="48"/>
  <c r="CJ16" i="48" l="1"/>
  <c r="G12" i="48"/>
  <c r="BD16" i="48"/>
  <c r="AT16" i="48"/>
  <c r="AY16" i="48"/>
  <c r="AZ16" i="48" s="1"/>
  <c r="BP16" i="48"/>
  <c r="G14" i="48"/>
  <c r="G11" i="48"/>
  <c r="G13" i="48"/>
  <c r="E13" i="48"/>
  <c r="E11" i="48"/>
  <c r="DN16" i="48"/>
  <c r="G10" i="48"/>
  <c r="AB16" i="48"/>
  <c r="AD16" i="48" s="1"/>
  <c r="AL16" i="48"/>
  <c r="AN16" i="48" s="1"/>
  <c r="AX16" i="48"/>
  <c r="Q14" i="48"/>
  <c r="S14" i="48" s="1"/>
  <c r="K14" i="48"/>
  <c r="K13" i="48"/>
  <c r="M13" i="48" s="1"/>
  <c r="X12" i="48"/>
  <c r="K12" i="48"/>
  <c r="N12" i="48" s="1"/>
  <c r="K10" i="48"/>
  <c r="X11" i="48"/>
  <c r="K11" i="48"/>
  <c r="N11" i="48" s="1"/>
  <c r="CI16" i="48"/>
  <c r="CW16" i="48"/>
  <c r="BR14" i="48"/>
  <c r="BT14" i="48" s="1"/>
  <c r="AR16" i="48"/>
  <c r="T10" i="48"/>
  <c r="AI16" i="48"/>
  <c r="EG16" i="48"/>
  <c r="CW13" i="48"/>
  <c r="BQ16" i="48"/>
  <c r="BR12" i="48"/>
  <c r="BT12" i="48" s="1"/>
  <c r="BU13" i="48"/>
  <c r="BU14" i="48"/>
  <c r="BU11" i="48"/>
  <c r="AS16" i="48"/>
  <c r="AR13" i="48"/>
  <c r="DK16" i="48"/>
  <c r="O11" i="48"/>
  <c r="O12" i="48"/>
  <c r="T12" i="48"/>
  <c r="O14" i="48"/>
  <c r="J16" i="48"/>
  <c r="O13" i="48"/>
  <c r="O10" i="48"/>
  <c r="P16" i="48"/>
  <c r="T14" i="48"/>
  <c r="T11" i="48"/>
  <c r="EH12" i="48"/>
  <c r="EH14" i="48"/>
  <c r="EH13" i="48"/>
  <c r="BR11" i="48"/>
  <c r="BT11" i="48" s="1"/>
  <c r="BR13" i="48"/>
  <c r="BT13" i="48" s="1"/>
  <c r="DL10" i="48"/>
  <c r="F10" i="48" s="1"/>
  <c r="AW11" i="48"/>
  <c r="DL11" i="48"/>
  <c r="BU10" i="48"/>
  <c r="EH11" i="48"/>
  <c r="EI16" i="48" s="1"/>
  <c r="AM11" i="48"/>
  <c r="Q10" i="48"/>
  <c r="S10" i="48" s="1"/>
  <c r="T13" i="48"/>
  <c r="DL14" i="48"/>
  <c r="X10" i="48"/>
  <c r="AR10" i="48"/>
  <c r="BR10" i="48"/>
  <c r="Q13" i="48"/>
  <c r="S13" i="48" s="1"/>
  <c r="X14" i="48"/>
  <c r="AM10" i="48"/>
  <c r="CW10" i="48"/>
  <c r="Q12" i="48"/>
  <c r="S12" i="48" s="1"/>
  <c r="BU12" i="48"/>
  <c r="DL12" i="48"/>
  <c r="X13" i="48"/>
  <c r="R16" i="48"/>
  <c r="DL13" i="48"/>
  <c r="Q11" i="48"/>
  <c r="S11" i="48" s="1"/>
  <c r="CX16" i="48" l="1"/>
  <c r="BS16" i="48"/>
  <c r="BU16" i="48" s="1"/>
  <c r="DM16" i="48"/>
  <c r="AM16" i="48"/>
  <c r="BV16" i="48"/>
  <c r="U16" i="48"/>
  <c r="L16" i="48"/>
  <c r="O16" i="48" s="1"/>
  <c r="K16" i="48"/>
  <c r="I13" i="48"/>
  <c r="I14" i="48"/>
  <c r="AH16" i="48"/>
  <c r="AW16" i="48"/>
  <c r="F12" i="48"/>
  <c r="H12" i="48" s="1"/>
  <c r="AC16" i="48"/>
  <c r="I11" i="48"/>
  <c r="I12" i="48"/>
  <c r="E16" i="48"/>
  <c r="F14" i="48"/>
  <c r="H14" i="48" s="1"/>
  <c r="EH16" i="48"/>
  <c r="F11" i="48"/>
  <c r="H11" i="48" s="1"/>
  <c r="F13" i="48"/>
  <c r="H13" i="48" s="1"/>
  <c r="M12" i="48"/>
  <c r="N13" i="48"/>
  <c r="BR16" i="48"/>
  <c r="M11" i="48"/>
  <c r="N10" i="48"/>
  <c r="M10" i="48"/>
  <c r="Q16" i="48"/>
  <c r="G16" i="48"/>
  <c r="I10" i="48"/>
  <c r="DL16" i="48"/>
  <c r="T16" i="48"/>
  <c r="N14" i="48"/>
  <c r="M14" i="48"/>
  <c r="BT10" i="48"/>
  <c r="Y16" i="48" l="1"/>
  <c r="X16" i="48"/>
  <c r="N16" i="48"/>
  <c r="S16" i="48"/>
  <c r="BT16" i="48"/>
  <c r="F16" i="48"/>
  <c r="M16" i="48"/>
  <c r="H10" i="48"/>
  <c r="I16" i="48"/>
  <c r="H16" i="48" l="1"/>
</calcChain>
</file>

<file path=xl/sharedStrings.xml><?xml version="1.0" encoding="utf-8"?>
<sst xmlns="http://schemas.openxmlformats.org/spreadsheetml/2006/main" count="197" uniqueCount="70">
  <si>
    <t>ՀԱՇՎԵՏՎՈՒԹՅՈՒՆ</t>
  </si>
  <si>
    <t>հազ․ ՀՀ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</si>
  <si>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</si>
  <si>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</si>
  <si>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</si>
  <si>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</si>
  <si>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</si>
  <si>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family val="3"/>
      </rP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</si>
  <si>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</si>
  <si>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</si>
  <si>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</si>
  <si>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</si>
  <si>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</si>
  <si>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</si>
  <si>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</si>
  <si>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</si>
  <si>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</si>
  <si>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</si>
  <si>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</si>
  <si>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</si>
  <si>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</si>
  <si>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</si>
  <si>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</si>
  <si>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</si>
  <si>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</si>
  <si>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</si>
  <si>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</si>
  <si>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family val="3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</si>
  <si>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</si>
  <si>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</si>
  <si>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</si>
  <si>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</si>
  <si>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family val="3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</si>
  <si>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</si>
  <si>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</si>
  <si>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</si>
  <si>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</si>
  <si>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</si>
  <si>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</si>
  <si>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</si>
  <si>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</si>
  <si>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</si>
  <si>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</si>
  <si>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</si>
  <si>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</si>
  <si>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</si>
  <si>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</si>
  <si>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</si>
  <si>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</si>
  <si>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</si>
  <si>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</si>
  <si>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</si>
  <si>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r>
      <rPr>
        <sz val="10"/>
        <rFont val="GHEA Grapalat"/>
        <family val="3"/>
      </rP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</si>
  <si>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</si>
  <si>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>կատ. %-ը տարեկան ծրագրի նկատմամբ</t>
  </si>
  <si>
    <t>Տարբերույուն</t>
  </si>
  <si>
    <t xml:space="preserve">փաստ.                                                                            </t>
  </si>
  <si>
    <t>5=4-3</t>
  </si>
  <si>
    <t>Ք. Վարդենիս</t>
  </si>
  <si>
    <t>Ք. Գավառ</t>
  </si>
  <si>
    <t>Ք. Ճամբարակ</t>
  </si>
  <si>
    <t>Ք. Մարտունի</t>
  </si>
  <si>
    <t>Ք.  Սևան</t>
  </si>
  <si>
    <t>Ընդամենը</t>
  </si>
  <si>
    <t xml:space="preserve">փաստ  (91ամիս)  </t>
  </si>
  <si>
    <t/>
  </si>
  <si>
    <t xml:space="preserve">փաստ  ( 6ամիս)  </t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</si>
  <si>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2025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հուլիսի «31»-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</si>
  <si>
    <t xml:space="preserve">փաստ  (7 ամիս)   </t>
  </si>
  <si>
    <t xml:space="preserve">փաստ  (7 ամիս)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</si>
</sst>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7" x14ac:knownFonts="1">
    <font>
      <sz val="11"/>
      <color theme="1"/>
      <name val="Calibri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b/>
      <sz val="12"/>
      <color indexed="8"/>
      <name val="GHEA Grapalat"/>
      <family val="3"/>
    </font>
    <font>
      <sz val="10"/>
      <name val="Calibri"/>
      <family val="2"/>
      <charset val="204"/>
    </font>
    <font>
      <sz val="14"/>
      <name val="GHEA Grapalat"/>
      <family val="3"/>
    </font>
    <font>
      <b/>
      <sz val="14"/>
      <name val="GHEA Grapalat"/>
      <family val="3"/>
    </font>
    <font>
      <sz val="14"/>
      <name val="Arial"/>
      <family val="2"/>
      <charset val="204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2"/>
      <color indexed="8"/>
      <name val="GHEA Grapalat"/>
      <family val="3"/>
    </font>
    <font>
      <b/>
      <sz val="12"/>
      <color theme="1"/>
      <name val="GHEA Grapalat"/>
      <family val="3"/>
    </font>
    <font>
      <sz val="12"/>
      <color rgb="FFFF0000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0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5" fillId="2" borderId="8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8" xfId="0" applyNumberFormat="1" applyFont="1" applyFill="1" applyBorder="1" applyAlignment="1" applyProtection="1">
      <alignment vertical="center" wrapText="1"/>
    </xf>
    <xf numFmtId="0" fontId="1" fillId="0" borderId="5" xfId="0" applyFont="1" applyFill="1" applyBorder="1" applyProtection="1"/>
    <xf numFmtId="0" fontId="1" fillId="0" borderId="0" xfId="0" applyFont="1" applyFill="1" applyBorder="1" applyProtection="1"/>
    <xf numFmtId="0" fontId="1" fillId="0" borderId="0" xfId="0" applyFont="1" applyFill="1" applyProtection="1"/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Protection="1"/>
    <xf numFmtId="0" fontId="3" fillId="2" borderId="0" xfId="0" applyFont="1" applyFill="1" applyProtection="1"/>
    <xf numFmtId="0" fontId="5" fillId="2" borderId="0" xfId="0" applyFont="1" applyFill="1" applyAlignment="1" applyProtection="1">
      <alignment horizontal="center" vertical="center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3" borderId="0" xfId="0" applyFont="1" applyFill="1" applyProtection="1">
      <protection locked="0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14" fontId="8" fillId="2" borderId="0" xfId="0" applyNumberFormat="1" applyFont="1" applyFill="1" applyProtection="1">
      <protection locked="0"/>
    </xf>
    <xf numFmtId="0" fontId="8" fillId="2" borderId="0" xfId="0" applyFont="1" applyFill="1" applyBorder="1" applyAlignment="1" applyProtection="1">
      <alignment horizontal="center"/>
      <protection locked="0"/>
    </xf>
    <xf numFmtId="1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8" xfId="0" applyNumberFormat="1" applyFont="1" applyFill="1" applyBorder="1" applyAlignment="1">
      <alignment horizontal="left" vertical="center"/>
    </xf>
    <xf numFmtId="165" fontId="11" fillId="0" borderId="8" xfId="0" applyNumberFormat="1" applyFont="1" applyFill="1" applyBorder="1" applyAlignment="1" applyProtection="1">
      <alignment horizontal="center" vertical="center" wrapText="1"/>
    </xf>
    <xf numFmtId="165" fontId="11" fillId="5" borderId="8" xfId="0" applyNumberFormat="1" applyFont="1" applyFill="1" applyBorder="1" applyAlignment="1" applyProtection="1">
      <alignment horizontal="center" vertical="center" wrapText="1"/>
    </xf>
    <xf numFmtId="165" fontId="11" fillId="2" borderId="8" xfId="0" applyNumberFormat="1" applyFont="1" applyFill="1" applyBorder="1" applyAlignment="1" applyProtection="1">
      <alignment horizontal="center" vertical="center" wrapText="1"/>
    </xf>
    <xf numFmtId="165" fontId="12" fillId="5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8" xfId="0" applyNumberFormat="1" applyFont="1" applyFill="1" applyBorder="1" applyAlignment="1" applyProtection="1">
      <alignment horizontal="center" vertical="center" wrapText="1"/>
    </xf>
    <xf numFmtId="164" fontId="12" fillId="0" borderId="0" xfId="0" applyNumberFormat="1" applyFont="1" applyFill="1" applyAlignment="1" applyProtection="1">
      <alignment horizontal="center" vertical="center" wrapText="1"/>
      <protection locked="0"/>
    </xf>
    <xf numFmtId="164" fontId="12" fillId="2" borderId="0" xfId="0" applyNumberFormat="1" applyFont="1" applyFill="1" applyAlignment="1" applyProtection="1">
      <alignment horizontal="center" vertical="center" wrapText="1"/>
      <protection locked="0"/>
    </xf>
    <xf numFmtId="0" fontId="11" fillId="2" borderId="0" xfId="0" applyFont="1" applyFill="1" applyProtection="1">
      <protection locked="0"/>
    </xf>
    <xf numFmtId="164" fontId="11" fillId="3" borderId="8" xfId="0" applyNumberFormat="1" applyFont="1" applyFill="1" applyBorder="1" applyAlignment="1">
      <alignment horizontal="left" vertical="center" wrapText="1"/>
    </xf>
    <xf numFmtId="165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>
      <alignment horizontal="center" vertical="center"/>
    </xf>
    <xf numFmtId="164" fontId="13" fillId="2" borderId="8" xfId="0" applyNumberFormat="1" applyFont="1" applyFill="1" applyBorder="1" applyAlignment="1">
      <alignment horizontal="center" vertical="center"/>
    </xf>
    <xf numFmtId="164" fontId="12" fillId="2" borderId="8" xfId="0" applyNumberFormat="1" applyFont="1" applyFill="1" applyBorder="1" applyAlignment="1">
      <alignment horizontal="center"/>
    </xf>
    <xf numFmtId="165" fontId="13" fillId="2" borderId="8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/>
    </xf>
    <xf numFmtId="165" fontId="12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4" fillId="2" borderId="8" xfId="0" applyNumberFormat="1" applyFont="1" applyFill="1" applyBorder="1" applyAlignment="1">
      <alignment horizontal="center" vertical="center"/>
    </xf>
    <xf numFmtId="165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/>
    <xf numFmtId="0" fontId="13" fillId="3" borderId="8" xfId="0" applyFont="1" applyFill="1" applyBorder="1" applyAlignment="1">
      <alignment horizontal="center" vertical="center"/>
    </xf>
    <xf numFmtId="165" fontId="12" fillId="0" borderId="0" xfId="0" applyNumberFormat="1" applyFont="1" applyFill="1" applyBorder="1" applyAlignment="1" applyProtection="1">
      <alignment horizontal="center" vertical="center" wrapText="1"/>
    </xf>
    <xf numFmtId="164" fontId="11" fillId="0" borderId="0" xfId="0" applyNumberFormat="1" applyFont="1" applyFill="1" applyAlignment="1" applyProtection="1">
      <alignment horizontal="center" vertical="center" wrapText="1"/>
    </xf>
    <xf numFmtId="164" fontId="11" fillId="2" borderId="0" xfId="0" applyNumberFormat="1" applyFont="1" applyFill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Protection="1">
      <protection locked="0"/>
    </xf>
    <xf numFmtId="165" fontId="15" fillId="5" borderId="8" xfId="0" applyNumberFormat="1" applyFont="1" applyFill="1" applyBorder="1" applyAlignment="1" applyProtection="1">
      <alignment horizontal="center" vertical="center" wrapText="1"/>
    </xf>
    <xf numFmtId="4" fontId="2" fillId="0" borderId="16" xfId="0" applyNumberFormat="1" applyFont="1" applyBorder="1" applyAlignment="1" applyProtection="1">
      <alignment horizontal="right" vertical="center"/>
      <protection locked="0"/>
    </xf>
    <xf numFmtId="165" fontId="2" fillId="0" borderId="8" xfId="0" applyNumberFormat="1" applyFont="1" applyFill="1" applyBorder="1" applyAlignment="1" applyProtection="1">
      <alignment horizontal="center" vertical="center" wrapText="1"/>
    </xf>
    <xf numFmtId="165" fontId="2" fillId="5" borderId="8" xfId="0" applyNumberFormat="1" applyFont="1" applyFill="1" applyBorder="1" applyAlignment="1" applyProtection="1">
      <alignment horizontal="center" vertical="center" wrapText="1"/>
    </xf>
    <xf numFmtId="165" fontId="2" fillId="2" borderId="8" xfId="0" applyNumberFormat="1" applyFont="1" applyFill="1" applyBorder="1" applyAlignment="1" applyProtection="1">
      <alignment horizontal="center" vertical="center" wrapText="1"/>
    </xf>
    <xf numFmtId="4" fontId="2" fillId="8" borderId="16" xfId="0" applyNumberFormat="1" applyFont="1" applyFill="1" applyBorder="1" applyAlignment="1" applyProtection="1">
      <alignment horizontal="right" vertical="center"/>
      <protection locked="0"/>
    </xf>
    <xf numFmtId="165" fontId="16" fillId="0" borderId="8" xfId="0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4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2" fillId="4" borderId="3" xfId="0" applyNumberFormat="1" applyFont="1" applyFill="1" applyBorder="1" applyAlignment="1" applyProtection="1">
      <alignment horizontal="center" vertical="center" wrapText="1"/>
    </xf>
    <xf numFmtId="4" fontId="2" fillId="4" borderId="10" xfId="0" applyNumberFormat="1" applyFont="1" applyFill="1" applyBorder="1" applyAlignment="1" applyProtection="1">
      <alignment horizontal="center" vertical="center" wrapText="1"/>
    </xf>
    <xf numFmtId="4" fontId="2" fillId="4" borderId="5" xfId="0" applyNumberFormat="1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center" vertical="center" wrapText="1"/>
    </xf>
    <xf numFmtId="4" fontId="2" fillId="4" borderId="11" xfId="0" applyNumberFormat="1" applyFont="1" applyFill="1" applyBorder="1" applyAlignment="1" applyProtection="1">
      <alignment horizontal="center" vertical="center" wrapText="1"/>
    </xf>
    <xf numFmtId="4" fontId="2" fillId="4" borderId="6" xfId="0" applyNumberFormat="1" applyFont="1" applyFill="1" applyBorder="1" applyAlignment="1" applyProtection="1">
      <alignment horizontal="center" vertical="center" wrapText="1"/>
    </xf>
    <xf numFmtId="4" fontId="2" fillId="4" borderId="7" xfId="0" applyNumberFormat="1" applyFont="1" applyFill="1" applyBorder="1" applyAlignment="1" applyProtection="1">
      <alignment horizontal="center" vertical="center" wrapText="1"/>
    </xf>
    <xf numFmtId="4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10" xfId="0" applyNumberFormat="1" applyFont="1" applyFill="1" applyBorder="1" applyAlignment="1" applyProtection="1">
      <alignment horizontal="center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1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4" fontId="1" fillId="6" borderId="2" xfId="0" applyNumberFormat="1" applyFont="1" applyFill="1" applyBorder="1" applyAlignment="1" applyProtection="1">
      <alignment horizontal="center" vertical="center" wrapText="1"/>
    </xf>
    <xf numFmtId="4" fontId="1" fillId="6" borderId="3" xfId="0" applyNumberFormat="1" applyFont="1" applyFill="1" applyBorder="1" applyAlignment="1" applyProtection="1">
      <alignment horizontal="center" vertical="center" wrapText="1"/>
    </xf>
    <xf numFmtId="4" fontId="1" fillId="6" borderId="10" xfId="0" applyNumberFormat="1" applyFont="1" applyFill="1" applyBorder="1" applyAlignment="1" applyProtection="1">
      <alignment horizontal="center" vertical="center" wrapText="1"/>
    </xf>
    <xf numFmtId="4" fontId="1" fillId="2" borderId="8" xfId="0" applyNumberFormat="1" applyFont="1" applyFill="1" applyBorder="1" applyAlignment="1" applyProtection="1">
      <alignment horizontal="center" vertical="center" wrapText="1"/>
    </xf>
    <xf numFmtId="4" fontId="1" fillId="4" borderId="2" xfId="0" applyNumberFormat="1" applyFont="1" applyFill="1" applyBorder="1" applyAlignment="1" applyProtection="1">
      <alignment horizontal="center" vertical="center" wrapText="1"/>
    </xf>
    <xf numFmtId="4" fontId="1" fillId="4" borderId="3" xfId="0" applyNumberFormat="1" applyFont="1" applyFill="1" applyBorder="1" applyAlignment="1" applyProtection="1">
      <alignment horizontal="center" vertical="center" wrapText="1"/>
    </xf>
    <xf numFmtId="4" fontId="1" fillId="4" borderId="10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0" xfId="0" applyNumberFormat="1" applyFont="1" applyFill="1" applyBorder="1" applyAlignment="1" applyProtection="1">
      <alignment horizontal="center" vertical="center" wrapText="1"/>
    </xf>
    <xf numFmtId="4" fontId="1" fillId="4" borderId="11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4" borderId="7" xfId="0" applyNumberFormat="1" applyFont="1" applyFill="1" applyBorder="1" applyAlignment="1" applyProtection="1">
      <alignment horizontal="center" vertical="center" wrapText="1"/>
    </xf>
    <xf numFmtId="4" fontId="1" fillId="4" borderId="12" xfId="0" applyNumberFormat="1" applyFont="1" applyFill="1" applyBorder="1" applyAlignment="1" applyProtection="1">
      <alignment horizontal="center" vertical="center" wrapText="1"/>
    </xf>
    <xf numFmtId="4" fontId="1" fillId="6" borderId="14" xfId="0" applyNumberFormat="1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10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5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" fontId="1" fillId="2" borderId="6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5" borderId="8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2" fontId="4" fillId="2" borderId="8" xfId="0" applyNumberFormat="1" applyFont="1" applyFill="1" applyBorder="1" applyAlignment="1" applyProtection="1">
      <alignment horizontal="center" vertical="center" textRotation="90" wrapText="1"/>
    </xf>
    <xf numFmtId="2" fontId="3" fillId="2" borderId="8" xfId="0" applyNumberFormat="1" applyFont="1" applyFill="1" applyBorder="1" applyAlignment="1" applyProtection="1">
      <alignment horizontal="center" vertical="center" textRotation="90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0" fontId="1" fillId="7" borderId="13" xfId="0" applyFont="1" applyFill="1" applyBorder="1" applyAlignment="1" applyProtection="1">
      <alignment horizontal="center" vertical="center" wrapText="1"/>
    </xf>
    <xf numFmtId="0" fontId="1" fillId="7" borderId="14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4" fontId="2" fillId="0" borderId="13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94"/>
  <sheetViews>
    <sheetView tabSelected="1" zoomScale="77" zoomScaleNormal="77" zoomScaleSheetLayoutView="40" workbookViewId="0">
      <pane xSplit="2" ySplit="9" topLeftCell="DH16" activePane="bottomRight" state="frozen"/>
      <selection pane="topRight"/>
      <selection pane="bottomLeft"/>
      <selection pane="bottomRight" activeCell="L16" sqref="L16"/>
    </sheetView>
  </sheetViews>
  <sheetFormatPr defaultColWidth="17.28515625" defaultRowHeight="17.25" x14ac:dyDescent="0.3"/>
  <cols>
    <col min="1" max="1" width="5.28515625" style="2" customWidth="1"/>
    <col min="2" max="2" width="18.28515625" style="3" customWidth="1"/>
    <col min="3" max="3" width="13.140625" style="2" customWidth="1"/>
    <col min="4" max="4" width="14.7109375" style="2" customWidth="1"/>
    <col min="5" max="5" width="18" style="2" customWidth="1"/>
    <col min="6" max="6" width="16.7109375" style="2" customWidth="1"/>
    <col min="7" max="7" width="16.85546875" style="2" customWidth="1"/>
    <col min="8" max="8" width="11.5703125" style="2" customWidth="1"/>
    <col min="9" max="9" width="11.85546875" style="2" customWidth="1"/>
    <col min="10" max="10" width="16.5703125" style="2" customWidth="1"/>
    <col min="11" max="11" width="16.28515625" style="2" customWidth="1"/>
    <col min="12" max="12" width="17" style="2" customWidth="1"/>
    <col min="13" max="13" width="16" style="2" customWidth="1"/>
    <col min="14" max="14" width="14.42578125" style="2" customWidth="1"/>
    <col min="15" max="15" width="11" style="2" customWidth="1"/>
    <col min="16" max="17" width="14.85546875" style="2" customWidth="1"/>
    <col min="18" max="18" width="14.28515625" style="2" customWidth="1"/>
    <col min="19" max="19" width="10.5703125" style="2" customWidth="1"/>
    <col min="20" max="20" width="11.85546875" style="2" customWidth="1"/>
    <col min="21" max="33" width="14.85546875" style="2" customWidth="1"/>
    <col min="34" max="34" width="8.42578125" style="2" customWidth="1"/>
    <col min="35" max="35" width="14.85546875" style="2" customWidth="1"/>
    <col min="36" max="36" width="16.140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customWidth="1"/>
    <col min="41" max="41" width="13" style="2" customWidth="1"/>
    <col min="42" max="42" width="12.85546875" style="2" customWidth="1"/>
    <col min="43" max="43" width="12.42578125" style="2" customWidth="1"/>
    <col min="44" max="44" width="10.42578125" style="2" customWidth="1"/>
    <col min="45" max="56" width="14.85546875" style="2" customWidth="1"/>
    <col min="57" max="57" width="17.7109375" style="2" customWidth="1"/>
    <col min="58" max="58" width="17.42578125" style="2" customWidth="1"/>
    <col min="59" max="70" width="14.85546875" style="2" customWidth="1"/>
    <col min="71" max="71" width="13.5703125" style="2" customWidth="1"/>
    <col min="72" max="72" width="8.28515625" style="2" customWidth="1"/>
    <col min="73" max="94" width="14.85546875" style="2" customWidth="1"/>
    <col min="95" max="95" width="14.28515625" style="2" customWidth="1"/>
    <col min="96" max="96" width="14.85546875" style="2" customWidth="1"/>
    <col min="97" max="97" width="13" style="2" customWidth="1"/>
    <col min="98" max="98" width="14.85546875" style="2" customWidth="1"/>
    <col min="99" max="99" width="14" style="2" customWidth="1"/>
    <col min="100" max="100" width="13.7109375" style="2" customWidth="1"/>
    <col min="101" max="101" width="8.28515625" style="2" customWidth="1"/>
    <col min="102" max="114" width="14.85546875" style="2" customWidth="1"/>
    <col min="115" max="115" width="20.28515625" style="2" customWidth="1"/>
    <col min="116" max="116" width="14.85546875" style="2" customWidth="1"/>
    <col min="117" max="117" width="16.42578125" style="2" customWidth="1"/>
    <col min="118" max="120" width="14.85546875" style="2" customWidth="1"/>
    <col min="121" max="121" width="17.140625" style="2" customWidth="1"/>
    <col min="122" max="122" width="16.140625" style="2" customWidth="1"/>
    <col min="123" max="132" width="14.85546875" style="2" customWidth="1"/>
    <col min="133" max="133" width="16.140625" style="2" customWidth="1"/>
    <col min="134" max="134" width="16.28515625" style="2" customWidth="1"/>
    <col min="135" max="135" width="14.85546875" style="2" customWidth="1"/>
    <col min="136" max="136" width="10.5703125" style="2" customWidth="1"/>
    <col min="137" max="138" width="17" style="2" customWidth="1"/>
    <col min="139" max="139" width="14.85546875" style="2" customWidth="1"/>
    <col min="140" max="229" width="17.28515625" style="4"/>
    <col min="230" max="16384" width="17.28515625" style="2"/>
  </cols>
  <sheetData>
    <row r="1" spans="1:255" s="27" customFormat="1" ht="20.25" x14ac:dyDescent="0.35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  <c r="BM1" s="68"/>
      <c r="BN1" s="68"/>
      <c r="BO1" s="68"/>
      <c r="BP1" s="68"/>
      <c r="BQ1" s="68"/>
      <c r="BR1" s="68"/>
      <c r="BS1" s="68"/>
      <c r="BT1" s="68"/>
      <c r="BU1" s="68"/>
      <c r="BV1" s="68"/>
      <c r="BW1" s="68"/>
      <c r="BX1" s="68"/>
      <c r="BY1" s="68"/>
      <c r="BZ1" s="68"/>
      <c r="CA1" s="68"/>
      <c r="CB1" s="68"/>
      <c r="CC1" s="68"/>
      <c r="CD1" s="68"/>
      <c r="CE1" s="68"/>
      <c r="CF1" s="68"/>
      <c r="CG1" s="68"/>
      <c r="CH1" s="68"/>
      <c r="CI1" s="68"/>
      <c r="CJ1" s="68"/>
      <c r="CK1" s="68"/>
      <c r="CL1" s="68"/>
      <c r="CM1" s="68"/>
      <c r="CN1" s="68"/>
      <c r="CO1" s="68"/>
      <c r="CP1" s="68"/>
      <c r="CQ1" s="68"/>
      <c r="CR1" s="68"/>
      <c r="CS1" s="68"/>
      <c r="CT1" s="68"/>
      <c r="CU1" s="68"/>
      <c r="CV1" s="68"/>
      <c r="CW1" s="68"/>
      <c r="CX1" s="68"/>
      <c r="CY1" s="68"/>
      <c r="CZ1" s="68"/>
      <c r="DA1" s="68"/>
      <c r="DB1" s="68"/>
      <c r="DC1" s="68"/>
      <c r="DD1" s="68"/>
      <c r="DE1" s="68"/>
      <c r="DF1" s="68"/>
      <c r="DG1" s="68"/>
      <c r="DH1" s="68"/>
      <c r="DI1" s="68"/>
      <c r="DJ1" s="68"/>
      <c r="DK1" s="68"/>
      <c r="DL1" s="68"/>
      <c r="DM1" s="68"/>
      <c r="DN1" s="68"/>
      <c r="DO1" s="68"/>
      <c r="DP1" s="68"/>
      <c r="DQ1" s="68"/>
      <c r="DR1" s="68"/>
      <c r="DS1" s="68"/>
      <c r="DT1" s="68"/>
      <c r="DU1" s="68"/>
      <c r="DV1" s="68"/>
      <c r="DW1" s="68"/>
      <c r="DX1" s="68"/>
      <c r="DY1" s="68"/>
      <c r="DZ1" s="68"/>
      <c r="EA1" s="68"/>
      <c r="EB1" s="68"/>
      <c r="EC1" s="68"/>
      <c r="ED1" s="68"/>
      <c r="EE1" s="68"/>
      <c r="EF1" s="68"/>
      <c r="EG1" s="68"/>
      <c r="EH1" s="68"/>
      <c r="EI1" s="68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</row>
    <row r="2" spans="1:255" s="27" customFormat="1" ht="17.25" customHeight="1" x14ac:dyDescent="0.35">
      <c r="A2" s="69" t="s">
        <v>67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  <c r="BM2" s="69"/>
      <c r="BN2" s="69"/>
      <c r="BO2" s="69"/>
      <c r="BP2" s="69"/>
      <c r="BQ2" s="69"/>
      <c r="BR2" s="69"/>
      <c r="BS2" s="69"/>
      <c r="BT2" s="69"/>
      <c r="BU2" s="69"/>
      <c r="BV2" s="69"/>
      <c r="BW2" s="69"/>
      <c r="BX2" s="69"/>
      <c r="BY2" s="69"/>
      <c r="BZ2" s="69"/>
      <c r="CA2" s="69"/>
      <c r="CB2" s="69"/>
      <c r="CC2" s="69"/>
      <c r="CD2" s="69"/>
      <c r="CE2" s="69"/>
      <c r="CF2" s="69"/>
      <c r="CG2" s="69"/>
      <c r="CH2" s="69"/>
      <c r="CI2" s="69"/>
      <c r="CJ2" s="69"/>
      <c r="CK2" s="69"/>
      <c r="CL2" s="69"/>
      <c r="CM2" s="69"/>
      <c r="CN2" s="69"/>
      <c r="CO2" s="69"/>
      <c r="CP2" s="69"/>
      <c r="CQ2" s="69"/>
      <c r="CR2" s="69"/>
      <c r="CS2" s="69"/>
      <c r="CT2" s="69"/>
      <c r="CU2" s="69"/>
      <c r="CV2" s="69"/>
      <c r="CW2" s="69"/>
      <c r="CX2" s="69"/>
      <c r="CY2" s="69"/>
      <c r="CZ2" s="69"/>
      <c r="DA2" s="69"/>
      <c r="DB2" s="69"/>
      <c r="DC2" s="69"/>
      <c r="DD2" s="69"/>
      <c r="DE2" s="69"/>
      <c r="DF2" s="69"/>
      <c r="DG2" s="69"/>
      <c r="DH2" s="69"/>
      <c r="DI2" s="69"/>
      <c r="DJ2" s="69"/>
      <c r="DK2" s="69"/>
      <c r="DL2" s="69"/>
      <c r="DM2" s="69"/>
      <c r="DN2" s="69"/>
      <c r="DO2" s="69"/>
      <c r="DP2" s="69"/>
      <c r="DQ2" s="69"/>
      <c r="DR2" s="69"/>
      <c r="DS2" s="69"/>
      <c r="DT2" s="69"/>
      <c r="DU2" s="69"/>
      <c r="DV2" s="69"/>
      <c r="DW2" s="69"/>
      <c r="DX2" s="69"/>
      <c r="DY2" s="69"/>
      <c r="DZ2" s="69"/>
      <c r="EA2" s="69"/>
      <c r="EB2" s="69"/>
      <c r="EC2" s="69"/>
      <c r="ED2" s="69"/>
      <c r="EE2" s="69"/>
      <c r="EF2" s="69"/>
      <c r="EG2" s="69"/>
      <c r="EH2" s="69"/>
      <c r="EI2" s="69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</row>
    <row r="3" spans="1:255" s="27" customFormat="1" ht="13.5" customHeight="1" x14ac:dyDescent="0.35">
      <c r="B3" s="28"/>
      <c r="C3" s="29"/>
      <c r="D3" s="29"/>
      <c r="E3" s="29"/>
      <c r="F3" s="29"/>
      <c r="G3" s="29"/>
      <c r="H3" s="29"/>
      <c r="I3" s="29"/>
      <c r="J3" s="29"/>
      <c r="K3" s="29"/>
      <c r="L3" s="70"/>
      <c r="M3" s="70"/>
      <c r="N3" s="70"/>
      <c r="O3" s="70"/>
      <c r="P3" s="70"/>
      <c r="Q3" s="29"/>
      <c r="R3" s="30"/>
      <c r="S3" s="30"/>
      <c r="U3" s="31"/>
      <c r="V3" s="31"/>
      <c r="W3" s="31"/>
      <c r="X3" s="31"/>
      <c r="Y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CU3" s="71" t="s">
        <v>1</v>
      </c>
      <c r="CV3" s="71"/>
      <c r="CW3" s="31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</row>
    <row r="4" spans="1:255" ht="17.45" customHeight="1" x14ac:dyDescent="0.3">
      <c r="A4" s="72" t="s">
        <v>2</v>
      </c>
      <c r="B4" s="75" t="s">
        <v>3</v>
      </c>
      <c r="C4" s="78" t="s">
        <v>4</v>
      </c>
      <c r="D4" s="78" t="s">
        <v>5</v>
      </c>
      <c r="E4" s="81" t="s">
        <v>6</v>
      </c>
      <c r="F4" s="82"/>
      <c r="G4" s="82"/>
      <c r="H4" s="82"/>
      <c r="I4" s="83"/>
      <c r="J4" s="90" t="s">
        <v>7</v>
      </c>
      <c r="K4" s="91"/>
      <c r="L4" s="91"/>
      <c r="M4" s="91"/>
      <c r="N4" s="91"/>
      <c r="O4" s="92"/>
      <c r="P4" s="99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  <c r="BN4" s="100"/>
      <c r="BO4" s="100"/>
      <c r="BP4" s="100"/>
      <c r="BQ4" s="100"/>
      <c r="BR4" s="100"/>
      <c r="BS4" s="100"/>
      <c r="BT4" s="100"/>
      <c r="BU4" s="100"/>
      <c r="BV4" s="100"/>
      <c r="BW4" s="100"/>
      <c r="BX4" s="100"/>
      <c r="BY4" s="100"/>
      <c r="BZ4" s="100"/>
      <c r="CA4" s="100"/>
      <c r="CB4" s="100"/>
      <c r="CC4" s="100"/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1"/>
      <c r="DJ4" s="102" t="s">
        <v>8</v>
      </c>
      <c r="DK4" s="103" t="s">
        <v>9</v>
      </c>
      <c r="DL4" s="104"/>
      <c r="DM4" s="105"/>
      <c r="DN4" s="112" t="s">
        <v>10</v>
      </c>
      <c r="DO4" s="112"/>
      <c r="DP4" s="112"/>
      <c r="DQ4" s="112"/>
      <c r="DR4" s="112"/>
      <c r="DS4" s="112"/>
      <c r="DT4" s="112"/>
      <c r="DU4" s="112"/>
      <c r="DV4" s="112"/>
      <c r="DW4" s="112"/>
      <c r="DX4" s="112"/>
      <c r="DY4" s="112"/>
      <c r="DZ4" s="112"/>
      <c r="EA4" s="112"/>
      <c r="EB4" s="112"/>
      <c r="EC4" s="112"/>
      <c r="ED4" s="112"/>
      <c r="EE4" s="112"/>
      <c r="EF4" s="102" t="s">
        <v>11</v>
      </c>
      <c r="EG4" s="113" t="s">
        <v>12</v>
      </c>
      <c r="EH4" s="114"/>
      <c r="EI4" s="115"/>
      <c r="EJ4" s="15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</row>
    <row r="5" spans="1:255" ht="18" customHeight="1" x14ac:dyDescent="0.3">
      <c r="A5" s="73"/>
      <c r="B5" s="76"/>
      <c r="C5" s="79"/>
      <c r="D5" s="79"/>
      <c r="E5" s="84"/>
      <c r="F5" s="85"/>
      <c r="G5" s="85"/>
      <c r="H5" s="85"/>
      <c r="I5" s="86"/>
      <c r="J5" s="93"/>
      <c r="K5" s="94"/>
      <c r="L5" s="94"/>
      <c r="M5" s="94"/>
      <c r="N5" s="94"/>
      <c r="O5" s="95"/>
      <c r="P5" s="122" t="s">
        <v>13</v>
      </c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4"/>
      <c r="BB5" s="125" t="s">
        <v>14</v>
      </c>
      <c r="BC5" s="125"/>
      <c r="BD5" s="125"/>
      <c r="BE5" s="125"/>
      <c r="BF5" s="125"/>
      <c r="BG5" s="125"/>
      <c r="BH5" s="125"/>
      <c r="BI5" s="125"/>
      <c r="BJ5" s="125"/>
      <c r="BK5" s="125"/>
      <c r="BL5" s="125"/>
      <c r="BM5" s="125"/>
      <c r="BN5" s="126" t="s">
        <v>15</v>
      </c>
      <c r="BO5" s="127"/>
      <c r="BP5" s="127"/>
      <c r="BQ5" s="130" t="s">
        <v>16</v>
      </c>
      <c r="BR5" s="131"/>
      <c r="BS5" s="131"/>
      <c r="BT5" s="131"/>
      <c r="BU5" s="131"/>
      <c r="BV5" s="131"/>
      <c r="BW5" s="131"/>
      <c r="BX5" s="131"/>
      <c r="BY5" s="131"/>
      <c r="BZ5" s="131"/>
      <c r="CA5" s="131"/>
      <c r="CB5" s="131"/>
      <c r="CC5" s="131"/>
      <c r="CD5" s="131"/>
      <c r="CE5" s="131"/>
      <c r="CF5" s="131"/>
      <c r="CG5" s="132"/>
      <c r="CH5" s="133" t="s">
        <v>17</v>
      </c>
      <c r="CI5" s="134"/>
      <c r="CJ5" s="134"/>
      <c r="CK5" s="134"/>
      <c r="CL5" s="134"/>
      <c r="CM5" s="134"/>
      <c r="CN5" s="134"/>
      <c r="CO5" s="134"/>
      <c r="CP5" s="135"/>
      <c r="CQ5" s="130" t="s">
        <v>18</v>
      </c>
      <c r="CR5" s="131"/>
      <c r="CS5" s="131"/>
      <c r="CT5" s="131"/>
      <c r="CU5" s="131"/>
      <c r="CV5" s="131"/>
      <c r="CW5" s="131"/>
      <c r="CX5" s="131"/>
      <c r="CY5" s="131"/>
      <c r="CZ5" s="131"/>
      <c r="DA5" s="125" t="s">
        <v>19</v>
      </c>
      <c r="DB5" s="125"/>
      <c r="DC5" s="125"/>
      <c r="DD5" s="126" t="s">
        <v>20</v>
      </c>
      <c r="DE5" s="127"/>
      <c r="DF5" s="136"/>
      <c r="DG5" s="126" t="s">
        <v>21</v>
      </c>
      <c r="DH5" s="127"/>
      <c r="DI5" s="136"/>
      <c r="DJ5" s="102"/>
      <c r="DK5" s="106"/>
      <c r="DL5" s="107"/>
      <c r="DM5" s="108"/>
      <c r="DN5" s="138"/>
      <c r="DO5" s="138"/>
      <c r="DP5" s="139"/>
      <c r="DQ5" s="139"/>
      <c r="DR5" s="139"/>
      <c r="DS5" s="139"/>
      <c r="DT5" s="126" t="s">
        <v>22</v>
      </c>
      <c r="DU5" s="127"/>
      <c r="DV5" s="136"/>
      <c r="DW5" s="160"/>
      <c r="DX5" s="161"/>
      <c r="DY5" s="161"/>
      <c r="DZ5" s="161"/>
      <c r="EA5" s="161"/>
      <c r="EB5" s="161"/>
      <c r="EC5" s="161"/>
      <c r="ED5" s="161"/>
      <c r="EE5" s="161"/>
      <c r="EF5" s="102"/>
      <c r="EG5" s="116"/>
      <c r="EH5" s="117"/>
      <c r="EI5" s="118"/>
      <c r="EJ5" s="15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</row>
    <row r="6" spans="1:255" ht="57.75" customHeight="1" x14ac:dyDescent="0.3">
      <c r="A6" s="73"/>
      <c r="B6" s="76"/>
      <c r="C6" s="79"/>
      <c r="D6" s="79"/>
      <c r="E6" s="87"/>
      <c r="F6" s="88"/>
      <c r="G6" s="88"/>
      <c r="H6" s="88"/>
      <c r="I6" s="89"/>
      <c r="J6" s="96"/>
      <c r="K6" s="97"/>
      <c r="L6" s="97"/>
      <c r="M6" s="97"/>
      <c r="N6" s="97"/>
      <c r="O6" s="98"/>
      <c r="P6" s="162" t="s">
        <v>23</v>
      </c>
      <c r="Q6" s="163"/>
      <c r="R6" s="163"/>
      <c r="S6" s="163"/>
      <c r="T6" s="164"/>
      <c r="U6" s="165" t="s">
        <v>24</v>
      </c>
      <c r="V6" s="166"/>
      <c r="W6" s="166"/>
      <c r="X6" s="166"/>
      <c r="Y6" s="167"/>
      <c r="Z6" s="165" t="s">
        <v>25</v>
      </c>
      <c r="AA6" s="166"/>
      <c r="AB6" s="166"/>
      <c r="AC6" s="166"/>
      <c r="AD6" s="167"/>
      <c r="AE6" s="165" t="s">
        <v>26</v>
      </c>
      <c r="AF6" s="166"/>
      <c r="AG6" s="166"/>
      <c r="AH6" s="166"/>
      <c r="AI6" s="167"/>
      <c r="AJ6" s="165" t="s">
        <v>27</v>
      </c>
      <c r="AK6" s="166"/>
      <c r="AL6" s="166"/>
      <c r="AM6" s="166"/>
      <c r="AN6" s="167"/>
      <c r="AO6" s="165" t="s">
        <v>28</v>
      </c>
      <c r="AP6" s="166"/>
      <c r="AQ6" s="166"/>
      <c r="AR6" s="166"/>
      <c r="AS6" s="167"/>
      <c r="AT6" s="165" t="s">
        <v>29</v>
      </c>
      <c r="AU6" s="166"/>
      <c r="AV6" s="166"/>
      <c r="AW6" s="166"/>
      <c r="AX6" s="167"/>
      <c r="AY6" s="168" t="s">
        <v>30</v>
      </c>
      <c r="AZ6" s="168"/>
      <c r="BA6" s="168"/>
      <c r="BB6" s="150" t="s">
        <v>31</v>
      </c>
      <c r="BC6" s="151"/>
      <c r="BD6" s="151"/>
      <c r="BE6" s="150" t="s">
        <v>32</v>
      </c>
      <c r="BF6" s="151"/>
      <c r="BG6" s="152"/>
      <c r="BH6" s="153" t="s">
        <v>33</v>
      </c>
      <c r="BI6" s="154"/>
      <c r="BJ6" s="154"/>
      <c r="BK6" s="155" t="s">
        <v>34</v>
      </c>
      <c r="BL6" s="156"/>
      <c r="BM6" s="156"/>
      <c r="BN6" s="128"/>
      <c r="BO6" s="129"/>
      <c r="BP6" s="129"/>
      <c r="BQ6" s="157" t="s">
        <v>35</v>
      </c>
      <c r="BR6" s="158"/>
      <c r="BS6" s="158"/>
      <c r="BT6" s="158"/>
      <c r="BU6" s="159"/>
      <c r="BV6" s="149" t="s">
        <v>36</v>
      </c>
      <c r="BW6" s="149"/>
      <c r="BX6" s="149"/>
      <c r="BY6" s="149" t="s">
        <v>37</v>
      </c>
      <c r="BZ6" s="149"/>
      <c r="CA6" s="149"/>
      <c r="CB6" s="149" t="s">
        <v>38</v>
      </c>
      <c r="CC6" s="149"/>
      <c r="CD6" s="149"/>
      <c r="CE6" s="149" t="s">
        <v>39</v>
      </c>
      <c r="CF6" s="149"/>
      <c r="CG6" s="149"/>
      <c r="CH6" s="149" t="s">
        <v>40</v>
      </c>
      <c r="CI6" s="149"/>
      <c r="CJ6" s="149"/>
      <c r="CK6" s="133" t="s">
        <v>41</v>
      </c>
      <c r="CL6" s="134"/>
      <c r="CM6" s="134"/>
      <c r="CN6" s="149" t="s">
        <v>42</v>
      </c>
      <c r="CO6" s="149"/>
      <c r="CP6" s="149"/>
      <c r="CQ6" s="140" t="s">
        <v>43</v>
      </c>
      <c r="CR6" s="141"/>
      <c r="CS6" s="134"/>
      <c r="CT6" s="133" t="s">
        <v>44</v>
      </c>
      <c r="CU6" s="134"/>
      <c r="CV6" s="134"/>
      <c r="CW6" s="135"/>
      <c r="CX6" s="133" t="s">
        <v>45</v>
      </c>
      <c r="CY6" s="134"/>
      <c r="CZ6" s="134"/>
      <c r="DA6" s="125"/>
      <c r="DB6" s="125"/>
      <c r="DC6" s="125"/>
      <c r="DD6" s="128"/>
      <c r="DE6" s="129"/>
      <c r="DF6" s="137"/>
      <c r="DG6" s="128"/>
      <c r="DH6" s="129"/>
      <c r="DI6" s="137"/>
      <c r="DJ6" s="102"/>
      <c r="DK6" s="109"/>
      <c r="DL6" s="110"/>
      <c r="DM6" s="111"/>
      <c r="DN6" s="126" t="s">
        <v>46</v>
      </c>
      <c r="DO6" s="127"/>
      <c r="DP6" s="136"/>
      <c r="DQ6" s="126" t="s">
        <v>47</v>
      </c>
      <c r="DR6" s="127"/>
      <c r="DS6" s="136"/>
      <c r="DT6" s="128"/>
      <c r="DU6" s="129"/>
      <c r="DV6" s="137"/>
      <c r="DW6" s="126" t="s">
        <v>48</v>
      </c>
      <c r="DX6" s="127"/>
      <c r="DY6" s="136"/>
      <c r="DZ6" s="126" t="s">
        <v>49</v>
      </c>
      <c r="EA6" s="127"/>
      <c r="EB6" s="136"/>
      <c r="EC6" s="142" t="s">
        <v>50</v>
      </c>
      <c r="ED6" s="143"/>
      <c r="EE6" s="143"/>
      <c r="EF6" s="102"/>
      <c r="EG6" s="119"/>
      <c r="EH6" s="120"/>
      <c r="EI6" s="121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</row>
    <row r="7" spans="1:255" ht="17.45" customHeight="1" x14ac:dyDescent="0.3">
      <c r="A7" s="73"/>
      <c r="B7" s="76"/>
      <c r="C7" s="79"/>
      <c r="D7" s="79"/>
      <c r="E7" s="144" t="s">
        <v>51</v>
      </c>
      <c r="F7" s="145" t="s">
        <v>52</v>
      </c>
      <c r="G7" s="146" t="s">
        <v>69</v>
      </c>
      <c r="H7" s="147" t="s">
        <v>53</v>
      </c>
      <c r="I7" s="148" t="s">
        <v>54</v>
      </c>
      <c r="J7" s="144" t="s">
        <v>51</v>
      </c>
      <c r="K7" s="172" t="s">
        <v>52</v>
      </c>
      <c r="L7" s="170" t="s">
        <v>69</v>
      </c>
      <c r="M7" s="147" t="s">
        <v>55</v>
      </c>
      <c r="N7" s="147" t="s">
        <v>53</v>
      </c>
      <c r="O7" s="148" t="s">
        <v>54</v>
      </c>
      <c r="P7" s="144" t="s">
        <v>51</v>
      </c>
      <c r="Q7" s="145" t="s">
        <v>52</v>
      </c>
      <c r="R7" s="146" t="s">
        <v>69</v>
      </c>
      <c r="S7" s="147" t="s">
        <v>53</v>
      </c>
      <c r="T7" s="148" t="s">
        <v>54</v>
      </c>
      <c r="U7" s="144" t="s">
        <v>51</v>
      </c>
      <c r="V7" s="145" t="s">
        <v>52</v>
      </c>
      <c r="W7" s="146" t="s">
        <v>69</v>
      </c>
      <c r="X7" s="147" t="s">
        <v>53</v>
      </c>
      <c r="Y7" s="148" t="s">
        <v>54</v>
      </c>
      <c r="Z7" s="144" t="s">
        <v>51</v>
      </c>
      <c r="AA7" s="145" t="s">
        <v>52</v>
      </c>
      <c r="AB7" s="146" t="s">
        <v>69</v>
      </c>
      <c r="AC7" s="147" t="s">
        <v>53</v>
      </c>
      <c r="AD7" s="148" t="s">
        <v>54</v>
      </c>
      <c r="AE7" s="144" t="s">
        <v>51</v>
      </c>
      <c r="AF7" s="145" t="s">
        <v>52</v>
      </c>
      <c r="AG7" s="146" t="s">
        <v>69</v>
      </c>
      <c r="AH7" s="147" t="s">
        <v>53</v>
      </c>
      <c r="AI7" s="148" t="s">
        <v>54</v>
      </c>
      <c r="AJ7" s="144" t="s">
        <v>51</v>
      </c>
      <c r="AK7" s="145" t="s">
        <v>52</v>
      </c>
      <c r="AL7" s="146" t="s">
        <v>69</v>
      </c>
      <c r="AM7" s="147" t="s">
        <v>53</v>
      </c>
      <c r="AN7" s="146" t="s">
        <v>54</v>
      </c>
      <c r="AO7" s="144" t="s">
        <v>51</v>
      </c>
      <c r="AP7" s="145" t="s">
        <v>52</v>
      </c>
      <c r="AQ7" s="146" t="s">
        <v>69</v>
      </c>
      <c r="AR7" s="147" t="s">
        <v>53</v>
      </c>
      <c r="AS7" s="14"/>
      <c r="AT7" s="144" t="s">
        <v>51</v>
      </c>
      <c r="AU7" s="145" t="s">
        <v>52</v>
      </c>
      <c r="AV7" s="146" t="s">
        <v>69</v>
      </c>
      <c r="AW7" s="169" t="s">
        <v>53</v>
      </c>
      <c r="AX7" s="146" t="s">
        <v>54</v>
      </c>
      <c r="AY7" s="144" t="s">
        <v>51</v>
      </c>
      <c r="AZ7" s="145" t="s">
        <v>52</v>
      </c>
      <c r="BA7" s="146" t="s">
        <v>69</v>
      </c>
      <c r="BB7" s="144" t="s">
        <v>51</v>
      </c>
      <c r="BC7" s="145" t="s">
        <v>52</v>
      </c>
      <c r="BD7" s="146" t="s">
        <v>69</v>
      </c>
      <c r="BE7" s="144" t="s">
        <v>51</v>
      </c>
      <c r="BF7" s="145" t="s">
        <v>52</v>
      </c>
      <c r="BG7" s="146" t="s">
        <v>69</v>
      </c>
      <c r="BH7" s="144" t="s">
        <v>51</v>
      </c>
      <c r="BI7" s="145" t="s">
        <v>52</v>
      </c>
      <c r="BJ7" s="146" t="s">
        <v>69</v>
      </c>
      <c r="BK7" s="144" t="s">
        <v>51</v>
      </c>
      <c r="BL7" s="145" t="s">
        <v>52</v>
      </c>
      <c r="BM7" s="146" t="s">
        <v>68</v>
      </c>
      <c r="BN7" s="144" t="s">
        <v>51</v>
      </c>
      <c r="BO7" s="145" t="s">
        <v>52</v>
      </c>
      <c r="BP7" s="146" t="s">
        <v>69</v>
      </c>
      <c r="BQ7" s="144" t="s">
        <v>51</v>
      </c>
      <c r="BR7" s="145" t="s">
        <v>52</v>
      </c>
      <c r="BS7" s="146" t="s">
        <v>64</v>
      </c>
      <c r="BT7" s="147" t="s">
        <v>53</v>
      </c>
      <c r="BU7" s="146" t="s">
        <v>54</v>
      </c>
      <c r="BV7" s="144" t="s">
        <v>51</v>
      </c>
      <c r="BW7" s="145" t="s">
        <v>52</v>
      </c>
      <c r="BX7" s="146" t="s">
        <v>69</v>
      </c>
      <c r="BY7" s="144" t="s">
        <v>51</v>
      </c>
      <c r="BZ7" s="145" t="s">
        <v>52</v>
      </c>
      <c r="CA7" s="146" t="s">
        <v>69</v>
      </c>
      <c r="CB7" s="144" t="s">
        <v>51</v>
      </c>
      <c r="CC7" s="145" t="s">
        <v>52</v>
      </c>
      <c r="CD7" s="146" t="s">
        <v>69</v>
      </c>
      <c r="CE7" s="144" t="s">
        <v>51</v>
      </c>
      <c r="CF7" s="145" t="s">
        <v>52</v>
      </c>
      <c r="CG7" s="146" t="s">
        <v>69</v>
      </c>
      <c r="CH7" s="144" t="s">
        <v>51</v>
      </c>
      <c r="CI7" s="145" t="s">
        <v>52</v>
      </c>
      <c r="CJ7" s="146" t="s">
        <v>69</v>
      </c>
      <c r="CK7" s="144" t="s">
        <v>51</v>
      </c>
      <c r="CL7" s="145" t="s">
        <v>52</v>
      </c>
      <c r="CM7" s="146" t="s">
        <v>69</v>
      </c>
      <c r="CN7" s="144" t="s">
        <v>51</v>
      </c>
      <c r="CO7" s="145" t="s">
        <v>52</v>
      </c>
      <c r="CP7" s="146" t="s">
        <v>69</v>
      </c>
      <c r="CQ7" s="144" t="s">
        <v>51</v>
      </c>
      <c r="CR7" s="145" t="s">
        <v>52</v>
      </c>
      <c r="CS7" s="146" t="s">
        <v>69</v>
      </c>
      <c r="CT7" s="144" t="s">
        <v>51</v>
      </c>
      <c r="CU7" s="145" t="s">
        <v>52</v>
      </c>
      <c r="CV7" s="146" t="s">
        <v>69</v>
      </c>
      <c r="CW7" s="147" t="s">
        <v>53</v>
      </c>
      <c r="CX7" s="144" t="s">
        <v>51</v>
      </c>
      <c r="CY7" s="145" t="s">
        <v>52</v>
      </c>
      <c r="CZ7" s="146" t="s">
        <v>69</v>
      </c>
      <c r="DA7" s="144" t="s">
        <v>51</v>
      </c>
      <c r="DB7" s="145" t="s">
        <v>52</v>
      </c>
      <c r="DC7" s="146" t="s">
        <v>66</v>
      </c>
      <c r="DD7" s="144" t="s">
        <v>51</v>
      </c>
      <c r="DE7" s="145" t="s">
        <v>52</v>
      </c>
      <c r="DF7" s="146" t="s">
        <v>69</v>
      </c>
      <c r="DG7" s="144" t="s">
        <v>51</v>
      </c>
      <c r="DH7" s="145" t="s">
        <v>52</v>
      </c>
      <c r="DI7" s="146" t="s">
        <v>69</v>
      </c>
      <c r="DJ7" s="174" t="s">
        <v>56</v>
      </c>
      <c r="DK7" s="144" t="s">
        <v>51</v>
      </c>
      <c r="DL7" s="145" t="s">
        <v>52</v>
      </c>
      <c r="DM7" s="146" t="s">
        <v>69</v>
      </c>
      <c r="DN7" s="144" t="s">
        <v>51</v>
      </c>
      <c r="DO7" s="145" t="s">
        <v>52</v>
      </c>
      <c r="DP7" s="146" t="s">
        <v>69</v>
      </c>
      <c r="DQ7" s="144" t="s">
        <v>51</v>
      </c>
      <c r="DR7" s="145" t="s">
        <v>52</v>
      </c>
      <c r="DS7" s="146" t="s">
        <v>69</v>
      </c>
      <c r="DT7" s="144" t="s">
        <v>51</v>
      </c>
      <c r="DU7" s="145" t="s">
        <v>52</v>
      </c>
      <c r="DV7" s="146" t="s">
        <v>69</v>
      </c>
      <c r="DW7" s="144" t="s">
        <v>51</v>
      </c>
      <c r="DX7" s="145" t="s">
        <v>52</v>
      </c>
      <c r="DY7" s="146" t="s">
        <v>69</v>
      </c>
      <c r="DZ7" s="144" t="s">
        <v>51</v>
      </c>
      <c r="EA7" s="145" t="s">
        <v>52</v>
      </c>
      <c r="EB7" s="146" t="s">
        <v>69</v>
      </c>
      <c r="EC7" s="144" t="s">
        <v>51</v>
      </c>
      <c r="ED7" s="145" t="s">
        <v>52</v>
      </c>
      <c r="EE7" s="146" t="s">
        <v>69</v>
      </c>
      <c r="EF7" s="102" t="s">
        <v>56</v>
      </c>
      <c r="EG7" s="144" t="s">
        <v>51</v>
      </c>
      <c r="EH7" s="145" t="s">
        <v>52</v>
      </c>
      <c r="EI7" s="146" t="s">
        <v>69</v>
      </c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</row>
    <row r="8" spans="1:255" ht="76.5" customHeight="1" x14ac:dyDescent="0.3">
      <c r="A8" s="74"/>
      <c r="B8" s="77"/>
      <c r="C8" s="80"/>
      <c r="D8" s="80"/>
      <c r="E8" s="144"/>
      <c r="F8" s="145"/>
      <c r="G8" s="146"/>
      <c r="H8" s="147"/>
      <c r="I8" s="148"/>
      <c r="J8" s="144"/>
      <c r="K8" s="173"/>
      <c r="L8" s="171"/>
      <c r="M8" s="147"/>
      <c r="N8" s="147"/>
      <c r="O8" s="148"/>
      <c r="P8" s="144"/>
      <c r="Q8" s="145"/>
      <c r="R8" s="146"/>
      <c r="S8" s="147"/>
      <c r="T8" s="148"/>
      <c r="U8" s="144"/>
      <c r="V8" s="145"/>
      <c r="W8" s="146"/>
      <c r="X8" s="147"/>
      <c r="Y8" s="148"/>
      <c r="Z8" s="144"/>
      <c r="AA8" s="145"/>
      <c r="AB8" s="146"/>
      <c r="AC8" s="147"/>
      <c r="AD8" s="148"/>
      <c r="AE8" s="144"/>
      <c r="AF8" s="145"/>
      <c r="AG8" s="146"/>
      <c r="AH8" s="147"/>
      <c r="AI8" s="148"/>
      <c r="AJ8" s="144"/>
      <c r="AK8" s="145"/>
      <c r="AL8" s="146"/>
      <c r="AM8" s="147"/>
      <c r="AN8" s="146"/>
      <c r="AO8" s="144"/>
      <c r="AP8" s="145"/>
      <c r="AQ8" s="146"/>
      <c r="AR8" s="147"/>
      <c r="AS8" s="59" t="s">
        <v>54</v>
      </c>
      <c r="AT8" s="144"/>
      <c r="AU8" s="145"/>
      <c r="AV8" s="146"/>
      <c r="AW8" s="169"/>
      <c r="AX8" s="146"/>
      <c r="AY8" s="144"/>
      <c r="AZ8" s="145"/>
      <c r="BA8" s="146"/>
      <c r="BB8" s="144"/>
      <c r="BC8" s="145"/>
      <c r="BD8" s="146"/>
      <c r="BE8" s="144"/>
      <c r="BF8" s="145"/>
      <c r="BG8" s="146"/>
      <c r="BH8" s="144"/>
      <c r="BI8" s="145"/>
      <c r="BJ8" s="146"/>
      <c r="BK8" s="144"/>
      <c r="BL8" s="145"/>
      <c r="BM8" s="146"/>
      <c r="BN8" s="144"/>
      <c r="BO8" s="145"/>
      <c r="BP8" s="146"/>
      <c r="BQ8" s="144"/>
      <c r="BR8" s="145"/>
      <c r="BS8" s="146"/>
      <c r="BT8" s="147"/>
      <c r="BU8" s="146"/>
      <c r="BV8" s="144"/>
      <c r="BW8" s="145"/>
      <c r="BX8" s="146"/>
      <c r="BY8" s="144"/>
      <c r="BZ8" s="145"/>
      <c r="CA8" s="146"/>
      <c r="CB8" s="144"/>
      <c r="CC8" s="145"/>
      <c r="CD8" s="146"/>
      <c r="CE8" s="144"/>
      <c r="CF8" s="145"/>
      <c r="CG8" s="146"/>
      <c r="CH8" s="144"/>
      <c r="CI8" s="145"/>
      <c r="CJ8" s="146"/>
      <c r="CK8" s="144"/>
      <c r="CL8" s="145"/>
      <c r="CM8" s="146"/>
      <c r="CN8" s="144"/>
      <c r="CO8" s="145"/>
      <c r="CP8" s="146"/>
      <c r="CQ8" s="144"/>
      <c r="CR8" s="145"/>
      <c r="CS8" s="146"/>
      <c r="CT8" s="144"/>
      <c r="CU8" s="145"/>
      <c r="CV8" s="146"/>
      <c r="CW8" s="147"/>
      <c r="CX8" s="144"/>
      <c r="CY8" s="145"/>
      <c r="CZ8" s="146"/>
      <c r="DA8" s="144"/>
      <c r="DB8" s="145"/>
      <c r="DC8" s="146"/>
      <c r="DD8" s="144"/>
      <c r="DE8" s="145"/>
      <c r="DF8" s="146"/>
      <c r="DG8" s="144"/>
      <c r="DH8" s="145"/>
      <c r="DI8" s="146"/>
      <c r="DJ8" s="174"/>
      <c r="DK8" s="144"/>
      <c r="DL8" s="145"/>
      <c r="DM8" s="146"/>
      <c r="DN8" s="144"/>
      <c r="DO8" s="145"/>
      <c r="DP8" s="146"/>
      <c r="DQ8" s="144"/>
      <c r="DR8" s="145"/>
      <c r="DS8" s="146"/>
      <c r="DT8" s="144"/>
      <c r="DU8" s="145"/>
      <c r="DV8" s="146"/>
      <c r="DW8" s="144"/>
      <c r="DX8" s="145"/>
      <c r="DY8" s="146"/>
      <c r="DZ8" s="144"/>
      <c r="EA8" s="145"/>
      <c r="EB8" s="146"/>
      <c r="EC8" s="144"/>
      <c r="ED8" s="145"/>
      <c r="EE8" s="146"/>
      <c r="EF8" s="102"/>
      <c r="EG8" s="144"/>
      <c r="EH8" s="145"/>
      <c r="EI8" s="146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</row>
    <row r="9" spans="1:255" x14ac:dyDescent="0.3">
      <c r="A9" s="5"/>
      <c r="B9" s="6">
        <v>1</v>
      </c>
      <c r="C9" s="7">
        <v>2</v>
      </c>
      <c r="D9" s="5">
        <v>3</v>
      </c>
      <c r="E9" s="7">
        <v>4</v>
      </c>
      <c r="F9" s="5">
        <v>5</v>
      </c>
      <c r="G9" s="7">
        <v>6</v>
      </c>
      <c r="H9" s="5">
        <v>7</v>
      </c>
      <c r="I9" s="7">
        <v>8</v>
      </c>
      <c r="J9" s="5">
        <v>2</v>
      </c>
      <c r="K9" s="7">
        <v>3</v>
      </c>
      <c r="L9" s="5">
        <v>4</v>
      </c>
      <c r="M9" s="11" t="s">
        <v>57</v>
      </c>
      <c r="N9" s="7">
        <v>6</v>
      </c>
      <c r="O9" s="5">
        <v>13</v>
      </c>
      <c r="P9" s="7">
        <v>7</v>
      </c>
      <c r="Q9" s="5">
        <v>8</v>
      </c>
      <c r="R9" s="7">
        <v>9</v>
      </c>
      <c r="S9" s="5">
        <v>10</v>
      </c>
      <c r="T9" s="7">
        <v>18</v>
      </c>
      <c r="U9" s="5">
        <v>19</v>
      </c>
      <c r="V9" s="7">
        <v>20</v>
      </c>
      <c r="W9" s="5">
        <v>21</v>
      </c>
      <c r="X9" s="7">
        <v>22</v>
      </c>
      <c r="Y9" s="5">
        <v>23</v>
      </c>
      <c r="Z9" s="7">
        <v>24</v>
      </c>
      <c r="AA9" s="5">
        <v>25</v>
      </c>
      <c r="AB9" s="7">
        <v>26</v>
      </c>
      <c r="AC9" s="5">
        <v>27</v>
      </c>
      <c r="AD9" s="7">
        <v>28</v>
      </c>
      <c r="AE9" s="5">
        <v>29</v>
      </c>
      <c r="AF9" s="7">
        <v>30</v>
      </c>
      <c r="AG9" s="5">
        <v>31</v>
      </c>
      <c r="AH9" s="7">
        <v>32</v>
      </c>
      <c r="AI9" s="5">
        <v>33</v>
      </c>
      <c r="AJ9" s="7">
        <v>11</v>
      </c>
      <c r="AK9" s="5">
        <v>12</v>
      </c>
      <c r="AL9" s="7">
        <v>13</v>
      </c>
      <c r="AM9" s="5">
        <v>14</v>
      </c>
      <c r="AN9" s="7">
        <v>38</v>
      </c>
      <c r="AO9" s="5">
        <v>15</v>
      </c>
      <c r="AP9" s="7">
        <v>16</v>
      </c>
      <c r="AQ9" s="5">
        <v>17</v>
      </c>
      <c r="AR9" s="7">
        <v>18</v>
      </c>
      <c r="AS9" s="5">
        <v>43</v>
      </c>
      <c r="AT9" s="7">
        <v>44</v>
      </c>
      <c r="AU9" s="5">
        <v>45</v>
      </c>
      <c r="AV9" s="7">
        <v>46</v>
      </c>
      <c r="AW9" s="5">
        <v>47</v>
      </c>
      <c r="AX9" s="7">
        <v>48</v>
      </c>
      <c r="AY9" s="5">
        <v>49</v>
      </c>
      <c r="AZ9" s="7">
        <v>50</v>
      </c>
      <c r="BA9" s="5">
        <v>51</v>
      </c>
      <c r="BB9" s="7">
        <v>52</v>
      </c>
      <c r="BC9" s="5">
        <v>53</v>
      </c>
      <c r="BD9" s="7">
        <v>54</v>
      </c>
      <c r="BE9" s="5">
        <v>55</v>
      </c>
      <c r="BF9" s="7">
        <v>56</v>
      </c>
      <c r="BG9" s="5">
        <v>57</v>
      </c>
      <c r="BH9" s="7">
        <v>58</v>
      </c>
      <c r="BI9" s="5">
        <v>59</v>
      </c>
      <c r="BJ9" s="7">
        <v>60</v>
      </c>
      <c r="BK9" s="5">
        <v>61</v>
      </c>
      <c r="BL9" s="7">
        <v>62</v>
      </c>
      <c r="BM9" s="5">
        <v>63</v>
      </c>
      <c r="BN9" s="7">
        <v>64</v>
      </c>
      <c r="BO9" s="5">
        <v>65</v>
      </c>
      <c r="BP9" s="7">
        <v>66</v>
      </c>
      <c r="BQ9" s="5">
        <v>19</v>
      </c>
      <c r="BR9" s="7">
        <v>20</v>
      </c>
      <c r="BS9" s="5">
        <v>21</v>
      </c>
      <c r="BT9" s="7">
        <v>22</v>
      </c>
      <c r="BU9" s="5">
        <v>71</v>
      </c>
      <c r="BV9" s="7">
        <v>72</v>
      </c>
      <c r="BW9" s="5">
        <v>73</v>
      </c>
      <c r="BX9" s="7">
        <v>74</v>
      </c>
      <c r="BY9" s="5">
        <v>75</v>
      </c>
      <c r="BZ9" s="7">
        <v>76</v>
      </c>
      <c r="CA9" s="5">
        <v>77</v>
      </c>
      <c r="CB9" s="7">
        <v>78</v>
      </c>
      <c r="CC9" s="5">
        <v>79</v>
      </c>
      <c r="CD9" s="7">
        <v>80</v>
      </c>
      <c r="CE9" s="5">
        <v>81</v>
      </c>
      <c r="CF9" s="7">
        <v>82</v>
      </c>
      <c r="CG9" s="5">
        <v>83</v>
      </c>
      <c r="CH9" s="7">
        <v>84</v>
      </c>
      <c r="CI9" s="5">
        <v>85</v>
      </c>
      <c r="CJ9" s="7">
        <v>86</v>
      </c>
      <c r="CK9" s="5">
        <v>87</v>
      </c>
      <c r="CL9" s="7">
        <v>88</v>
      </c>
      <c r="CM9" s="5">
        <v>89</v>
      </c>
      <c r="CN9" s="7">
        <v>90</v>
      </c>
      <c r="CO9" s="5">
        <v>91</v>
      </c>
      <c r="CP9" s="7">
        <v>92</v>
      </c>
      <c r="CQ9" s="5">
        <v>23</v>
      </c>
      <c r="CR9" s="7">
        <v>24</v>
      </c>
      <c r="CS9" s="5">
        <v>25</v>
      </c>
      <c r="CT9" s="7">
        <v>26</v>
      </c>
      <c r="CU9" s="5">
        <v>27</v>
      </c>
      <c r="CV9" s="7">
        <v>28</v>
      </c>
      <c r="CW9" s="7">
        <v>22</v>
      </c>
      <c r="CX9" s="5">
        <v>99</v>
      </c>
      <c r="CY9" s="7">
        <v>100</v>
      </c>
      <c r="CZ9" s="5">
        <v>101</v>
      </c>
      <c r="DA9" s="7">
        <v>102</v>
      </c>
      <c r="DB9" s="5">
        <v>103</v>
      </c>
      <c r="DC9" s="7">
        <v>104</v>
      </c>
      <c r="DD9" s="5">
        <v>105</v>
      </c>
      <c r="DE9" s="7">
        <v>106</v>
      </c>
      <c r="DF9" s="5">
        <v>107</v>
      </c>
      <c r="DG9" s="7">
        <v>108</v>
      </c>
      <c r="DH9" s="5">
        <v>109</v>
      </c>
      <c r="DI9" s="7">
        <v>110</v>
      </c>
      <c r="DJ9" s="5">
        <v>111</v>
      </c>
      <c r="DK9" s="7">
        <v>112</v>
      </c>
      <c r="DL9" s="5">
        <v>113</v>
      </c>
      <c r="DM9" s="7">
        <v>114</v>
      </c>
      <c r="DN9" s="5">
        <v>115</v>
      </c>
      <c r="DO9" s="7">
        <v>116</v>
      </c>
      <c r="DP9" s="5">
        <v>117</v>
      </c>
      <c r="DQ9" s="7">
        <v>118</v>
      </c>
      <c r="DR9" s="5">
        <v>119</v>
      </c>
      <c r="DS9" s="7">
        <v>120</v>
      </c>
      <c r="DT9" s="5">
        <v>121</v>
      </c>
      <c r="DU9" s="7">
        <v>122</v>
      </c>
      <c r="DV9" s="5">
        <v>123</v>
      </c>
      <c r="DW9" s="7">
        <v>124</v>
      </c>
      <c r="DX9" s="5">
        <v>125</v>
      </c>
      <c r="DY9" s="7">
        <v>126</v>
      </c>
      <c r="DZ9" s="5">
        <v>127</v>
      </c>
      <c r="EA9" s="7">
        <v>128</v>
      </c>
      <c r="EB9" s="5">
        <v>129</v>
      </c>
      <c r="EC9" s="7">
        <v>130</v>
      </c>
      <c r="ED9" s="5">
        <v>131</v>
      </c>
      <c r="EE9" s="7">
        <v>132</v>
      </c>
      <c r="EF9" s="5">
        <v>133</v>
      </c>
      <c r="EG9" s="7">
        <v>134</v>
      </c>
      <c r="EH9" s="5">
        <v>135</v>
      </c>
      <c r="EI9" s="7">
        <v>136</v>
      </c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s="43" customFormat="1" ht="34.5" customHeight="1" x14ac:dyDescent="0.3">
      <c r="A10" s="32">
        <v>1</v>
      </c>
      <c r="B10" s="33" t="s">
        <v>58</v>
      </c>
      <c r="C10" s="62">
        <v>123908.5621</v>
      </c>
      <c r="D10" s="63">
        <v>637739.43220000004</v>
      </c>
      <c r="E10" s="64">
        <f t="shared" ref="E10:G14" si="0">DK10+EG10-EC10</f>
        <v>5915830.6999999993</v>
      </c>
      <c r="F10" s="65">
        <f t="shared" si="0"/>
        <v>3450901.2416666662</v>
      </c>
      <c r="G10" s="65">
        <f t="shared" si="0"/>
        <v>1657458.1339</v>
      </c>
      <c r="H10" s="65">
        <f>+G10/F10*100</f>
        <v>48.02971797302159</v>
      </c>
      <c r="I10" s="65">
        <f>G10/E10*100</f>
        <v>28.017335484262595</v>
      </c>
      <c r="J10" s="37">
        <f t="shared" ref="J10:L14" si="1">U10+Z10+AJ10+AO10+AT10+AY10+BN10+BV10+BY10+CB10+CE10+CH10+CN10+CQ10+CX10+DA10+DG10+AE10</f>
        <v>574597.6</v>
      </c>
      <c r="K10" s="38">
        <f t="shared" si="1"/>
        <v>335181.93333333329</v>
      </c>
      <c r="L10" s="38">
        <f t="shared" si="1"/>
        <v>289223.9539000002</v>
      </c>
      <c r="M10" s="38">
        <f>+L10-K10</f>
        <v>-45957.979433333094</v>
      </c>
      <c r="N10" s="38">
        <f>+L10/K10*100</f>
        <v>86.288646593720614</v>
      </c>
      <c r="O10" s="38">
        <f>L10/J10*100</f>
        <v>50.335043846337022</v>
      </c>
      <c r="P10" s="37">
        <f t="shared" ref="P10:Q14" si="2">U10+Z10+AE10</f>
        <v>111076.79999999999</v>
      </c>
      <c r="Q10" s="38">
        <f>V10+AA10+AF10</f>
        <v>64794.799999999996</v>
      </c>
      <c r="R10" s="38">
        <f>W10+AB10+AG10</f>
        <v>31293.189300000195</v>
      </c>
      <c r="S10" s="38">
        <f>+R10/Q10*100</f>
        <v>48.295834387945014</v>
      </c>
      <c r="T10" s="39">
        <f>R10/P10*100</f>
        <v>28.172570059634594</v>
      </c>
      <c r="U10" s="37">
        <v>19007.400000000001</v>
      </c>
      <c r="V10" s="40">
        <f>+U10/12*7</f>
        <v>11087.65</v>
      </c>
      <c r="W10" s="62">
        <v>1673.6179999999999</v>
      </c>
      <c r="X10" s="40">
        <f>+W10/V10*100</f>
        <v>15.094433897173884</v>
      </c>
      <c r="Y10" s="40">
        <f t="shared" ref="Y10:Y16" si="3">W10/U10*100</f>
        <v>8.8050864400180977</v>
      </c>
      <c r="Z10" s="37">
        <v>3200</v>
      </c>
      <c r="AA10" s="40">
        <f>+Z10/12*7</f>
        <v>1866.6666666666667</v>
      </c>
      <c r="AB10" s="62">
        <v>7225.8670000000002</v>
      </c>
      <c r="AC10" s="40">
        <f>+AB10/AA10*100</f>
        <v>387.1000178571428</v>
      </c>
      <c r="AD10" s="40">
        <f>+AB10/Z10*100</f>
        <v>225.80834374999998</v>
      </c>
      <c r="AE10" s="37">
        <v>88869.4</v>
      </c>
      <c r="AF10" s="40">
        <f>+AE10/12*7</f>
        <v>51840.48333333333</v>
      </c>
      <c r="AG10" s="40">
        <v>22393.704300000194</v>
      </c>
      <c r="AH10" s="40">
        <f>+AG10/AF10*100</f>
        <v>43.197329307308145</v>
      </c>
      <c r="AI10" s="40">
        <f>AG10/AE10*100</f>
        <v>25.198442095929753</v>
      </c>
      <c r="AJ10" s="37">
        <v>212590.3</v>
      </c>
      <c r="AK10" s="40">
        <f>+AJ10/12*7</f>
        <v>124011.00833333333</v>
      </c>
      <c r="AL10" s="62">
        <v>110053.166</v>
      </c>
      <c r="AM10" s="40">
        <f>+AL10/AK10*100</f>
        <v>88.744674750312825</v>
      </c>
      <c r="AN10" s="40">
        <f>AL10/AJ10*100</f>
        <v>51.767726937682482</v>
      </c>
      <c r="AO10" s="37">
        <v>6644</v>
      </c>
      <c r="AP10" s="40">
        <f>+AO10/12*7</f>
        <v>3875.6666666666665</v>
      </c>
      <c r="AQ10" s="62">
        <v>5187.0510000000004</v>
      </c>
      <c r="AR10" s="40">
        <f>+AQ10/AP10*100</f>
        <v>133.8363550356928</v>
      </c>
      <c r="AS10" s="40">
        <f>AQ10/AO10*100</f>
        <v>78.071207104154126</v>
      </c>
      <c r="AT10" s="37">
        <v>8500</v>
      </c>
      <c r="AU10" s="40">
        <f>+AT10/12*7</f>
        <v>4958.3333333333339</v>
      </c>
      <c r="AV10" s="62">
        <v>5345</v>
      </c>
      <c r="AW10" s="40">
        <f>+AV10/AU10*100</f>
        <v>107.79831932773108</v>
      </c>
      <c r="AX10" s="40">
        <f>AV10/AT10*100</f>
        <v>62.882352941176464</v>
      </c>
      <c r="AY10" s="37">
        <v>0</v>
      </c>
      <c r="AZ10" s="40">
        <f>+AY10/12*4</f>
        <v>0</v>
      </c>
      <c r="BA10" s="40">
        <v>0</v>
      </c>
      <c r="BB10" s="37">
        <v>0</v>
      </c>
      <c r="BC10" s="40">
        <f>+BB10/12*4</f>
        <v>0</v>
      </c>
      <c r="BD10" s="40">
        <v>0</v>
      </c>
      <c r="BE10" s="37">
        <v>2342636.6</v>
      </c>
      <c r="BF10" s="40">
        <f>+BE10/12*7</f>
        <v>1366538.0166666666</v>
      </c>
      <c r="BG10" s="62">
        <v>1365180.6</v>
      </c>
      <c r="BH10" s="37">
        <v>3049.9</v>
      </c>
      <c r="BI10" s="40">
        <f>+BH10/12*7</f>
        <v>1779.1083333333333</v>
      </c>
      <c r="BJ10" s="62">
        <v>2162.6999999999998</v>
      </c>
      <c r="BK10" s="37">
        <v>0</v>
      </c>
      <c r="BL10" s="40">
        <f>+BK10/12*6</f>
        <v>0</v>
      </c>
      <c r="BM10" s="40">
        <v>0</v>
      </c>
      <c r="BN10" s="37">
        <v>0</v>
      </c>
      <c r="BO10" s="40">
        <f>+BN10/12*4</f>
        <v>0</v>
      </c>
      <c r="BP10" s="40">
        <v>0</v>
      </c>
      <c r="BQ10" s="37">
        <f t="shared" ref="BQ10:BS14" si="4">BV10+BY10+CB10+CE10</f>
        <v>174521.09999999998</v>
      </c>
      <c r="BR10" s="40">
        <f t="shared" si="4"/>
        <v>101803.97500000001</v>
      </c>
      <c r="BS10" s="40">
        <f>BX10+CA10+CD10+CG10</f>
        <v>75608.744699999996</v>
      </c>
      <c r="BT10" s="40">
        <f>+BS10/BR10*100</f>
        <v>74.268951384265677</v>
      </c>
      <c r="BU10" s="40">
        <f>BS10/BQ10*100</f>
        <v>43.323554974154995</v>
      </c>
      <c r="BV10" s="37">
        <v>105392.9</v>
      </c>
      <c r="BW10" s="40">
        <f>+BV10/12*7</f>
        <v>61479.191666666666</v>
      </c>
      <c r="BX10" s="62">
        <v>53246.892</v>
      </c>
      <c r="BY10" s="37">
        <v>41592.199999999997</v>
      </c>
      <c r="BZ10" s="40">
        <f>+BY10/12*7</f>
        <v>24262.116666666665</v>
      </c>
      <c r="CA10" s="62">
        <v>2620.346</v>
      </c>
      <c r="CB10" s="61">
        <v>0</v>
      </c>
      <c r="CC10" s="40">
        <f>+CB10/12*7</f>
        <v>0</v>
      </c>
      <c r="CD10" s="62">
        <v>0</v>
      </c>
      <c r="CE10" s="37">
        <v>27536</v>
      </c>
      <c r="CF10" s="40">
        <f>+CE10/12*7</f>
        <v>16062.666666666666</v>
      </c>
      <c r="CG10" s="62">
        <v>19741.506700000002</v>
      </c>
      <c r="CH10" s="37">
        <v>0</v>
      </c>
      <c r="CI10" s="40">
        <f>+CH10/12*9</f>
        <v>0</v>
      </c>
      <c r="CJ10" s="40">
        <v>0</v>
      </c>
      <c r="CK10" s="37">
        <v>2227.1999999999998</v>
      </c>
      <c r="CL10" s="40">
        <f>+CK10/12*7</f>
        <v>1299.2</v>
      </c>
      <c r="CM10" s="62">
        <v>890.88</v>
      </c>
      <c r="CN10" s="37">
        <v>0</v>
      </c>
      <c r="CO10" s="40">
        <f>+CN10/12*5</f>
        <v>0</v>
      </c>
      <c r="CP10" s="40">
        <v>42</v>
      </c>
      <c r="CQ10" s="37">
        <v>51265.4</v>
      </c>
      <c r="CR10" s="40">
        <f>+CQ10/12*7</f>
        <v>29904.816666666666</v>
      </c>
      <c r="CS10" s="62">
        <v>22578.286</v>
      </c>
      <c r="CT10" s="37">
        <v>28165.4</v>
      </c>
      <c r="CU10" s="40">
        <f>+CT10/12*7</f>
        <v>16429.816666666666</v>
      </c>
      <c r="CV10" s="62">
        <v>10761.286</v>
      </c>
      <c r="CW10" s="40">
        <f>+CV10/CU10*100</f>
        <v>65.498515402383276</v>
      </c>
      <c r="CX10" s="64">
        <v>0</v>
      </c>
      <c r="CY10" s="40">
        <f>+CX10/12*7</f>
        <v>0</v>
      </c>
      <c r="CZ10" s="62">
        <v>3516.16</v>
      </c>
      <c r="DA10" s="64">
        <v>0</v>
      </c>
      <c r="DB10" s="40">
        <f>+DA10/12*7</f>
        <v>0</v>
      </c>
      <c r="DC10" s="62">
        <v>100</v>
      </c>
      <c r="DD10" s="64">
        <v>0</v>
      </c>
      <c r="DE10" s="40">
        <f>+DD10/12*7</f>
        <v>0</v>
      </c>
      <c r="DF10" s="63">
        <v>0</v>
      </c>
      <c r="DG10" s="64">
        <v>10000</v>
      </c>
      <c r="DH10" s="40">
        <f>+DG10/12*7</f>
        <v>5833.3333333333339</v>
      </c>
      <c r="DI10" s="62">
        <v>35500.356899999999</v>
      </c>
      <c r="DJ10" s="34">
        <v>0</v>
      </c>
      <c r="DK10" s="64">
        <f t="shared" ref="DK10:DM14" si="5">U10+Z10+AJ10+AO10+AT10+AY10+BB10+BE10+BH10+BK10+BN10+BV10+BY10+CB10+CE10+CH10+CK10+CN10+CQ10+CX10+DA10+DD10+DG10+AE10</f>
        <v>2922511.3000000003</v>
      </c>
      <c r="DL10" s="63">
        <f t="shared" si="5"/>
        <v>1704798.2583333333</v>
      </c>
      <c r="DM10" s="63">
        <f t="shared" si="5"/>
        <v>1657458.1339</v>
      </c>
      <c r="DN10" s="64">
        <v>196968.6</v>
      </c>
      <c r="DO10" s="40">
        <f>+DN10/12*7</f>
        <v>114898.34999999999</v>
      </c>
      <c r="DP10" s="63">
        <v>0</v>
      </c>
      <c r="DQ10" s="66">
        <v>2796350.8</v>
      </c>
      <c r="DR10" s="40">
        <f>+DQ10/12*7</f>
        <v>1631204.6333333331</v>
      </c>
      <c r="DS10" s="62">
        <v>0</v>
      </c>
      <c r="DT10" s="35">
        <v>0</v>
      </c>
      <c r="DU10" s="40">
        <f>+DT10/12*4</f>
        <v>0</v>
      </c>
      <c r="DV10" s="34">
        <v>0</v>
      </c>
      <c r="DW10" s="35">
        <v>0</v>
      </c>
      <c r="DX10" s="40">
        <f>+DW10/12*6</f>
        <v>0</v>
      </c>
      <c r="DY10" s="62">
        <v>0</v>
      </c>
      <c r="DZ10" s="35">
        <v>0</v>
      </c>
      <c r="EA10" s="40">
        <f>+DZ10/12*4</f>
        <v>0</v>
      </c>
      <c r="EB10" s="34">
        <v>0</v>
      </c>
      <c r="EC10" s="64">
        <v>856753.4</v>
      </c>
      <c r="ED10" s="40">
        <f>+EC10/12*7</f>
        <v>499772.81666666665</v>
      </c>
      <c r="EE10" s="34">
        <v>0</v>
      </c>
      <c r="EF10" s="34">
        <v>0</v>
      </c>
      <c r="EG10" s="64">
        <f>DN10+DQ10+DT10+DW10+DZ10+EC10</f>
        <v>3850072.8</v>
      </c>
      <c r="EH10" s="63">
        <f t="shared" ref="EG10:EH14" si="6">DO10+DR10+DU10+DX10+EA10+ED10</f>
        <v>2245875.7999999998</v>
      </c>
      <c r="EI10" s="63">
        <f>DP10+DS10+DV10+DY10+EB10+EE10+EF10</f>
        <v>0</v>
      </c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2"/>
      <c r="HW10" s="42"/>
      <c r="HX10" s="42"/>
      <c r="HY10" s="42"/>
      <c r="HZ10" s="42"/>
      <c r="IA10" s="42"/>
      <c r="IB10" s="42"/>
      <c r="IC10" s="42"/>
      <c r="ID10" s="42"/>
      <c r="IE10" s="42"/>
      <c r="IF10" s="42"/>
      <c r="IG10" s="42"/>
      <c r="IH10" s="42"/>
      <c r="II10" s="42"/>
      <c r="IJ10" s="42"/>
      <c r="IK10" s="42"/>
      <c r="IL10" s="42"/>
      <c r="IM10" s="42"/>
      <c r="IN10" s="42"/>
      <c r="IO10" s="42"/>
      <c r="IP10" s="42"/>
      <c r="IQ10" s="42"/>
      <c r="IR10" s="42"/>
      <c r="IS10" s="42"/>
      <c r="IT10" s="42"/>
      <c r="IU10" s="42"/>
    </row>
    <row r="11" spans="1:255" s="43" customFormat="1" ht="34.5" customHeight="1" x14ac:dyDescent="0.3">
      <c r="A11" s="32">
        <v>2</v>
      </c>
      <c r="B11" s="33" t="s">
        <v>59</v>
      </c>
      <c r="C11" s="62">
        <v>12923.777700000001</v>
      </c>
      <c r="D11" s="63">
        <v>350549.19650000002</v>
      </c>
      <c r="E11" s="64">
        <f t="shared" si="0"/>
        <v>3192298.1302</v>
      </c>
      <c r="F11" s="65">
        <f t="shared" si="0"/>
        <v>1862173.9092833328</v>
      </c>
      <c r="G11" s="65">
        <f t="shared" si="0"/>
        <v>1774221.6727000002</v>
      </c>
      <c r="H11" s="65">
        <f t="shared" ref="H11:H16" si="7">+G11/F11*100</f>
        <v>95.276905333874993</v>
      </c>
      <c r="I11" s="65">
        <f>G11/E11*100</f>
        <v>55.578194778093724</v>
      </c>
      <c r="J11" s="37">
        <f t="shared" si="1"/>
        <v>911071.8</v>
      </c>
      <c r="K11" s="38">
        <f t="shared" si="1"/>
        <v>531458.54999999993</v>
      </c>
      <c r="L11" s="38">
        <f t="shared" si="1"/>
        <v>401451.62569999986</v>
      </c>
      <c r="M11" s="38">
        <f>+L11-K11</f>
        <v>-130006.92430000007</v>
      </c>
      <c r="N11" s="38">
        <f>+L11/K11*100</f>
        <v>75.537711398188989</v>
      </c>
      <c r="O11" s="38">
        <f>L11/J11*100</f>
        <v>44.063664982276904</v>
      </c>
      <c r="P11" s="37">
        <f t="shared" si="2"/>
        <v>202112.7</v>
      </c>
      <c r="Q11" s="38">
        <f t="shared" si="2"/>
        <v>117899.075</v>
      </c>
      <c r="R11" s="38">
        <f>W11+AB11+AG11</f>
        <v>67972.168799999883</v>
      </c>
      <c r="S11" s="38">
        <f t="shared" ref="S11:S16" si="8">+R11/Q11*100</f>
        <v>57.65284316267951</v>
      </c>
      <c r="T11" s="39">
        <f>R11/P11*100</f>
        <v>33.630825178229713</v>
      </c>
      <c r="U11" s="37">
        <v>9068.4</v>
      </c>
      <c r="V11" s="40">
        <f t="shared" ref="V11:V16" si="9">+U11/12*7</f>
        <v>5289.9</v>
      </c>
      <c r="W11" s="62">
        <v>5807.2709999999997</v>
      </c>
      <c r="X11" s="40">
        <f t="shared" ref="X11:X16" si="10">+W11/V11*100</f>
        <v>109.78035501616287</v>
      </c>
      <c r="Y11" s="40">
        <f t="shared" si="3"/>
        <v>64.038540426095011</v>
      </c>
      <c r="Z11" s="37">
        <v>26724.9</v>
      </c>
      <c r="AA11" s="40">
        <f t="shared" ref="AA11:AA16" si="11">+Z11/12*7</f>
        <v>15589.525000000001</v>
      </c>
      <c r="AB11" s="62">
        <v>20171.613600000001</v>
      </c>
      <c r="AC11" s="40">
        <f t="shared" ref="AC11:AC16" si="12">+AB11/AA11*100</f>
        <v>129.39209886125457</v>
      </c>
      <c r="AD11" s="40">
        <f t="shared" ref="AD11:AD16" si="13">+AB11/Z11*100</f>
        <v>75.47872433573184</v>
      </c>
      <c r="AE11" s="37">
        <v>166319.4</v>
      </c>
      <c r="AF11" s="40">
        <f t="shared" ref="AF11:AF16" si="14">+AE11/12*7</f>
        <v>97019.65</v>
      </c>
      <c r="AG11" s="40">
        <v>41993.284199999878</v>
      </c>
      <c r="AH11" s="40">
        <f>+AG11/AF11*100</f>
        <v>43.283277356700303</v>
      </c>
      <c r="AI11" s="40">
        <f>AG11/AE11*100</f>
        <v>25.248578458075173</v>
      </c>
      <c r="AJ11" s="37">
        <v>409673.8</v>
      </c>
      <c r="AK11" s="40">
        <f t="shared" ref="AK11:AK16" si="15">+AJ11/12*7</f>
        <v>238976.3833333333</v>
      </c>
      <c r="AL11" s="62">
        <v>172275.6476</v>
      </c>
      <c r="AM11" s="40">
        <f>+AL11/AK11*100</f>
        <v>72.088984357798822</v>
      </c>
      <c r="AN11" s="40">
        <f>AL11/AJ11*100</f>
        <v>42.051907542049314</v>
      </c>
      <c r="AO11" s="37">
        <v>11739.4</v>
      </c>
      <c r="AP11" s="40">
        <f t="shared" ref="AP11:AP16" si="16">+AO11/12*7</f>
        <v>6847.9833333333336</v>
      </c>
      <c r="AQ11" s="62">
        <v>14304.8238</v>
      </c>
      <c r="AR11" s="40">
        <f>+AQ11/AP11*100</f>
        <v>208.89104286176709</v>
      </c>
      <c r="AS11" s="40">
        <f>AQ11/AO11*100</f>
        <v>121.8531083360308</v>
      </c>
      <c r="AT11" s="37">
        <v>15000</v>
      </c>
      <c r="AU11" s="40">
        <f t="shared" ref="AU11:AU16" si="17">+AT11/12*7</f>
        <v>8750</v>
      </c>
      <c r="AV11" s="62">
        <v>10059.1</v>
      </c>
      <c r="AW11" s="40">
        <f>+AV11/AU11*100</f>
        <v>114.96114285714285</v>
      </c>
      <c r="AX11" s="40">
        <f>AV11/AT11*100</f>
        <v>67.060666666666663</v>
      </c>
      <c r="AY11" s="37">
        <v>0</v>
      </c>
      <c r="AZ11" s="40">
        <f t="shared" ref="AZ11:AZ16" si="18">+AY11/12*4</f>
        <v>0</v>
      </c>
      <c r="BA11" s="40">
        <v>0</v>
      </c>
      <c r="BB11" s="37">
        <v>0</v>
      </c>
      <c r="BC11" s="40">
        <f t="shared" ref="BC11:BC16" si="19">+BB11/12*4</f>
        <v>0</v>
      </c>
      <c r="BD11" s="40">
        <v>0</v>
      </c>
      <c r="BE11" s="37">
        <v>2154421.5</v>
      </c>
      <c r="BF11" s="40">
        <f t="shared" ref="BF11:BF16" si="20">+BE11/12*7</f>
        <v>1256745.875</v>
      </c>
      <c r="BG11" s="62">
        <v>1256745.93</v>
      </c>
      <c r="BH11" s="37">
        <v>9804.9</v>
      </c>
      <c r="BI11" s="40">
        <f t="shared" ref="BI11:BI16" si="21">+BH11/12*7</f>
        <v>5719.5249999999996</v>
      </c>
      <c r="BJ11" s="62">
        <v>5729.2</v>
      </c>
      <c r="BK11" s="37">
        <v>0</v>
      </c>
      <c r="BL11" s="40">
        <f t="shared" ref="BL11:BL16" si="22">+BK11/12*6</f>
        <v>0</v>
      </c>
      <c r="BM11" s="40">
        <v>0</v>
      </c>
      <c r="BN11" s="37">
        <v>0</v>
      </c>
      <c r="BO11" s="40">
        <f t="shared" ref="BO11:BO16" si="23">+BN11/12*4</f>
        <v>0</v>
      </c>
      <c r="BP11" s="40">
        <v>0</v>
      </c>
      <c r="BQ11" s="37">
        <f t="shared" si="4"/>
        <v>57796.399999999994</v>
      </c>
      <c r="BR11" s="40">
        <f t="shared" si="4"/>
        <v>33714.566666666666</v>
      </c>
      <c r="BS11" s="40">
        <f t="shared" si="4"/>
        <v>21454.853999999999</v>
      </c>
      <c r="BT11" s="40">
        <f t="shared" ref="BT11:BT16" si="24">+BS11/BR11*100</f>
        <v>63.636748507321762</v>
      </c>
      <c r="BU11" s="40">
        <f>BS11/BQ11*100</f>
        <v>37.121436629271031</v>
      </c>
      <c r="BV11" s="37">
        <v>34547.699999999997</v>
      </c>
      <c r="BW11" s="40">
        <f t="shared" ref="BW11:BW16" si="25">+BV11/12*7</f>
        <v>20152.825000000001</v>
      </c>
      <c r="BX11" s="62">
        <v>3407.5189999999998</v>
      </c>
      <c r="BY11" s="37">
        <v>6325</v>
      </c>
      <c r="BZ11" s="40">
        <f t="shared" ref="BZ11:BZ16" si="26">+BY11/12*7</f>
        <v>3689.5833333333335</v>
      </c>
      <c r="CA11" s="62">
        <v>8523.4</v>
      </c>
      <c r="CB11" s="61">
        <v>3526.7</v>
      </c>
      <c r="CC11" s="40">
        <f t="shared" ref="CC11:CC16" si="27">+CB11/12*7</f>
        <v>2057.2416666666668</v>
      </c>
      <c r="CD11" s="62">
        <v>1370.4349999999999</v>
      </c>
      <c r="CE11" s="37">
        <v>13397</v>
      </c>
      <c r="CF11" s="40">
        <f t="shared" ref="CF11:CF16" si="28">+CE11/12*7</f>
        <v>7814.916666666667</v>
      </c>
      <c r="CG11" s="62">
        <v>8153.5</v>
      </c>
      <c r="CH11" s="37">
        <v>0</v>
      </c>
      <c r="CI11" s="40">
        <f t="shared" ref="CI11:CI14" si="29">+CH11/12*9</f>
        <v>0</v>
      </c>
      <c r="CJ11" s="40">
        <v>0</v>
      </c>
      <c r="CK11" s="37">
        <v>4454.3999999999996</v>
      </c>
      <c r="CL11" s="40">
        <f t="shared" ref="CL11:CL16" si="30">+CK11/12*7</f>
        <v>2598.4</v>
      </c>
      <c r="CM11" s="62">
        <v>2227.1999999999998</v>
      </c>
      <c r="CN11" s="37">
        <v>0</v>
      </c>
      <c r="CO11" s="40">
        <f t="shared" ref="CO11:CO16" si="31">+CN11/12*5</f>
        <v>0</v>
      </c>
      <c r="CP11" s="40">
        <v>0</v>
      </c>
      <c r="CQ11" s="37">
        <v>203749.5</v>
      </c>
      <c r="CR11" s="40">
        <f t="shared" ref="CR11:CR16" si="32">+CQ11/12*7</f>
        <v>118853.875</v>
      </c>
      <c r="CS11" s="62">
        <v>107951.53449999999</v>
      </c>
      <c r="CT11" s="37">
        <v>74712</v>
      </c>
      <c r="CU11" s="40">
        <f t="shared" ref="CU11:CU16" si="33">+CT11/12*7</f>
        <v>43582</v>
      </c>
      <c r="CV11" s="62">
        <v>33823.143499999998</v>
      </c>
      <c r="CW11" s="40">
        <f t="shared" ref="CW11:CW16" si="34">+CV11/CU11*100</f>
        <v>77.608057225460044</v>
      </c>
      <c r="CX11" s="64">
        <v>8000</v>
      </c>
      <c r="CY11" s="40">
        <f t="shared" ref="CY11:CY16" si="35">+CX11/12*7</f>
        <v>4666.6666666666661</v>
      </c>
      <c r="CZ11" s="62">
        <v>2165.37</v>
      </c>
      <c r="DA11" s="64">
        <v>500</v>
      </c>
      <c r="DB11" s="40">
        <f t="shared" ref="DB11:DB16" si="36">+DA11/12*7</f>
        <v>291.66666666666663</v>
      </c>
      <c r="DC11" s="62">
        <v>120</v>
      </c>
      <c r="DD11" s="64">
        <v>0</v>
      </c>
      <c r="DE11" s="40">
        <f t="shared" ref="DE11:DE16" si="37">+DD11/12*7</f>
        <v>0</v>
      </c>
      <c r="DF11" s="63">
        <v>0</v>
      </c>
      <c r="DG11" s="64">
        <v>2500</v>
      </c>
      <c r="DH11" s="40">
        <f t="shared" ref="DH11:DH16" si="38">+DG11/12*7</f>
        <v>1458.3333333333335</v>
      </c>
      <c r="DI11" s="62">
        <v>5148.1270000000004</v>
      </c>
      <c r="DJ11" s="34">
        <v>0</v>
      </c>
      <c r="DK11" s="64">
        <f t="shared" si="5"/>
        <v>3079752.6</v>
      </c>
      <c r="DL11" s="63">
        <f t="shared" si="5"/>
        <v>1796522.3499999996</v>
      </c>
      <c r="DM11" s="63">
        <f t="shared" si="5"/>
        <v>1666153.9557</v>
      </c>
      <c r="DN11" s="64">
        <v>0</v>
      </c>
      <c r="DO11" s="40">
        <f t="shared" ref="DO11:DO16" si="39">+DN11/12*7</f>
        <v>0</v>
      </c>
      <c r="DP11" s="63">
        <v>0</v>
      </c>
      <c r="DQ11" s="66">
        <v>112545.53019999999</v>
      </c>
      <c r="DR11" s="40">
        <f t="shared" ref="DR11:DR16" si="40">+DQ11/12*7</f>
        <v>65651.559283333336</v>
      </c>
      <c r="DS11" s="62">
        <v>108067.717</v>
      </c>
      <c r="DT11" s="35">
        <v>0</v>
      </c>
      <c r="DU11" s="40">
        <f t="shared" ref="DU11:DU16" si="41">+DT11/12*4</f>
        <v>0</v>
      </c>
      <c r="DV11" s="34">
        <v>0</v>
      </c>
      <c r="DW11" s="35">
        <v>0</v>
      </c>
      <c r="DX11" s="40">
        <f t="shared" ref="DX11:DX16" si="42">+DW11/12*6</f>
        <v>0</v>
      </c>
      <c r="DY11" s="62">
        <v>0</v>
      </c>
      <c r="DZ11" s="35">
        <v>0</v>
      </c>
      <c r="EA11" s="40">
        <f t="shared" ref="EA11:EA16" si="43">+DZ11/12*4</f>
        <v>0</v>
      </c>
      <c r="EB11" s="34">
        <v>0</v>
      </c>
      <c r="EC11" s="64">
        <v>920000</v>
      </c>
      <c r="ED11" s="40">
        <f t="shared" ref="ED11:ED16" si="44">+EC11/12*7</f>
        <v>536666.66666666674</v>
      </c>
      <c r="EE11" s="34">
        <v>229788.038</v>
      </c>
      <c r="EF11" s="34">
        <v>0</v>
      </c>
      <c r="EG11" s="64">
        <f t="shared" si="6"/>
        <v>1032545.5302</v>
      </c>
      <c r="EH11" s="63">
        <f t="shared" si="6"/>
        <v>602318.22595000011</v>
      </c>
      <c r="EI11" s="63">
        <f>DP11+DS11+DV11+DY11+EB11+EE11+EF11</f>
        <v>337855.755</v>
      </c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2"/>
      <c r="HW11" s="42"/>
      <c r="HX11" s="42"/>
      <c r="HY11" s="42"/>
      <c r="HZ11" s="42"/>
      <c r="IA11" s="42"/>
      <c r="IB11" s="42"/>
      <c r="IC11" s="42"/>
      <c r="ID11" s="42"/>
      <c r="IE11" s="42"/>
      <c r="IF11" s="42"/>
      <c r="IG11" s="42"/>
      <c r="IH11" s="42"/>
      <c r="II11" s="42"/>
      <c r="IJ11" s="42"/>
      <c r="IK11" s="42"/>
      <c r="IL11" s="42"/>
      <c r="IM11" s="42"/>
      <c r="IN11" s="42"/>
      <c r="IO11" s="42"/>
      <c r="IP11" s="42"/>
      <c r="IQ11" s="42"/>
      <c r="IR11" s="42"/>
      <c r="IS11" s="42"/>
      <c r="IT11" s="42"/>
      <c r="IU11" s="42"/>
    </row>
    <row r="12" spans="1:255" s="43" customFormat="1" ht="34.5" customHeight="1" x14ac:dyDescent="0.3">
      <c r="A12" s="32">
        <v>3</v>
      </c>
      <c r="B12" s="33" t="s">
        <v>60</v>
      </c>
      <c r="C12" s="62">
        <v>35331.213799999998</v>
      </c>
      <c r="D12" s="63">
        <v>23831.5533</v>
      </c>
      <c r="E12" s="64">
        <f t="shared" si="0"/>
        <v>1140784.3557</v>
      </c>
      <c r="F12" s="65">
        <f t="shared" si="0"/>
        <v>665457.54082500015</v>
      </c>
      <c r="G12" s="65">
        <f t="shared" si="0"/>
        <v>627292.17469999997</v>
      </c>
      <c r="H12" s="65">
        <f t="shared" si="7"/>
        <v>94.264793201128256</v>
      </c>
      <c r="I12" s="65">
        <f>G12/E12*100</f>
        <v>54.987796033991486</v>
      </c>
      <c r="J12" s="37">
        <f t="shared" si="1"/>
        <v>283396</v>
      </c>
      <c r="K12" s="38">
        <f t="shared" si="1"/>
        <v>165314.33333333331</v>
      </c>
      <c r="L12" s="38">
        <f t="shared" si="1"/>
        <v>146254.27470000001</v>
      </c>
      <c r="M12" s="38">
        <f>+L12-K12</f>
        <v>-19060.058633333305</v>
      </c>
      <c r="N12" s="38">
        <f>+L12/K12*100</f>
        <v>88.470413757226154</v>
      </c>
      <c r="O12" s="38">
        <f>L12/J12*100</f>
        <v>51.607741358381908</v>
      </c>
      <c r="P12" s="37">
        <f t="shared" si="2"/>
        <v>46086</v>
      </c>
      <c r="Q12" s="38">
        <f t="shared" si="2"/>
        <v>26883.499999999996</v>
      </c>
      <c r="R12" s="38">
        <f>W12+AB12+AG12</f>
        <v>23341.245900000002</v>
      </c>
      <c r="S12" s="38">
        <f t="shared" si="8"/>
        <v>86.823687019919305</v>
      </c>
      <c r="T12" s="39">
        <f>R12/P12*100</f>
        <v>50.647150761619585</v>
      </c>
      <c r="U12" s="37">
        <v>10</v>
      </c>
      <c r="V12" s="40">
        <f t="shared" si="9"/>
        <v>5.8333333333333339</v>
      </c>
      <c r="W12" s="62">
        <v>0</v>
      </c>
      <c r="X12" s="40">
        <f t="shared" si="10"/>
        <v>0</v>
      </c>
      <c r="Y12" s="40">
        <f t="shared" si="3"/>
        <v>0</v>
      </c>
      <c r="Z12" s="37">
        <v>11031</v>
      </c>
      <c r="AA12" s="40">
        <f t="shared" si="11"/>
        <v>6434.75</v>
      </c>
      <c r="AB12" s="62">
        <v>3740.2375000000002</v>
      </c>
      <c r="AC12" s="40">
        <f t="shared" si="12"/>
        <v>58.125607055441165</v>
      </c>
      <c r="AD12" s="40">
        <f t="shared" si="13"/>
        <v>33.906604115674014</v>
      </c>
      <c r="AE12" s="37">
        <v>35045</v>
      </c>
      <c r="AF12" s="40">
        <f t="shared" si="14"/>
        <v>20442.916666666664</v>
      </c>
      <c r="AG12" s="40">
        <v>19601.008400000002</v>
      </c>
      <c r="AH12" s="40">
        <f>+AG12/AF12*100</f>
        <v>95.881662678596925</v>
      </c>
      <c r="AI12" s="40">
        <f>AG12/AE12*100</f>
        <v>55.930969895848207</v>
      </c>
      <c r="AJ12" s="37">
        <v>64147</v>
      </c>
      <c r="AK12" s="40">
        <f t="shared" si="15"/>
        <v>37419.083333333328</v>
      </c>
      <c r="AL12" s="62">
        <v>34005.460800000001</v>
      </c>
      <c r="AM12" s="40">
        <f>+AL12/AK12*100</f>
        <v>90.877321865625618</v>
      </c>
      <c r="AN12" s="40">
        <f>AL12/AJ12*100</f>
        <v>53.011771088281598</v>
      </c>
      <c r="AO12" s="37">
        <v>7554</v>
      </c>
      <c r="AP12" s="40">
        <f t="shared" si="16"/>
        <v>4406.5</v>
      </c>
      <c r="AQ12" s="62">
        <v>3478.73</v>
      </c>
      <c r="AR12" s="40">
        <f>+AQ12/AP12*100</f>
        <v>78.945421536366737</v>
      </c>
      <c r="AS12" s="40">
        <f>AQ12/AO12*100</f>
        <v>46.051495896213929</v>
      </c>
      <c r="AT12" s="37">
        <v>1000</v>
      </c>
      <c r="AU12" s="40">
        <f t="shared" si="17"/>
        <v>583.33333333333326</v>
      </c>
      <c r="AV12" s="62">
        <v>512</v>
      </c>
      <c r="AW12" s="40">
        <f>+AV12/AU12*100</f>
        <v>87.771428571428572</v>
      </c>
      <c r="AX12" s="40">
        <f>AV12/AT12*100</f>
        <v>51.2</v>
      </c>
      <c r="AY12" s="37">
        <v>0</v>
      </c>
      <c r="AZ12" s="40">
        <f t="shared" si="18"/>
        <v>0</v>
      </c>
      <c r="BA12" s="40">
        <v>0</v>
      </c>
      <c r="BB12" s="37">
        <v>0</v>
      </c>
      <c r="BC12" s="40">
        <f t="shared" si="19"/>
        <v>0</v>
      </c>
      <c r="BD12" s="40">
        <v>0</v>
      </c>
      <c r="BE12" s="37">
        <v>814792.5</v>
      </c>
      <c r="BF12" s="40">
        <f t="shared" si="20"/>
        <v>475295.625</v>
      </c>
      <c r="BG12" s="62">
        <v>475650</v>
      </c>
      <c r="BH12" s="37">
        <v>1089</v>
      </c>
      <c r="BI12" s="40">
        <f t="shared" si="21"/>
        <v>635.25</v>
      </c>
      <c r="BJ12" s="62">
        <v>636.6</v>
      </c>
      <c r="BK12" s="37">
        <v>0</v>
      </c>
      <c r="BL12" s="40">
        <f t="shared" si="22"/>
        <v>0</v>
      </c>
      <c r="BM12" s="40">
        <v>0</v>
      </c>
      <c r="BN12" s="37">
        <v>0</v>
      </c>
      <c r="BO12" s="40">
        <f t="shared" si="23"/>
        <v>0</v>
      </c>
      <c r="BP12" s="40">
        <v>0</v>
      </c>
      <c r="BQ12" s="37">
        <f t="shared" si="4"/>
        <v>74678</v>
      </c>
      <c r="BR12" s="40">
        <f t="shared" si="4"/>
        <v>43562.166666666664</v>
      </c>
      <c r="BS12" s="40">
        <f t="shared" si="4"/>
        <v>24080.15</v>
      </c>
      <c r="BT12" s="40">
        <f t="shared" si="24"/>
        <v>55.277668313100435</v>
      </c>
      <c r="BU12" s="40">
        <f>BS12/BQ12*100</f>
        <v>32.245306515975258</v>
      </c>
      <c r="BV12" s="37">
        <v>71098</v>
      </c>
      <c r="BW12" s="40">
        <f t="shared" si="25"/>
        <v>41473.833333333328</v>
      </c>
      <c r="BX12" s="62">
        <v>22146.77</v>
      </c>
      <c r="BY12" s="37">
        <v>0</v>
      </c>
      <c r="BZ12" s="40">
        <f t="shared" si="26"/>
        <v>0</v>
      </c>
      <c r="CA12" s="62">
        <v>0</v>
      </c>
      <c r="CB12" s="61">
        <v>0</v>
      </c>
      <c r="CC12" s="40">
        <f t="shared" si="27"/>
        <v>0</v>
      </c>
      <c r="CD12" s="62">
        <v>0</v>
      </c>
      <c r="CE12" s="37">
        <v>3580</v>
      </c>
      <c r="CF12" s="40">
        <f t="shared" si="28"/>
        <v>2088.333333333333</v>
      </c>
      <c r="CG12" s="62">
        <v>1933.38</v>
      </c>
      <c r="CH12" s="37">
        <v>0</v>
      </c>
      <c r="CI12" s="40">
        <f t="shared" si="29"/>
        <v>0</v>
      </c>
      <c r="CJ12" s="40">
        <v>0</v>
      </c>
      <c r="CK12" s="37">
        <v>1999</v>
      </c>
      <c r="CL12" s="40">
        <f t="shared" si="30"/>
        <v>1166.0833333333335</v>
      </c>
      <c r="CM12" s="62">
        <v>799.6</v>
      </c>
      <c r="CN12" s="37">
        <v>0</v>
      </c>
      <c r="CO12" s="40">
        <f t="shared" si="31"/>
        <v>0</v>
      </c>
      <c r="CP12" s="40">
        <v>0</v>
      </c>
      <c r="CQ12" s="37">
        <v>48622</v>
      </c>
      <c r="CR12" s="40">
        <f t="shared" si="32"/>
        <v>28362.833333333336</v>
      </c>
      <c r="CS12" s="62">
        <v>25475.73</v>
      </c>
      <c r="CT12" s="37">
        <v>19600</v>
      </c>
      <c r="CU12" s="40">
        <f t="shared" si="33"/>
        <v>11433.333333333332</v>
      </c>
      <c r="CV12" s="62">
        <v>10586.13</v>
      </c>
      <c r="CW12" s="40">
        <f t="shared" si="34"/>
        <v>92.5900583090379</v>
      </c>
      <c r="CX12" s="64">
        <v>300</v>
      </c>
      <c r="CY12" s="40">
        <f t="shared" si="35"/>
        <v>175</v>
      </c>
      <c r="CZ12" s="62">
        <v>1065.25</v>
      </c>
      <c r="DA12" s="64">
        <v>1000</v>
      </c>
      <c r="DB12" s="40">
        <f t="shared" si="36"/>
        <v>583.33333333333326</v>
      </c>
      <c r="DC12" s="62">
        <v>0</v>
      </c>
      <c r="DD12" s="64">
        <v>20000</v>
      </c>
      <c r="DE12" s="40">
        <f t="shared" si="37"/>
        <v>11666.666666666668</v>
      </c>
      <c r="DF12" s="63">
        <v>0</v>
      </c>
      <c r="DG12" s="64">
        <v>40009</v>
      </c>
      <c r="DH12" s="40">
        <f t="shared" si="38"/>
        <v>23338.583333333336</v>
      </c>
      <c r="DI12" s="62">
        <v>34295.707999999999</v>
      </c>
      <c r="DJ12" s="34">
        <v>0</v>
      </c>
      <c r="DK12" s="64">
        <f t="shared" si="5"/>
        <v>1121276.5</v>
      </c>
      <c r="DL12" s="63">
        <f t="shared" si="5"/>
        <v>654077.95833333349</v>
      </c>
      <c r="DM12" s="63">
        <f t="shared" si="5"/>
        <v>623340.47470000002</v>
      </c>
      <c r="DN12" s="64">
        <v>0</v>
      </c>
      <c r="DO12" s="40">
        <f t="shared" si="39"/>
        <v>0</v>
      </c>
      <c r="DP12" s="63">
        <v>0</v>
      </c>
      <c r="DQ12" s="66">
        <v>19507.8557</v>
      </c>
      <c r="DR12" s="40">
        <f t="shared" si="40"/>
        <v>11379.582491666668</v>
      </c>
      <c r="DS12" s="62">
        <v>3951.7</v>
      </c>
      <c r="DT12" s="35">
        <v>0</v>
      </c>
      <c r="DU12" s="40">
        <f t="shared" si="41"/>
        <v>0</v>
      </c>
      <c r="DV12" s="34">
        <v>0</v>
      </c>
      <c r="DW12" s="35">
        <v>0</v>
      </c>
      <c r="DX12" s="40">
        <f t="shared" si="42"/>
        <v>0</v>
      </c>
      <c r="DY12" s="62">
        <v>0</v>
      </c>
      <c r="DZ12" s="35">
        <v>0</v>
      </c>
      <c r="EA12" s="40">
        <f t="shared" si="43"/>
        <v>0</v>
      </c>
      <c r="EB12" s="34">
        <v>0</v>
      </c>
      <c r="EC12" s="64">
        <v>188800</v>
      </c>
      <c r="ED12" s="40">
        <f t="shared" si="44"/>
        <v>110133.33333333334</v>
      </c>
      <c r="EE12" s="34">
        <v>0</v>
      </c>
      <c r="EF12" s="34">
        <v>0</v>
      </c>
      <c r="EG12" s="64">
        <f t="shared" si="6"/>
        <v>208307.85570000001</v>
      </c>
      <c r="EH12" s="63">
        <f t="shared" si="6"/>
        <v>121512.915825</v>
      </c>
      <c r="EI12" s="63">
        <f>DP12+DS12+DV12+DY12+EB12+EE12+EF12</f>
        <v>3951.7</v>
      </c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2"/>
      <c r="HW12" s="42"/>
      <c r="HX12" s="42"/>
      <c r="HY12" s="42"/>
      <c r="HZ12" s="42"/>
      <c r="IA12" s="42"/>
      <c r="IB12" s="42"/>
      <c r="IC12" s="42"/>
      <c r="ID12" s="42"/>
      <c r="IE12" s="42"/>
      <c r="IF12" s="42"/>
      <c r="IG12" s="42"/>
      <c r="IH12" s="42"/>
      <c r="II12" s="42"/>
      <c r="IJ12" s="42"/>
      <c r="IK12" s="42"/>
      <c r="IL12" s="42"/>
      <c r="IM12" s="42"/>
      <c r="IN12" s="42"/>
      <c r="IO12" s="42"/>
      <c r="IP12" s="42"/>
      <c r="IQ12" s="42"/>
      <c r="IR12" s="42"/>
      <c r="IS12" s="42"/>
      <c r="IT12" s="42"/>
      <c r="IU12" s="42"/>
    </row>
    <row r="13" spans="1:255" s="43" customFormat="1" ht="34.5" customHeight="1" x14ac:dyDescent="0.3">
      <c r="A13" s="32">
        <v>4</v>
      </c>
      <c r="B13" s="33" t="s">
        <v>61</v>
      </c>
      <c r="C13" s="62">
        <v>140843.5569</v>
      </c>
      <c r="D13" s="63">
        <v>1281160.8918999999</v>
      </c>
      <c r="E13" s="64">
        <f t="shared" si="0"/>
        <v>5919326.0048000002</v>
      </c>
      <c r="F13" s="65">
        <f t="shared" si="0"/>
        <v>3452940.1694666664</v>
      </c>
      <c r="G13" s="65">
        <f t="shared" si="0"/>
        <v>3611443.4619999998</v>
      </c>
      <c r="H13" s="65">
        <f t="shared" si="7"/>
        <v>104.59038630135939</v>
      </c>
      <c r="I13" s="65">
        <f>G13/E13*100</f>
        <v>61.011058675792974</v>
      </c>
      <c r="J13" s="37">
        <f t="shared" si="1"/>
        <v>1211493</v>
      </c>
      <c r="K13" s="38">
        <f t="shared" si="1"/>
        <v>706704.25</v>
      </c>
      <c r="L13" s="38">
        <f t="shared" si="1"/>
        <v>586746.23200000008</v>
      </c>
      <c r="M13" s="38">
        <f>+L13-K13</f>
        <v>-119958.01799999992</v>
      </c>
      <c r="N13" s="38">
        <f>+L13/K13*100</f>
        <v>83.025711533502175</v>
      </c>
      <c r="O13" s="38">
        <f>L13/J13*100</f>
        <v>48.431665061209607</v>
      </c>
      <c r="P13" s="37">
        <f t="shared" si="2"/>
        <v>302524</v>
      </c>
      <c r="Q13" s="38">
        <f t="shared" si="2"/>
        <v>176472.33333333334</v>
      </c>
      <c r="R13" s="38">
        <f>W13+AB13+AG13</f>
        <v>63222.780400000149</v>
      </c>
      <c r="S13" s="38">
        <f t="shared" si="8"/>
        <v>35.825887948441483</v>
      </c>
      <c r="T13" s="39">
        <f>R13/P13*100</f>
        <v>20.898434636590864</v>
      </c>
      <c r="U13" s="37">
        <v>0</v>
      </c>
      <c r="V13" s="40">
        <f t="shared" si="9"/>
        <v>0</v>
      </c>
      <c r="W13" s="62">
        <v>650.38300000000004</v>
      </c>
      <c r="X13" s="40" t="e">
        <f t="shared" si="10"/>
        <v>#DIV/0!</v>
      </c>
      <c r="Y13" s="40" t="e">
        <f t="shared" si="3"/>
        <v>#DIV/0!</v>
      </c>
      <c r="Z13" s="37">
        <v>21350</v>
      </c>
      <c r="AA13" s="40">
        <f t="shared" si="11"/>
        <v>12454.166666666668</v>
      </c>
      <c r="AB13" s="62">
        <v>10541.700999999999</v>
      </c>
      <c r="AC13" s="40">
        <f t="shared" si="12"/>
        <v>84.643969220475057</v>
      </c>
      <c r="AD13" s="40">
        <f t="shared" si="13"/>
        <v>49.375648711943789</v>
      </c>
      <c r="AE13" s="37">
        <v>281174</v>
      </c>
      <c r="AF13" s="40">
        <f t="shared" si="14"/>
        <v>164018.16666666669</v>
      </c>
      <c r="AG13" s="40">
        <v>52030.696400000154</v>
      </c>
      <c r="AH13" s="40">
        <f>+AG13/AF13*100</f>
        <v>31.722520411865034</v>
      </c>
      <c r="AI13" s="40">
        <f>AG13/AE13*100</f>
        <v>18.504803573587939</v>
      </c>
      <c r="AJ13" s="37">
        <v>612366</v>
      </c>
      <c r="AK13" s="40">
        <f t="shared" si="15"/>
        <v>357213.5</v>
      </c>
      <c r="AL13" s="62">
        <v>250393.345</v>
      </c>
      <c r="AM13" s="40">
        <f>+AL13/AK13*100</f>
        <v>70.096271557485935</v>
      </c>
      <c r="AN13" s="40">
        <f>AL13/AJ13*100</f>
        <v>40.889491741866792</v>
      </c>
      <c r="AO13" s="37">
        <v>19863</v>
      </c>
      <c r="AP13" s="40">
        <f t="shared" si="16"/>
        <v>11586.75</v>
      </c>
      <c r="AQ13" s="62">
        <v>18242.02</v>
      </c>
      <c r="AR13" s="40">
        <f>+AQ13/AP13*100</f>
        <v>157.43862601678643</v>
      </c>
      <c r="AS13" s="40">
        <f>AQ13/AO13*100</f>
        <v>91.83919850979207</v>
      </c>
      <c r="AT13" s="37">
        <v>19000</v>
      </c>
      <c r="AU13" s="40">
        <f t="shared" si="17"/>
        <v>11083.333333333332</v>
      </c>
      <c r="AV13" s="62">
        <v>10795.1</v>
      </c>
      <c r="AW13" s="40">
        <f>+AV13/AU13*100</f>
        <v>97.399398496240622</v>
      </c>
      <c r="AX13" s="40">
        <f>AV13/AT13*100</f>
        <v>56.816315789473684</v>
      </c>
      <c r="AY13" s="37">
        <v>0</v>
      </c>
      <c r="AZ13" s="40">
        <f t="shared" si="18"/>
        <v>0</v>
      </c>
      <c r="BA13" s="40">
        <v>0</v>
      </c>
      <c r="BB13" s="37">
        <v>0</v>
      </c>
      <c r="BC13" s="40">
        <f t="shared" si="19"/>
        <v>0</v>
      </c>
      <c r="BD13" s="40">
        <v>0</v>
      </c>
      <c r="BE13" s="37">
        <v>3645956.6</v>
      </c>
      <c r="BF13" s="40">
        <f t="shared" si="20"/>
        <v>2126808.0166666666</v>
      </c>
      <c r="BG13" s="62">
        <v>2126808.13</v>
      </c>
      <c r="BH13" s="37">
        <v>3486</v>
      </c>
      <c r="BI13" s="40">
        <f t="shared" si="21"/>
        <v>2033.5</v>
      </c>
      <c r="BJ13" s="62">
        <v>2037</v>
      </c>
      <c r="BK13" s="37">
        <v>0</v>
      </c>
      <c r="BL13" s="40">
        <f t="shared" si="22"/>
        <v>0</v>
      </c>
      <c r="BM13" s="40">
        <v>0</v>
      </c>
      <c r="BN13" s="37">
        <v>0</v>
      </c>
      <c r="BO13" s="40">
        <f t="shared" si="23"/>
        <v>0</v>
      </c>
      <c r="BP13" s="40">
        <v>0</v>
      </c>
      <c r="BQ13" s="37">
        <f t="shared" si="4"/>
        <v>54905</v>
      </c>
      <c r="BR13" s="40">
        <f t="shared" si="4"/>
        <v>32027.916666666664</v>
      </c>
      <c r="BS13" s="40">
        <f t="shared" si="4"/>
        <v>20262.981</v>
      </c>
      <c r="BT13" s="40">
        <f t="shared" si="24"/>
        <v>63.266622087501787</v>
      </c>
      <c r="BU13" s="40">
        <f>BS13/BQ13*100</f>
        <v>36.905529551042711</v>
      </c>
      <c r="BV13" s="37">
        <v>41465</v>
      </c>
      <c r="BW13" s="40">
        <f t="shared" si="25"/>
        <v>24187.916666666664</v>
      </c>
      <c r="BX13" s="62">
        <v>10525.870999999999</v>
      </c>
      <c r="BY13" s="37">
        <v>4900</v>
      </c>
      <c r="BZ13" s="40">
        <f t="shared" si="26"/>
        <v>2858.333333333333</v>
      </c>
      <c r="CA13" s="62">
        <v>2847.25</v>
      </c>
      <c r="CB13" s="61">
        <v>0</v>
      </c>
      <c r="CC13" s="40">
        <f t="shared" si="27"/>
        <v>0</v>
      </c>
      <c r="CD13" s="62">
        <v>0</v>
      </c>
      <c r="CE13" s="37">
        <v>8540</v>
      </c>
      <c r="CF13" s="40">
        <f t="shared" si="28"/>
        <v>4981.6666666666661</v>
      </c>
      <c r="CG13" s="62">
        <v>6889.86</v>
      </c>
      <c r="CH13" s="37">
        <v>0</v>
      </c>
      <c r="CI13" s="40">
        <f t="shared" si="29"/>
        <v>0</v>
      </c>
      <c r="CJ13" s="40">
        <v>0</v>
      </c>
      <c r="CK13" s="37">
        <v>4454.3999999999996</v>
      </c>
      <c r="CL13" s="40">
        <f t="shared" si="30"/>
        <v>2598.4</v>
      </c>
      <c r="CM13" s="62">
        <v>2227.1999999999998</v>
      </c>
      <c r="CN13" s="37">
        <v>0</v>
      </c>
      <c r="CO13" s="40">
        <f t="shared" si="31"/>
        <v>0</v>
      </c>
      <c r="CP13" s="40">
        <v>0</v>
      </c>
      <c r="CQ13" s="37">
        <v>193335</v>
      </c>
      <c r="CR13" s="40">
        <f t="shared" si="32"/>
        <v>112778.75</v>
      </c>
      <c r="CS13" s="62">
        <v>97154.978600000002</v>
      </c>
      <c r="CT13" s="37">
        <v>114000</v>
      </c>
      <c r="CU13" s="40">
        <f t="shared" si="33"/>
        <v>66500</v>
      </c>
      <c r="CV13" s="62">
        <v>39451.779600000002</v>
      </c>
      <c r="CW13" s="40">
        <f t="shared" si="34"/>
        <v>59.325984360902261</v>
      </c>
      <c r="CX13" s="64">
        <v>8000</v>
      </c>
      <c r="CY13" s="40">
        <f t="shared" si="35"/>
        <v>4666.6666666666661</v>
      </c>
      <c r="CZ13" s="62">
        <v>7339.84</v>
      </c>
      <c r="DA13" s="64">
        <v>1500</v>
      </c>
      <c r="DB13" s="40">
        <f t="shared" si="36"/>
        <v>875</v>
      </c>
      <c r="DC13" s="62">
        <v>580</v>
      </c>
      <c r="DD13" s="64">
        <v>0</v>
      </c>
      <c r="DE13" s="40">
        <f t="shared" si="37"/>
        <v>0</v>
      </c>
      <c r="DF13" s="63">
        <v>0</v>
      </c>
      <c r="DG13" s="64">
        <v>0</v>
      </c>
      <c r="DH13" s="40">
        <f t="shared" si="38"/>
        <v>0</v>
      </c>
      <c r="DI13" s="62">
        <v>118755.18700000001</v>
      </c>
      <c r="DJ13" s="67">
        <v>-4870.8</v>
      </c>
      <c r="DK13" s="64">
        <f t="shared" si="5"/>
        <v>4865390</v>
      </c>
      <c r="DL13" s="63">
        <f t="shared" si="5"/>
        <v>2838144.166666666</v>
      </c>
      <c r="DM13" s="63">
        <f t="shared" si="5"/>
        <v>2717818.5619999999</v>
      </c>
      <c r="DN13" s="64">
        <v>0</v>
      </c>
      <c r="DO13" s="40">
        <f t="shared" si="39"/>
        <v>0</v>
      </c>
      <c r="DP13" s="63">
        <v>0</v>
      </c>
      <c r="DQ13" s="66">
        <v>1053936.0048</v>
      </c>
      <c r="DR13" s="40">
        <f t="shared" si="40"/>
        <v>614796.00280000002</v>
      </c>
      <c r="DS13" s="62">
        <v>893019.9</v>
      </c>
      <c r="DT13" s="35">
        <v>0</v>
      </c>
      <c r="DU13" s="40">
        <f t="shared" si="41"/>
        <v>0</v>
      </c>
      <c r="DV13" s="34">
        <v>0</v>
      </c>
      <c r="DW13" s="35">
        <v>0</v>
      </c>
      <c r="DX13" s="40">
        <f t="shared" si="42"/>
        <v>0</v>
      </c>
      <c r="DY13" s="62">
        <v>605</v>
      </c>
      <c r="DZ13" s="35">
        <v>0</v>
      </c>
      <c r="EA13" s="40">
        <f t="shared" si="43"/>
        <v>0</v>
      </c>
      <c r="EB13" s="34">
        <v>0</v>
      </c>
      <c r="EC13" s="64">
        <v>80000</v>
      </c>
      <c r="ED13" s="40">
        <f t="shared" si="44"/>
        <v>46666.666666666672</v>
      </c>
      <c r="EE13" s="34">
        <v>0</v>
      </c>
      <c r="EF13" s="34">
        <v>0</v>
      </c>
      <c r="EG13" s="64">
        <f t="shared" si="6"/>
        <v>1133936.0048</v>
      </c>
      <c r="EH13" s="63">
        <f t="shared" si="6"/>
        <v>661462.66946666664</v>
      </c>
      <c r="EI13" s="63">
        <f>DP13+DS13+DV13+DY13+EB13+EE13+EF13</f>
        <v>893624.9</v>
      </c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2"/>
      <c r="HW13" s="42"/>
      <c r="HX13" s="42"/>
      <c r="HY13" s="42"/>
      <c r="HZ13" s="42"/>
      <c r="IA13" s="42"/>
      <c r="IB13" s="42"/>
      <c r="IC13" s="42"/>
      <c r="ID13" s="42"/>
      <c r="IE13" s="42"/>
      <c r="IF13" s="42"/>
      <c r="IG13" s="42"/>
      <c r="IH13" s="42"/>
      <c r="II13" s="42"/>
      <c r="IJ13" s="42"/>
      <c r="IK13" s="42"/>
      <c r="IL13" s="42"/>
      <c r="IM13" s="42"/>
      <c r="IN13" s="42"/>
      <c r="IO13" s="42"/>
      <c r="IP13" s="42"/>
      <c r="IQ13" s="42"/>
      <c r="IR13" s="42"/>
      <c r="IS13" s="42"/>
      <c r="IT13" s="42"/>
      <c r="IU13" s="42"/>
    </row>
    <row r="14" spans="1:255" s="43" customFormat="1" ht="34.5" customHeight="1" x14ac:dyDescent="0.3">
      <c r="A14" s="32">
        <v>5</v>
      </c>
      <c r="B14" s="33" t="s">
        <v>62</v>
      </c>
      <c r="C14" s="62">
        <v>17873.052</v>
      </c>
      <c r="D14" s="63">
        <v>125190.7715</v>
      </c>
      <c r="E14" s="64">
        <f t="shared" si="0"/>
        <v>3002017</v>
      </c>
      <c r="F14" s="65">
        <f t="shared" si="0"/>
        <v>1751176.5833333326</v>
      </c>
      <c r="G14" s="65">
        <f t="shared" si="0"/>
        <v>1343741.0739000002</v>
      </c>
      <c r="H14" s="65">
        <f t="shared" si="7"/>
        <v>76.733613656608725</v>
      </c>
      <c r="I14" s="65">
        <f>G14/E14*100</f>
        <v>44.761274633021735</v>
      </c>
      <c r="J14" s="37">
        <f t="shared" si="1"/>
        <v>567320</v>
      </c>
      <c r="K14" s="38">
        <f t="shared" si="1"/>
        <v>330936.66666666669</v>
      </c>
      <c r="L14" s="38">
        <f t="shared" si="1"/>
        <v>367747.9449</v>
      </c>
      <c r="M14" s="38">
        <f>+L14-K14</f>
        <v>36811.278233333316</v>
      </c>
      <c r="N14" s="38">
        <f>+L14/K14*100</f>
        <v>111.1233604315025</v>
      </c>
      <c r="O14" s="38">
        <f>L14/J14*100</f>
        <v>64.821960251709797</v>
      </c>
      <c r="P14" s="37">
        <f t="shared" si="2"/>
        <v>177300</v>
      </c>
      <c r="Q14" s="38">
        <f t="shared" si="2"/>
        <v>103425.00000000001</v>
      </c>
      <c r="R14" s="38">
        <f>W14+AB14+AG14</f>
        <v>61426.830299999972</v>
      </c>
      <c r="S14" s="38">
        <f t="shared" si="8"/>
        <v>59.392632632342249</v>
      </c>
      <c r="T14" s="39">
        <f>R14/P14*100</f>
        <v>34.64570236886631</v>
      </c>
      <c r="U14" s="37">
        <v>4500</v>
      </c>
      <c r="V14" s="40">
        <f t="shared" si="9"/>
        <v>2625</v>
      </c>
      <c r="W14" s="62">
        <v>16975.753000000001</v>
      </c>
      <c r="X14" s="40">
        <f t="shared" si="10"/>
        <v>646.69535238095239</v>
      </c>
      <c r="Y14" s="40">
        <f t="shared" si="3"/>
        <v>377.23895555555555</v>
      </c>
      <c r="Z14" s="37">
        <v>5000</v>
      </c>
      <c r="AA14" s="40">
        <f t="shared" si="11"/>
        <v>2916.666666666667</v>
      </c>
      <c r="AB14" s="62">
        <v>4391.665</v>
      </c>
      <c r="AC14" s="40">
        <f t="shared" si="12"/>
        <v>150.57137142857141</v>
      </c>
      <c r="AD14" s="40">
        <f t="shared" si="13"/>
        <v>87.833300000000008</v>
      </c>
      <c r="AE14" s="37">
        <v>167800</v>
      </c>
      <c r="AF14" s="40">
        <f t="shared" si="14"/>
        <v>97883.333333333343</v>
      </c>
      <c r="AG14" s="40">
        <v>40059.412299999967</v>
      </c>
      <c r="AH14" s="40">
        <f>+AG14/AF14*100</f>
        <v>40.925672365060407</v>
      </c>
      <c r="AI14" s="40">
        <f>AG14/AE14*100</f>
        <v>23.873308879618573</v>
      </c>
      <c r="AJ14" s="37">
        <v>290000</v>
      </c>
      <c r="AK14" s="40">
        <f t="shared" si="15"/>
        <v>169166.66666666669</v>
      </c>
      <c r="AL14" s="62">
        <v>142330.26500000001</v>
      </c>
      <c r="AM14" s="40">
        <f>+AL14/AK14*100</f>
        <v>84.13611724137931</v>
      </c>
      <c r="AN14" s="40">
        <f>AL14/AJ14*100</f>
        <v>49.079401724137931</v>
      </c>
      <c r="AO14" s="37">
        <v>10430</v>
      </c>
      <c r="AP14" s="40">
        <f t="shared" si="16"/>
        <v>6084.1666666666661</v>
      </c>
      <c r="AQ14" s="62">
        <v>38040.754999999997</v>
      </c>
      <c r="AR14" s="40">
        <f>+AQ14/AP14*100</f>
        <v>625.24182988631696</v>
      </c>
      <c r="AS14" s="40">
        <f>AQ14/AO14*100</f>
        <v>364.72440076701821</v>
      </c>
      <c r="AT14" s="37">
        <v>12500</v>
      </c>
      <c r="AU14" s="40">
        <f t="shared" si="17"/>
        <v>7291.666666666667</v>
      </c>
      <c r="AV14" s="62">
        <v>6821.95</v>
      </c>
      <c r="AW14" s="40">
        <f>+AV14/AU14*100</f>
        <v>93.558171428571427</v>
      </c>
      <c r="AX14" s="40">
        <f>AV14/AT14*100</f>
        <v>54.575600000000001</v>
      </c>
      <c r="AY14" s="37">
        <v>0</v>
      </c>
      <c r="AZ14" s="40">
        <f t="shared" si="18"/>
        <v>0</v>
      </c>
      <c r="BA14" s="40">
        <v>0</v>
      </c>
      <c r="BB14" s="37">
        <v>0</v>
      </c>
      <c r="BC14" s="40">
        <f t="shared" si="19"/>
        <v>0</v>
      </c>
      <c r="BD14" s="40">
        <v>0</v>
      </c>
      <c r="BE14" s="37">
        <v>1630073.2</v>
      </c>
      <c r="BF14" s="40">
        <f t="shared" si="20"/>
        <v>950876.03333333321</v>
      </c>
      <c r="BG14" s="62">
        <v>935273.73</v>
      </c>
      <c r="BH14" s="37">
        <v>2396.8000000000002</v>
      </c>
      <c r="BI14" s="40">
        <f t="shared" si="21"/>
        <v>1398.1333333333334</v>
      </c>
      <c r="BJ14" s="62">
        <v>2137</v>
      </c>
      <c r="BK14" s="37">
        <v>0</v>
      </c>
      <c r="BL14" s="40">
        <f t="shared" si="22"/>
        <v>0</v>
      </c>
      <c r="BM14" s="40">
        <v>0</v>
      </c>
      <c r="BN14" s="37">
        <v>0</v>
      </c>
      <c r="BO14" s="40">
        <f t="shared" si="23"/>
        <v>0</v>
      </c>
      <c r="BP14" s="40">
        <v>0</v>
      </c>
      <c r="BQ14" s="37">
        <f t="shared" si="4"/>
        <v>22090</v>
      </c>
      <c r="BR14" s="40">
        <f t="shared" si="4"/>
        <v>12885.833333333334</v>
      </c>
      <c r="BS14" s="40">
        <f t="shared" si="4"/>
        <v>53676.518300000003</v>
      </c>
      <c r="BT14" s="40">
        <f t="shared" si="24"/>
        <v>416.5544975748561</v>
      </c>
      <c r="BU14" s="40">
        <f>BS14/BQ14*100</f>
        <v>242.99012358533275</v>
      </c>
      <c r="BV14" s="37">
        <v>10000</v>
      </c>
      <c r="BW14" s="40">
        <f t="shared" si="25"/>
        <v>5833.3333333333339</v>
      </c>
      <c r="BX14" s="62">
        <v>5526.8748999999998</v>
      </c>
      <c r="BY14" s="37">
        <v>5890</v>
      </c>
      <c r="BZ14" s="40">
        <f t="shared" si="26"/>
        <v>3435.833333333333</v>
      </c>
      <c r="CA14" s="62">
        <v>42017</v>
      </c>
      <c r="CB14" s="61">
        <v>3200</v>
      </c>
      <c r="CC14" s="40">
        <f t="shared" si="27"/>
        <v>1866.6666666666667</v>
      </c>
      <c r="CD14" s="62">
        <v>2673.0230000000001</v>
      </c>
      <c r="CE14" s="37">
        <v>3000</v>
      </c>
      <c r="CF14" s="40">
        <f t="shared" si="28"/>
        <v>1750</v>
      </c>
      <c r="CG14" s="62">
        <v>3459.6203999999998</v>
      </c>
      <c r="CH14" s="37">
        <v>0</v>
      </c>
      <c r="CI14" s="40">
        <f t="shared" si="29"/>
        <v>0</v>
      </c>
      <c r="CJ14" s="40">
        <v>0</v>
      </c>
      <c r="CK14" s="37">
        <v>2227</v>
      </c>
      <c r="CL14" s="40">
        <f t="shared" si="30"/>
        <v>1299.0833333333335</v>
      </c>
      <c r="CM14" s="62">
        <v>1113.5999999999999</v>
      </c>
      <c r="CN14" s="37">
        <v>0</v>
      </c>
      <c r="CO14" s="40">
        <f t="shared" si="31"/>
        <v>0</v>
      </c>
      <c r="CP14" s="40">
        <v>0</v>
      </c>
      <c r="CQ14" s="37">
        <v>52500</v>
      </c>
      <c r="CR14" s="40">
        <f t="shared" si="32"/>
        <v>30625</v>
      </c>
      <c r="CS14" s="62">
        <v>26988.897199999999</v>
      </c>
      <c r="CT14" s="37">
        <v>45000</v>
      </c>
      <c r="CU14" s="40">
        <f t="shared" si="33"/>
        <v>26250</v>
      </c>
      <c r="CV14" s="62">
        <v>18732.607199999999</v>
      </c>
      <c r="CW14" s="40">
        <f t="shared" si="34"/>
        <v>71.362313142857133</v>
      </c>
      <c r="CX14" s="64">
        <v>2500</v>
      </c>
      <c r="CY14" s="40">
        <f t="shared" si="35"/>
        <v>1458.3333333333335</v>
      </c>
      <c r="CZ14" s="62">
        <v>6613.5520999999999</v>
      </c>
      <c r="DA14" s="64">
        <v>0</v>
      </c>
      <c r="DB14" s="40">
        <f t="shared" si="36"/>
        <v>0</v>
      </c>
      <c r="DC14" s="62">
        <v>646.12400000000002</v>
      </c>
      <c r="DD14" s="64">
        <v>0</v>
      </c>
      <c r="DE14" s="40">
        <f t="shared" si="37"/>
        <v>0</v>
      </c>
      <c r="DF14" s="63">
        <v>0</v>
      </c>
      <c r="DG14" s="64">
        <v>0</v>
      </c>
      <c r="DH14" s="40">
        <f t="shared" si="38"/>
        <v>0</v>
      </c>
      <c r="DI14" s="62">
        <v>31203.053</v>
      </c>
      <c r="DJ14" s="34">
        <v>0</v>
      </c>
      <c r="DK14" s="64">
        <f t="shared" si="5"/>
        <v>2202017</v>
      </c>
      <c r="DL14" s="63">
        <f t="shared" si="5"/>
        <v>1284509.9166666663</v>
      </c>
      <c r="DM14" s="63">
        <f t="shared" si="5"/>
        <v>1306272.2749000001</v>
      </c>
      <c r="DN14" s="64">
        <v>0</v>
      </c>
      <c r="DO14" s="40">
        <f t="shared" si="39"/>
        <v>0</v>
      </c>
      <c r="DP14" s="63">
        <v>0</v>
      </c>
      <c r="DQ14" s="66">
        <v>800000</v>
      </c>
      <c r="DR14" s="40">
        <f t="shared" si="40"/>
        <v>466666.66666666669</v>
      </c>
      <c r="DS14" s="62">
        <v>37468.798999999999</v>
      </c>
      <c r="DT14" s="35">
        <v>0</v>
      </c>
      <c r="DU14" s="40">
        <f t="shared" si="41"/>
        <v>0</v>
      </c>
      <c r="DV14" s="34">
        <v>0</v>
      </c>
      <c r="DW14" s="35">
        <v>0</v>
      </c>
      <c r="DX14" s="40">
        <f t="shared" si="42"/>
        <v>0</v>
      </c>
      <c r="DY14" s="62">
        <v>0</v>
      </c>
      <c r="DZ14" s="35">
        <v>0</v>
      </c>
      <c r="EA14" s="40">
        <f t="shared" si="43"/>
        <v>0</v>
      </c>
      <c r="EB14" s="34">
        <v>0</v>
      </c>
      <c r="EC14" s="64">
        <v>610000</v>
      </c>
      <c r="ED14" s="40">
        <f t="shared" si="44"/>
        <v>355833.33333333337</v>
      </c>
      <c r="EE14" s="34">
        <v>75000</v>
      </c>
      <c r="EF14" s="34">
        <v>0</v>
      </c>
      <c r="EG14" s="64">
        <f t="shared" si="6"/>
        <v>1410000</v>
      </c>
      <c r="EH14" s="63">
        <f t="shared" si="6"/>
        <v>822500</v>
      </c>
      <c r="EI14" s="63">
        <f>DP14+DS14+DV14+DY14+EB14+EE14+EF14</f>
        <v>112468.799</v>
      </c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2"/>
      <c r="HW14" s="42"/>
      <c r="HX14" s="42"/>
      <c r="HY14" s="42"/>
      <c r="HZ14" s="42"/>
      <c r="IA14" s="42"/>
      <c r="IB14" s="42"/>
      <c r="IC14" s="42"/>
      <c r="ID14" s="42"/>
      <c r="IE14" s="42"/>
      <c r="IF14" s="42"/>
      <c r="IG14" s="42"/>
      <c r="IH14" s="42"/>
      <c r="II14" s="42"/>
      <c r="IJ14" s="42"/>
      <c r="IK14" s="42"/>
      <c r="IL14" s="42"/>
      <c r="IM14" s="42"/>
      <c r="IN14" s="42"/>
      <c r="IO14" s="42"/>
      <c r="IP14" s="42"/>
      <c r="IQ14" s="42"/>
      <c r="IR14" s="42"/>
      <c r="IS14" s="42"/>
      <c r="IT14" s="42"/>
      <c r="IU14" s="42"/>
    </row>
    <row r="15" spans="1:255" s="43" customFormat="1" ht="33" customHeight="1" x14ac:dyDescent="0.3">
      <c r="A15" s="32"/>
      <c r="B15" s="44"/>
      <c r="C15" s="45"/>
      <c r="D15" s="46"/>
      <c r="E15" s="34"/>
      <c r="F15" s="34"/>
      <c r="G15" s="36"/>
      <c r="H15" s="36"/>
      <c r="I15" s="36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9"/>
      <c r="U15" s="47"/>
      <c r="V15" s="40"/>
      <c r="W15" s="38"/>
      <c r="X15" s="40"/>
      <c r="Y15" s="40"/>
      <c r="Z15" s="48"/>
      <c r="AA15" s="40"/>
      <c r="AB15" s="38"/>
      <c r="AC15" s="40"/>
      <c r="AD15" s="40"/>
      <c r="AE15" s="39"/>
      <c r="AF15" s="40"/>
      <c r="AG15" s="39"/>
      <c r="AH15" s="40"/>
      <c r="AI15" s="39"/>
      <c r="AJ15" s="47"/>
      <c r="AK15" s="40"/>
      <c r="AL15" s="38"/>
      <c r="AM15" s="40"/>
      <c r="AN15" s="39"/>
      <c r="AO15" s="47"/>
      <c r="AP15" s="40"/>
      <c r="AQ15" s="38"/>
      <c r="AR15" s="40"/>
      <c r="AS15" s="39"/>
      <c r="AT15" s="49"/>
      <c r="AU15" s="40"/>
      <c r="AV15" s="38"/>
      <c r="AW15" s="40"/>
      <c r="AX15" s="39"/>
      <c r="AY15" s="50"/>
      <c r="AZ15" s="40"/>
      <c r="BA15" s="39"/>
      <c r="BB15" s="39"/>
      <c r="BC15" s="40"/>
      <c r="BD15" s="39"/>
      <c r="BE15" s="39"/>
      <c r="BF15" s="40"/>
      <c r="BG15" s="39"/>
      <c r="BH15" s="47"/>
      <c r="BI15" s="40"/>
      <c r="BJ15" s="39"/>
      <c r="BK15" s="39"/>
      <c r="BL15" s="40"/>
      <c r="BM15" s="39"/>
      <c r="BN15" s="39"/>
      <c r="BO15" s="40"/>
      <c r="BP15" s="39"/>
      <c r="BQ15" s="38"/>
      <c r="BR15" s="38"/>
      <c r="BS15" s="38"/>
      <c r="BT15" s="40"/>
      <c r="BU15" s="39"/>
      <c r="BV15" s="47"/>
      <c r="BW15" s="40"/>
      <c r="BX15" s="38"/>
      <c r="BY15" s="39"/>
      <c r="BZ15" s="40"/>
      <c r="CA15" s="38"/>
      <c r="CB15" s="39"/>
      <c r="CC15" s="40"/>
      <c r="CD15" s="39"/>
      <c r="CE15" s="47"/>
      <c r="CF15" s="40"/>
      <c r="CG15" s="39"/>
      <c r="CH15" s="39"/>
      <c r="CI15" s="38"/>
      <c r="CJ15" s="39"/>
      <c r="CK15" s="39"/>
      <c r="CL15" s="40"/>
      <c r="CM15" s="39"/>
      <c r="CN15" s="47"/>
      <c r="CO15" s="40"/>
      <c r="CP15" s="39"/>
      <c r="CQ15" s="47"/>
      <c r="CR15" s="40"/>
      <c r="CS15" s="39"/>
      <c r="CT15" s="51"/>
      <c r="CU15" s="40"/>
      <c r="CV15" s="39"/>
      <c r="CW15" s="40"/>
      <c r="CX15" s="52"/>
      <c r="CY15" s="40"/>
      <c r="CZ15" s="53"/>
      <c r="DA15" s="53"/>
      <c r="DB15" s="40"/>
      <c r="DC15" s="53"/>
      <c r="DD15" s="53"/>
      <c r="DE15" s="40"/>
      <c r="DF15" s="53"/>
      <c r="DG15" s="53"/>
      <c r="DH15" s="40"/>
      <c r="DI15" s="36"/>
      <c r="DJ15" s="36"/>
      <c r="DK15" s="36"/>
      <c r="DL15" s="36"/>
      <c r="DM15" s="36"/>
      <c r="DN15" s="53"/>
      <c r="DO15" s="40"/>
      <c r="DP15" s="53"/>
      <c r="DQ15" s="53"/>
      <c r="DR15" s="40"/>
      <c r="DS15" s="53"/>
      <c r="DT15" s="53"/>
      <c r="DU15" s="40"/>
      <c r="DV15" s="53"/>
      <c r="DW15" s="53"/>
      <c r="DX15" s="40"/>
      <c r="DY15" s="53"/>
      <c r="DZ15" s="53"/>
      <c r="EA15" s="40"/>
      <c r="EB15" s="53"/>
      <c r="EC15" s="54"/>
      <c r="ED15" s="40"/>
      <c r="EE15" s="36"/>
      <c r="EF15" s="36"/>
      <c r="EG15" s="65"/>
      <c r="EH15" s="65"/>
      <c r="EI15" s="65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</row>
    <row r="16" spans="1:255" s="43" customFormat="1" ht="39" customHeight="1" x14ac:dyDescent="0.3">
      <c r="A16" s="32"/>
      <c r="B16" s="55" t="s">
        <v>63</v>
      </c>
      <c r="C16" s="38">
        <f>SUM(C10:C15)</f>
        <v>330880.16249999998</v>
      </c>
      <c r="D16" s="38">
        <f>SUM(D10:D15)</f>
        <v>2418471.8454</v>
      </c>
      <c r="E16" s="38">
        <f>SUM(E10:E15)</f>
        <v>19170256.190699998</v>
      </c>
      <c r="F16" s="38">
        <f>SUM(F10:F15)</f>
        <v>11182649.444574997</v>
      </c>
      <c r="G16" s="38">
        <f>SUM(G10:G15)</f>
        <v>9014156.5172000006</v>
      </c>
      <c r="H16" s="38">
        <f t="shared" si="7"/>
        <v>80.608415401709749</v>
      </c>
      <c r="I16" s="38">
        <f>G16/E16*100</f>
        <v>47.021575650997335</v>
      </c>
      <c r="J16" s="38">
        <f>SUM(J10:J15)</f>
        <v>3547878.4</v>
      </c>
      <c r="K16" s="38">
        <f>SUM(K10:K15)</f>
        <v>2069595.7333333332</v>
      </c>
      <c r="L16" s="38">
        <f>SUM(L10:L15)</f>
        <v>1791424.0312000001</v>
      </c>
      <c r="M16" s="38">
        <f>+L16-K16</f>
        <v>-278171.70213333308</v>
      </c>
      <c r="N16" s="38">
        <f>+L16/K16*100</f>
        <v>86.55912854607098</v>
      </c>
      <c r="O16" s="38">
        <f>L16/J16*100</f>
        <v>50.49282498520806</v>
      </c>
      <c r="P16" s="38">
        <f>SUM(P10:P15)</f>
        <v>839099.5</v>
      </c>
      <c r="Q16" s="38">
        <f>SUM(Q10:Q15)</f>
        <v>489474.70833333337</v>
      </c>
      <c r="R16" s="38">
        <f>SUM(R10:R15)</f>
        <v>247256.21470000019</v>
      </c>
      <c r="S16" s="38">
        <f t="shared" si="8"/>
        <v>50.514604838707655</v>
      </c>
      <c r="T16" s="38">
        <f>R16/P16*100</f>
        <v>29.466852822579465</v>
      </c>
      <c r="U16" s="38">
        <f>SUM(U10:U15)</f>
        <v>32585.800000000003</v>
      </c>
      <c r="V16" s="40">
        <f t="shared" si="9"/>
        <v>19008.383333333335</v>
      </c>
      <c r="W16" s="38">
        <f>SUM(W10:W15)</f>
        <v>25107.025000000001</v>
      </c>
      <c r="X16" s="38">
        <f t="shared" si="10"/>
        <v>132.08395769235153</v>
      </c>
      <c r="Y16" s="38">
        <f t="shared" si="3"/>
        <v>77.048975320538389</v>
      </c>
      <c r="Z16" s="38">
        <f>SUM(Z10:Z15)</f>
        <v>67305.899999999994</v>
      </c>
      <c r="AA16" s="40">
        <f t="shared" si="11"/>
        <v>39261.775000000001</v>
      </c>
      <c r="AB16" s="38">
        <f>SUM(AB10:AB15)</f>
        <v>46071.0841</v>
      </c>
      <c r="AC16" s="38">
        <f t="shared" si="12"/>
        <v>117.3433552099975</v>
      </c>
      <c r="AD16" s="40">
        <f t="shared" si="13"/>
        <v>68.450290539165209</v>
      </c>
      <c r="AE16" s="38">
        <f>SUM(AE10:AE15)</f>
        <v>739207.8</v>
      </c>
      <c r="AF16" s="40">
        <f t="shared" si="14"/>
        <v>431204.55</v>
      </c>
      <c r="AG16" s="38">
        <f>SUM(AG10:AG15)</f>
        <v>176078.10560000018</v>
      </c>
      <c r="AH16" s="38">
        <f>+AG16/AF16*100</f>
        <v>40.834009195867758</v>
      </c>
      <c r="AI16" s="38">
        <f>AG16/AE16*100</f>
        <v>23.819838697589525</v>
      </c>
      <c r="AJ16" s="38">
        <f>SUM(AJ10:AJ15)</f>
        <v>1588777.1</v>
      </c>
      <c r="AK16" s="40">
        <f t="shared" si="15"/>
        <v>926786.64166666672</v>
      </c>
      <c r="AL16" s="38">
        <f>SUM(AL10:AL15)</f>
        <v>709057.88439999998</v>
      </c>
      <c r="AM16" s="38">
        <f>+AL16/AK16*100</f>
        <v>76.507132550473656</v>
      </c>
      <c r="AN16" s="38">
        <f>AL16/AJ16*100</f>
        <v>44.629160654442963</v>
      </c>
      <c r="AO16" s="38">
        <f>SUM(AO10:AO15)</f>
        <v>56230.400000000001</v>
      </c>
      <c r="AP16" s="40">
        <f t="shared" si="16"/>
        <v>32801.066666666666</v>
      </c>
      <c r="AQ16" s="38">
        <f>SUM(AQ10:AQ15)</f>
        <v>79253.379799999995</v>
      </c>
      <c r="AR16" s="38">
        <f>+AQ16/AP16*100</f>
        <v>241.6183004211245</v>
      </c>
      <c r="AS16" s="38">
        <f>AQ16/AO16*100</f>
        <v>140.9440085789893</v>
      </c>
      <c r="AT16" s="38">
        <f>SUM(AT10:AT15)</f>
        <v>56000</v>
      </c>
      <c r="AU16" s="40">
        <f t="shared" si="17"/>
        <v>32666.666666666668</v>
      </c>
      <c r="AV16" s="38">
        <f>SUM(AV10:AV15)</f>
        <v>33533.15</v>
      </c>
      <c r="AW16" s="38">
        <f>+AV16/AU16*100</f>
        <v>102.65249999999999</v>
      </c>
      <c r="AX16" s="38">
        <f>AV16/AT16*100</f>
        <v>59.880624999999995</v>
      </c>
      <c r="AY16" s="38">
        <f t="shared" ref="AY16:BS16" si="45">SUM(AY10:AY15)</f>
        <v>0</v>
      </c>
      <c r="AZ16" s="40">
        <f t="shared" si="18"/>
        <v>0</v>
      </c>
      <c r="BA16" s="38">
        <f t="shared" si="45"/>
        <v>0</v>
      </c>
      <c r="BB16" s="38">
        <f t="shared" si="45"/>
        <v>0</v>
      </c>
      <c r="BC16" s="40">
        <f t="shared" si="19"/>
        <v>0</v>
      </c>
      <c r="BD16" s="38">
        <f t="shared" si="45"/>
        <v>0</v>
      </c>
      <c r="BE16" s="38">
        <f t="shared" si="45"/>
        <v>10587880.399999999</v>
      </c>
      <c r="BF16" s="40">
        <f t="shared" si="20"/>
        <v>6176263.5666666664</v>
      </c>
      <c r="BG16" s="38">
        <f t="shared" si="45"/>
        <v>6159658.3900000006</v>
      </c>
      <c r="BH16" s="38">
        <f t="shared" si="45"/>
        <v>19826.599999999999</v>
      </c>
      <c r="BI16" s="40">
        <f t="shared" si="21"/>
        <v>11565.516666666665</v>
      </c>
      <c r="BJ16" s="38">
        <f t="shared" si="45"/>
        <v>12702.5</v>
      </c>
      <c r="BK16" s="38">
        <f t="shared" si="45"/>
        <v>0</v>
      </c>
      <c r="BL16" s="40">
        <f t="shared" si="22"/>
        <v>0</v>
      </c>
      <c r="BM16" s="38">
        <f t="shared" si="45"/>
        <v>0</v>
      </c>
      <c r="BN16" s="38">
        <f t="shared" si="45"/>
        <v>0</v>
      </c>
      <c r="BO16" s="40">
        <f t="shared" si="23"/>
        <v>0</v>
      </c>
      <c r="BP16" s="38">
        <f t="shared" si="45"/>
        <v>0</v>
      </c>
      <c r="BQ16" s="38">
        <f t="shared" si="45"/>
        <v>383990.5</v>
      </c>
      <c r="BR16" s="38">
        <f t="shared" si="45"/>
        <v>223994.45833333334</v>
      </c>
      <c r="BS16" s="38">
        <f t="shared" si="45"/>
        <v>195083.24799999999</v>
      </c>
      <c r="BT16" s="38">
        <f t="shared" si="24"/>
        <v>87.092890356104419</v>
      </c>
      <c r="BU16" s="38">
        <f>BS16/BQ16*100</f>
        <v>50.804186041060909</v>
      </c>
      <c r="BV16" s="38">
        <f t="shared" ref="BV16:CV16" si="46">SUM(BV10:BV15)</f>
        <v>262503.59999999998</v>
      </c>
      <c r="BW16" s="40">
        <f t="shared" si="25"/>
        <v>153127.1</v>
      </c>
      <c r="BX16" s="38">
        <f t="shared" si="46"/>
        <v>94853.926899999991</v>
      </c>
      <c r="BY16" s="38">
        <f t="shared" si="46"/>
        <v>58707.199999999997</v>
      </c>
      <c r="BZ16" s="40">
        <f t="shared" si="26"/>
        <v>34245.866666666669</v>
      </c>
      <c r="CA16" s="38">
        <f t="shared" si="46"/>
        <v>56007.995999999999</v>
      </c>
      <c r="CB16" s="38">
        <f t="shared" si="46"/>
        <v>6726.7</v>
      </c>
      <c r="CC16" s="40">
        <f t="shared" si="27"/>
        <v>3923.9083333333328</v>
      </c>
      <c r="CD16" s="38">
        <f t="shared" si="46"/>
        <v>4043.4580000000001</v>
      </c>
      <c r="CE16" s="38">
        <f t="shared" si="46"/>
        <v>56053</v>
      </c>
      <c r="CF16" s="40">
        <f t="shared" si="28"/>
        <v>32697.583333333332</v>
      </c>
      <c r="CG16" s="38">
        <f t="shared" si="46"/>
        <v>40177.867100000003</v>
      </c>
      <c r="CH16" s="38">
        <f t="shared" si="46"/>
        <v>0</v>
      </c>
      <c r="CI16" s="38">
        <f t="shared" si="46"/>
        <v>0</v>
      </c>
      <c r="CJ16" s="38">
        <f t="shared" si="46"/>
        <v>0</v>
      </c>
      <c r="CK16" s="38">
        <f t="shared" si="46"/>
        <v>15361.999999999998</v>
      </c>
      <c r="CL16" s="40">
        <f t="shared" si="30"/>
        <v>8961.1666666666661</v>
      </c>
      <c r="CM16" s="38">
        <f t="shared" si="46"/>
        <v>7258.48</v>
      </c>
      <c r="CN16" s="38">
        <f t="shared" si="46"/>
        <v>0</v>
      </c>
      <c r="CO16" s="40">
        <f t="shared" si="31"/>
        <v>0</v>
      </c>
      <c r="CP16" s="38">
        <f t="shared" si="46"/>
        <v>42</v>
      </c>
      <c r="CQ16" s="38">
        <f t="shared" si="46"/>
        <v>549471.9</v>
      </c>
      <c r="CR16" s="40">
        <f t="shared" si="32"/>
        <v>320525.27500000002</v>
      </c>
      <c r="CS16" s="38">
        <f t="shared" si="46"/>
        <v>280149.42629999999</v>
      </c>
      <c r="CT16" s="38">
        <f t="shared" si="46"/>
        <v>281477.40000000002</v>
      </c>
      <c r="CU16" s="40">
        <f t="shared" si="33"/>
        <v>164195.15</v>
      </c>
      <c r="CV16" s="38">
        <f t="shared" si="46"/>
        <v>113354.9463</v>
      </c>
      <c r="CW16" s="38">
        <f t="shared" si="34"/>
        <v>69.036720207630992</v>
      </c>
      <c r="CX16" s="38">
        <f t="shared" ref="CX16:EI16" si="47">SUM(CX10:CX15)</f>
        <v>18800</v>
      </c>
      <c r="CY16" s="40">
        <f t="shared" si="35"/>
        <v>10966.666666666668</v>
      </c>
      <c r="CZ16" s="38">
        <f t="shared" si="47"/>
        <v>20700.1721</v>
      </c>
      <c r="DA16" s="38">
        <f t="shared" si="47"/>
        <v>3000</v>
      </c>
      <c r="DB16" s="40">
        <f t="shared" si="36"/>
        <v>1750</v>
      </c>
      <c r="DC16" s="38">
        <f t="shared" si="47"/>
        <v>1446.124</v>
      </c>
      <c r="DD16" s="38">
        <f t="shared" si="47"/>
        <v>20000</v>
      </c>
      <c r="DE16" s="40">
        <f t="shared" si="37"/>
        <v>11666.666666666668</v>
      </c>
      <c r="DF16" s="38">
        <f t="shared" si="47"/>
        <v>0</v>
      </c>
      <c r="DG16" s="38">
        <f t="shared" si="47"/>
        <v>52509</v>
      </c>
      <c r="DH16" s="40">
        <f t="shared" si="38"/>
        <v>30630.25</v>
      </c>
      <c r="DI16" s="38">
        <f t="shared" si="47"/>
        <v>224902.43190000003</v>
      </c>
      <c r="DJ16" s="38">
        <f t="shared" si="47"/>
        <v>-4870.8</v>
      </c>
      <c r="DK16" s="38">
        <f t="shared" si="47"/>
        <v>14190947.4</v>
      </c>
      <c r="DL16" s="38">
        <f t="shared" si="47"/>
        <v>8278052.6499999985</v>
      </c>
      <c r="DM16" s="38">
        <f t="shared" si="47"/>
        <v>7971043.4012000002</v>
      </c>
      <c r="DN16" s="38">
        <f t="shared" si="47"/>
        <v>196968.6</v>
      </c>
      <c r="DO16" s="40">
        <f t="shared" si="39"/>
        <v>114898.34999999999</v>
      </c>
      <c r="DP16" s="38">
        <f t="shared" si="47"/>
        <v>0</v>
      </c>
      <c r="DQ16" s="38">
        <f t="shared" si="47"/>
        <v>4782340.1907000002</v>
      </c>
      <c r="DR16" s="40">
        <f t="shared" si="40"/>
        <v>2789698.4445750001</v>
      </c>
      <c r="DS16" s="38">
        <f t="shared" si="47"/>
        <v>1042508.116</v>
      </c>
      <c r="DT16" s="38">
        <f t="shared" si="47"/>
        <v>0</v>
      </c>
      <c r="DU16" s="40">
        <f t="shared" si="41"/>
        <v>0</v>
      </c>
      <c r="DV16" s="38">
        <f t="shared" si="47"/>
        <v>0</v>
      </c>
      <c r="DW16" s="38">
        <f t="shared" si="47"/>
        <v>0</v>
      </c>
      <c r="DX16" s="40">
        <f t="shared" si="42"/>
        <v>0</v>
      </c>
      <c r="DY16" s="38">
        <f t="shared" si="47"/>
        <v>605</v>
      </c>
      <c r="DZ16" s="38">
        <f t="shared" si="47"/>
        <v>0</v>
      </c>
      <c r="EA16" s="40">
        <f t="shared" si="43"/>
        <v>0</v>
      </c>
      <c r="EB16" s="38">
        <f t="shared" si="47"/>
        <v>0</v>
      </c>
      <c r="EC16" s="38">
        <f t="shared" si="47"/>
        <v>2655553.4</v>
      </c>
      <c r="ED16" s="40">
        <f t="shared" si="44"/>
        <v>1549072.8166666667</v>
      </c>
      <c r="EE16" s="38">
        <f t="shared" si="47"/>
        <v>304788.038</v>
      </c>
      <c r="EF16" s="38">
        <f t="shared" si="47"/>
        <v>0</v>
      </c>
      <c r="EG16" s="38">
        <f t="shared" si="47"/>
        <v>7634862.1907000002</v>
      </c>
      <c r="EH16" s="38">
        <f t="shared" si="47"/>
        <v>4453669.6112416666</v>
      </c>
      <c r="EI16" s="38">
        <f t="shared" si="47"/>
        <v>1347901.1540000001</v>
      </c>
      <c r="EJ16" s="56"/>
      <c r="EK16" s="41"/>
      <c r="EL16" s="41"/>
      <c r="EM16" s="41"/>
      <c r="EN16" s="41"/>
      <c r="EO16" s="41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7"/>
      <c r="FH16" s="57"/>
      <c r="FI16" s="57"/>
      <c r="FJ16" s="57"/>
      <c r="FK16" s="57"/>
      <c r="FL16" s="57"/>
      <c r="FM16" s="57"/>
      <c r="FN16" s="57"/>
      <c r="FO16" s="57"/>
      <c r="FP16" s="57"/>
      <c r="FQ16" s="57"/>
      <c r="FR16" s="57"/>
      <c r="FS16" s="57"/>
      <c r="FT16" s="57"/>
      <c r="FU16" s="57"/>
      <c r="FV16" s="57"/>
      <c r="FW16" s="57"/>
      <c r="FX16" s="57"/>
      <c r="FY16" s="57"/>
      <c r="FZ16" s="57"/>
      <c r="GA16" s="57"/>
      <c r="GB16" s="57"/>
      <c r="GC16" s="57"/>
      <c r="GD16" s="57"/>
      <c r="GE16" s="57"/>
      <c r="GF16" s="57"/>
      <c r="GG16" s="57"/>
      <c r="GH16" s="57"/>
      <c r="GI16" s="57"/>
      <c r="GJ16" s="57"/>
      <c r="GK16" s="57"/>
      <c r="GL16" s="57"/>
      <c r="GM16" s="57"/>
      <c r="GN16" s="57"/>
      <c r="GO16" s="57"/>
      <c r="GP16" s="57"/>
      <c r="GQ16" s="57"/>
      <c r="GR16" s="57"/>
      <c r="GS16" s="57"/>
      <c r="GT16" s="57"/>
      <c r="GU16" s="57"/>
      <c r="GV16" s="57"/>
      <c r="GW16" s="57"/>
      <c r="GX16" s="57"/>
      <c r="GY16" s="57"/>
      <c r="GZ16" s="57"/>
      <c r="HA16" s="57"/>
      <c r="HB16" s="57"/>
      <c r="HC16" s="57"/>
      <c r="HD16" s="57"/>
      <c r="HE16" s="57"/>
      <c r="HF16" s="57"/>
      <c r="HG16" s="57"/>
      <c r="HH16" s="57"/>
      <c r="HI16" s="57"/>
      <c r="HJ16" s="57"/>
      <c r="HK16" s="57"/>
      <c r="HL16" s="57"/>
      <c r="HM16" s="57"/>
      <c r="HN16" s="57"/>
      <c r="HO16" s="57"/>
      <c r="HP16" s="57"/>
      <c r="HQ16" s="57"/>
      <c r="HR16" s="57"/>
      <c r="HS16" s="57"/>
      <c r="HT16" s="57"/>
      <c r="HU16" s="57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  <c r="IP16" s="58"/>
      <c r="IQ16" s="58"/>
      <c r="IR16" s="58"/>
      <c r="IS16" s="58"/>
      <c r="IT16" s="58"/>
      <c r="IU16" s="58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56"/>
      <c r="W17" s="10"/>
      <c r="X17" s="10"/>
      <c r="Y17" s="13"/>
      <c r="Z17" s="10"/>
      <c r="AA17" s="10"/>
      <c r="AB17" s="10"/>
      <c r="AC17" s="10"/>
      <c r="AD17" s="13"/>
      <c r="AE17" s="10"/>
      <c r="AF17" s="56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x14ac:dyDescent="0.3">
      <c r="B18" s="1" t="s">
        <v>65</v>
      </c>
      <c r="V18" s="56"/>
      <c r="AF18" s="56"/>
      <c r="DF18" s="60" t="e">
        <f>+#REF!+#REF!</f>
        <v>#REF!</v>
      </c>
    </row>
    <row r="19" spans="1:255" s="1" customFormat="1" x14ac:dyDescent="0.3">
      <c r="A19" s="1" t="s">
        <v>65</v>
      </c>
      <c r="B19" s="1" t="s">
        <v>65</v>
      </c>
      <c r="V19" s="56"/>
    </row>
    <row r="20" spans="1:255" s="1" customFormat="1" x14ac:dyDescent="0.3"/>
    <row r="21" spans="1:255" s="1" customFormat="1" x14ac:dyDescent="0.3"/>
    <row r="22" spans="1:255" s="1" customFormat="1" x14ac:dyDescent="0.3"/>
    <row r="23" spans="1:255" s="1" customFormat="1" x14ac:dyDescent="0.3"/>
    <row r="24" spans="1:255" s="1" customFormat="1" x14ac:dyDescent="0.3"/>
    <row r="25" spans="1:255" s="1" customFormat="1" x14ac:dyDescent="0.3"/>
    <row r="26" spans="1:255" s="1" customFormat="1" x14ac:dyDescent="0.3"/>
    <row r="27" spans="1:255" s="1" customFormat="1" x14ac:dyDescent="0.3"/>
    <row r="28" spans="1:255" s="1" customFormat="1" x14ac:dyDescent="0.3"/>
    <row r="29" spans="1:255" s="1" customFormat="1" x14ac:dyDescent="0.3"/>
    <row r="30" spans="1:255" s="1" customFormat="1" x14ac:dyDescent="0.3"/>
    <row r="31" spans="1:255" s="1" customFormat="1" x14ac:dyDescent="0.3"/>
    <row r="32" spans="1:255" s="1" customFormat="1" x14ac:dyDescent="0.3"/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:DJ13" name="Range5_8_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90">
    <mergeCell ref="L7:L8"/>
    <mergeCell ref="K7:K8"/>
    <mergeCell ref="EH7:EH8"/>
    <mergeCell ref="EI7:EI8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  <mergeCell ref="DP7:DP8"/>
    <mergeCell ref="DQ7:DQ8"/>
    <mergeCell ref="DR7:DR8"/>
    <mergeCell ref="DS7:DS8"/>
    <mergeCell ref="DT7:DT8"/>
    <mergeCell ref="DU7:DU8"/>
    <mergeCell ref="DJ7:DJ8"/>
    <mergeCell ref="DK7:DK8"/>
    <mergeCell ref="DL7:DL8"/>
    <mergeCell ref="DM7:DM8"/>
    <mergeCell ref="DN7:DN8"/>
    <mergeCell ref="DO7:DO8"/>
    <mergeCell ref="DD7:DD8"/>
    <mergeCell ref="DE7:DE8"/>
    <mergeCell ref="DF7:DF8"/>
    <mergeCell ref="DG7:DG8"/>
    <mergeCell ref="DH7:DH8"/>
    <mergeCell ref="DI7:DI8"/>
    <mergeCell ref="CX7:CX8"/>
    <mergeCell ref="CY7:CY8"/>
    <mergeCell ref="CZ7:CZ8"/>
    <mergeCell ref="DA7:DA8"/>
    <mergeCell ref="DB7:DB8"/>
    <mergeCell ref="DC7:DC8"/>
    <mergeCell ref="CR7:CR8"/>
    <mergeCell ref="CS7:CS8"/>
    <mergeCell ref="CT7:CT8"/>
    <mergeCell ref="CU7:CU8"/>
    <mergeCell ref="CV7:CV8"/>
    <mergeCell ref="CW7:CW8"/>
    <mergeCell ref="CL7:CL8"/>
    <mergeCell ref="CM7:CM8"/>
    <mergeCell ref="CN7:CN8"/>
    <mergeCell ref="CO7:CO8"/>
    <mergeCell ref="CP7:CP8"/>
    <mergeCell ref="CQ7:CQ8"/>
    <mergeCell ref="CF7:CF8"/>
    <mergeCell ref="CG7:CG8"/>
    <mergeCell ref="CH7:CH8"/>
    <mergeCell ref="CI7:CI8"/>
    <mergeCell ref="CJ7:CJ8"/>
    <mergeCell ref="CK7:CK8"/>
    <mergeCell ref="BZ7:BZ8"/>
    <mergeCell ref="CA7:CA8"/>
    <mergeCell ref="CB7:CB8"/>
    <mergeCell ref="CC7:CC8"/>
    <mergeCell ref="CD7:CD8"/>
    <mergeCell ref="CE7:CE8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BB7:BB8"/>
    <mergeCell ref="BC7:BC8"/>
    <mergeCell ref="BD7:BD8"/>
    <mergeCell ref="BE7:BE8"/>
    <mergeCell ref="BF7:BF8"/>
    <mergeCell ref="BG7:BG8"/>
    <mergeCell ref="AV7:AV8"/>
    <mergeCell ref="AW7:AW8"/>
    <mergeCell ref="AX7:AX8"/>
    <mergeCell ref="AY7:AY8"/>
    <mergeCell ref="AZ7:AZ8"/>
    <mergeCell ref="BA7:BA8"/>
    <mergeCell ref="AO7:AO8"/>
    <mergeCell ref="AP7:AP8"/>
    <mergeCell ref="AQ7:AQ8"/>
    <mergeCell ref="AR7:AR8"/>
    <mergeCell ref="AT7:AT8"/>
    <mergeCell ref="AU7:AU8"/>
    <mergeCell ref="AJ7:AJ8"/>
    <mergeCell ref="AK7:AK8"/>
    <mergeCell ref="AL7:AL8"/>
    <mergeCell ref="AM7:AM8"/>
    <mergeCell ref="AN7:AN8"/>
    <mergeCell ref="AD7:AD8"/>
    <mergeCell ref="AE7:AE8"/>
    <mergeCell ref="AF7:AF8"/>
    <mergeCell ref="AG7:AG8"/>
    <mergeCell ref="AH7:AH8"/>
    <mergeCell ref="AA7:AA8"/>
    <mergeCell ref="AB7:AB8"/>
    <mergeCell ref="Q7:Q8"/>
    <mergeCell ref="R7:R8"/>
    <mergeCell ref="S7:S8"/>
    <mergeCell ref="T7:T8"/>
    <mergeCell ref="U7:U8"/>
    <mergeCell ref="V7:V8"/>
    <mergeCell ref="BV6:BX6"/>
    <mergeCell ref="DT5:DV6"/>
    <mergeCell ref="DW5:EE5"/>
    <mergeCell ref="P6:T6"/>
    <mergeCell ref="U6:Y6"/>
    <mergeCell ref="Z6:AD6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DG5:DI6"/>
    <mergeCell ref="AC7:AC8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AI7:AI8"/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</mergeCells>
  <pageMargins left="0" right="0" top="0.15748031496062992" bottom="0.35433070866141736" header="0.31496062992125984" footer="0.31496062992125984"/>
  <pageSetup paperSize="9" scale="3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5" master="">
    <arrUserId title="Range4_1_1_1_2_1_1_2_1_1_1_1_1_1_1_1_1_1_1_1_1_1_1_1_1_1_1_1" rangeCreator="" othersAccessPermission="edit"/>
    <arrUserId title="Range4_2_1_1_2_1_1_2_1_1_1_1_1_1_1_1_1_1_1_1_1_1_1_1_1_1_1_1" rangeCreator="" othersAccessPermission="edit"/>
    <arrUserId title="Range4_4_1_1_2_1_1_2_1_1_1_1_1_1_1_1_1_1_1_1_1_1_1_1_1_1_1_1" rangeCreator="" othersAccessPermission="edit"/>
    <arrUserId title="Range5_1_1_1_2_1_1_2_1_1_1_1_1_1_1_1_1_1_1_1_1_1_1_1_1_1_1_1_1" rangeCreator="" othersAccessPermission="edit"/>
    <arrUserId title="Range5_2_1_1_2_1_1_2_1_1_1_1_1_1_1_1_1_1_1_1_1_1_1_1_1_1_1_1" rangeCreator="" othersAccessPermission="edit"/>
    <arrUserId title="Range5_1_1_1_2_1_1_1_1_1_1_1_1_1_1_1_1_1_1_1_1_1_1_1_1_1_1" rangeCreator="" othersAccessPermission="edit"/>
    <arrUserId title="Range5_2_1_1_2_1_1_1_1_1_1_1_1_1_1_1_1_1_1_1_1_1_1_1_1_1_1" rangeCreator="" othersAccessPermission="edit"/>
    <arrUserId title="Range5_3_1_1_1_1_1_1_1_1_1_1" rangeCreator="" othersAccessPermission="edit"/>
    <arrUserId title="Range5_8_1_1_1_1_1_1_1_1_1_1_1" rangeCreator="" othersAccessPermission="edit"/>
    <arrUserId title="Range5_11_1_1_1_1_1_1_1_1_1_1" rangeCreator="" othersAccessPermission="edit"/>
    <arrUserId title="Range5_12_1_1_1_1_1_1_1_1_1_1_1" rangeCreator="" othersAccessPermission="edit"/>
    <arrUserId title="Range5_14_1_1_1_1_1_1_1_1_1_1" rangeCreator="" othersAccessPermission="edit"/>
    <arrUserId title="Range4_2_1_1_2_1_1_1_1_1_1_1_1_1_1" rangeCreator="" othersAccessPermission="edit"/>
    <arrUserId title="Range1_1" rangeCreator="" othersAccessPermission="edit"/>
    <arrUserId title="Range1_1_1_1" rangeCreator="" othersAccessPermission="edit"/>
    <arrUserId title="Range4_1_1" rangeCreator="" othersAccessPermission="edit"/>
    <arrUserId title="Range4_1_2" rangeCreator="" othersAccessPermission="edit"/>
    <arrUserId title="Range4_1_3" rangeCreator="" othersAccessPermission="edit"/>
    <arrUserId title="Range4_1_4" rangeCreator="" othersAccessPermission="edit"/>
    <arrUserId title="Range4_1_5" rangeCreator="" othersAccessPermission="edit"/>
    <arrUserId title="Range4_1_6" rangeCreator="" othersAccessPermission="edit"/>
    <arrUserId title="Range4_1_7" rangeCreator="" othersAccessPermission="edit"/>
    <arrUserId title="Range4_1_8" rangeCreator="" othersAccessPermission="edit"/>
    <arrUserId title="Range5_1" rangeCreator="" othersAccessPermission="edit"/>
    <arrUserId title="Range5_1_1" rangeCreator="" othersAccessPermission="edit"/>
    <arrUserId title="Range5_1_2" rangeCreator="" othersAccessPermission="edit"/>
    <arrUserId title="Range5_1_3" rangeCreator="" othersAccessPermission="edit"/>
    <arrUserId title="Range5_1_4" rangeCreator="" othersAccessPermission="edit"/>
    <arrUserId title="Range5_1_5" rangeCreator="" othersAccessPermission="edit"/>
    <arrUserId title="Range5_1_6" rangeCreator="" othersAccessPermission="edit"/>
    <arrUserId title="Range5_1_7" rangeCreator="" othersAccessPermission="edit"/>
    <arrUserId title="Range5_1_8" rangeCreator="" othersAccessPermission="edit"/>
    <arrUserId title="Range5_1_9" rangeCreator="" othersAccessPermission="edit"/>
    <arrUserId title="Range5_1_10" rangeCreator="" othersAccessPermission="edit"/>
    <arrUserId title="Range5_1_11" rangeCreator="" othersAccessPermission="edit"/>
    <arrUserId title="Range5_1_12" rangeCreator="" othersAccessPermission="edit"/>
    <arrUserId title="Range5_1_13" rangeCreator="" othersAccessPermission="edit"/>
    <arrUserId title="Range5_1_14" rangeCreator="" othersAccessPermission="edit"/>
    <arrUserId title="Range5_1_15" rangeCreator="" othersAccessPermission="edit"/>
    <arrUserId title="Range5_1_16" rangeCreator="" othersAccessPermission="edit"/>
    <arrUserId title="Range5_1_17" rangeCreator="" othersAccessPermission="edit"/>
    <arrUserId title="Range5_1_18" rangeCreator="" othersAccessPermission="edit"/>
    <arrUserId title="Range5_1_19" rangeCreator="" othersAccessPermission="edit"/>
    <arrUserId title="Range5_1_20" rangeCreator="" othersAccessPermission="edit"/>
    <arrUserId title="Range6_1" rangeCreator="" othersAccessPermission="edit"/>
    <arrUserId title="Range6_1_1" rangeCreator="" othersAccessPermission="edit"/>
    <arrUserId title="Range5_1_23" rangeCreator="" othersAccessPermission="edit"/>
    <arrUserId title="Range5_1_24" rangeCreator="" othersAccessPermission="edit"/>
    <arrUserId title="Range6_1_3" rangeCreator="" othersAccessPermission="edit"/>
    <arrUserId title="Range6_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ԳԵՂԱՐՔՈՒՆԻՔԻ (հուլիս 31)  </vt:lpstr>
      <vt:lpstr>Лист4</vt:lpstr>
      <vt:lpstr>Лист1</vt:lpstr>
      <vt:lpstr>Лист2</vt:lpstr>
      <vt:lpstr>'ԳԵՂԱՐՔՈՒՆԻՔԻ (հուլիս 31) 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keywords>https:/mul2-mta.gov.am/tasks/1169690/oneclick/Ekamut.xlsx?token=44544693d5e87c5bb71ee7c17b8c7857</cp:keywords>
  <cp:lastModifiedBy>RePack by Diakov</cp:lastModifiedBy>
  <cp:lastPrinted>2025-08-01T13:35:09Z</cp:lastPrinted>
  <dcterms:created xsi:type="dcterms:W3CDTF">2006-09-28T05:33:00Z</dcterms:created>
  <dcterms:modified xsi:type="dcterms:W3CDTF">2025-08-05T08:12:14Z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55E01E9372814E459B82D696A1BBE754_12</vt:lpwstr>
  </property>
  <property fmtid="{D5CDD505-2E9C-101B-9397-08002B2CF9AE}" pid="3" name="KSOProductBuildVer">
    <vt:lpwstr>1033-12.2.0.17119</vt:lpwstr>
  </property>
</Properties>
</file>