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20430" windowHeight="7620" tabRatio="750" activeTab="1"/>
  </bookViews>
  <sheets>
    <sheet name="ԳԵՂԱՐՔՈՒՆԻՔԻ (Մայիսի 31)  " sheetId="48" r:id="rId1"/>
    <sheet name="ԳԵՂԱՐՔՈՒՆԻՔԻ (Մայիսի 31)   (2)" sheetId="51" r:id="rId2"/>
    <sheet name="Лист4" sheetId="50" r:id="rId3"/>
    <sheet name="Лист1" sheetId="45" r:id="rId4"/>
    <sheet name="Лист2" sheetId="44" r:id="rId5"/>
  </sheets>
  <definedNames>
    <definedName name="_xlnm.Print_Area" localSheetId="0">'ԳԵՂԱՐՔՈՒՆԻՔԻ (Մայիսի 31)  '!$A$1:$EH$95</definedName>
    <definedName name="_xlnm.Print_Area" localSheetId="1">'ԳԵՂԱՐՔՈՒՆԻՔԻ (Մայիսի 31)   (2)'!$A$1:$EH$95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F18" i="51" l="1"/>
  <c r="EF16" i="51"/>
  <c r="EE16" i="51"/>
  <c r="ED16" i="51"/>
  <c r="EC16" i="51"/>
  <c r="EB16" i="51"/>
  <c r="DZ16" i="51"/>
  <c r="EA16" i="51" s="1"/>
  <c r="DY16" i="51"/>
  <c r="DX16" i="51"/>
  <c r="DW16" i="51"/>
  <c r="DV16" i="51"/>
  <c r="DT16" i="51"/>
  <c r="DU16" i="51" s="1"/>
  <c r="DS16" i="51"/>
  <c r="DR16" i="51"/>
  <c r="DQ16" i="51"/>
  <c r="DP16" i="51"/>
  <c r="DN16" i="51"/>
  <c r="DO16" i="51" s="1"/>
  <c r="DJ16" i="51"/>
  <c r="DI16" i="51"/>
  <c r="DH16" i="51"/>
  <c r="DG16" i="51"/>
  <c r="DF16" i="51"/>
  <c r="DD16" i="51"/>
  <c r="DE16" i="51" s="1"/>
  <c r="DC16" i="51"/>
  <c r="DB16" i="51"/>
  <c r="DA16" i="51"/>
  <c r="CZ16" i="51"/>
  <c r="CX16" i="51"/>
  <c r="CY16" i="51" s="1"/>
  <c r="CV16" i="51"/>
  <c r="CT16" i="51"/>
  <c r="CU16" i="51" s="1"/>
  <c r="CS16" i="51"/>
  <c r="CR16" i="51"/>
  <c r="CQ16" i="51"/>
  <c r="CP16" i="51"/>
  <c r="CN16" i="51"/>
  <c r="CO16" i="51" s="1"/>
  <c r="CM16" i="51"/>
  <c r="CL16" i="51"/>
  <c r="CK16" i="51"/>
  <c r="CJ16" i="51"/>
  <c r="CH16" i="51"/>
  <c r="CG16" i="51"/>
  <c r="CF16" i="51"/>
  <c r="CE16" i="51"/>
  <c r="CD16" i="51"/>
  <c r="CB16" i="51"/>
  <c r="CC16" i="51" s="1"/>
  <c r="CA16" i="51"/>
  <c r="BZ16" i="51"/>
  <c r="BY16" i="51"/>
  <c r="BX16" i="51"/>
  <c r="BV16" i="51"/>
  <c r="BW16" i="51" s="1"/>
  <c r="BP16" i="51"/>
  <c r="BN16" i="51"/>
  <c r="BO16" i="51" s="1"/>
  <c r="BM16" i="51"/>
  <c r="BL16" i="51"/>
  <c r="BK16" i="51"/>
  <c r="BJ16" i="51"/>
  <c r="BH16" i="51"/>
  <c r="BI16" i="51" s="1"/>
  <c r="BG16" i="51"/>
  <c r="BF16" i="51"/>
  <c r="BE16" i="51"/>
  <c r="BD16" i="51"/>
  <c r="BB16" i="51"/>
  <c r="BC16" i="51" s="1"/>
  <c r="BA16" i="51"/>
  <c r="AZ16" i="51"/>
  <c r="AY16" i="51"/>
  <c r="AV16" i="51"/>
  <c r="AT16" i="51"/>
  <c r="AU16" i="51" s="1"/>
  <c r="AR16" i="51"/>
  <c r="AQ16" i="51"/>
  <c r="AP16" i="51"/>
  <c r="AO16" i="51"/>
  <c r="AS16" i="51" s="1"/>
  <c r="AL16" i="51"/>
  <c r="AM16" i="51" s="1"/>
  <c r="AJ16" i="51"/>
  <c r="AK16" i="51" s="1"/>
  <c r="AG16" i="51"/>
  <c r="AI16" i="51" s="1"/>
  <c r="AF16" i="51"/>
  <c r="AH16" i="51" s="1"/>
  <c r="AE16" i="51"/>
  <c r="AB16" i="51"/>
  <c r="Z16" i="51"/>
  <c r="AA16" i="51" s="1"/>
  <c r="X16" i="51"/>
  <c r="W16" i="51"/>
  <c r="V16" i="51"/>
  <c r="U16" i="51"/>
  <c r="Y16" i="51" s="1"/>
  <c r="D16" i="51"/>
  <c r="C16" i="51"/>
  <c r="EI14" i="51"/>
  <c r="EG14" i="51"/>
  <c r="ED14" i="51"/>
  <c r="EA14" i="51"/>
  <c r="DX14" i="51"/>
  <c r="DU14" i="51"/>
  <c r="DR14" i="51"/>
  <c r="DO14" i="51"/>
  <c r="EH14" i="51" s="1"/>
  <c r="DM14" i="51"/>
  <c r="DK14" i="51"/>
  <c r="DH14" i="51"/>
  <c r="DE14" i="51"/>
  <c r="DB14" i="51"/>
  <c r="CY14" i="51"/>
  <c r="CW14" i="51"/>
  <c r="CU14" i="51"/>
  <c r="CR14" i="51"/>
  <c r="CO14" i="51"/>
  <c r="CL14" i="51"/>
  <c r="CI14" i="51"/>
  <c r="CF14" i="51"/>
  <c r="CC14" i="51"/>
  <c r="BZ14" i="51"/>
  <c r="BR14" i="51" s="1"/>
  <c r="BW14" i="51"/>
  <c r="BS14" i="51"/>
  <c r="BQ14" i="51"/>
  <c r="BU14" i="51" s="1"/>
  <c r="BO14" i="51"/>
  <c r="BL14" i="51"/>
  <c r="BI14" i="51"/>
  <c r="BF14" i="51"/>
  <c r="BC14" i="51"/>
  <c r="AZ14" i="51"/>
  <c r="AX14" i="51"/>
  <c r="AW14" i="51"/>
  <c r="AU14" i="51"/>
  <c r="AS14" i="51"/>
  <c r="AP14" i="51"/>
  <c r="AR14" i="51" s="1"/>
  <c r="AN14" i="51"/>
  <c r="AM14" i="51"/>
  <c r="AK14" i="51"/>
  <c r="AI14" i="51"/>
  <c r="AF14" i="51"/>
  <c r="AH14" i="51" s="1"/>
  <c r="AD14" i="51"/>
  <c r="AC14" i="51"/>
  <c r="AA14" i="51"/>
  <c r="Y14" i="51"/>
  <c r="V14" i="51"/>
  <c r="X14" i="51" s="1"/>
  <c r="R14" i="51"/>
  <c r="T14" i="51" s="1"/>
  <c r="Q14" i="51"/>
  <c r="S14" i="51" s="1"/>
  <c r="P14" i="51"/>
  <c r="O14" i="51"/>
  <c r="L14" i="51"/>
  <c r="J14" i="51"/>
  <c r="G14" i="51"/>
  <c r="E14" i="51"/>
  <c r="I14" i="51" s="1"/>
  <c r="EI13" i="51"/>
  <c r="EG13" i="51"/>
  <c r="ED13" i="51"/>
  <c r="EA13" i="51"/>
  <c r="DX13" i="51"/>
  <c r="DU13" i="51"/>
  <c r="DR13" i="51"/>
  <c r="EH13" i="51" s="1"/>
  <c r="DO13" i="51"/>
  <c r="DM13" i="51"/>
  <c r="G13" i="51" s="1"/>
  <c r="DK13" i="51"/>
  <c r="E13" i="51" s="1"/>
  <c r="DH13" i="51"/>
  <c r="DE13" i="51"/>
  <c r="DB13" i="51"/>
  <c r="CY13" i="51"/>
  <c r="CU13" i="51"/>
  <c r="CW13" i="51" s="1"/>
  <c r="CR13" i="51"/>
  <c r="CO13" i="51"/>
  <c r="CL13" i="51"/>
  <c r="CI13" i="51"/>
  <c r="CF13" i="51"/>
  <c r="CC13" i="51"/>
  <c r="BR13" i="51" s="1"/>
  <c r="BT13" i="51" s="1"/>
  <c r="BZ13" i="51"/>
  <c r="BW13" i="51"/>
  <c r="BS13" i="51"/>
  <c r="BQ13" i="51"/>
  <c r="BU13" i="51" s="1"/>
  <c r="BO13" i="51"/>
  <c r="BL13" i="51"/>
  <c r="BI13" i="51"/>
  <c r="BF13" i="51"/>
  <c r="BC13" i="51"/>
  <c r="AZ13" i="51"/>
  <c r="AX13" i="51"/>
  <c r="AU13" i="51"/>
  <c r="AW13" i="51" s="1"/>
  <c r="AS13" i="51"/>
  <c r="AR13" i="51"/>
  <c r="AP13" i="51"/>
  <c r="AN13" i="51"/>
  <c r="AK13" i="51"/>
  <c r="AM13" i="51" s="1"/>
  <c r="AI13" i="51"/>
  <c r="AH13" i="51"/>
  <c r="AF13" i="51"/>
  <c r="AD13" i="51"/>
  <c r="AA13" i="51"/>
  <c r="AC13" i="51" s="1"/>
  <c r="Y13" i="51"/>
  <c r="X13" i="51"/>
  <c r="V13" i="51"/>
  <c r="DL13" i="51" s="1"/>
  <c r="F13" i="51" s="1"/>
  <c r="T13" i="51"/>
  <c r="R13" i="51"/>
  <c r="P13" i="51"/>
  <c r="P16" i="51" s="1"/>
  <c r="L13" i="51"/>
  <c r="J13" i="51"/>
  <c r="EI12" i="51"/>
  <c r="EG12" i="51"/>
  <c r="ED12" i="51"/>
  <c r="EA12" i="51"/>
  <c r="DX12" i="51"/>
  <c r="DU12" i="51"/>
  <c r="DR12" i="51"/>
  <c r="DO12" i="51"/>
  <c r="EH12" i="51" s="1"/>
  <c r="DM12" i="51"/>
  <c r="DK12" i="51"/>
  <c r="DH12" i="51"/>
  <c r="DE12" i="51"/>
  <c r="DB12" i="51"/>
  <c r="CY12" i="51"/>
  <c r="CW12" i="51"/>
  <c r="CU12" i="51"/>
  <c r="CR12" i="51"/>
  <c r="CO12" i="51"/>
  <c r="CL12" i="51"/>
  <c r="CI12" i="51"/>
  <c r="CF12" i="51"/>
  <c r="CC12" i="51"/>
  <c r="BZ12" i="51"/>
  <c r="BR12" i="51" s="1"/>
  <c r="BW12" i="51"/>
  <c r="BS12" i="51"/>
  <c r="BT12" i="51" s="1"/>
  <c r="BQ12" i="51"/>
  <c r="BO12" i="51"/>
  <c r="BL12" i="51"/>
  <c r="BI12" i="51"/>
  <c r="BF12" i="51"/>
  <c r="BC12" i="51"/>
  <c r="AZ12" i="51"/>
  <c r="AX12" i="51"/>
  <c r="AW12" i="51"/>
  <c r="AU12" i="51"/>
  <c r="AS12" i="51"/>
  <c r="AP12" i="51"/>
  <c r="AR12" i="51" s="1"/>
  <c r="AN12" i="51"/>
  <c r="AM12" i="51"/>
  <c r="AK12" i="51"/>
  <c r="AI12" i="51"/>
  <c r="AF12" i="51"/>
  <c r="AH12" i="51" s="1"/>
  <c r="AD12" i="51"/>
  <c r="AC12" i="51"/>
  <c r="AA12" i="51"/>
  <c r="Y12" i="51"/>
  <c r="V12" i="51"/>
  <c r="X12" i="51" s="1"/>
  <c r="R12" i="51"/>
  <c r="P12" i="51"/>
  <c r="T12" i="51" s="1"/>
  <c r="O12" i="51"/>
  <c r="L12" i="51"/>
  <c r="N12" i="51" s="1"/>
  <c r="K12" i="51"/>
  <c r="M12" i="51" s="1"/>
  <c r="J12" i="51"/>
  <c r="G12" i="51"/>
  <c r="E12" i="51"/>
  <c r="EI11" i="51"/>
  <c r="EG11" i="51"/>
  <c r="ED11" i="51"/>
  <c r="EA11" i="51"/>
  <c r="DX11" i="51"/>
  <c r="EH11" i="51" s="1"/>
  <c r="DU11" i="51"/>
  <c r="DR11" i="51"/>
  <c r="DO11" i="51"/>
  <c r="DM11" i="51"/>
  <c r="G11" i="51" s="1"/>
  <c r="DK11" i="51"/>
  <c r="E11" i="51" s="1"/>
  <c r="DH11" i="51"/>
  <c r="DE11" i="51"/>
  <c r="DB11" i="51"/>
  <c r="CY11" i="51"/>
  <c r="CU11" i="51"/>
  <c r="CW11" i="51" s="1"/>
  <c r="CR11" i="51"/>
  <c r="CO11" i="51"/>
  <c r="CL11" i="51"/>
  <c r="CI11" i="51"/>
  <c r="CF11" i="51"/>
  <c r="CC11" i="51"/>
  <c r="BZ11" i="51"/>
  <c r="BW11" i="51"/>
  <c r="BS11" i="51"/>
  <c r="BU11" i="51" s="1"/>
  <c r="BR11" i="51"/>
  <c r="BT11" i="51" s="1"/>
  <c r="BQ11" i="51"/>
  <c r="BO11" i="51"/>
  <c r="BL11" i="51"/>
  <c r="BI11" i="51"/>
  <c r="BF11" i="51"/>
  <c r="BC11" i="51"/>
  <c r="AZ11" i="51"/>
  <c r="AX11" i="51"/>
  <c r="AU11" i="51"/>
  <c r="AW11" i="51" s="1"/>
  <c r="AS11" i="51"/>
  <c r="AR11" i="51"/>
  <c r="AP11" i="51"/>
  <c r="AN11" i="51"/>
  <c r="AK11" i="51"/>
  <c r="AM11" i="51" s="1"/>
  <c r="AI11" i="51"/>
  <c r="AH11" i="51"/>
  <c r="AF11" i="51"/>
  <c r="AD11" i="51"/>
  <c r="AA11" i="51"/>
  <c r="K11" i="51" s="1"/>
  <c r="N11" i="51" s="1"/>
  <c r="Y11" i="51"/>
  <c r="X11" i="51"/>
  <c r="V11" i="51"/>
  <c r="DL11" i="51" s="1"/>
  <c r="F11" i="51" s="1"/>
  <c r="R11" i="51"/>
  <c r="P11" i="51"/>
  <c r="L11" i="51"/>
  <c r="O11" i="51" s="1"/>
  <c r="J11" i="51"/>
  <c r="EI10" i="51"/>
  <c r="EI16" i="51" s="1"/>
  <c r="EG10" i="51"/>
  <c r="EG16" i="51" s="1"/>
  <c r="ED10" i="51"/>
  <c r="EA10" i="51"/>
  <c r="DX10" i="51"/>
  <c r="DU10" i="51"/>
  <c r="DR10" i="51"/>
  <c r="DO10" i="51"/>
  <c r="EH10" i="51" s="1"/>
  <c r="EH16" i="51" s="1"/>
  <c r="DM10" i="51"/>
  <c r="DM16" i="51" s="1"/>
  <c r="DK10" i="51"/>
  <c r="DK16" i="51" s="1"/>
  <c r="DH10" i="51"/>
  <c r="DE10" i="51"/>
  <c r="DB10" i="51"/>
  <c r="CY10" i="51"/>
  <c r="CW10" i="51"/>
  <c r="CU10" i="51"/>
  <c r="CR10" i="51"/>
  <c r="CO10" i="51"/>
  <c r="CL10" i="51"/>
  <c r="CI10" i="51"/>
  <c r="CI16" i="51" s="1"/>
  <c r="CF10" i="51"/>
  <c r="CC10" i="51"/>
  <c r="BZ10" i="51"/>
  <c r="BR10" i="51" s="1"/>
  <c r="BW10" i="51"/>
  <c r="BS10" i="51"/>
  <c r="BS16" i="51" s="1"/>
  <c r="BQ10" i="51"/>
  <c r="BQ16" i="51" s="1"/>
  <c r="BO10" i="51"/>
  <c r="BL10" i="51"/>
  <c r="BI10" i="51"/>
  <c r="BF10" i="51"/>
  <c r="BC10" i="51"/>
  <c r="AZ10" i="51"/>
  <c r="AX10" i="51"/>
  <c r="AW10" i="51"/>
  <c r="AU10" i="51"/>
  <c r="AS10" i="51"/>
  <c r="AP10" i="51"/>
  <c r="AR10" i="51" s="1"/>
  <c r="AN10" i="51"/>
  <c r="AK10" i="51"/>
  <c r="AM10" i="51" s="1"/>
  <c r="AI10" i="51"/>
  <c r="AF10" i="51"/>
  <c r="AH10" i="51" s="1"/>
  <c r="AD10" i="51"/>
  <c r="AC10" i="51"/>
  <c r="AA10" i="51"/>
  <c r="Y10" i="51"/>
  <c r="V10" i="51"/>
  <c r="K10" i="51" s="1"/>
  <c r="R10" i="51"/>
  <c r="T10" i="51" s="1"/>
  <c r="Q10" i="51"/>
  <c r="P10" i="51"/>
  <c r="L10" i="51"/>
  <c r="J10" i="51"/>
  <c r="O10" i="51" s="1"/>
  <c r="G10" i="51"/>
  <c r="G16" i="51" s="1"/>
  <c r="E10" i="51"/>
  <c r="E16" i="51" s="1"/>
  <c r="AF11" i="48"/>
  <c r="AF12" i="48"/>
  <c r="AF13" i="48"/>
  <c r="AF14" i="48"/>
  <c r="AF16" i="48"/>
  <c r="AF10" i="48"/>
  <c r="BR16" i="51" l="1"/>
  <c r="I16" i="51"/>
  <c r="I13" i="51"/>
  <c r="H13" i="51"/>
  <c r="N10" i="51"/>
  <c r="M10" i="51"/>
  <c r="I11" i="51"/>
  <c r="H11" i="51"/>
  <c r="AW16" i="51"/>
  <c r="BU16" i="51"/>
  <c r="BT16" i="51"/>
  <c r="BT14" i="51"/>
  <c r="AC16" i="51"/>
  <c r="CW16" i="51"/>
  <c r="DL10" i="51"/>
  <c r="L16" i="51"/>
  <c r="AN16" i="51"/>
  <c r="V17" i="51"/>
  <c r="S10" i="51"/>
  <c r="T11" i="51"/>
  <c r="Q12" i="51"/>
  <c r="S12" i="51" s="1"/>
  <c r="BU12" i="51"/>
  <c r="K14" i="51"/>
  <c r="J16" i="51"/>
  <c r="R16" i="51"/>
  <c r="AD16" i="51"/>
  <c r="AX16" i="51"/>
  <c r="I10" i="51"/>
  <c r="BU10" i="51"/>
  <c r="X10" i="51"/>
  <c r="I12" i="51"/>
  <c r="DL12" i="51"/>
  <c r="F12" i="51" s="1"/>
  <c r="H12" i="51" s="1"/>
  <c r="BT10" i="51"/>
  <c r="M11" i="51"/>
  <c r="Q11" i="51"/>
  <c r="Q16" i="51" s="1"/>
  <c r="AC11" i="51"/>
  <c r="K13" i="51"/>
  <c r="N13" i="51" s="1"/>
  <c r="O13" i="51"/>
  <c r="DL14" i="51"/>
  <c r="F14" i="51" s="1"/>
  <c r="H14" i="51" s="1"/>
  <c r="Q13" i="51"/>
  <c r="S13" i="51" s="1"/>
  <c r="ED11" i="48"/>
  <c r="ED12" i="48"/>
  <c r="ED13" i="48"/>
  <c r="ED14" i="48"/>
  <c r="ED10" i="48"/>
  <c r="DR11" i="48"/>
  <c r="DR12" i="48"/>
  <c r="DR13" i="48"/>
  <c r="DR14" i="48"/>
  <c r="DR10" i="48"/>
  <c r="DO11" i="48"/>
  <c r="DO12" i="48"/>
  <c r="DO13" i="48"/>
  <c r="DO14" i="48"/>
  <c r="DO10" i="48"/>
  <c r="DH11" i="48"/>
  <c r="DH12" i="48"/>
  <c r="DH13" i="48"/>
  <c r="DH14" i="48"/>
  <c r="DH10" i="48"/>
  <c r="DE11" i="48"/>
  <c r="DE12" i="48"/>
  <c r="DE13" i="48"/>
  <c r="DE14" i="48"/>
  <c r="DE10" i="48"/>
  <c r="DB11" i="48"/>
  <c r="DB12" i="48"/>
  <c r="DB13" i="48"/>
  <c r="DB14" i="48"/>
  <c r="DB10" i="48"/>
  <c r="CY11" i="48"/>
  <c r="CY12" i="48"/>
  <c r="CY13" i="48"/>
  <c r="CY14" i="48"/>
  <c r="CY10" i="48"/>
  <c r="CU11" i="48"/>
  <c r="CU12" i="48"/>
  <c r="CU13" i="48"/>
  <c r="CU14" i="48"/>
  <c r="CU10" i="48"/>
  <c r="CR11" i="48"/>
  <c r="CR12" i="48"/>
  <c r="CR13" i="48"/>
  <c r="CR14" i="48"/>
  <c r="CR10" i="48"/>
  <c r="CO11" i="48"/>
  <c r="CO12" i="48"/>
  <c r="CO13" i="48"/>
  <c r="CO14" i="48"/>
  <c r="CO10" i="48"/>
  <c r="CL11" i="48"/>
  <c r="CL12" i="48"/>
  <c r="CL13" i="48"/>
  <c r="CL14" i="48"/>
  <c r="CL10" i="48"/>
  <c r="CF11" i="48"/>
  <c r="CF12" i="48"/>
  <c r="CF13" i="48"/>
  <c r="CF14" i="48"/>
  <c r="CF10" i="48"/>
  <c r="CC11" i="48"/>
  <c r="CC12" i="48"/>
  <c r="CC13" i="48"/>
  <c r="CC14" i="48"/>
  <c r="CC10" i="48"/>
  <c r="BZ11" i="48"/>
  <c r="BZ12" i="48"/>
  <c r="BZ13" i="48"/>
  <c r="BZ14" i="48"/>
  <c r="BZ10" i="48"/>
  <c r="BW11" i="48"/>
  <c r="BW12" i="48"/>
  <c r="BW13" i="48"/>
  <c r="BW14" i="48"/>
  <c r="BW10" i="48"/>
  <c r="BI11" i="48"/>
  <c r="BI12" i="48"/>
  <c r="BI13" i="48"/>
  <c r="BI14" i="48"/>
  <c r="BI10" i="48"/>
  <c r="BF11" i="48"/>
  <c r="BF12" i="48"/>
  <c r="BF13" i="48"/>
  <c r="BF14" i="48"/>
  <c r="BF10" i="48"/>
  <c r="AU11" i="48"/>
  <c r="AU12" i="48"/>
  <c r="AU13" i="48"/>
  <c r="AU14" i="48"/>
  <c r="AU10" i="48"/>
  <c r="AP11" i="48"/>
  <c r="AP12" i="48"/>
  <c r="AP13" i="48"/>
  <c r="AP14" i="48"/>
  <c r="AP10" i="48"/>
  <c r="AK11" i="48"/>
  <c r="AK12" i="48"/>
  <c r="AK13" i="48"/>
  <c r="AK14" i="48"/>
  <c r="AK10" i="48"/>
  <c r="AA11" i="48"/>
  <c r="AA12" i="48"/>
  <c r="AA13" i="48"/>
  <c r="AA14" i="48"/>
  <c r="AA10" i="48"/>
  <c r="V11" i="48"/>
  <c r="V12" i="48"/>
  <c r="V13" i="48"/>
  <c r="V14" i="48"/>
  <c r="V10" i="48"/>
  <c r="N14" i="51" l="1"/>
  <c r="M14" i="51"/>
  <c r="F10" i="51"/>
  <c r="DL16" i="51"/>
  <c r="M13" i="51"/>
  <c r="S11" i="51"/>
  <c r="K16" i="51"/>
  <c r="M16" i="51"/>
  <c r="O16" i="51"/>
  <c r="N16" i="51"/>
  <c r="S16" i="51"/>
  <c r="T16" i="51"/>
  <c r="EA11" i="48"/>
  <c r="EA12" i="48"/>
  <c r="EA13" i="48"/>
  <c r="EA14" i="48"/>
  <c r="EA10" i="48"/>
  <c r="DU11" i="48"/>
  <c r="DU12" i="48"/>
  <c r="DU13" i="48"/>
  <c r="DU14" i="48"/>
  <c r="DU10" i="48"/>
  <c r="BO11" i="48"/>
  <c r="BO12" i="48"/>
  <c r="BO13" i="48"/>
  <c r="BO14" i="48"/>
  <c r="BO10" i="48"/>
  <c r="BL11" i="48"/>
  <c r="BL12" i="48"/>
  <c r="BL13" i="48"/>
  <c r="BL14" i="48"/>
  <c r="BL10" i="48"/>
  <c r="BC11" i="48"/>
  <c r="BC12" i="48"/>
  <c r="BC13" i="48"/>
  <c r="BC14" i="48"/>
  <c r="BC10" i="48"/>
  <c r="AZ11" i="48"/>
  <c r="AZ12" i="48"/>
  <c r="AZ13" i="48"/>
  <c r="AZ14" i="48"/>
  <c r="AZ10" i="48"/>
  <c r="F16" i="51" l="1"/>
  <c r="H16" i="51" s="1"/>
  <c r="H10" i="51"/>
  <c r="J10" i="48"/>
  <c r="DX11" i="48" l="1"/>
  <c r="DX12" i="48"/>
  <c r="DX13" i="48"/>
  <c r="DX14" i="48"/>
  <c r="DX10" i="48"/>
  <c r="DM10" i="48" l="1"/>
  <c r="DK10" i="48" l="1"/>
  <c r="EG10" i="48" l="1"/>
  <c r="BQ10" i="48" l="1"/>
  <c r="BQ11" i="48"/>
  <c r="BQ12" i="48"/>
  <c r="BQ13" i="48"/>
  <c r="BQ14" i="48"/>
  <c r="EG11" i="48" l="1"/>
  <c r="EG12" i="48"/>
  <c r="EG13" i="48"/>
  <c r="EG14" i="48"/>
  <c r="J11" i="48" l="1"/>
  <c r="P10" i="48"/>
  <c r="J12" i="48"/>
  <c r="J13" i="48"/>
  <c r="J14" i="48"/>
  <c r="DF18" i="48" l="1"/>
  <c r="L10" i="48"/>
  <c r="L11" i="48"/>
  <c r="L12" i="48"/>
  <c r="L13" i="48"/>
  <c r="L14" i="48"/>
  <c r="EH10" i="48" l="1"/>
  <c r="DF16" i="48"/>
  <c r="CZ16" i="48"/>
  <c r="CW14" i="48"/>
  <c r="CW12" i="48"/>
  <c r="CW11" i="48"/>
  <c r="CS16" i="48"/>
  <c r="CP16" i="48"/>
  <c r="CM16" i="48"/>
  <c r="CI14" i="48"/>
  <c r="CI13" i="48"/>
  <c r="CI12" i="48"/>
  <c r="CI11" i="48"/>
  <c r="CI10" i="48"/>
  <c r="CG16" i="48"/>
  <c r="CA16" i="48"/>
  <c r="BM16" i="48"/>
  <c r="BJ16" i="48"/>
  <c r="AW14" i="48"/>
  <c r="AW13" i="48"/>
  <c r="AW12" i="48"/>
  <c r="AW10" i="48"/>
  <c r="AR14" i="48"/>
  <c r="AR12" i="48"/>
  <c r="AR11" i="48"/>
  <c r="AM14" i="48"/>
  <c r="AM13" i="48"/>
  <c r="AM12" i="48"/>
  <c r="AH13" i="48"/>
  <c r="AH12" i="48"/>
  <c r="AH11" i="48"/>
  <c r="AC14" i="48"/>
  <c r="AC13" i="48"/>
  <c r="AC12" i="48"/>
  <c r="AC11" i="48"/>
  <c r="AC10" i="48"/>
  <c r="EF16" i="48"/>
  <c r="EE16" i="48"/>
  <c r="EC16" i="48"/>
  <c r="ED16" i="48" s="1"/>
  <c r="EB16" i="48"/>
  <c r="DZ16" i="48"/>
  <c r="EA16" i="48" s="1"/>
  <c r="DY16" i="48"/>
  <c r="DW16" i="48"/>
  <c r="DX16" i="48" s="1"/>
  <c r="DV16" i="48"/>
  <c r="DT16" i="48"/>
  <c r="DU16" i="48" s="1"/>
  <c r="DS16" i="48"/>
  <c r="DQ16" i="48"/>
  <c r="DR16" i="48" s="1"/>
  <c r="DP16" i="48"/>
  <c r="DJ16" i="48"/>
  <c r="DI16" i="48"/>
  <c r="DG16" i="48"/>
  <c r="DH16" i="48" s="1"/>
  <c r="DD16" i="48"/>
  <c r="DE16" i="48" s="1"/>
  <c r="DC16" i="48"/>
  <c r="DA16" i="48"/>
  <c r="DB16" i="48" s="1"/>
  <c r="CV16" i="48"/>
  <c r="CT16" i="48"/>
  <c r="CU16" i="48" s="1"/>
  <c r="CQ16" i="48"/>
  <c r="CR16" i="48" s="1"/>
  <c r="CN16" i="48"/>
  <c r="CO16" i="48" s="1"/>
  <c r="CK16" i="48"/>
  <c r="CL16" i="48" s="1"/>
  <c r="CH16" i="48"/>
  <c r="CE16" i="48"/>
  <c r="CF16" i="48" s="1"/>
  <c r="CD16" i="48"/>
  <c r="CB16" i="48"/>
  <c r="CC16" i="48" s="1"/>
  <c r="BY16" i="48"/>
  <c r="BZ16" i="48" s="1"/>
  <c r="BX16" i="48"/>
  <c r="BN16" i="48"/>
  <c r="BO16" i="48" s="1"/>
  <c r="BK16" i="48"/>
  <c r="BL16" i="48" s="1"/>
  <c r="BH16" i="48"/>
  <c r="BI16" i="48" s="1"/>
  <c r="BG16" i="48"/>
  <c r="BE16" i="48"/>
  <c r="BF16" i="48" s="1"/>
  <c r="BB16" i="48"/>
  <c r="BC16" i="48" s="1"/>
  <c r="BA16" i="48"/>
  <c r="AQ16" i="48"/>
  <c r="AG16" i="48"/>
  <c r="W16" i="48"/>
  <c r="D16" i="48"/>
  <c r="C16" i="48"/>
  <c r="EI14" i="48"/>
  <c r="DM14" i="48"/>
  <c r="DK14" i="48"/>
  <c r="E14" i="48" s="1"/>
  <c r="BS14" i="48"/>
  <c r="AX14" i="48"/>
  <c r="AS14" i="48"/>
  <c r="AN14" i="48"/>
  <c r="AI14" i="48"/>
  <c r="AH14" i="48"/>
  <c r="AD14" i="48"/>
  <c r="Y14" i="48"/>
  <c r="R14" i="48"/>
  <c r="P14" i="48"/>
  <c r="EI13" i="48"/>
  <c r="DM13" i="48"/>
  <c r="DK13" i="48"/>
  <c r="BS13" i="48"/>
  <c r="AX13" i="48"/>
  <c r="AS13" i="48"/>
  <c r="AN13" i="48"/>
  <c r="AI13" i="48"/>
  <c r="AD13" i="48"/>
  <c r="Y13" i="48"/>
  <c r="R13" i="48"/>
  <c r="P13" i="48"/>
  <c r="EI12" i="48"/>
  <c r="DM12" i="48"/>
  <c r="DK12" i="48"/>
  <c r="E12" i="48" s="1"/>
  <c r="BS12" i="48"/>
  <c r="AX12" i="48"/>
  <c r="AS12" i="48"/>
  <c r="AN12" i="48"/>
  <c r="AI12" i="48"/>
  <c r="AD12" i="48"/>
  <c r="Y12" i="48"/>
  <c r="R12" i="48"/>
  <c r="P12" i="48"/>
  <c r="EI11" i="48"/>
  <c r="DM11" i="48"/>
  <c r="DK11" i="48"/>
  <c r="BS11" i="48"/>
  <c r="AX11" i="48"/>
  <c r="AS11" i="48"/>
  <c r="AN11" i="48"/>
  <c r="AI11" i="48"/>
  <c r="AD11" i="48"/>
  <c r="Y11" i="48"/>
  <c r="R11" i="48"/>
  <c r="P11" i="48"/>
  <c r="EI10" i="48"/>
  <c r="E10" i="48"/>
  <c r="BS10" i="48"/>
  <c r="AX10" i="48"/>
  <c r="AS10" i="48"/>
  <c r="AN10" i="48"/>
  <c r="AO16" i="48" s="1"/>
  <c r="AP16" i="48" s="1"/>
  <c r="AI10" i="48"/>
  <c r="AJ16" i="48" s="1"/>
  <c r="AK16" i="48" s="1"/>
  <c r="AH10" i="48"/>
  <c r="AD10" i="48"/>
  <c r="AE16" i="48" s="1"/>
  <c r="Y10" i="48"/>
  <c r="Z16" i="48" s="1"/>
  <c r="AA16" i="48" s="1"/>
  <c r="R10" i="48"/>
  <c r="CJ16" i="48" l="1"/>
  <c r="G12" i="48"/>
  <c r="BD16" i="48"/>
  <c r="AT16" i="48"/>
  <c r="AU16" i="48" s="1"/>
  <c r="AY16" i="48"/>
  <c r="AZ16" i="48" s="1"/>
  <c r="BP16" i="48"/>
  <c r="G14" i="48"/>
  <c r="G11" i="48"/>
  <c r="G13" i="48"/>
  <c r="E13" i="48"/>
  <c r="E11" i="48"/>
  <c r="DN16" i="48"/>
  <c r="DO16" i="48" s="1"/>
  <c r="G10" i="48"/>
  <c r="AB16" i="48"/>
  <c r="AD16" i="48" s="1"/>
  <c r="AL16" i="48"/>
  <c r="AN16" i="48" s="1"/>
  <c r="AV16" i="48"/>
  <c r="AX16" i="48" s="1"/>
  <c r="Q14" i="48"/>
  <c r="S14" i="48" s="1"/>
  <c r="K14" i="48"/>
  <c r="K13" i="48"/>
  <c r="M13" i="48" s="1"/>
  <c r="X12" i="48"/>
  <c r="K12" i="48"/>
  <c r="N12" i="48" s="1"/>
  <c r="K10" i="48"/>
  <c r="X11" i="48"/>
  <c r="K11" i="48"/>
  <c r="N11" i="48" s="1"/>
  <c r="CI16" i="48"/>
  <c r="CW16" i="48"/>
  <c r="BR14" i="48"/>
  <c r="BT14" i="48" s="1"/>
  <c r="AR16" i="48"/>
  <c r="T10" i="48"/>
  <c r="AI16" i="48"/>
  <c r="EG16" i="48"/>
  <c r="CW13" i="48"/>
  <c r="BQ16" i="48"/>
  <c r="BR12" i="48"/>
  <c r="BT12" i="48" s="1"/>
  <c r="BU13" i="48"/>
  <c r="BU14" i="48"/>
  <c r="BU11" i="48"/>
  <c r="AS16" i="48"/>
  <c r="AR13" i="48"/>
  <c r="DK16" i="48"/>
  <c r="O11" i="48"/>
  <c r="O12" i="48"/>
  <c r="T12" i="48"/>
  <c r="O14" i="48"/>
  <c r="J16" i="48"/>
  <c r="O13" i="48"/>
  <c r="O10" i="48"/>
  <c r="P16" i="48"/>
  <c r="T14" i="48"/>
  <c r="T11" i="48"/>
  <c r="EH12" i="48"/>
  <c r="EH14" i="48"/>
  <c r="EH13" i="48"/>
  <c r="BR11" i="48"/>
  <c r="BT11" i="48" s="1"/>
  <c r="BR13" i="48"/>
  <c r="BT13" i="48" s="1"/>
  <c r="DL10" i="48"/>
  <c r="F10" i="48" s="1"/>
  <c r="AW11" i="48"/>
  <c r="DL11" i="48"/>
  <c r="BU10" i="48"/>
  <c r="EH11" i="48"/>
  <c r="EI16" i="48" s="1"/>
  <c r="AM11" i="48"/>
  <c r="Q10" i="48"/>
  <c r="S10" i="48" s="1"/>
  <c r="T13" i="48"/>
  <c r="DL14" i="48"/>
  <c r="X10" i="48"/>
  <c r="AR10" i="48"/>
  <c r="BR10" i="48"/>
  <c r="Q13" i="48"/>
  <c r="S13" i="48" s="1"/>
  <c r="X14" i="48"/>
  <c r="AM10" i="48"/>
  <c r="CW10" i="48"/>
  <c r="Q12" i="48"/>
  <c r="S12" i="48" s="1"/>
  <c r="BU12" i="48"/>
  <c r="DL12" i="48"/>
  <c r="X13" i="48"/>
  <c r="R16" i="48"/>
  <c r="DL13" i="48"/>
  <c r="Q11" i="48"/>
  <c r="S11" i="48" s="1"/>
  <c r="CX16" i="48" l="1"/>
  <c r="CY16" i="48" s="1"/>
  <c r="BS16" i="48"/>
  <c r="BU16" i="48" s="1"/>
  <c r="DM16" i="48"/>
  <c r="AM16" i="48"/>
  <c r="BV16" i="48"/>
  <c r="BW16" i="48" s="1"/>
  <c r="U16" i="48"/>
  <c r="L16" i="48"/>
  <c r="O16" i="48" s="1"/>
  <c r="K16" i="48"/>
  <c r="I13" i="48"/>
  <c r="I14" i="48"/>
  <c r="AH16" i="48"/>
  <c r="AW16" i="48"/>
  <c r="F12" i="48"/>
  <c r="H12" i="48" s="1"/>
  <c r="AC16" i="48"/>
  <c r="I11" i="48"/>
  <c r="I12" i="48"/>
  <c r="E16" i="48"/>
  <c r="F14" i="48"/>
  <c r="H14" i="48" s="1"/>
  <c r="EH16" i="48"/>
  <c r="F11" i="48"/>
  <c r="H11" i="48" s="1"/>
  <c r="F13" i="48"/>
  <c r="H13" i="48" s="1"/>
  <c r="M12" i="48"/>
  <c r="N13" i="48"/>
  <c r="BR16" i="48"/>
  <c r="M11" i="48"/>
  <c r="N10" i="48"/>
  <c r="M10" i="48"/>
  <c r="Q16" i="48"/>
  <c r="G16" i="48"/>
  <c r="I10" i="48"/>
  <c r="DL16" i="48"/>
  <c r="T16" i="48"/>
  <c r="N14" i="48"/>
  <c r="M14" i="48"/>
  <c r="BT10" i="48"/>
  <c r="V16" i="48" l="1"/>
  <c r="V17" i="48" s="1"/>
  <c r="Y16" i="48"/>
  <c r="X16" i="48"/>
  <c r="N16" i="48"/>
  <c r="S16" i="48"/>
  <c r="BT16" i="48"/>
  <c r="F16" i="48"/>
  <c r="M16" i="48"/>
  <c r="H10" i="48"/>
  <c r="I16" i="48"/>
  <c r="H16" i="48" l="1"/>
</calcChain>
</file>

<file path=xl/sharedStrings.xml><?xml version="1.0" encoding="utf-8"?>
<sst xmlns="http://schemas.openxmlformats.org/spreadsheetml/2006/main" count="394" uniqueCount="83">
  <si>
    <t>ՀԱՇՎԵՏՎՈՒԹՅՈՒՆ</t>
  </si>
  <si>
    <t>հազ․ ՀՀ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</si>
  <si>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</si>
  <si>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</si>
  <si>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</si>
  <si>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</si>
  <si>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</si>
  <si>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rPr>
        <b/>
        <sz val="12"/>
        <rFont val="GHEA Grapalat"/>
        <family val="3"/>
      </rP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</si>
  <si>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</si>
  <si>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</si>
  <si>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</si>
  <si>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</si>
  <si>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</si>
  <si>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</si>
  <si>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</si>
  <si>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</si>
  <si>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</si>
  <si>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</si>
  <si>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</si>
  <si>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</si>
  <si>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</si>
  <si>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</si>
  <si>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</si>
  <si>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Գույքային հարկեր անշարժ գույքից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</si>
  <si>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</si>
  <si>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</si>
  <si>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 Համայնքի բյուջե մուտքագրվող անշարժ գույքի հարկ</t>
  </si>
  <si>
    <r>
      <rPr>
        <b/>
        <sz val="12"/>
        <rFont val="GHEA Grapalat"/>
        <family val="3"/>
      </rPr>
      <t>տող 1120    1.2 Գույքային հարկեր այլ գույքից այդ թվում`Գույքահարկ փոխադրամիջոցների համար</t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</si>
  <si>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</si>
  <si>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</si>
  <si>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</si>
  <si>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</si>
  <si>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rPr>
        <sz val="12"/>
        <rFont val="GHEA Grapalat"/>
        <family val="3"/>
      </rP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</si>
  <si>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</si>
  <si>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</si>
  <si>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</si>
  <si>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</si>
  <si>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</si>
  <si>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</si>
  <si>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</si>
  <si>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</si>
  <si>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</si>
  <si>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</si>
  <si>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</si>
  <si>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</si>
  <si>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</si>
  <si>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sz val="12"/>
        <rFont val="GHEA Grapalat"/>
        <family val="3"/>
      </rP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</si>
  <si>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</si>
  <si>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</si>
  <si>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</si>
  <si>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</si>
  <si>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</si>
  <si>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r>
      <rPr>
        <sz val="10"/>
        <rFont val="GHEA Grapalat"/>
        <family val="3"/>
      </rP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</si>
  <si>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</si>
  <si>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t>կատ. %-ը տարեկան ծրագրի նկատմամբ</t>
  </si>
  <si>
    <t>Տարբերույուն</t>
  </si>
  <si>
    <t xml:space="preserve">փաստ.                                                                            </t>
  </si>
  <si>
    <t>5=4-3</t>
  </si>
  <si>
    <t>Ք. Վարդենիս</t>
  </si>
  <si>
    <t>Ք. Գավառ</t>
  </si>
  <si>
    <t>Ք. Ճամբարակ</t>
  </si>
  <si>
    <t>Ք. Մարտունի</t>
  </si>
  <si>
    <t>Ք.  Սևան</t>
  </si>
  <si>
    <t>Ընդամենը</t>
  </si>
  <si>
    <t xml:space="preserve">փաստ  (91ամիս)  </t>
  </si>
  <si>
    <t/>
  </si>
  <si>
    <t xml:space="preserve">փաստ  ( 4ամիս)  </t>
  </si>
  <si>
    <r>
      <t xml:space="preserve"> </t>
    </r>
    <r>
      <rPr>
        <sz val="14"/>
        <rFont val="Arial"/>
        <family val="2"/>
        <charset val="204"/>
      </rPr>
      <t>ՀՀ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ԳԵՂԱՐՔՈՒՆԻՔԻ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ՄԱՐԶԻ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ՀԱՄԱՅՆՔՆԵՐԻ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ԲՅՈՒՋԵՏԱՅԻՆ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ԵԿԱՄՈՒՏՆԵՐԻ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ՎԵՐԱԲԵՐՅԱԼ</t>
    </r>
    <r>
      <rPr>
        <sz val="14"/>
        <rFont val="GHEA Grapalat"/>
        <family val="3"/>
      </rPr>
      <t xml:space="preserve">  (</t>
    </r>
    <r>
      <rPr>
        <sz val="14"/>
        <rFont val="Arial"/>
        <family val="2"/>
        <charset val="204"/>
      </rPr>
      <t>աճողական</t>
    </r>
    <r>
      <rPr>
        <sz val="14"/>
        <rFont val="GHEA Grapalat"/>
        <family val="3"/>
      </rPr>
      <t>)  2025</t>
    </r>
    <r>
      <rPr>
        <sz val="14"/>
        <rFont val="Arial"/>
        <family val="2"/>
        <charset val="204"/>
      </rPr>
      <t>թ</t>
    </r>
    <r>
      <rPr>
        <sz val="14"/>
        <rFont val="GHEA Grapalat"/>
        <family val="3"/>
      </rPr>
      <t>. մայիսի  «31»-</t>
    </r>
    <r>
      <rPr>
        <sz val="14"/>
        <rFont val="Arial"/>
        <family val="2"/>
        <charset val="204"/>
      </rPr>
      <t>ի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դրությամբ</t>
    </r>
    <r>
      <rPr>
        <sz val="14"/>
        <rFont val="GHEA Grapalat"/>
        <family val="3"/>
      </rPr>
      <t xml:space="preserve">  </t>
    </r>
  </si>
  <si>
    <t xml:space="preserve">փաստ  (5 ամիս)  </t>
  </si>
  <si>
    <t xml:space="preserve">փաստ  (5 ամիս)   </t>
  </si>
  <si>
    <r>
      <t xml:space="preserve"> </t>
    </r>
    <r>
      <rPr>
        <sz val="16"/>
        <rFont val="Arial"/>
        <family val="2"/>
        <charset val="204"/>
      </rPr>
      <t>ՀՀ</t>
    </r>
    <r>
      <rPr>
        <sz val="16"/>
        <rFont val="GHEA Grapalat"/>
        <family val="3"/>
      </rPr>
      <t xml:space="preserve"> </t>
    </r>
    <r>
      <rPr>
        <sz val="16"/>
        <rFont val="Arial"/>
        <family val="2"/>
        <charset val="204"/>
      </rPr>
      <t>ԳԵՂԱՐՔՈՒՆԻՔԻ</t>
    </r>
    <r>
      <rPr>
        <sz val="16"/>
        <rFont val="GHEA Grapalat"/>
        <family val="3"/>
      </rPr>
      <t xml:space="preserve">  </t>
    </r>
    <r>
      <rPr>
        <sz val="16"/>
        <rFont val="Arial"/>
        <family val="2"/>
        <charset val="204"/>
      </rPr>
      <t>ՄԱՐԶԻ</t>
    </r>
    <r>
      <rPr>
        <sz val="16"/>
        <rFont val="GHEA Grapalat"/>
        <family val="3"/>
      </rPr>
      <t xml:space="preserve">  </t>
    </r>
    <r>
      <rPr>
        <sz val="16"/>
        <rFont val="Arial"/>
        <family val="2"/>
        <charset val="204"/>
      </rPr>
      <t>ՀԱՄԱՅՆՔՆԵՐԻ</t>
    </r>
    <r>
      <rPr>
        <sz val="16"/>
        <rFont val="GHEA Grapalat"/>
        <family val="3"/>
      </rPr>
      <t xml:space="preserve">   </t>
    </r>
    <r>
      <rPr>
        <sz val="16"/>
        <rFont val="Arial"/>
        <family val="2"/>
        <charset val="204"/>
      </rPr>
      <t>ԲՅՈՒՋԵՏԱՅԻՆ</t>
    </r>
    <r>
      <rPr>
        <sz val="16"/>
        <rFont val="GHEA Grapalat"/>
        <family val="3"/>
      </rPr>
      <t xml:space="preserve">   </t>
    </r>
    <r>
      <rPr>
        <sz val="16"/>
        <rFont val="Arial"/>
        <family val="2"/>
        <charset val="204"/>
      </rPr>
      <t>ԵԿԱՄՈՒՏՆԵՐԻ</t>
    </r>
    <r>
      <rPr>
        <sz val="16"/>
        <rFont val="GHEA Grapalat"/>
        <family val="3"/>
      </rPr>
      <t xml:space="preserve">   </t>
    </r>
    <r>
      <rPr>
        <sz val="16"/>
        <rFont val="Arial"/>
        <family val="2"/>
        <charset val="204"/>
      </rPr>
      <t>ՎԵՐԱԲԵՐՅԱԼ</t>
    </r>
    <r>
      <rPr>
        <sz val="16"/>
        <rFont val="GHEA Grapalat"/>
        <family val="3"/>
      </rPr>
      <t xml:space="preserve">  (</t>
    </r>
    <r>
      <rPr>
        <sz val="16"/>
        <rFont val="Arial"/>
        <family val="2"/>
        <charset val="204"/>
      </rPr>
      <t>աճողական</t>
    </r>
    <r>
      <rPr>
        <sz val="16"/>
        <rFont val="GHEA Grapalat"/>
        <family val="3"/>
      </rPr>
      <t>)  2025</t>
    </r>
    <r>
      <rPr>
        <sz val="16"/>
        <rFont val="Arial"/>
        <family val="2"/>
        <charset val="204"/>
      </rPr>
      <t>թ</t>
    </r>
    <r>
      <rPr>
        <sz val="16"/>
        <rFont val="GHEA Grapalat"/>
        <family val="3"/>
      </rPr>
      <t>. մայիսի  «31»-</t>
    </r>
    <r>
      <rPr>
        <sz val="16"/>
        <rFont val="Arial"/>
        <family val="2"/>
        <charset val="204"/>
      </rPr>
      <t>ի</t>
    </r>
    <r>
      <rPr>
        <sz val="16"/>
        <rFont val="GHEA Grapalat"/>
        <family val="3"/>
      </rPr>
      <t xml:space="preserve"> </t>
    </r>
    <r>
      <rPr>
        <sz val="16"/>
        <rFont val="Arial"/>
        <family val="2"/>
        <charset val="204"/>
      </rPr>
      <t>դրությամբ</t>
    </r>
    <r>
      <rPr>
        <sz val="16"/>
        <rFont val="GHEA Grapalat"/>
        <family val="3"/>
      </rPr>
      <t xml:space="preserve">  </t>
    </r>
  </si>
  <si>
    <r>
      <t>որից` Սեփական եկամուտներ</t>
    </r>
    <r>
      <rPr>
        <sz val="16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</si>
  <si>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տող 1120    1.2 Գույքային հարկեր այլ գույքից այդ թվում`Գույքահարկ փոխադրամիջոցների համար</t>
  </si>
  <si>
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</si>
  <si>
    <r>
      <rPr>
        <b/>
        <sz val="16"/>
        <rFont val="GHEA Grapalat"/>
        <family val="3"/>
      </rPr>
      <t>տող 1341</t>
    </r>
    <r>
      <rPr>
        <sz val="16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</si>
  <si>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6"/>
        <rFont val="GHEA Grapalat"/>
        <family val="3"/>
      </rPr>
      <t xml:space="preserve"> տող 1342</t>
    </r>
    <r>
      <rPr>
        <sz val="16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</si>
  <si>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6"/>
        <rFont val="GHEA Grapalat"/>
        <family val="3"/>
      </rPr>
      <t xml:space="preserve"> տող 1352</t>
    </r>
    <r>
      <rPr>
        <sz val="16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</si>
  <si>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6"/>
        <rFont val="GHEA Grapalat"/>
        <family val="3"/>
      </rPr>
      <t xml:space="preserve">տող 1220+1240     </t>
    </r>
    <r>
      <rPr>
        <sz val="16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</si>
  <si>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6"/>
        <rFont val="GHEA Grapalat"/>
        <family val="3"/>
      </rPr>
      <t xml:space="preserve"> տող 1260   </t>
    </r>
    <r>
      <rPr>
        <sz val="16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</si>
  <si>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6"/>
        <rFont val="GHEA Grapalat"/>
        <family val="3"/>
      </rPr>
      <t xml:space="preserve"> տող 1381+տող 1382</t>
    </r>
    <r>
      <rPr>
        <sz val="16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</si>
  <si>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6"/>
        <rFont val="GHEA Grapalat"/>
        <family val="3"/>
      </rPr>
      <t xml:space="preserve">տող 1391+1393   </t>
    </r>
    <r>
      <rPr>
        <sz val="16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</si>
  <si>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6"/>
        <rFont val="GHEA Grapalat"/>
        <family val="3"/>
      </rPr>
      <t>տող 1392</t>
    </r>
    <r>
      <rPr>
        <sz val="16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</si>
  <si>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ծրագիր </t>
    </r>
    <r>
      <rPr>
        <sz val="16"/>
        <rFont val="Calibri"/>
        <family val="2"/>
        <charset val="204"/>
      </rPr>
      <t>(1-ին եռամսյակ, 1-ին կիսամյակ, 9 ամիս)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</si>
</sst>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3" x14ac:knownFonts="1">
    <font>
      <sz val="11"/>
      <color theme="1"/>
      <name val="Calibri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sz val="10"/>
      <name val="GHEA Grapalat"/>
      <family val="3"/>
    </font>
    <font>
      <b/>
      <sz val="12"/>
      <color indexed="8"/>
      <name val="GHEA Grapalat"/>
      <family val="3"/>
    </font>
    <font>
      <sz val="10"/>
      <name val="Calibri"/>
      <family val="2"/>
      <charset val="204"/>
    </font>
    <font>
      <sz val="14"/>
      <name val="GHEA Grapalat"/>
      <family val="3"/>
    </font>
    <font>
      <b/>
      <sz val="14"/>
      <name val="GHEA Grapalat"/>
      <family val="3"/>
    </font>
    <font>
      <sz val="14"/>
      <name val="Arial"/>
      <family val="2"/>
      <charset val="204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2"/>
      <color indexed="8"/>
      <name val="GHEA Grapalat"/>
      <family val="3"/>
    </font>
    <font>
      <b/>
      <sz val="12"/>
      <color theme="1"/>
      <name val="GHEA Grapalat"/>
      <family val="3"/>
    </font>
    <font>
      <b/>
      <sz val="16"/>
      <name val="GHEA Grapalat"/>
      <family val="3"/>
    </font>
    <font>
      <sz val="16"/>
      <name val="GHEA Grapalat"/>
      <family val="3"/>
    </font>
    <font>
      <sz val="16"/>
      <name val="Arial"/>
      <family val="2"/>
      <charset val="204"/>
    </font>
    <font>
      <sz val="16"/>
      <name val="Calibri"/>
      <family val="2"/>
      <charset val="204"/>
    </font>
    <font>
      <b/>
      <sz val="16"/>
      <color theme="1"/>
      <name val="GHEA Grapalat"/>
      <family val="3"/>
    </font>
    <font>
      <b/>
      <sz val="16"/>
      <color indexed="8"/>
      <name val="GHEA Grapalat"/>
      <family val="3"/>
    </font>
    <font>
      <sz val="16"/>
      <color indexed="8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5">
    <xf numFmtId="0" fontId="0" fillId="0" borderId="0" xfId="0"/>
    <xf numFmtId="0" fontId="1" fillId="0" borderId="0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1" fillId="3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5" fillId="2" borderId="8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1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8" xfId="0" applyNumberFormat="1" applyFont="1" applyFill="1" applyBorder="1" applyAlignment="1" applyProtection="1">
      <alignment vertical="center" wrapText="1"/>
    </xf>
    <xf numFmtId="0" fontId="1" fillId="0" borderId="5" xfId="0" applyFont="1" applyFill="1" applyBorder="1" applyProtection="1"/>
    <xf numFmtId="0" fontId="1" fillId="0" borderId="0" xfId="0" applyFont="1" applyFill="1" applyBorder="1" applyProtection="1"/>
    <xf numFmtId="0" fontId="1" fillId="0" borderId="0" xfId="0" applyFont="1" applyFill="1" applyProtection="1"/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Protection="1"/>
    <xf numFmtId="0" fontId="1" fillId="2" borderId="0" xfId="0" applyFont="1" applyFill="1" applyProtection="1"/>
    <xf numFmtId="0" fontId="3" fillId="2" borderId="0" xfId="0" applyFont="1" applyFill="1" applyProtection="1"/>
    <xf numFmtId="0" fontId="5" fillId="2" borderId="0" xfId="0" applyFont="1" applyFill="1" applyAlignment="1" applyProtection="1">
      <alignment horizontal="center" vertical="center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3" borderId="0" xfId="0" applyFont="1" applyFill="1" applyProtection="1">
      <protection locked="0"/>
    </xf>
    <xf numFmtId="0" fontId="8" fillId="2" borderId="0" xfId="0" applyFont="1" applyFill="1" applyBorder="1" applyAlignment="1" applyProtection="1">
      <alignment horizontal="center" vertical="center" wrapText="1"/>
      <protection locked="0"/>
    </xf>
    <xf numFmtId="14" fontId="8" fillId="2" borderId="0" xfId="0" applyNumberFormat="1" applyFont="1" applyFill="1" applyProtection="1">
      <protection locked="0"/>
    </xf>
    <xf numFmtId="0" fontId="8" fillId="2" borderId="0" xfId="0" applyFont="1" applyFill="1" applyBorder="1" applyAlignment="1" applyProtection="1">
      <alignment horizontal="center"/>
      <protection locked="0"/>
    </xf>
    <xf numFmtId="1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8" xfId="0" applyNumberFormat="1" applyFont="1" applyFill="1" applyBorder="1" applyAlignment="1">
      <alignment horizontal="left" vertical="center"/>
    </xf>
    <xf numFmtId="165" fontId="11" fillId="0" borderId="8" xfId="0" applyNumberFormat="1" applyFont="1" applyFill="1" applyBorder="1" applyAlignment="1" applyProtection="1">
      <alignment horizontal="center" vertical="center" wrapText="1"/>
    </xf>
    <xf numFmtId="165" fontId="11" fillId="5" borderId="8" xfId="0" applyNumberFormat="1" applyFont="1" applyFill="1" applyBorder="1" applyAlignment="1" applyProtection="1">
      <alignment horizontal="center" vertical="center" wrapText="1"/>
    </xf>
    <xf numFmtId="165" fontId="11" fillId="2" borderId="8" xfId="0" applyNumberFormat="1" applyFont="1" applyFill="1" applyBorder="1" applyAlignment="1" applyProtection="1">
      <alignment horizontal="center" vertical="center" wrapText="1"/>
    </xf>
    <xf numFmtId="165" fontId="12" fillId="5" borderId="8" xfId="0" applyNumberFormat="1" applyFont="1" applyFill="1" applyBorder="1" applyAlignment="1" applyProtection="1">
      <alignment horizontal="center" vertical="center" wrapText="1"/>
    </xf>
    <xf numFmtId="165" fontId="12" fillId="2" borderId="8" xfId="0" applyNumberFormat="1" applyFont="1" applyFill="1" applyBorder="1" applyAlignment="1" applyProtection="1">
      <alignment horizontal="center" vertical="center" wrapText="1"/>
    </xf>
    <xf numFmtId="165" fontId="12" fillId="2" borderId="8" xfId="0" applyNumberFormat="1" applyFont="1" applyFill="1" applyBorder="1" applyAlignment="1" applyProtection="1">
      <alignment horizontal="center" vertical="center" wrapText="1"/>
      <protection locked="0"/>
    </xf>
    <xf numFmtId="165" fontId="12" fillId="0" borderId="8" xfId="0" applyNumberFormat="1" applyFont="1" applyFill="1" applyBorder="1" applyAlignment="1" applyProtection="1">
      <alignment horizontal="center" vertical="center" wrapText="1"/>
    </xf>
    <xf numFmtId="164" fontId="12" fillId="0" borderId="0" xfId="0" applyNumberFormat="1" applyFont="1" applyFill="1" applyAlignment="1" applyProtection="1">
      <alignment horizontal="center" vertical="center" wrapText="1"/>
      <protection locked="0"/>
    </xf>
    <xf numFmtId="164" fontId="12" fillId="2" borderId="0" xfId="0" applyNumberFormat="1" applyFont="1" applyFill="1" applyAlignment="1" applyProtection="1">
      <alignment horizontal="center" vertical="center" wrapText="1"/>
      <protection locked="0"/>
    </xf>
    <xf numFmtId="0" fontId="11" fillId="2" borderId="0" xfId="0" applyFont="1" applyFill="1" applyProtection="1">
      <protection locked="0"/>
    </xf>
    <xf numFmtId="164" fontId="11" fillId="3" borderId="8" xfId="0" applyNumberFormat="1" applyFont="1" applyFill="1" applyBorder="1" applyAlignment="1">
      <alignment horizontal="left" vertical="center" wrapText="1"/>
    </xf>
    <xf numFmtId="165" fontId="11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 applyAlignment="1">
      <alignment horizontal="center" vertical="center"/>
    </xf>
    <xf numFmtId="164" fontId="13" fillId="2" borderId="8" xfId="0" applyNumberFormat="1" applyFont="1" applyFill="1" applyBorder="1" applyAlignment="1">
      <alignment horizontal="center" vertical="center"/>
    </xf>
    <xf numFmtId="164" fontId="12" fillId="2" borderId="8" xfId="0" applyNumberFormat="1" applyFont="1" applyFill="1" applyBorder="1" applyAlignment="1">
      <alignment horizontal="center"/>
    </xf>
    <xf numFmtId="165" fontId="13" fillId="2" borderId="8" xfId="0" applyNumberFormat="1" applyFont="1" applyFill="1" applyBorder="1" applyAlignment="1">
      <alignment horizontal="center" vertical="center" wrapText="1"/>
    </xf>
    <xf numFmtId="164" fontId="13" fillId="2" borderId="8" xfId="0" applyNumberFormat="1" applyFont="1" applyFill="1" applyBorder="1" applyAlignment="1">
      <alignment horizontal="center"/>
    </xf>
    <xf numFmtId="165" fontId="12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4" fillId="2" borderId="8" xfId="0" applyNumberFormat="1" applyFont="1" applyFill="1" applyBorder="1" applyAlignment="1">
      <alignment horizontal="center" vertical="center"/>
    </xf>
    <xf numFmtId="165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 applyAlignment="1"/>
    <xf numFmtId="0" fontId="13" fillId="3" borderId="8" xfId="0" applyFont="1" applyFill="1" applyBorder="1" applyAlignment="1">
      <alignment horizontal="center" vertical="center"/>
    </xf>
    <xf numFmtId="165" fontId="12" fillId="0" borderId="0" xfId="0" applyNumberFormat="1" applyFont="1" applyFill="1" applyBorder="1" applyAlignment="1" applyProtection="1">
      <alignment horizontal="center" vertical="center" wrapText="1"/>
    </xf>
    <xf numFmtId="164" fontId="11" fillId="0" borderId="0" xfId="0" applyNumberFormat="1" applyFont="1" applyFill="1" applyAlignment="1" applyProtection="1">
      <alignment horizontal="center" vertical="center" wrapText="1"/>
    </xf>
    <xf numFmtId="164" fontId="11" fillId="2" borderId="0" xfId="0" applyNumberFormat="1" applyFont="1" applyFill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Protection="1">
      <protection locked="0"/>
    </xf>
    <xf numFmtId="165" fontId="15" fillId="5" borderId="8" xfId="0" applyNumberFormat="1" applyFont="1" applyFill="1" applyBorder="1" applyAlignment="1" applyProtection="1">
      <alignment horizontal="center" vertical="center" wrapText="1"/>
    </xf>
    <xf numFmtId="4" fontId="2" fillId="0" borderId="16" xfId="0" applyNumberFormat="1" applyFont="1" applyBorder="1" applyAlignment="1" applyProtection="1">
      <alignment horizontal="right" vertical="center"/>
      <protection locked="0"/>
    </xf>
    <xf numFmtId="165" fontId="2" fillId="0" borderId="8" xfId="0" applyNumberFormat="1" applyFont="1" applyFill="1" applyBorder="1" applyAlignment="1" applyProtection="1">
      <alignment horizontal="center" vertical="center" wrapText="1"/>
    </xf>
    <xf numFmtId="165" fontId="2" fillId="5" borderId="8" xfId="0" applyNumberFormat="1" applyFont="1" applyFill="1" applyBorder="1" applyAlignment="1" applyProtection="1">
      <alignment horizontal="center" vertical="center" wrapText="1"/>
    </xf>
    <xf numFmtId="165" fontId="2" fillId="2" borderId="8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Protection="1">
      <protection locked="0"/>
    </xf>
    <xf numFmtId="0" fontId="17" fillId="2" borderId="0" xfId="0" applyFont="1" applyFill="1" applyProtection="1">
      <protection locked="0"/>
    </xf>
    <xf numFmtId="0" fontId="17" fillId="3" borderId="0" xfId="0" applyFont="1" applyFill="1" applyProtection="1">
      <protection locked="0"/>
    </xf>
    <xf numFmtId="0" fontId="17" fillId="2" borderId="0" xfId="0" applyFont="1" applyFill="1" applyBorder="1" applyAlignment="1" applyProtection="1">
      <alignment horizontal="center" vertical="center" wrapText="1"/>
      <protection locked="0"/>
    </xf>
    <xf numFmtId="14" fontId="17" fillId="2" borderId="0" xfId="0" applyNumberFormat="1" applyFont="1" applyFill="1" applyProtection="1">
      <protection locked="0"/>
    </xf>
    <xf numFmtId="0" fontId="17" fillId="2" borderId="0" xfId="0" applyFont="1" applyFill="1" applyBorder="1" applyAlignment="1" applyProtection="1">
      <alignment horizontal="center"/>
      <protection locked="0"/>
    </xf>
    <xf numFmtId="0" fontId="17" fillId="0" borderId="5" xfId="0" applyFont="1" applyFill="1" applyBorder="1" applyProtection="1"/>
    <xf numFmtId="0" fontId="17" fillId="0" borderId="0" xfId="0" applyFont="1" applyFill="1" applyBorder="1" applyProtection="1"/>
    <xf numFmtId="0" fontId="17" fillId="0" borderId="0" xfId="0" applyFont="1" applyBorder="1" applyProtection="1"/>
    <xf numFmtId="4" fontId="17" fillId="0" borderId="8" xfId="0" applyNumberFormat="1" applyFont="1" applyFill="1" applyBorder="1" applyAlignment="1" applyProtection="1">
      <alignment vertical="center" wrapText="1"/>
    </xf>
    <xf numFmtId="0" fontId="17" fillId="0" borderId="0" xfId="0" applyFont="1" applyFill="1" applyProtection="1"/>
    <xf numFmtId="0" fontId="17" fillId="2" borderId="0" xfId="0" applyFont="1" applyFill="1" applyProtection="1"/>
    <xf numFmtId="0" fontId="17" fillId="2" borderId="8" xfId="0" applyNumberFormat="1" applyFont="1" applyFill="1" applyBorder="1" applyAlignment="1" applyProtection="1">
      <alignment horizontal="center" vertical="center" wrapText="1"/>
    </xf>
    <xf numFmtId="0" fontId="16" fillId="2" borderId="8" xfId="0" applyFont="1" applyFill="1" applyBorder="1" applyAlignment="1" applyProtection="1">
      <alignment horizontal="center" vertical="center"/>
    </xf>
    <xf numFmtId="0" fontId="16" fillId="3" borderId="8" xfId="0" applyFont="1" applyFill="1" applyBorder="1" applyAlignment="1" applyProtection="1">
      <alignment horizontal="center" vertical="center"/>
    </xf>
    <xf numFmtId="0" fontId="16" fillId="2" borderId="1" xfId="0" applyFont="1" applyFill="1" applyBorder="1" applyAlignment="1" applyProtection="1">
      <alignment horizontal="center" vertical="center" wrapText="1"/>
    </xf>
    <xf numFmtId="0" fontId="16" fillId="2" borderId="1" xfId="0" applyFont="1" applyFill="1" applyBorder="1" applyAlignment="1" applyProtection="1">
      <alignment horizontal="center" vertical="center"/>
    </xf>
    <xf numFmtId="0" fontId="16" fillId="0" borderId="0" xfId="0" applyFont="1" applyFill="1" applyAlignment="1" applyProtection="1">
      <alignment horizontal="center" vertical="center"/>
    </xf>
    <xf numFmtId="0" fontId="16" fillId="2" borderId="0" xfId="0" applyFont="1" applyFill="1" applyAlignment="1" applyProtection="1">
      <alignment horizontal="center" vertical="center"/>
    </xf>
    <xf numFmtId="1" fontId="17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7" fillId="0" borderId="8" xfId="0" applyNumberFormat="1" applyFont="1" applyFill="1" applyBorder="1" applyAlignment="1">
      <alignment horizontal="left" vertical="center"/>
    </xf>
    <xf numFmtId="4" fontId="16" fillId="0" borderId="16" xfId="0" applyNumberFormat="1" applyFont="1" applyBorder="1" applyAlignment="1" applyProtection="1">
      <alignment horizontal="right" vertical="center"/>
      <protection locked="0"/>
    </xf>
    <xf numFmtId="165" fontId="16" fillId="0" borderId="8" xfId="0" applyNumberFormat="1" applyFont="1" applyFill="1" applyBorder="1" applyAlignment="1" applyProtection="1">
      <alignment horizontal="center" vertical="center" wrapText="1"/>
    </xf>
    <xf numFmtId="165" fontId="16" fillId="5" borderId="8" xfId="0" applyNumberFormat="1" applyFont="1" applyFill="1" applyBorder="1" applyAlignment="1" applyProtection="1">
      <alignment horizontal="center" vertical="center" wrapText="1"/>
    </xf>
    <xf numFmtId="165" fontId="16" fillId="2" borderId="8" xfId="0" applyNumberFormat="1" applyFont="1" applyFill="1" applyBorder="1" applyAlignment="1" applyProtection="1">
      <alignment horizontal="center" vertical="center" wrapText="1"/>
    </xf>
    <xf numFmtId="165" fontId="16" fillId="2" borderId="8" xfId="0" applyNumberFormat="1" applyFont="1" applyFill="1" applyBorder="1" applyAlignment="1" applyProtection="1">
      <alignment horizontal="center" vertical="center" wrapText="1"/>
      <protection locked="0"/>
    </xf>
    <xf numFmtId="165" fontId="20" fillId="5" borderId="8" xfId="0" applyNumberFormat="1" applyFont="1" applyFill="1" applyBorder="1" applyAlignment="1" applyProtection="1">
      <alignment horizontal="center" vertical="center" wrapText="1"/>
    </xf>
    <xf numFmtId="165" fontId="17" fillId="0" borderId="8" xfId="0" applyNumberFormat="1" applyFont="1" applyFill="1" applyBorder="1" applyAlignment="1" applyProtection="1">
      <alignment horizontal="center" vertical="center" wrapText="1"/>
    </xf>
    <xf numFmtId="165" fontId="17" fillId="5" borderId="8" xfId="0" applyNumberFormat="1" applyFont="1" applyFill="1" applyBorder="1" applyAlignment="1" applyProtection="1">
      <alignment horizontal="center" vertical="center" wrapText="1"/>
    </xf>
    <xf numFmtId="164" fontId="16" fillId="0" borderId="0" xfId="0" applyNumberFormat="1" applyFont="1" applyFill="1" applyAlignment="1" applyProtection="1">
      <alignment horizontal="center" vertical="center" wrapText="1"/>
      <protection locked="0"/>
    </xf>
    <xf numFmtId="164" fontId="16" fillId="2" borderId="0" xfId="0" applyNumberFormat="1" applyFont="1" applyFill="1" applyAlignment="1" applyProtection="1">
      <alignment horizontal="center" vertical="center" wrapText="1"/>
      <protection locked="0"/>
    </xf>
    <xf numFmtId="164" fontId="17" fillId="3" borderId="8" xfId="0" applyNumberFormat="1" applyFont="1" applyFill="1" applyBorder="1" applyAlignment="1">
      <alignment horizontal="left" vertical="center" wrapText="1"/>
    </xf>
    <xf numFmtId="165" fontId="17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7" fillId="2" borderId="8" xfId="0" applyNumberFormat="1" applyFont="1" applyFill="1" applyBorder="1" applyAlignment="1">
      <alignment horizontal="center" vertical="center"/>
    </xf>
    <xf numFmtId="165" fontId="17" fillId="2" borderId="8" xfId="0" applyNumberFormat="1" applyFont="1" applyFill="1" applyBorder="1" applyAlignment="1" applyProtection="1">
      <alignment horizontal="center" vertical="center" wrapText="1"/>
    </xf>
    <xf numFmtId="164" fontId="21" fillId="2" borderId="8" xfId="0" applyNumberFormat="1" applyFont="1" applyFill="1" applyBorder="1" applyAlignment="1">
      <alignment horizontal="center" vertical="center"/>
    </xf>
    <xf numFmtId="164" fontId="16" fillId="2" borderId="8" xfId="0" applyNumberFormat="1" applyFont="1" applyFill="1" applyBorder="1" applyAlignment="1">
      <alignment horizontal="center"/>
    </xf>
    <xf numFmtId="165" fontId="21" fillId="2" borderId="8" xfId="0" applyNumberFormat="1" applyFont="1" applyFill="1" applyBorder="1" applyAlignment="1">
      <alignment horizontal="center" vertical="center" wrapText="1"/>
    </xf>
    <xf numFmtId="164" fontId="21" fillId="2" borderId="8" xfId="0" applyNumberFormat="1" applyFont="1" applyFill="1" applyBorder="1" applyAlignment="1">
      <alignment horizontal="center"/>
    </xf>
    <xf numFmtId="165" fontId="16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22" fillId="2" borderId="8" xfId="0" applyNumberFormat="1" applyFont="1" applyFill="1" applyBorder="1" applyAlignment="1">
      <alignment horizontal="center" vertical="center"/>
    </xf>
    <xf numFmtId="165" fontId="17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7" fillId="2" borderId="8" xfId="0" applyNumberFormat="1" applyFont="1" applyFill="1" applyBorder="1" applyAlignment="1"/>
    <xf numFmtId="0" fontId="21" fillId="3" borderId="8" xfId="0" applyFont="1" applyFill="1" applyBorder="1" applyAlignment="1">
      <alignment horizontal="center" vertical="center"/>
    </xf>
    <xf numFmtId="165" fontId="16" fillId="0" borderId="17" xfId="0" applyNumberFormat="1" applyFont="1" applyFill="1" applyBorder="1" applyAlignment="1" applyProtection="1">
      <alignment horizontal="center" vertical="center" wrapText="1"/>
    </xf>
    <xf numFmtId="165" fontId="16" fillId="0" borderId="0" xfId="0" applyNumberFormat="1" applyFont="1" applyFill="1" applyBorder="1" applyAlignment="1" applyProtection="1">
      <alignment horizontal="center" vertical="center" wrapText="1"/>
    </xf>
    <xf numFmtId="164" fontId="17" fillId="0" borderId="0" xfId="0" applyNumberFormat="1" applyFont="1" applyFill="1" applyAlignment="1" applyProtection="1">
      <alignment horizontal="center" vertical="center" wrapText="1"/>
    </xf>
    <xf numFmtId="164" fontId="17" fillId="2" borderId="0" xfId="0" applyNumberFormat="1" applyFont="1" applyFill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9" xfId="0" applyNumberFormat="1" applyFont="1" applyFill="1" applyBorder="1" applyAlignment="1" applyProtection="1">
      <alignment horizontal="center" vertical="center" wrapText="1"/>
    </xf>
    <xf numFmtId="4" fontId="3" fillId="0" borderId="8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4" fontId="1" fillId="5" borderId="8" xfId="0" applyNumberFormat="1" applyFont="1" applyFill="1" applyBorder="1" applyAlignment="1" applyProtection="1">
      <alignment horizontal="center" vertical="center" wrapText="1"/>
    </xf>
    <xf numFmtId="4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2" fontId="4" fillId="2" borderId="8" xfId="0" applyNumberFormat="1" applyFont="1" applyFill="1" applyBorder="1" applyAlignment="1" applyProtection="1">
      <alignment horizontal="center" vertical="center" textRotation="90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2" fontId="3" fillId="2" borderId="8" xfId="0" applyNumberFormat="1" applyFont="1" applyFill="1" applyBorder="1" applyAlignment="1" applyProtection="1">
      <alignment horizontal="center" vertical="center" textRotation="90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13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15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4" fontId="2" fillId="0" borderId="15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4" fontId="1" fillId="2" borderId="6" xfId="0" applyNumberFormat="1" applyFont="1" applyFill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13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15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0" fontId="1" fillId="7" borderId="13" xfId="0" applyFont="1" applyFill="1" applyBorder="1" applyAlignment="1" applyProtection="1">
      <alignment horizontal="center" vertical="center" wrapText="1"/>
    </xf>
    <xf numFmtId="0" fontId="1" fillId="7" borderId="14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9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1" fillId="2" borderId="4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2" fillId="4" borderId="3" xfId="0" applyNumberFormat="1" applyFont="1" applyFill="1" applyBorder="1" applyAlignment="1" applyProtection="1">
      <alignment horizontal="center" vertical="center" wrapText="1"/>
    </xf>
    <xf numFmtId="4" fontId="2" fillId="4" borderId="10" xfId="0" applyNumberFormat="1" applyFont="1" applyFill="1" applyBorder="1" applyAlignment="1" applyProtection="1">
      <alignment horizontal="center" vertical="center" wrapText="1"/>
    </xf>
    <xf numFmtId="4" fontId="2" fillId="4" borderId="5" xfId="0" applyNumberFormat="1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center" vertical="center" wrapText="1"/>
    </xf>
    <xf numFmtId="4" fontId="2" fillId="4" borderId="11" xfId="0" applyNumberFormat="1" applyFont="1" applyFill="1" applyBorder="1" applyAlignment="1" applyProtection="1">
      <alignment horizontal="center" vertical="center" wrapText="1"/>
    </xf>
    <xf numFmtId="4" fontId="2" fillId="4" borderId="6" xfId="0" applyNumberFormat="1" applyFont="1" applyFill="1" applyBorder="1" applyAlignment="1" applyProtection="1">
      <alignment horizontal="center" vertical="center" wrapText="1"/>
    </xf>
    <xf numFmtId="4" fontId="2" fillId="4" borderId="7" xfId="0" applyNumberFormat="1" applyFont="1" applyFill="1" applyBorder="1" applyAlignment="1" applyProtection="1">
      <alignment horizontal="center" vertical="center" wrapText="1"/>
    </xf>
    <xf numFmtId="4" fontId="2" fillId="4" borderId="12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10" xfId="0" applyNumberFormat="1" applyFont="1" applyFill="1" applyBorder="1" applyAlignment="1" applyProtection="1">
      <alignment horizontal="center" vertical="center" wrapText="1"/>
    </xf>
    <xf numFmtId="0" fontId="2" fillId="4" borderId="5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11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4" fontId="1" fillId="6" borderId="2" xfId="0" applyNumberFormat="1" applyFont="1" applyFill="1" applyBorder="1" applyAlignment="1" applyProtection="1">
      <alignment horizontal="center" vertical="center" wrapText="1"/>
    </xf>
    <xf numFmtId="4" fontId="1" fillId="6" borderId="3" xfId="0" applyNumberFormat="1" applyFont="1" applyFill="1" applyBorder="1" applyAlignment="1" applyProtection="1">
      <alignment horizontal="center" vertical="center" wrapText="1"/>
    </xf>
    <xf numFmtId="4" fontId="1" fillId="6" borderId="10" xfId="0" applyNumberFormat="1" applyFont="1" applyFill="1" applyBorder="1" applyAlignment="1" applyProtection="1">
      <alignment horizontal="center" vertical="center" wrapText="1"/>
    </xf>
    <xf numFmtId="4" fontId="1" fillId="4" borderId="2" xfId="0" applyNumberFormat="1" applyFont="1" applyFill="1" applyBorder="1" applyAlignment="1" applyProtection="1">
      <alignment horizontal="center" vertical="center" wrapText="1"/>
    </xf>
    <xf numFmtId="4" fontId="1" fillId="4" borderId="3" xfId="0" applyNumberFormat="1" applyFont="1" applyFill="1" applyBorder="1" applyAlignment="1" applyProtection="1">
      <alignment horizontal="center" vertical="center" wrapText="1"/>
    </xf>
    <xf numFmtId="4" fontId="1" fillId="4" borderId="10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0" xfId="0" applyNumberFormat="1" applyFont="1" applyFill="1" applyBorder="1" applyAlignment="1" applyProtection="1">
      <alignment horizontal="center" vertical="center" wrapText="1"/>
    </xf>
    <xf numFmtId="4" fontId="1" fillId="4" borderId="11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4" borderId="7" xfId="0" applyNumberFormat="1" applyFont="1" applyFill="1" applyBorder="1" applyAlignment="1" applyProtection="1">
      <alignment horizontal="center" vertical="center" wrapText="1"/>
    </xf>
    <xf numFmtId="4" fontId="1" fillId="4" borderId="12" xfId="0" applyNumberFormat="1" applyFont="1" applyFill="1" applyBorder="1" applyAlignment="1" applyProtection="1">
      <alignment horizontal="center" vertical="center" wrapText="1"/>
    </xf>
    <xf numFmtId="4" fontId="1" fillId="6" borderId="14" xfId="0" applyNumberFormat="1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10" xfId="0" applyNumberFormat="1" applyFont="1" applyBorder="1" applyAlignment="1" applyProtection="1">
      <alignment horizontal="center" vertical="center" wrapText="1"/>
    </xf>
    <xf numFmtId="4" fontId="17" fillId="0" borderId="8" xfId="0" applyNumberFormat="1" applyFont="1" applyFill="1" applyBorder="1" applyAlignment="1" applyProtection="1">
      <alignment horizontal="center" vertical="center" wrapText="1"/>
    </xf>
    <xf numFmtId="0" fontId="17" fillId="2" borderId="8" xfId="0" applyNumberFormat="1" applyFont="1" applyFill="1" applyBorder="1" applyAlignment="1" applyProtection="1">
      <alignment horizontal="center" vertical="center" wrapText="1"/>
    </xf>
    <xf numFmtId="4" fontId="17" fillId="5" borderId="8" xfId="0" applyNumberFormat="1" applyFont="1" applyFill="1" applyBorder="1" applyAlignment="1" applyProtection="1">
      <alignment horizontal="center" vertical="center" wrapText="1"/>
    </xf>
    <xf numFmtId="4" fontId="17" fillId="2" borderId="8" xfId="0" applyNumberFormat="1" applyFont="1" applyFill="1" applyBorder="1" applyAlignment="1" applyProtection="1">
      <alignment horizontal="center" vertical="center" wrapText="1"/>
    </xf>
    <xf numFmtId="2" fontId="17" fillId="2" borderId="8" xfId="0" applyNumberFormat="1" applyFont="1" applyFill="1" applyBorder="1" applyAlignment="1" applyProtection="1">
      <alignment horizontal="center" vertical="center" textRotation="90" wrapText="1"/>
    </xf>
    <xf numFmtId="0" fontId="17" fillId="0" borderId="8" xfId="0" applyFont="1" applyBorder="1" applyAlignment="1" applyProtection="1">
      <alignment horizontal="center" vertical="center" wrapText="1"/>
    </xf>
    <xf numFmtId="0" fontId="17" fillId="0" borderId="2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0" fontId="17" fillId="0" borderId="10" xfId="0" applyFont="1" applyBorder="1" applyAlignment="1" applyProtection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</xf>
    <xf numFmtId="0" fontId="17" fillId="0" borderId="7" xfId="0" applyFont="1" applyBorder="1" applyAlignment="1" applyProtection="1">
      <alignment horizontal="center" vertical="center" wrapText="1"/>
    </xf>
    <xf numFmtId="0" fontId="17" fillId="0" borderId="12" xfId="0" applyFont="1" applyBorder="1" applyAlignment="1" applyProtection="1">
      <alignment horizontal="center" vertical="center" wrapText="1"/>
    </xf>
    <xf numFmtId="4" fontId="16" fillId="0" borderId="13" xfId="0" applyNumberFormat="1" applyFont="1" applyBorder="1" applyAlignment="1" applyProtection="1">
      <alignment horizontal="center" vertical="center" wrapText="1"/>
    </xf>
    <xf numFmtId="4" fontId="16" fillId="0" borderId="14" xfId="0" applyNumberFormat="1" applyFont="1" applyBorder="1" applyAlignment="1" applyProtection="1">
      <alignment horizontal="center" vertical="center" wrapText="1"/>
    </xf>
    <xf numFmtId="0" fontId="16" fillId="4" borderId="13" xfId="0" applyNumberFormat="1" applyFont="1" applyFill="1" applyBorder="1" applyAlignment="1" applyProtection="1">
      <alignment horizontal="center" vertical="center" wrapText="1"/>
    </xf>
    <xf numFmtId="0" fontId="16" fillId="4" borderId="14" xfId="0" applyNumberFormat="1" applyFont="1" applyFill="1" applyBorder="1" applyAlignment="1" applyProtection="1">
      <alignment horizontal="center" vertical="center" wrapText="1"/>
    </xf>
    <xf numFmtId="0" fontId="16" fillId="4" borderId="15" xfId="0" applyNumberFormat="1" applyFont="1" applyFill="1" applyBorder="1" applyAlignment="1" applyProtection="1">
      <alignment horizontal="center" vertical="center" wrapText="1"/>
    </xf>
    <xf numFmtId="0" fontId="16" fillId="2" borderId="13" xfId="0" applyNumberFormat="1" applyFont="1" applyFill="1" applyBorder="1" applyAlignment="1" applyProtection="1">
      <alignment horizontal="center" vertical="center" wrapText="1"/>
    </xf>
    <xf numFmtId="0" fontId="16" fillId="2" borderId="14" xfId="0" applyNumberFormat="1" applyFont="1" applyFill="1" applyBorder="1" applyAlignment="1" applyProtection="1">
      <alignment horizontal="center" vertical="center" wrapText="1"/>
    </xf>
    <xf numFmtId="0" fontId="16" fillId="2" borderId="15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0" borderId="9" xfId="0" applyNumberFormat="1" applyFont="1" applyFill="1" applyBorder="1" applyAlignment="1" applyProtection="1">
      <alignment horizontal="center" vertical="center" wrapText="1"/>
    </xf>
    <xf numFmtId="0" fontId="17" fillId="2" borderId="1" xfId="0" applyNumberFormat="1" applyFont="1" applyFill="1" applyBorder="1" applyAlignment="1" applyProtection="1">
      <alignment horizontal="center" vertical="center" wrapText="1"/>
    </xf>
    <xf numFmtId="0" fontId="17" fillId="2" borderId="9" xfId="0" applyNumberFormat="1" applyFont="1" applyFill="1" applyBorder="1" applyAlignment="1" applyProtection="1">
      <alignment horizontal="center" vertical="center" wrapText="1"/>
    </xf>
    <xf numFmtId="0" fontId="16" fillId="2" borderId="8" xfId="0" applyNumberFormat="1" applyFont="1" applyFill="1" applyBorder="1" applyAlignment="1" applyProtection="1">
      <alignment horizontal="center" vertical="center" wrapText="1"/>
    </xf>
    <xf numFmtId="4" fontId="16" fillId="0" borderId="15" xfId="0" applyNumberFormat="1" applyFont="1" applyBorder="1" applyAlignment="1" applyProtection="1">
      <alignment horizontal="center" vertical="center" wrapText="1"/>
    </xf>
    <xf numFmtId="4" fontId="16" fillId="0" borderId="8" xfId="0" applyNumberFormat="1" applyFont="1" applyBorder="1" applyAlignment="1" applyProtection="1">
      <alignment horizontal="center" vertical="center" wrapText="1"/>
    </xf>
    <xf numFmtId="0" fontId="16" fillId="0" borderId="13" xfId="0" applyFont="1" applyBorder="1" applyAlignment="1" applyProtection="1">
      <alignment horizontal="center" vertical="center" wrapText="1"/>
    </xf>
    <xf numFmtId="0" fontId="16" fillId="0" borderId="14" xfId="0" applyFont="1" applyBorder="1" applyAlignment="1" applyProtection="1">
      <alignment horizontal="center" vertical="center" wrapText="1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13" xfId="0" applyFont="1" applyBorder="1" applyAlignment="1" applyProtection="1">
      <alignment horizontal="center" vertical="center" wrapText="1"/>
    </xf>
    <xf numFmtId="0" fontId="17" fillId="0" borderId="15" xfId="0" applyFont="1" applyBorder="1" applyAlignment="1" applyProtection="1">
      <alignment horizontal="center" vertical="center" wrapText="1"/>
    </xf>
    <xf numFmtId="4" fontId="17" fillId="2" borderId="6" xfId="0" applyNumberFormat="1" applyFont="1" applyFill="1" applyBorder="1" applyAlignment="1" applyProtection="1">
      <alignment horizontal="center" vertical="center" wrapText="1"/>
    </xf>
    <xf numFmtId="4" fontId="17" fillId="2" borderId="7" xfId="0" applyNumberFormat="1" applyFont="1" applyFill="1" applyBorder="1" applyAlignment="1" applyProtection="1">
      <alignment horizontal="center" vertical="center" wrapText="1"/>
    </xf>
    <xf numFmtId="0" fontId="17" fillId="2" borderId="13" xfId="0" applyNumberFormat="1" applyFont="1" applyFill="1" applyBorder="1" applyAlignment="1" applyProtection="1">
      <alignment horizontal="center" vertical="center" wrapText="1"/>
    </xf>
    <xf numFmtId="0" fontId="17" fillId="2" borderId="14" xfId="0" applyNumberFormat="1" applyFont="1" applyFill="1" applyBorder="1" applyAlignment="1" applyProtection="1">
      <alignment horizontal="center" vertical="center" wrapText="1"/>
    </xf>
    <xf numFmtId="0" fontId="17" fillId="2" borderId="15" xfId="0" applyNumberFormat="1" applyFont="1" applyFill="1" applyBorder="1" applyAlignment="1" applyProtection="1">
      <alignment horizontal="center" vertical="center" wrapText="1"/>
    </xf>
    <xf numFmtId="4" fontId="17" fillId="0" borderId="13" xfId="0" applyNumberFormat="1" applyFont="1" applyBorder="1" applyAlignment="1" applyProtection="1">
      <alignment horizontal="center" vertical="center" wrapText="1"/>
    </xf>
    <xf numFmtId="4" fontId="17" fillId="0" borderId="14" xfId="0" applyNumberFormat="1" applyFont="1" applyBorder="1" applyAlignment="1" applyProtection="1">
      <alignment horizontal="center" vertical="center" wrapText="1"/>
    </xf>
    <xf numFmtId="4" fontId="17" fillId="0" borderId="6" xfId="0" applyNumberFormat="1" applyFont="1" applyBorder="1" applyAlignment="1" applyProtection="1">
      <alignment horizontal="center" vertical="center" wrapText="1"/>
    </xf>
    <xf numFmtId="4" fontId="17" fillId="0" borderId="7" xfId="0" applyNumberFormat="1" applyFont="1" applyBorder="1" applyAlignment="1" applyProtection="1">
      <alignment horizontal="center" vertical="center" wrapText="1"/>
    </xf>
    <xf numFmtId="0" fontId="17" fillId="7" borderId="13" xfId="0" applyFont="1" applyFill="1" applyBorder="1" applyAlignment="1" applyProtection="1">
      <alignment horizontal="center" vertical="center" wrapText="1"/>
    </xf>
    <xf numFmtId="0" fontId="17" fillId="7" borderId="14" xfId="0" applyFont="1" applyFill="1" applyBorder="1" applyAlignment="1" applyProtection="1">
      <alignment horizontal="center" vertical="center" wrapText="1"/>
    </xf>
    <xf numFmtId="0" fontId="17" fillId="7" borderId="15" xfId="0" applyFont="1" applyFill="1" applyBorder="1" applyAlignment="1" applyProtection="1">
      <alignment horizontal="center" vertical="center" wrapText="1"/>
    </xf>
    <xf numFmtId="0" fontId="16" fillId="2" borderId="0" xfId="0" applyFont="1" applyFill="1" applyAlignment="1" applyProtection="1">
      <alignment horizontal="center" vertical="center"/>
      <protection locked="0"/>
    </xf>
    <xf numFmtId="0" fontId="17" fillId="2" borderId="0" xfId="0" applyFont="1" applyFill="1" applyAlignment="1" applyProtection="1">
      <alignment horizontal="center"/>
      <protection locked="0"/>
    </xf>
    <xf numFmtId="0" fontId="17" fillId="2" borderId="7" xfId="0" applyFont="1" applyFill="1" applyBorder="1" applyAlignment="1" applyProtection="1">
      <alignment horizontal="center" vertical="center" wrapText="1"/>
      <protection locked="0"/>
    </xf>
    <xf numFmtId="0" fontId="17" fillId="2" borderId="7" xfId="0" applyFont="1" applyFill="1" applyBorder="1" applyAlignment="1" applyProtection="1">
      <alignment horizontal="center"/>
      <protection locked="0"/>
    </xf>
    <xf numFmtId="0" fontId="17" fillId="2" borderId="1" xfId="0" applyFont="1" applyFill="1" applyBorder="1" applyAlignment="1" applyProtection="1">
      <alignment horizontal="center" vertical="center" wrapText="1"/>
    </xf>
    <xf numFmtId="0" fontId="17" fillId="2" borderId="4" xfId="0" applyFont="1" applyFill="1" applyBorder="1" applyAlignment="1" applyProtection="1">
      <alignment horizontal="center" vertical="center" wrapText="1"/>
    </xf>
    <xf numFmtId="0" fontId="17" fillId="2" borderId="9" xfId="0" applyFont="1" applyFill="1" applyBorder="1" applyAlignment="1" applyProtection="1">
      <alignment horizontal="center" vertical="center" wrapText="1"/>
    </xf>
    <xf numFmtId="0" fontId="17" fillId="3" borderId="1" xfId="0" applyFont="1" applyFill="1" applyBorder="1" applyAlignment="1" applyProtection="1">
      <alignment horizontal="center" vertical="center" wrapText="1"/>
    </xf>
    <xf numFmtId="0" fontId="17" fillId="3" borderId="4" xfId="0" applyFont="1" applyFill="1" applyBorder="1" applyAlignment="1" applyProtection="1">
      <alignment horizontal="center" vertical="center" wrapText="1"/>
    </xf>
    <xf numFmtId="0" fontId="17" fillId="3" borderId="9" xfId="0" applyFont="1" applyFill="1" applyBorder="1" applyAlignment="1" applyProtection="1">
      <alignment horizontal="center" vertical="center" wrapText="1"/>
    </xf>
    <xf numFmtId="0" fontId="17" fillId="2" borderId="1" xfId="0" applyFont="1" applyFill="1" applyBorder="1" applyAlignment="1" applyProtection="1">
      <alignment horizontal="center" vertical="center" textRotation="90" wrapText="1"/>
    </xf>
    <xf numFmtId="0" fontId="17" fillId="2" borderId="4" xfId="0" applyFont="1" applyFill="1" applyBorder="1" applyAlignment="1" applyProtection="1">
      <alignment horizontal="center" vertical="center" textRotation="90" wrapText="1"/>
    </xf>
    <xf numFmtId="0" fontId="17" fillId="2" borderId="9" xfId="0" applyFont="1" applyFill="1" applyBorder="1" applyAlignment="1" applyProtection="1">
      <alignment horizontal="center" vertical="center" textRotation="90" wrapText="1"/>
    </xf>
    <xf numFmtId="4" fontId="16" fillId="4" borderId="2" xfId="0" applyNumberFormat="1" applyFont="1" applyFill="1" applyBorder="1" applyAlignment="1" applyProtection="1">
      <alignment horizontal="center" vertical="center" wrapText="1"/>
    </xf>
    <xf numFmtId="4" fontId="16" fillId="4" borderId="3" xfId="0" applyNumberFormat="1" applyFont="1" applyFill="1" applyBorder="1" applyAlignment="1" applyProtection="1">
      <alignment horizontal="center" vertical="center" wrapText="1"/>
    </xf>
    <xf numFmtId="4" fontId="16" fillId="4" borderId="10" xfId="0" applyNumberFormat="1" applyFont="1" applyFill="1" applyBorder="1" applyAlignment="1" applyProtection="1">
      <alignment horizontal="center" vertical="center" wrapText="1"/>
    </xf>
    <xf numFmtId="4" fontId="16" fillId="4" borderId="5" xfId="0" applyNumberFormat="1" applyFont="1" applyFill="1" applyBorder="1" applyAlignment="1" applyProtection="1">
      <alignment horizontal="center" vertical="center" wrapText="1"/>
    </xf>
    <xf numFmtId="4" fontId="16" fillId="4" borderId="0" xfId="0" applyNumberFormat="1" applyFont="1" applyFill="1" applyBorder="1" applyAlignment="1" applyProtection="1">
      <alignment horizontal="center" vertical="center" wrapText="1"/>
    </xf>
    <xf numFmtId="4" fontId="16" fillId="4" borderId="11" xfId="0" applyNumberFormat="1" applyFont="1" applyFill="1" applyBorder="1" applyAlignment="1" applyProtection="1">
      <alignment horizontal="center" vertical="center" wrapText="1"/>
    </xf>
    <xf numFmtId="4" fontId="16" fillId="4" borderId="6" xfId="0" applyNumberFormat="1" applyFont="1" applyFill="1" applyBorder="1" applyAlignment="1" applyProtection="1">
      <alignment horizontal="center" vertical="center" wrapText="1"/>
    </xf>
    <xf numFmtId="4" fontId="16" fillId="4" borderId="7" xfId="0" applyNumberFormat="1" applyFont="1" applyFill="1" applyBorder="1" applyAlignment="1" applyProtection="1">
      <alignment horizontal="center" vertical="center" wrapText="1"/>
    </xf>
    <xf numFmtId="4" fontId="16" fillId="4" borderId="12" xfId="0" applyNumberFormat="1" applyFont="1" applyFill="1" applyBorder="1" applyAlignment="1" applyProtection="1">
      <alignment horizontal="center" vertical="center" wrapText="1"/>
    </xf>
    <xf numFmtId="0" fontId="16" fillId="4" borderId="2" xfId="0" applyNumberFormat="1" applyFont="1" applyFill="1" applyBorder="1" applyAlignment="1" applyProtection="1">
      <alignment horizontal="center" vertical="center" wrapText="1"/>
    </xf>
    <xf numFmtId="0" fontId="16" fillId="4" borderId="3" xfId="0" applyNumberFormat="1" applyFont="1" applyFill="1" applyBorder="1" applyAlignment="1" applyProtection="1">
      <alignment horizontal="center" vertical="center" wrapText="1"/>
    </xf>
    <xf numFmtId="0" fontId="16" fillId="4" borderId="10" xfId="0" applyNumberFormat="1" applyFont="1" applyFill="1" applyBorder="1" applyAlignment="1" applyProtection="1">
      <alignment horizontal="center" vertical="center" wrapText="1"/>
    </xf>
    <xf numFmtId="0" fontId="16" fillId="4" borderId="5" xfId="0" applyNumberFormat="1" applyFont="1" applyFill="1" applyBorder="1" applyAlignment="1" applyProtection="1">
      <alignment horizontal="center" vertical="center" wrapText="1"/>
    </xf>
    <xf numFmtId="0" fontId="16" fillId="4" borderId="0" xfId="0" applyNumberFormat="1" applyFont="1" applyFill="1" applyBorder="1" applyAlignment="1" applyProtection="1">
      <alignment horizontal="center" vertical="center" wrapText="1"/>
    </xf>
    <xf numFmtId="0" fontId="16" fillId="4" borderId="11" xfId="0" applyNumberFormat="1" applyFont="1" applyFill="1" applyBorder="1" applyAlignment="1" applyProtection="1">
      <alignment horizontal="center" vertical="center" wrapText="1"/>
    </xf>
    <xf numFmtId="0" fontId="16" fillId="4" borderId="6" xfId="0" applyNumberFormat="1" applyFont="1" applyFill="1" applyBorder="1" applyAlignment="1" applyProtection="1">
      <alignment horizontal="center" vertical="center" wrapText="1"/>
    </xf>
    <xf numFmtId="0" fontId="16" fillId="4" borderId="7" xfId="0" applyNumberFormat="1" applyFont="1" applyFill="1" applyBorder="1" applyAlignment="1" applyProtection="1">
      <alignment horizontal="center" vertical="center" wrapText="1"/>
    </xf>
    <xf numFmtId="0" fontId="16" fillId="4" borderId="12" xfId="0" applyNumberFormat="1" applyFont="1" applyFill="1" applyBorder="1" applyAlignment="1" applyProtection="1">
      <alignment horizontal="center" vertical="center" wrapText="1"/>
    </xf>
    <xf numFmtId="4" fontId="17" fillId="6" borderId="2" xfId="0" applyNumberFormat="1" applyFont="1" applyFill="1" applyBorder="1" applyAlignment="1" applyProtection="1">
      <alignment horizontal="center" vertical="center" wrapText="1"/>
    </xf>
    <xf numFmtId="4" fontId="17" fillId="6" borderId="3" xfId="0" applyNumberFormat="1" applyFont="1" applyFill="1" applyBorder="1" applyAlignment="1" applyProtection="1">
      <alignment horizontal="center" vertical="center" wrapText="1"/>
    </xf>
    <xf numFmtId="4" fontId="17" fillId="6" borderId="10" xfId="0" applyNumberFormat="1" applyFont="1" applyFill="1" applyBorder="1" applyAlignment="1" applyProtection="1">
      <alignment horizontal="center" vertical="center" wrapText="1"/>
    </xf>
    <xf numFmtId="4" fontId="17" fillId="4" borderId="2" xfId="0" applyNumberFormat="1" applyFont="1" applyFill="1" applyBorder="1" applyAlignment="1" applyProtection="1">
      <alignment horizontal="center" vertical="center" wrapText="1"/>
    </xf>
    <xf numFmtId="4" fontId="17" fillId="4" borderId="3" xfId="0" applyNumberFormat="1" applyFont="1" applyFill="1" applyBorder="1" applyAlignment="1" applyProtection="1">
      <alignment horizontal="center" vertical="center" wrapText="1"/>
    </xf>
    <xf numFmtId="4" fontId="17" fillId="4" borderId="10" xfId="0" applyNumberFormat="1" applyFont="1" applyFill="1" applyBorder="1" applyAlignment="1" applyProtection="1">
      <alignment horizontal="center" vertical="center" wrapText="1"/>
    </xf>
    <xf numFmtId="4" fontId="17" fillId="4" borderId="5" xfId="0" applyNumberFormat="1" applyFont="1" applyFill="1" applyBorder="1" applyAlignment="1" applyProtection="1">
      <alignment horizontal="center" vertical="center" wrapText="1"/>
    </xf>
    <xf numFmtId="4" fontId="17" fillId="4" borderId="0" xfId="0" applyNumberFormat="1" applyFont="1" applyFill="1" applyBorder="1" applyAlignment="1" applyProtection="1">
      <alignment horizontal="center" vertical="center" wrapText="1"/>
    </xf>
    <xf numFmtId="4" fontId="17" fillId="4" borderId="11" xfId="0" applyNumberFormat="1" applyFont="1" applyFill="1" applyBorder="1" applyAlignment="1" applyProtection="1">
      <alignment horizontal="center" vertical="center" wrapText="1"/>
    </xf>
    <xf numFmtId="4" fontId="17" fillId="4" borderId="6" xfId="0" applyNumberFormat="1" applyFont="1" applyFill="1" applyBorder="1" applyAlignment="1" applyProtection="1">
      <alignment horizontal="center" vertical="center" wrapText="1"/>
    </xf>
    <xf numFmtId="4" fontId="17" fillId="4" borderId="7" xfId="0" applyNumberFormat="1" applyFont="1" applyFill="1" applyBorder="1" applyAlignment="1" applyProtection="1">
      <alignment horizontal="center" vertical="center" wrapText="1"/>
    </xf>
    <xf numFmtId="4" fontId="17" fillId="4" borderId="12" xfId="0" applyNumberFormat="1" applyFont="1" applyFill="1" applyBorder="1" applyAlignment="1" applyProtection="1">
      <alignment horizontal="center" vertical="center" wrapText="1"/>
    </xf>
    <xf numFmtId="4" fontId="17" fillId="6" borderId="14" xfId="0" applyNumberFormat="1" applyFont="1" applyFill="1" applyBorder="1" applyAlignment="1" applyProtection="1">
      <alignment horizontal="center" vertical="center" wrapText="1"/>
    </xf>
    <xf numFmtId="0" fontId="17" fillId="4" borderId="2" xfId="0" applyFont="1" applyFill="1" applyBorder="1" applyAlignment="1" applyProtection="1">
      <alignment horizontal="center" vertical="center" wrapText="1"/>
    </xf>
    <xf numFmtId="0" fontId="17" fillId="4" borderId="3" xfId="0" applyFont="1" applyFill="1" applyBorder="1" applyAlignment="1" applyProtection="1">
      <alignment horizontal="center" vertical="center" wrapText="1"/>
    </xf>
    <xf numFmtId="0" fontId="17" fillId="4" borderId="10" xfId="0" applyFont="1" applyFill="1" applyBorder="1" applyAlignment="1" applyProtection="1">
      <alignment horizontal="center" vertical="center" wrapText="1"/>
    </xf>
    <xf numFmtId="0" fontId="17" fillId="4" borderId="5" xfId="0" applyFont="1" applyFill="1" applyBorder="1" applyAlignment="1" applyProtection="1">
      <alignment horizontal="center" vertical="center" wrapText="1"/>
    </xf>
    <xf numFmtId="0" fontId="17" fillId="4" borderId="0" xfId="0" applyFont="1" applyFill="1" applyBorder="1" applyAlignment="1" applyProtection="1">
      <alignment horizontal="center" vertical="center" wrapText="1"/>
    </xf>
    <xf numFmtId="0" fontId="17" fillId="4" borderId="11" xfId="0" applyFont="1" applyFill="1" applyBorder="1" applyAlignment="1" applyProtection="1">
      <alignment horizontal="center" vertical="center" wrapText="1"/>
    </xf>
    <xf numFmtId="0" fontId="17" fillId="4" borderId="6" xfId="0" applyFont="1" applyFill="1" applyBorder="1" applyAlignment="1" applyProtection="1">
      <alignment horizontal="center" vertical="center" wrapText="1"/>
    </xf>
    <xf numFmtId="0" fontId="17" fillId="4" borderId="7" xfId="0" applyFont="1" applyFill="1" applyBorder="1" applyAlignment="1" applyProtection="1">
      <alignment horizontal="center" vertical="center" wrapText="1"/>
    </xf>
    <xf numFmtId="0" fontId="17" fillId="4" borderId="12" xfId="0" applyFont="1" applyFill="1" applyBorder="1" applyAlignment="1" applyProtection="1">
      <alignment horizontal="center" vertical="center" wrapText="1"/>
    </xf>
    <xf numFmtId="4" fontId="16" fillId="0" borderId="5" xfId="0" applyNumberFormat="1" applyFont="1" applyBorder="1" applyAlignment="1" applyProtection="1">
      <alignment horizontal="center" vertical="center" wrapText="1"/>
    </xf>
    <xf numFmtId="4" fontId="16" fillId="0" borderId="0" xfId="0" applyNumberFormat="1" applyFont="1" applyBorder="1" applyAlignment="1" applyProtection="1">
      <alignment horizontal="center" vertical="center" wrapText="1"/>
    </xf>
    <xf numFmtId="4" fontId="16" fillId="0" borderId="11" xfId="0" applyNumberFormat="1" applyFont="1" applyBorder="1" applyAlignment="1" applyProtection="1">
      <alignment horizontal="center" vertical="center" wrapText="1"/>
    </xf>
    <xf numFmtId="4" fontId="17" fillId="0" borderId="8" xfId="0" applyNumberFormat="1" applyFont="1" applyBorder="1" applyAlignment="1" applyProtection="1">
      <alignment horizontal="center" vertical="center" wrapText="1"/>
    </xf>
    <xf numFmtId="4" fontId="17" fillId="0" borderId="2" xfId="0" applyNumberFormat="1" applyFont="1" applyBorder="1" applyAlignment="1" applyProtection="1">
      <alignment horizontal="center" vertical="center" wrapText="1"/>
    </xf>
    <xf numFmtId="4" fontId="17" fillId="0" borderId="3" xfId="0" applyNumberFormat="1" applyFont="1" applyBorder="1" applyAlignment="1" applyProtection="1">
      <alignment horizontal="center" vertical="center" wrapText="1"/>
    </xf>
    <xf numFmtId="4" fontId="17" fillId="0" borderId="1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94"/>
  <sheetViews>
    <sheetView zoomScale="77" zoomScaleNormal="77" zoomScaleSheetLayoutView="40" workbookViewId="0">
      <pane xSplit="2" ySplit="9" topLeftCell="EB10" activePane="bottomRight" state="frozen"/>
      <selection pane="topRight"/>
      <selection pane="bottomLeft"/>
      <selection pane="bottomRight" activeCell="F16" sqref="F16"/>
    </sheetView>
  </sheetViews>
  <sheetFormatPr defaultColWidth="17.28515625" defaultRowHeight="17.25" x14ac:dyDescent="0.3"/>
  <cols>
    <col min="1" max="1" width="5.28515625" style="2" customWidth="1"/>
    <col min="2" max="2" width="18.28515625" style="3" customWidth="1"/>
    <col min="3" max="3" width="13.140625" style="2" customWidth="1"/>
    <col min="4" max="4" width="14.7109375" style="2" customWidth="1"/>
    <col min="5" max="5" width="18" style="2" customWidth="1"/>
    <col min="6" max="6" width="16.7109375" style="2" customWidth="1"/>
    <col min="7" max="7" width="16.85546875" style="2" customWidth="1"/>
    <col min="8" max="8" width="11.5703125" style="2" customWidth="1"/>
    <col min="9" max="9" width="11.85546875" style="2" customWidth="1"/>
    <col min="10" max="10" width="16.5703125" style="2" customWidth="1"/>
    <col min="11" max="11" width="16.28515625" style="2" customWidth="1"/>
    <col min="12" max="12" width="17" style="2" customWidth="1"/>
    <col min="13" max="13" width="16" style="2" customWidth="1"/>
    <col min="14" max="14" width="14.42578125" style="2" customWidth="1"/>
    <col min="15" max="15" width="11" style="2" customWidth="1"/>
    <col min="16" max="17" width="14.85546875" style="2" customWidth="1"/>
    <col min="18" max="18" width="14.28515625" style="2" customWidth="1"/>
    <col min="19" max="19" width="10.5703125" style="2" customWidth="1"/>
    <col min="20" max="20" width="11.85546875" style="2" customWidth="1"/>
    <col min="21" max="33" width="14.85546875" style="2" customWidth="1"/>
    <col min="34" max="34" width="8.42578125" style="2" customWidth="1"/>
    <col min="35" max="35" width="14.85546875" style="2" customWidth="1"/>
    <col min="36" max="36" width="16.140625" style="2" customWidth="1"/>
    <col min="37" max="37" width="15.85546875" style="2" customWidth="1"/>
    <col min="38" max="38" width="15.5703125" style="2" customWidth="1"/>
    <col min="39" max="39" width="10.140625" style="2" customWidth="1"/>
    <col min="40" max="40" width="14.85546875" style="2" customWidth="1"/>
    <col min="41" max="41" width="13" style="2" customWidth="1"/>
    <col min="42" max="42" width="12.85546875" style="2" customWidth="1"/>
    <col min="43" max="43" width="12.42578125" style="2" customWidth="1"/>
    <col min="44" max="44" width="10.42578125" style="2" customWidth="1"/>
    <col min="45" max="56" width="14.85546875" style="2" customWidth="1"/>
    <col min="57" max="57" width="17.7109375" style="2" customWidth="1"/>
    <col min="58" max="58" width="17.42578125" style="2" customWidth="1"/>
    <col min="59" max="70" width="14.85546875" style="2" customWidth="1"/>
    <col min="71" max="71" width="13.5703125" style="2" customWidth="1"/>
    <col min="72" max="72" width="8.28515625" style="2" customWidth="1"/>
    <col min="73" max="94" width="14.85546875" style="2" customWidth="1"/>
    <col min="95" max="95" width="14.28515625" style="2" customWidth="1"/>
    <col min="96" max="96" width="14.85546875" style="2" customWidth="1"/>
    <col min="97" max="97" width="13" style="2" customWidth="1"/>
    <col min="98" max="98" width="14.85546875" style="2" customWidth="1"/>
    <col min="99" max="99" width="14" style="2" customWidth="1"/>
    <col min="100" max="100" width="13.7109375" style="2" customWidth="1"/>
    <col min="101" max="101" width="8.28515625" style="2" customWidth="1"/>
    <col min="102" max="114" width="14.85546875" style="2" customWidth="1"/>
    <col min="115" max="115" width="20.28515625" style="2" customWidth="1"/>
    <col min="116" max="116" width="14.85546875" style="2" customWidth="1"/>
    <col min="117" max="117" width="16.42578125" style="2" customWidth="1"/>
    <col min="118" max="120" width="14.85546875" style="2" customWidth="1"/>
    <col min="121" max="121" width="17.140625" style="2" customWidth="1"/>
    <col min="122" max="122" width="16.140625" style="2" customWidth="1"/>
    <col min="123" max="132" width="14.85546875" style="2" customWidth="1"/>
    <col min="133" max="133" width="16.140625" style="2" customWidth="1"/>
    <col min="134" max="134" width="16.28515625" style="2" customWidth="1"/>
    <col min="135" max="135" width="14.85546875" style="2" customWidth="1"/>
    <col min="136" max="136" width="10.5703125" style="2" customWidth="1"/>
    <col min="137" max="138" width="17" style="2" customWidth="1"/>
    <col min="139" max="139" width="14.85546875" style="2" customWidth="1"/>
    <col min="140" max="229" width="17.28515625" style="4"/>
    <col min="230" max="16384" width="17.28515625" style="2"/>
  </cols>
  <sheetData>
    <row r="1" spans="1:255" s="27" customFormat="1" ht="20.25" x14ac:dyDescent="0.35">
      <c r="A1" s="161" t="s">
        <v>0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1"/>
      <c r="BP1" s="161"/>
      <c r="BQ1" s="161"/>
      <c r="BR1" s="161"/>
      <c r="BS1" s="161"/>
      <c r="BT1" s="161"/>
      <c r="BU1" s="161"/>
      <c r="BV1" s="161"/>
      <c r="BW1" s="161"/>
      <c r="BX1" s="161"/>
      <c r="BY1" s="161"/>
      <c r="BZ1" s="161"/>
      <c r="CA1" s="161"/>
      <c r="CB1" s="161"/>
      <c r="CC1" s="161"/>
      <c r="CD1" s="161"/>
      <c r="CE1" s="161"/>
      <c r="CF1" s="161"/>
      <c r="CG1" s="161"/>
      <c r="CH1" s="161"/>
      <c r="CI1" s="161"/>
      <c r="CJ1" s="161"/>
      <c r="CK1" s="161"/>
      <c r="CL1" s="161"/>
      <c r="CM1" s="161"/>
      <c r="CN1" s="161"/>
      <c r="CO1" s="161"/>
      <c r="CP1" s="161"/>
      <c r="CQ1" s="161"/>
      <c r="CR1" s="161"/>
      <c r="CS1" s="161"/>
      <c r="CT1" s="161"/>
      <c r="CU1" s="161"/>
      <c r="CV1" s="161"/>
      <c r="CW1" s="161"/>
      <c r="CX1" s="161"/>
      <c r="CY1" s="161"/>
      <c r="CZ1" s="161"/>
      <c r="DA1" s="161"/>
      <c r="DB1" s="161"/>
      <c r="DC1" s="161"/>
      <c r="DD1" s="161"/>
      <c r="DE1" s="161"/>
      <c r="DF1" s="161"/>
      <c r="DG1" s="161"/>
      <c r="DH1" s="161"/>
      <c r="DI1" s="161"/>
      <c r="DJ1" s="161"/>
      <c r="DK1" s="161"/>
      <c r="DL1" s="161"/>
      <c r="DM1" s="161"/>
      <c r="DN1" s="161"/>
      <c r="DO1" s="161"/>
      <c r="DP1" s="161"/>
      <c r="DQ1" s="161"/>
      <c r="DR1" s="161"/>
      <c r="DS1" s="161"/>
      <c r="DT1" s="161"/>
      <c r="DU1" s="161"/>
      <c r="DV1" s="161"/>
      <c r="DW1" s="161"/>
      <c r="DX1" s="161"/>
      <c r="DY1" s="161"/>
      <c r="DZ1" s="161"/>
      <c r="EA1" s="161"/>
      <c r="EB1" s="161"/>
      <c r="EC1" s="161"/>
      <c r="ED1" s="161"/>
      <c r="EE1" s="161"/>
      <c r="EF1" s="161"/>
      <c r="EG1" s="161"/>
      <c r="EH1" s="161"/>
      <c r="EI1" s="161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</row>
    <row r="2" spans="1:255" s="27" customFormat="1" ht="17.25" customHeight="1" x14ac:dyDescent="0.35">
      <c r="A2" s="162" t="s">
        <v>67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162"/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F2" s="162"/>
      <c r="BG2" s="162"/>
      <c r="BH2" s="162"/>
      <c r="BI2" s="162"/>
      <c r="BJ2" s="162"/>
      <c r="BK2" s="162"/>
      <c r="BL2" s="162"/>
      <c r="BM2" s="162"/>
      <c r="BN2" s="162"/>
      <c r="BO2" s="162"/>
      <c r="BP2" s="162"/>
      <c r="BQ2" s="162"/>
      <c r="BR2" s="162"/>
      <c r="BS2" s="162"/>
      <c r="BT2" s="162"/>
      <c r="BU2" s="162"/>
      <c r="BV2" s="162"/>
      <c r="BW2" s="162"/>
      <c r="BX2" s="162"/>
      <c r="BY2" s="162"/>
      <c r="BZ2" s="162"/>
      <c r="CA2" s="162"/>
      <c r="CB2" s="162"/>
      <c r="CC2" s="162"/>
      <c r="CD2" s="162"/>
      <c r="CE2" s="162"/>
      <c r="CF2" s="162"/>
      <c r="CG2" s="162"/>
      <c r="CH2" s="162"/>
      <c r="CI2" s="162"/>
      <c r="CJ2" s="162"/>
      <c r="CK2" s="162"/>
      <c r="CL2" s="162"/>
      <c r="CM2" s="162"/>
      <c r="CN2" s="162"/>
      <c r="CO2" s="162"/>
      <c r="CP2" s="162"/>
      <c r="CQ2" s="162"/>
      <c r="CR2" s="162"/>
      <c r="CS2" s="162"/>
      <c r="CT2" s="162"/>
      <c r="CU2" s="162"/>
      <c r="CV2" s="162"/>
      <c r="CW2" s="162"/>
      <c r="CX2" s="162"/>
      <c r="CY2" s="162"/>
      <c r="CZ2" s="162"/>
      <c r="DA2" s="162"/>
      <c r="DB2" s="162"/>
      <c r="DC2" s="162"/>
      <c r="DD2" s="162"/>
      <c r="DE2" s="162"/>
      <c r="DF2" s="162"/>
      <c r="DG2" s="162"/>
      <c r="DH2" s="162"/>
      <c r="DI2" s="162"/>
      <c r="DJ2" s="162"/>
      <c r="DK2" s="162"/>
      <c r="DL2" s="162"/>
      <c r="DM2" s="162"/>
      <c r="DN2" s="162"/>
      <c r="DO2" s="162"/>
      <c r="DP2" s="162"/>
      <c r="DQ2" s="162"/>
      <c r="DR2" s="162"/>
      <c r="DS2" s="162"/>
      <c r="DT2" s="162"/>
      <c r="DU2" s="162"/>
      <c r="DV2" s="162"/>
      <c r="DW2" s="162"/>
      <c r="DX2" s="162"/>
      <c r="DY2" s="162"/>
      <c r="DZ2" s="162"/>
      <c r="EA2" s="162"/>
      <c r="EB2" s="162"/>
      <c r="EC2" s="162"/>
      <c r="ED2" s="162"/>
      <c r="EE2" s="162"/>
      <c r="EF2" s="162"/>
      <c r="EG2" s="162"/>
      <c r="EH2" s="162"/>
      <c r="EI2" s="162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</row>
    <row r="3" spans="1:255" s="27" customFormat="1" ht="13.5" customHeight="1" x14ac:dyDescent="0.35">
      <c r="B3" s="28"/>
      <c r="C3" s="29"/>
      <c r="D3" s="29"/>
      <c r="E3" s="29"/>
      <c r="F3" s="29"/>
      <c r="G3" s="29"/>
      <c r="H3" s="29"/>
      <c r="I3" s="29"/>
      <c r="J3" s="29"/>
      <c r="K3" s="29"/>
      <c r="L3" s="163"/>
      <c r="M3" s="163"/>
      <c r="N3" s="163"/>
      <c r="O3" s="163"/>
      <c r="P3" s="163"/>
      <c r="Q3" s="29"/>
      <c r="R3" s="30"/>
      <c r="S3" s="30"/>
      <c r="U3" s="31"/>
      <c r="V3" s="31"/>
      <c r="W3" s="31"/>
      <c r="X3" s="31"/>
      <c r="Y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CU3" s="164" t="s">
        <v>1</v>
      </c>
      <c r="CV3" s="164"/>
      <c r="CW3" s="31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</row>
    <row r="4" spans="1:255" ht="17.45" customHeight="1" x14ac:dyDescent="0.3">
      <c r="A4" s="165" t="s">
        <v>2</v>
      </c>
      <c r="B4" s="168" t="s">
        <v>3</v>
      </c>
      <c r="C4" s="171" t="s">
        <v>4</v>
      </c>
      <c r="D4" s="171" t="s">
        <v>5</v>
      </c>
      <c r="E4" s="174" t="s">
        <v>6</v>
      </c>
      <c r="F4" s="175"/>
      <c r="G4" s="175"/>
      <c r="H4" s="175"/>
      <c r="I4" s="176"/>
      <c r="J4" s="183" t="s">
        <v>7</v>
      </c>
      <c r="K4" s="184"/>
      <c r="L4" s="184"/>
      <c r="M4" s="184"/>
      <c r="N4" s="184"/>
      <c r="O4" s="185"/>
      <c r="P4" s="192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  <c r="AI4" s="193"/>
      <c r="AJ4" s="193"/>
      <c r="AK4" s="193"/>
      <c r="AL4" s="193"/>
      <c r="AM4" s="193"/>
      <c r="AN4" s="193"/>
      <c r="AO4" s="193"/>
      <c r="AP4" s="193"/>
      <c r="AQ4" s="193"/>
      <c r="AR4" s="193"/>
      <c r="AS4" s="193"/>
      <c r="AT4" s="193"/>
      <c r="AU4" s="193"/>
      <c r="AV4" s="193"/>
      <c r="AW4" s="193"/>
      <c r="AX4" s="193"/>
      <c r="AY4" s="193"/>
      <c r="AZ4" s="193"/>
      <c r="BA4" s="193"/>
      <c r="BB4" s="193"/>
      <c r="BC4" s="193"/>
      <c r="BD4" s="193"/>
      <c r="BE4" s="193"/>
      <c r="BF4" s="193"/>
      <c r="BG4" s="193"/>
      <c r="BH4" s="193"/>
      <c r="BI4" s="193"/>
      <c r="BJ4" s="193"/>
      <c r="BK4" s="193"/>
      <c r="BL4" s="193"/>
      <c r="BM4" s="193"/>
      <c r="BN4" s="193"/>
      <c r="BO4" s="193"/>
      <c r="BP4" s="193"/>
      <c r="BQ4" s="193"/>
      <c r="BR4" s="193"/>
      <c r="BS4" s="193"/>
      <c r="BT4" s="193"/>
      <c r="BU4" s="193"/>
      <c r="BV4" s="193"/>
      <c r="BW4" s="193"/>
      <c r="BX4" s="193"/>
      <c r="BY4" s="193"/>
      <c r="BZ4" s="193"/>
      <c r="CA4" s="193"/>
      <c r="CB4" s="193"/>
      <c r="CC4" s="193"/>
      <c r="CD4" s="193"/>
      <c r="CE4" s="193"/>
      <c r="CF4" s="193"/>
      <c r="CG4" s="193"/>
      <c r="CH4" s="193"/>
      <c r="CI4" s="193"/>
      <c r="CJ4" s="193"/>
      <c r="CK4" s="193"/>
      <c r="CL4" s="193"/>
      <c r="CM4" s="193"/>
      <c r="CN4" s="193"/>
      <c r="CO4" s="193"/>
      <c r="CP4" s="193"/>
      <c r="CQ4" s="193"/>
      <c r="CR4" s="193"/>
      <c r="CS4" s="193"/>
      <c r="CT4" s="193"/>
      <c r="CU4" s="193"/>
      <c r="CV4" s="193"/>
      <c r="CW4" s="193"/>
      <c r="CX4" s="193"/>
      <c r="CY4" s="193"/>
      <c r="CZ4" s="193"/>
      <c r="DA4" s="193"/>
      <c r="DB4" s="193"/>
      <c r="DC4" s="193"/>
      <c r="DD4" s="193"/>
      <c r="DE4" s="193"/>
      <c r="DF4" s="193"/>
      <c r="DG4" s="193"/>
      <c r="DH4" s="193"/>
      <c r="DI4" s="194"/>
      <c r="DJ4" s="121" t="s">
        <v>8</v>
      </c>
      <c r="DK4" s="195" t="s">
        <v>9</v>
      </c>
      <c r="DL4" s="196"/>
      <c r="DM4" s="197"/>
      <c r="DN4" s="204" t="s">
        <v>10</v>
      </c>
      <c r="DO4" s="204"/>
      <c r="DP4" s="204"/>
      <c r="DQ4" s="204"/>
      <c r="DR4" s="204"/>
      <c r="DS4" s="204"/>
      <c r="DT4" s="204"/>
      <c r="DU4" s="204"/>
      <c r="DV4" s="204"/>
      <c r="DW4" s="204"/>
      <c r="DX4" s="204"/>
      <c r="DY4" s="204"/>
      <c r="DZ4" s="204"/>
      <c r="EA4" s="204"/>
      <c r="EB4" s="204"/>
      <c r="EC4" s="204"/>
      <c r="ED4" s="204"/>
      <c r="EE4" s="204"/>
      <c r="EF4" s="121" t="s">
        <v>11</v>
      </c>
      <c r="EG4" s="205" t="s">
        <v>12</v>
      </c>
      <c r="EH4" s="206"/>
      <c r="EI4" s="207"/>
      <c r="EJ4" s="15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  <c r="IU4" s="22"/>
    </row>
    <row r="5" spans="1:255" ht="18" customHeight="1" x14ac:dyDescent="0.3">
      <c r="A5" s="166"/>
      <c r="B5" s="169"/>
      <c r="C5" s="172"/>
      <c r="D5" s="172"/>
      <c r="E5" s="177"/>
      <c r="F5" s="178"/>
      <c r="G5" s="178"/>
      <c r="H5" s="178"/>
      <c r="I5" s="179"/>
      <c r="J5" s="186"/>
      <c r="K5" s="187"/>
      <c r="L5" s="187"/>
      <c r="M5" s="187"/>
      <c r="N5" s="187"/>
      <c r="O5" s="188"/>
      <c r="P5" s="214" t="s">
        <v>13</v>
      </c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P5" s="215"/>
      <c r="AQ5" s="215"/>
      <c r="AR5" s="215"/>
      <c r="AS5" s="215"/>
      <c r="AT5" s="215"/>
      <c r="AU5" s="215"/>
      <c r="AV5" s="215"/>
      <c r="AW5" s="215"/>
      <c r="AX5" s="215"/>
      <c r="AY5" s="215"/>
      <c r="AZ5" s="215"/>
      <c r="BA5" s="216"/>
      <c r="BB5" s="217" t="s">
        <v>14</v>
      </c>
      <c r="BC5" s="217"/>
      <c r="BD5" s="217"/>
      <c r="BE5" s="217"/>
      <c r="BF5" s="217"/>
      <c r="BG5" s="217"/>
      <c r="BH5" s="217"/>
      <c r="BI5" s="217"/>
      <c r="BJ5" s="217"/>
      <c r="BK5" s="217"/>
      <c r="BL5" s="217"/>
      <c r="BM5" s="217"/>
      <c r="BN5" s="127" t="s">
        <v>15</v>
      </c>
      <c r="BO5" s="128"/>
      <c r="BP5" s="128"/>
      <c r="BQ5" s="218" t="s">
        <v>16</v>
      </c>
      <c r="BR5" s="219"/>
      <c r="BS5" s="219"/>
      <c r="BT5" s="219"/>
      <c r="BU5" s="219"/>
      <c r="BV5" s="219"/>
      <c r="BW5" s="219"/>
      <c r="BX5" s="219"/>
      <c r="BY5" s="219"/>
      <c r="BZ5" s="219"/>
      <c r="CA5" s="219"/>
      <c r="CB5" s="219"/>
      <c r="CC5" s="219"/>
      <c r="CD5" s="219"/>
      <c r="CE5" s="219"/>
      <c r="CF5" s="219"/>
      <c r="CG5" s="220"/>
      <c r="CH5" s="147" t="s">
        <v>17</v>
      </c>
      <c r="CI5" s="146"/>
      <c r="CJ5" s="146"/>
      <c r="CK5" s="146"/>
      <c r="CL5" s="146"/>
      <c r="CM5" s="146"/>
      <c r="CN5" s="146"/>
      <c r="CO5" s="146"/>
      <c r="CP5" s="148"/>
      <c r="CQ5" s="218" t="s">
        <v>18</v>
      </c>
      <c r="CR5" s="219"/>
      <c r="CS5" s="219"/>
      <c r="CT5" s="219"/>
      <c r="CU5" s="219"/>
      <c r="CV5" s="219"/>
      <c r="CW5" s="219"/>
      <c r="CX5" s="219"/>
      <c r="CY5" s="219"/>
      <c r="CZ5" s="219"/>
      <c r="DA5" s="217" t="s">
        <v>19</v>
      </c>
      <c r="DB5" s="217"/>
      <c r="DC5" s="217"/>
      <c r="DD5" s="127" t="s">
        <v>20</v>
      </c>
      <c r="DE5" s="128"/>
      <c r="DF5" s="129"/>
      <c r="DG5" s="127" t="s">
        <v>21</v>
      </c>
      <c r="DH5" s="128"/>
      <c r="DI5" s="129"/>
      <c r="DJ5" s="121"/>
      <c r="DK5" s="198"/>
      <c r="DL5" s="199"/>
      <c r="DM5" s="200"/>
      <c r="DN5" s="142"/>
      <c r="DO5" s="142"/>
      <c r="DP5" s="143"/>
      <c r="DQ5" s="143"/>
      <c r="DR5" s="143"/>
      <c r="DS5" s="143"/>
      <c r="DT5" s="127" t="s">
        <v>22</v>
      </c>
      <c r="DU5" s="128"/>
      <c r="DV5" s="129"/>
      <c r="DW5" s="133"/>
      <c r="DX5" s="134"/>
      <c r="DY5" s="134"/>
      <c r="DZ5" s="134"/>
      <c r="EA5" s="134"/>
      <c r="EB5" s="134"/>
      <c r="EC5" s="134"/>
      <c r="ED5" s="134"/>
      <c r="EE5" s="134"/>
      <c r="EF5" s="121"/>
      <c r="EG5" s="208"/>
      <c r="EH5" s="209"/>
      <c r="EI5" s="210"/>
      <c r="EJ5" s="15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  <c r="IU5" s="22"/>
    </row>
    <row r="6" spans="1:255" ht="15" customHeight="1" x14ac:dyDescent="0.3">
      <c r="A6" s="166"/>
      <c r="B6" s="169"/>
      <c r="C6" s="172"/>
      <c r="D6" s="172"/>
      <c r="E6" s="180"/>
      <c r="F6" s="181"/>
      <c r="G6" s="181"/>
      <c r="H6" s="181"/>
      <c r="I6" s="182"/>
      <c r="J6" s="189"/>
      <c r="K6" s="190"/>
      <c r="L6" s="190"/>
      <c r="M6" s="190"/>
      <c r="N6" s="190"/>
      <c r="O6" s="191"/>
      <c r="P6" s="135" t="s">
        <v>23</v>
      </c>
      <c r="Q6" s="136"/>
      <c r="R6" s="136"/>
      <c r="S6" s="136"/>
      <c r="T6" s="137"/>
      <c r="U6" s="138" t="s">
        <v>24</v>
      </c>
      <c r="V6" s="139"/>
      <c r="W6" s="139"/>
      <c r="X6" s="139"/>
      <c r="Y6" s="140"/>
      <c r="Z6" s="138" t="s">
        <v>25</v>
      </c>
      <c r="AA6" s="139"/>
      <c r="AB6" s="139"/>
      <c r="AC6" s="139"/>
      <c r="AD6" s="140"/>
      <c r="AE6" s="138" t="s">
        <v>26</v>
      </c>
      <c r="AF6" s="139"/>
      <c r="AG6" s="139"/>
      <c r="AH6" s="139"/>
      <c r="AI6" s="140"/>
      <c r="AJ6" s="138" t="s">
        <v>27</v>
      </c>
      <c r="AK6" s="139"/>
      <c r="AL6" s="139"/>
      <c r="AM6" s="139"/>
      <c r="AN6" s="140"/>
      <c r="AO6" s="138" t="s">
        <v>28</v>
      </c>
      <c r="AP6" s="139"/>
      <c r="AQ6" s="139"/>
      <c r="AR6" s="139"/>
      <c r="AS6" s="140"/>
      <c r="AT6" s="138" t="s">
        <v>29</v>
      </c>
      <c r="AU6" s="139"/>
      <c r="AV6" s="139"/>
      <c r="AW6" s="139"/>
      <c r="AX6" s="140"/>
      <c r="AY6" s="141" t="s">
        <v>30</v>
      </c>
      <c r="AZ6" s="141"/>
      <c r="BA6" s="141"/>
      <c r="BB6" s="151" t="s">
        <v>31</v>
      </c>
      <c r="BC6" s="152"/>
      <c r="BD6" s="152"/>
      <c r="BE6" s="151" t="s">
        <v>32</v>
      </c>
      <c r="BF6" s="152"/>
      <c r="BG6" s="153"/>
      <c r="BH6" s="154" t="s">
        <v>33</v>
      </c>
      <c r="BI6" s="155"/>
      <c r="BJ6" s="155"/>
      <c r="BK6" s="156" t="s">
        <v>34</v>
      </c>
      <c r="BL6" s="157"/>
      <c r="BM6" s="157"/>
      <c r="BN6" s="130"/>
      <c r="BO6" s="131"/>
      <c r="BP6" s="131"/>
      <c r="BQ6" s="158" t="s">
        <v>35</v>
      </c>
      <c r="BR6" s="159"/>
      <c r="BS6" s="159"/>
      <c r="BT6" s="159"/>
      <c r="BU6" s="160"/>
      <c r="BV6" s="126" t="s">
        <v>36</v>
      </c>
      <c r="BW6" s="126"/>
      <c r="BX6" s="126"/>
      <c r="BY6" s="126" t="s">
        <v>37</v>
      </c>
      <c r="BZ6" s="126"/>
      <c r="CA6" s="126"/>
      <c r="CB6" s="126" t="s">
        <v>38</v>
      </c>
      <c r="CC6" s="126"/>
      <c r="CD6" s="126"/>
      <c r="CE6" s="126" t="s">
        <v>39</v>
      </c>
      <c r="CF6" s="126"/>
      <c r="CG6" s="126"/>
      <c r="CH6" s="126" t="s">
        <v>40</v>
      </c>
      <c r="CI6" s="126"/>
      <c r="CJ6" s="126"/>
      <c r="CK6" s="147" t="s">
        <v>41</v>
      </c>
      <c r="CL6" s="146"/>
      <c r="CM6" s="146"/>
      <c r="CN6" s="126" t="s">
        <v>42</v>
      </c>
      <c r="CO6" s="126"/>
      <c r="CP6" s="126"/>
      <c r="CQ6" s="144" t="s">
        <v>43</v>
      </c>
      <c r="CR6" s="145"/>
      <c r="CS6" s="146"/>
      <c r="CT6" s="147" t="s">
        <v>44</v>
      </c>
      <c r="CU6" s="146"/>
      <c r="CV6" s="146"/>
      <c r="CW6" s="148"/>
      <c r="CX6" s="147" t="s">
        <v>45</v>
      </c>
      <c r="CY6" s="146"/>
      <c r="CZ6" s="146"/>
      <c r="DA6" s="217"/>
      <c r="DB6" s="217"/>
      <c r="DC6" s="217"/>
      <c r="DD6" s="130"/>
      <c r="DE6" s="131"/>
      <c r="DF6" s="132"/>
      <c r="DG6" s="130"/>
      <c r="DH6" s="131"/>
      <c r="DI6" s="132"/>
      <c r="DJ6" s="121"/>
      <c r="DK6" s="201"/>
      <c r="DL6" s="202"/>
      <c r="DM6" s="203"/>
      <c r="DN6" s="127" t="s">
        <v>46</v>
      </c>
      <c r="DO6" s="128"/>
      <c r="DP6" s="129"/>
      <c r="DQ6" s="127" t="s">
        <v>47</v>
      </c>
      <c r="DR6" s="128"/>
      <c r="DS6" s="129"/>
      <c r="DT6" s="130"/>
      <c r="DU6" s="131"/>
      <c r="DV6" s="132"/>
      <c r="DW6" s="127" t="s">
        <v>48</v>
      </c>
      <c r="DX6" s="128"/>
      <c r="DY6" s="129"/>
      <c r="DZ6" s="127" t="s">
        <v>49</v>
      </c>
      <c r="EA6" s="128"/>
      <c r="EB6" s="129"/>
      <c r="EC6" s="149" t="s">
        <v>50</v>
      </c>
      <c r="ED6" s="150"/>
      <c r="EE6" s="150"/>
      <c r="EF6" s="121"/>
      <c r="EG6" s="211"/>
      <c r="EH6" s="212"/>
      <c r="EI6" s="213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  <c r="IU6" s="22"/>
    </row>
    <row r="7" spans="1:255" ht="17.45" customHeight="1" x14ac:dyDescent="0.3">
      <c r="A7" s="166"/>
      <c r="B7" s="169"/>
      <c r="C7" s="172"/>
      <c r="D7" s="172"/>
      <c r="E7" s="120" t="s">
        <v>51</v>
      </c>
      <c r="F7" s="118" t="s">
        <v>52</v>
      </c>
      <c r="G7" s="119" t="s">
        <v>68</v>
      </c>
      <c r="H7" s="123" t="s">
        <v>53</v>
      </c>
      <c r="I7" s="125" t="s">
        <v>54</v>
      </c>
      <c r="J7" s="120" t="s">
        <v>51</v>
      </c>
      <c r="K7" s="116" t="s">
        <v>52</v>
      </c>
      <c r="L7" s="114" t="s">
        <v>68</v>
      </c>
      <c r="M7" s="123" t="s">
        <v>55</v>
      </c>
      <c r="N7" s="123" t="s">
        <v>53</v>
      </c>
      <c r="O7" s="125" t="s">
        <v>54</v>
      </c>
      <c r="P7" s="120" t="s">
        <v>51</v>
      </c>
      <c r="Q7" s="118" t="s">
        <v>52</v>
      </c>
      <c r="R7" s="119" t="s">
        <v>68</v>
      </c>
      <c r="S7" s="123" t="s">
        <v>53</v>
      </c>
      <c r="T7" s="125" t="s">
        <v>54</v>
      </c>
      <c r="U7" s="120" t="s">
        <v>51</v>
      </c>
      <c r="V7" s="118" t="s">
        <v>52</v>
      </c>
      <c r="W7" s="119" t="s">
        <v>68</v>
      </c>
      <c r="X7" s="123" t="s">
        <v>53</v>
      </c>
      <c r="Y7" s="125" t="s">
        <v>54</v>
      </c>
      <c r="Z7" s="120" t="s">
        <v>51</v>
      </c>
      <c r="AA7" s="118" t="s">
        <v>52</v>
      </c>
      <c r="AB7" s="119" t="s">
        <v>68</v>
      </c>
      <c r="AC7" s="123" t="s">
        <v>53</v>
      </c>
      <c r="AD7" s="125" t="s">
        <v>54</v>
      </c>
      <c r="AE7" s="120" t="s">
        <v>51</v>
      </c>
      <c r="AF7" s="118" t="s">
        <v>52</v>
      </c>
      <c r="AG7" s="119" t="s">
        <v>68</v>
      </c>
      <c r="AH7" s="123" t="s">
        <v>53</v>
      </c>
      <c r="AI7" s="125" t="s">
        <v>54</v>
      </c>
      <c r="AJ7" s="120" t="s">
        <v>51</v>
      </c>
      <c r="AK7" s="118" t="s">
        <v>52</v>
      </c>
      <c r="AL7" s="119" t="s">
        <v>68</v>
      </c>
      <c r="AM7" s="123" t="s">
        <v>53</v>
      </c>
      <c r="AN7" s="119" t="s">
        <v>54</v>
      </c>
      <c r="AO7" s="120" t="s">
        <v>51</v>
      </c>
      <c r="AP7" s="118" t="s">
        <v>52</v>
      </c>
      <c r="AQ7" s="119" t="s">
        <v>68</v>
      </c>
      <c r="AR7" s="123" t="s">
        <v>53</v>
      </c>
      <c r="AS7" s="14"/>
      <c r="AT7" s="120" t="s">
        <v>51</v>
      </c>
      <c r="AU7" s="118" t="s">
        <v>52</v>
      </c>
      <c r="AV7" s="119" t="s">
        <v>68</v>
      </c>
      <c r="AW7" s="124" t="s">
        <v>53</v>
      </c>
      <c r="AX7" s="119" t="s">
        <v>54</v>
      </c>
      <c r="AY7" s="120" t="s">
        <v>51</v>
      </c>
      <c r="AZ7" s="118" t="s">
        <v>52</v>
      </c>
      <c r="BA7" s="119" t="s">
        <v>68</v>
      </c>
      <c r="BB7" s="120" t="s">
        <v>51</v>
      </c>
      <c r="BC7" s="118" t="s">
        <v>52</v>
      </c>
      <c r="BD7" s="119" t="s">
        <v>68</v>
      </c>
      <c r="BE7" s="120" t="s">
        <v>51</v>
      </c>
      <c r="BF7" s="118" t="s">
        <v>52</v>
      </c>
      <c r="BG7" s="119" t="s">
        <v>68</v>
      </c>
      <c r="BH7" s="120" t="s">
        <v>51</v>
      </c>
      <c r="BI7" s="118" t="s">
        <v>52</v>
      </c>
      <c r="BJ7" s="119" t="s">
        <v>68</v>
      </c>
      <c r="BK7" s="120" t="s">
        <v>51</v>
      </c>
      <c r="BL7" s="118" t="s">
        <v>52</v>
      </c>
      <c r="BM7" s="119" t="s">
        <v>69</v>
      </c>
      <c r="BN7" s="120" t="s">
        <v>51</v>
      </c>
      <c r="BO7" s="118" t="s">
        <v>52</v>
      </c>
      <c r="BP7" s="119" t="s">
        <v>68</v>
      </c>
      <c r="BQ7" s="120" t="s">
        <v>51</v>
      </c>
      <c r="BR7" s="118" t="s">
        <v>52</v>
      </c>
      <c r="BS7" s="119" t="s">
        <v>64</v>
      </c>
      <c r="BT7" s="123" t="s">
        <v>53</v>
      </c>
      <c r="BU7" s="119" t="s">
        <v>54</v>
      </c>
      <c r="BV7" s="120" t="s">
        <v>51</v>
      </c>
      <c r="BW7" s="118" t="s">
        <v>52</v>
      </c>
      <c r="BX7" s="119" t="s">
        <v>68</v>
      </c>
      <c r="BY7" s="120" t="s">
        <v>51</v>
      </c>
      <c r="BZ7" s="118" t="s">
        <v>52</v>
      </c>
      <c r="CA7" s="119" t="s">
        <v>68</v>
      </c>
      <c r="CB7" s="120" t="s">
        <v>51</v>
      </c>
      <c r="CC7" s="118" t="s">
        <v>52</v>
      </c>
      <c r="CD7" s="119" t="s">
        <v>68</v>
      </c>
      <c r="CE7" s="120" t="s">
        <v>51</v>
      </c>
      <c r="CF7" s="118" t="s">
        <v>52</v>
      </c>
      <c r="CG7" s="119" t="s">
        <v>68</v>
      </c>
      <c r="CH7" s="120" t="s">
        <v>51</v>
      </c>
      <c r="CI7" s="118" t="s">
        <v>52</v>
      </c>
      <c r="CJ7" s="119" t="s">
        <v>68</v>
      </c>
      <c r="CK7" s="120" t="s">
        <v>51</v>
      </c>
      <c r="CL7" s="118" t="s">
        <v>52</v>
      </c>
      <c r="CM7" s="119" t="s">
        <v>68</v>
      </c>
      <c r="CN7" s="120" t="s">
        <v>51</v>
      </c>
      <c r="CO7" s="118" t="s">
        <v>52</v>
      </c>
      <c r="CP7" s="119" t="s">
        <v>68</v>
      </c>
      <c r="CQ7" s="120" t="s">
        <v>51</v>
      </c>
      <c r="CR7" s="118" t="s">
        <v>52</v>
      </c>
      <c r="CS7" s="119" t="s">
        <v>68</v>
      </c>
      <c r="CT7" s="120" t="s">
        <v>51</v>
      </c>
      <c r="CU7" s="118" t="s">
        <v>52</v>
      </c>
      <c r="CV7" s="119" t="s">
        <v>68</v>
      </c>
      <c r="CW7" s="123" t="s">
        <v>53</v>
      </c>
      <c r="CX7" s="120" t="s">
        <v>51</v>
      </c>
      <c r="CY7" s="118" t="s">
        <v>52</v>
      </c>
      <c r="CZ7" s="119" t="s">
        <v>68</v>
      </c>
      <c r="DA7" s="120" t="s">
        <v>51</v>
      </c>
      <c r="DB7" s="118" t="s">
        <v>52</v>
      </c>
      <c r="DC7" s="119" t="s">
        <v>66</v>
      </c>
      <c r="DD7" s="120" t="s">
        <v>51</v>
      </c>
      <c r="DE7" s="118" t="s">
        <v>52</v>
      </c>
      <c r="DF7" s="119" t="s">
        <v>68</v>
      </c>
      <c r="DG7" s="120" t="s">
        <v>51</v>
      </c>
      <c r="DH7" s="118" t="s">
        <v>52</v>
      </c>
      <c r="DI7" s="119" t="s">
        <v>68</v>
      </c>
      <c r="DJ7" s="122" t="s">
        <v>56</v>
      </c>
      <c r="DK7" s="120" t="s">
        <v>51</v>
      </c>
      <c r="DL7" s="118" t="s">
        <v>52</v>
      </c>
      <c r="DM7" s="119" t="s">
        <v>68</v>
      </c>
      <c r="DN7" s="120" t="s">
        <v>51</v>
      </c>
      <c r="DO7" s="118" t="s">
        <v>52</v>
      </c>
      <c r="DP7" s="119" t="s">
        <v>68</v>
      </c>
      <c r="DQ7" s="120" t="s">
        <v>51</v>
      </c>
      <c r="DR7" s="118" t="s">
        <v>52</v>
      </c>
      <c r="DS7" s="119" t="s">
        <v>68</v>
      </c>
      <c r="DT7" s="120" t="s">
        <v>51</v>
      </c>
      <c r="DU7" s="118" t="s">
        <v>52</v>
      </c>
      <c r="DV7" s="119" t="s">
        <v>68</v>
      </c>
      <c r="DW7" s="120" t="s">
        <v>51</v>
      </c>
      <c r="DX7" s="118" t="s">
        <v>52</v>
      </c>
      <c r="DY7" s="119" t="s">
        <v>68</v>
      </c>
      <c r="DZ7" s="120" t="s">
        <v>51</v>
      </c>
      <c r="EA7" s="118" t="s">
        <v>52</v>
      </c>
      <c r="EB7" s="119" t="s">
        <v>68</v>
      </c>
      <c r="EC7" s="120" t="s">
        <v>51</v>
      </c>
      <c r="ED7" s="118" t="s">
        <v>52</v>
      </c>
      <c r="EE7" s="119" t="s">
        <v>68</v>
      </c>
      <c r="EF7" s="121" t="s">
        <v>56</v>
      </c>
      <c r="EG7" s="120" t="s">
        <v>51</v>
      </c>
      <c r="EH7" s="118" t="s">
        <v>52</v>
      </c>
      <c r="EI7" s="119" t="s">
        <v>68</v>
      </c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</row>
    <row r="8" spans="1:255" ht="76.5" customHeight="1" x14ac:dyDescent="0.3">
      <c r="A8" s="167"/>
      <c r="B8" s="170"/>
      <c r="C8" s="173"/>
      <c r="D8" s="173"/>
      <c r="E8" s="120"/>
      <c r="F8" s="118"/>
      <c r="G8" s="119"/>
      <c r="H8" s="123"/>
      <c r="I8" s="125"/>
      <c r="J8" s="120"/>
      <c r="K8" s="117"/>
      <c r="L8" s="115"/>
      <c r="M8" s="123"/>
      <c r="N8" s="123"/>
      <c r="O8" s="125"/>
      <c r="P8" s="120"/>
      <c r="Q8" s="118"/>
      <c r="R8" s="119"/>
      <c r="S8" s="123"/>
      <c r="T8" s="125"/>
      <c r="U8" s="120"/>
      <c r="V8" s="118"/>
      <c r="W8" s="119"/>
      <c r="X8" s="123"/>
      <c r="Y8" s="125"/>
      <c r="Z8" s="120"/>
      <c r="AA8" s="118"/>
      <c r="AB8" s="119"/>
      <c r="AC8" s="123"/>
      <c r="AD8" s="125"/>
      <c r="AE8" s="120"/>
      <c r="AF8" s="118"/>
      <c r="AG8" s="119"/>
      <c r="AH8" s="123"/>
      <c r="AI8" s="125"/>
      <c r="AJ8" s="120"/>
      <c r="AK8" s="118"/>
      <c r="AL8" s="119"/>
      <c r="AM8" s="123"/>
      <c r="AN8" s="119"/>
      <c r="AO8" s="120"/>
      <c r="AP8" s="118"/>
      <c r="AQ8" s="119"/>
      <c r="AR8" s="123"/>
      <c r="AS8" s="59" t="s">
        <v>54</v>
      </c>
      <c r="AT8" s="120"/>
      <c r="AU8" s="118"/>
      <c r="AV8" s="119"/>
      <c r="AW8" s="124"/>
      <c r="AX8" s="119"/>
      <c r="AY8" s="120"/>
      <c r="AZ8" s="118"/>
      <c r="BA8" s="119"/>
      <c r="BB8" s="120"/>
      <c r="BC8" s="118"/>
      <c r="BD8" s="119"/>
      <c r="BE8" s="120"/>
      <c r="BF8" s="118"/>
      <c r="BG8" s="119"/>
      <c r="BH8" s="120"/>
      <c r="BI8" s="118"/>
      <c r="BJ8" s="119"/>
      <c r="BK8" s="120"/>
      <c r="BL8" s="118"/>
      <c r="BM8" s="119"/>
      <c r="BN8" s="120"/>
      <c r="BO8" s="118"/>
      <c r="BP8" s="119"/>
      <c r="BQ8" s="120"/>
      <c r="BR8" s="118"/>
      <c r="BS8" s="119"/>
      <c r="BT8" s="123"/>
      <c r="BU8" s="119"/>
      <c r="BV8" s="120"/>
      <c r="BW8" s="118"/>
      <c r="BX8" s="119"/>
      <c r="BY8" s="120"/>
      <c r="BZ8" s="118"/>
      <c r="CA8" s="119"/>
      <c r="CB8" s="120"/>
      <c r="CC8" s="118"/>
      <c r="CD8" s="119"/>
      <c r="CE8" s="120"/>
      <c r="CF8" s="118"/>
      <c r="CG8" s="119"/>
      <c r="CH8" s="120"/>
      <c r="CI8" s="118"/>
      <c r="CJ8" s="119"/>
      <c r="CK8" s="120"/>
      <c r="CL8" s="118"/>
      <c r="CM8" s="119"/>
      <c r="CN8" s="120"/>
      <c r="CO8" s="118"/>
      <c r="CP8" s="119"/>
      <c r="CQ8" s="120"/>
      <c r="CR8" s="118"/>
      <c r="CS8" s="119"/>
      <c r="CT8" s="120"/>
      <c r="CU8" s="118"/>
      <c r="CV8" s="119"/>
      <c r="CW8" s="123"/>
      <c r="CX8" s="120"/>
      <c r="CY8" s="118"/>
      <c r="CZ8" s="119"/>
      <c r="DA8" s="120"/>
      <c r="DB8" s="118"/>
      <c r="DC8" s="119"/>
      <c r="DD8" s="120"/>
      <c r="DE8" s="118"/>
      <c r="DF8" s="119"/>
      <c r="DG8" s="120"/>
      <c r="DH8" s="118"/>
      <c r="DI8" s="119"/>
      <c r="DJ8" s="122"/>
      <c r="DK8" s="120"/>
      <c r="DL8" s="118"/>
      <c r="DM8" s="119"/>
      <c r="DN8" s="120"/>
      <c r="DO8" s="118"/>
      <c r="DP8" s="119"/>
      <c r="DQ8" s="120"/>
      <c r="DR8" s="118"/>
      <c r="DS8" s="119"/>
      <c r="DT8" s="120"/>
      <c r="DU8" s="118"/>
      <c r="DV8" s="119"/>
      <c r="DW8" s="120"/>
      <c r="DX8" s="118"/>
      <c r="DY8" s="119"/>
      <c r="DZ8" s="120"/>
      <c r="EA8" s="118"/>
      <c r="EB8" s="119"/>
      <c r="EC8" s="120"/>
      <c r="ED8" s="118"/>
      <c r="EE8" s="119"/>
      <c r="EF8" s="121"/>
      <c r="EG8" s="120"/>
      <c r="EH8" s="118"/>
      <c r="EI8" s="119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</row>
    <row r="9" spans="1:255" x14ac:dyDescent="0.3">
      <c r="A9" s="5"/>
      <c r="B9" s="6">
        <v>1</v>
      </c>
      <c r="C9" s="7">
        <v>2</v>
      </c>
      <c r="D9" s="5">
        <v>3</v>
      </c>
      <c r="E9" s="7">
        <v>4</v>
      </c>
      <c r="F9" s="5">
        <v>5</v>
      </c>
      <c r="G9" s="7">
        <v>6</v>
      </c>
      <c r="H9" s="5">
        <v>7</v>
      </c>
      <c r="I9" s="7">
        <v>8</v>
      </c>
      <c r="J9" s="5">
        <v>2</v>
      </c>
      <c r="K9" s="7">
        <v>3</v>
      </c>
      <c r="L9" s="5">
        <v>4</v>
      </c>
      <c r="M9" s="11" t="s">
        <v>57</v>
      </c>
      <c r="N9" s="7">
        <v>6</v>
      </c>
      <c r="O9" s="5">
        <v>13</v>
      </c>
      <c r="P9" s="7">
        <v>7</v>
      </c>
      <c r="Q9" s="5">
        <v>8</v>
      </c>
      <c r="R9" s="7">
        <v>9</v>
      </c>
      <c r="S9" s="5">
        <v>10</v>
      </c>
      <c r="T9" s="7">
        <v>18</v>
      </c>
      <c r="U9" s="5">
        <v>19</v>
      </c>
      <c r="V9" s="7">
        <v>20</v>
      </c>
      <c r="W9" s="5">
        <v>21</v>
      </c>
      <c r="X9" s="7">
        <v>22</v>
      </c>
      <c r="Y9" s="5">
        <v>23</v>
      </c>
      <c r="Z9" s="7">
        <v>24</v>
      </c>
      <c r="AA9" s="5">
        <v>25</v>
      </c>
      <c r="AB9" s="7">
        <v>26</v>
      </c>
      <c r="AC9" s="5">
        <v>27</v>
      </c>
      <c r="AD9" s="7">
        <v>28</v>
      </c>
      <c r="AE9" s="5">
        <v>29</v>
      </c>
      <c r="AF9" s="7">
        <v>30</v>
      </c>
      <c r="AG9" s="5">
        <v>31</v>
      </c>
      <c r="AH9" s="7">
        <v>32</v>
      </c>
      <c r="AI9" s="5">
        <v>33</v>
      </c>
      <c r="AJ9" s="7">
        <v>11</v>
      </c>
      <c r="AK9" s="5">
        <v>12</v>
      </c>
      <c r="AL9" s="7">
        <v>13</v>
      </c>
      <c r="AM9" s="5">
        <v>14</v>
      </c>
      <c r="AN9" s="7">
        <v>38</v>
      </c>
      <c r="AO9" s="5">
        <v>15</v>
      </c>
      <c r="AP9" s="7">
        <v>16</v>
      </c>
      <c r="AQ9" s="5">
        <v>17</v>
      </c>
      <c r="AR9" s="7">
        <v>18</v>
      </c>
      <c r="AS9" s="5">
        <v>43</v>
      </c>
      <c r="AT9" s="7">
        <v>44</v>
      </c>
      <c r="AU9" s="5">
        <v>45</v>
      </c>
      <c r="AV9" s="7">
        <v>46</v>
      </c>
      <c r="AW9" s="5">
        <v>47</v>
      </c>
      <c r="AX9" s="7">
        <v>48</v>
      </c>
      <c r="AY9" s="5">
        <v>49</v>
      </c>
      <c r="AZ9" s="7">
        <v>50</v>
      </c>
      <c r="BA9" s="5">
        <v>51</v>
      </c>
      <c r="BB9" s="7">
        <v>52</v>
      </c>
      <c r="BC9" s="5">
        <v>53</v>
      </c>
      <c r="BD9" s="7">
        <v>54</v>
      </c>
      <c r="BE9" s="5">
        <v>55</v>
      </c>
      <c r="BF9" s="7">
        <v>56</v>
      </c>
      <c r="BG9" s="5">
        <v>57</v>
      </c>
      <c r="BH9" s="7">
        <v>58</v>
      </c>
      <c r="BI9" s="5">
        <v>59</v>
      </c>
      <c r="BJ9" s="7">
        <v>60</v>
      </c>
      <c r="BK9" s="5">
        <v>61</v>
      </c>
      <c r="BL9" s="7">
        <v>62</v>
      </c>
      <c r="BM9" s="5">
        <v>63</v>
      </c>
      <c r="BN9" s="7">
        <v>64</v>
      </c>
      <c r="BO9" s="5">
        <v>65</v>
      </c>
      <c r="BP9" s="7">
        <v>66</v>
      </c>
      <c r="BQ9" s="5">
        <v>19</v>
      </c>
      <c r="BR9" s="7">
        <v>20</v>
      </c>
      <c r="BS9" s="5">
        <v>21</v>
      </c>
      <c r="BT9" s="7">
        <v>22</v>
      </c>
      <c r="BU9" s="5">
        <v>71</v>
      </c>
      <c r="BV9" s="7">
        <v>72</v>
      </c>
      <c r="BW9" s="5">
        <v>73</v>
      </c>
      <c r="BX9" s="7">
        <v>74</v>
      </c>
      <c r="BY9" s="5">
        <v>75</v>
      </c>
      <c r="BZ9" s="7">
        <v>76</v>
      </c>
      <c r="CA9" s="5">
        <v>77</v>
      </c>
      <c r="CB9" s="7">
        <v>78</v>
      </c>
      <c r="CC9" s="5">
        <v>79</v>
      </c>
      <c r="CD9" s="7">
        <v>80</v>
      </c>
      <c r="CE9" s="5">
        <v>81</v>
      </c>
      <c r="CF9" s="7">
        <v>82</v>
      </c>
      <c r="CG9" s="5">
        <v>83</v>
      </c>
      <c r="CH9" s="7">
        <v>84</v>
      </c>
      <c r="CI9" s="5">
        <v>85</v>
      </c>
      <c r="CJ9" s="7">
        <v>86</v>
      </c>
      <c r="CK9" s="5">
        <v>87</v>
      </c>
      <c r="CL9" s="7">
        <v>88</v>
      </c>
      <c r="CM9" s="5">
        <v>89</v>
      </c>
      <c r="CN9" s="7">
        <v>90</v>
      </c>
      <c r="CO9" s="5">
        <v>91</v>
      </c>
      <c r="CP9" s="7">
        <v>92</v>
      </c>
      <c r="CQ9" s="5">
        <v>23</v>
      </c>
      <c r="CR9" s="7">
        <v>24</v>
      </c>
      <c r="CS9" s="5">
        <v>25</v>
      </c>
      <c r="CT9" s="7">
        <v>26</v>
      </c>
      <c r="CU9" s="5">
        <v>27</v>
      </c>
      <c r="CV9" s="7">
        <v>28</v>
      </c>
      <c r="CW9" s="7">
        <v>22</v>
      </c>
      <c r="CX9" s="5">
        <v>99</v>
      </c>
      <c r="CY9" s="7">
        <v>100</v>
      </c>
      <c r="CZ9" s="5">
        <v>101</v>
      </c>
      <c r="DA9" s="7">
        <v>102</v>
      </c>
      <c r="DB9" s="5">
        <v>103</v>
      </c>
      <c r="DC9" s="7">
        <v>104</v>
      </c>
      <c r="DD9" s="5">
        <v>105</v>
      </c>
      <c r="DE9" s="7">
        <v>106</v>
      </c>
      <c r="DF9" s="5">
        <v>107</v>
      </c>
      <c r="DG9" s="7">
        <v>108</v>
      </c>
      <c r="DH9" s="5">
        <v>109</v>
      </c>
      <c r="DI9" s="7">
        <v>110</v>
      </c>
      <c r="DJ9" s="5">
        <v>111</v>
      </c>
      <c r="DK9" s="7">
        <v>112</v>
      </c>
      <c r="DL9" s="5">
        <v>113</v>
      </c>
      <c r="DM9" s="7">
        <v>114</v>
      </c>
      <c r="DN9" s="5">
        <v>115</v>
      </c>
      <c r="DO9" s="7">
        <v>116</v>
      </c>
      <c r="DP9" s="5">
        <v>117</v>
      </c>
      <c r="DQ9" s="7">
        <v>118</v>
      </c>
      <c r="DR9" s="5">
        <v>119</v>
      </c>
      <c r="DS9" s="7">
        <v>120</v>
      </c>
      <c r="DT9" s="5">
        <v>121</v>
      </c>
      <c r="DU9" s="7">
        <v>122</v>
      </c>
      <c r="DV9" s="5">
        <v>123</v>
      </c>
      <c r="DW9" s="7">
        <v>124</v>
      </c>
      <c r="DX9" s="5">
        <v>125</v>
      </c>
      <c r="DY9" s="7">
        <v>126</v>
      </c>
      <c r="DZ9" s="5">
        <v>127</v>
      </c>
      <c r="EA9" s="7">
        <v>128</v>
      </c>
      <c r="EB9" s="5">
        <v>129</v>
      </c>
      <c r="EC9" s="7">
        <v>130</v>
      </c>
      <c r="ED9" s="5">
        <v>131</v>
      </c>
      <c r="EE9" s="7">
        <v>132</v>
      </c>
      <c r="EF9" s="5">
        <v>133</v>
      </c>
      <c r="EG9" s="7">
        <v>134</v>
      </c>
      <c r="EH9" s="5">
        <v>135</v>
      </c>
      <c r="EI9" s="7">
        <v>136</v>
      </c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</row>
    <row r="10" spans="1:255" s="43" customFormat="1" ht="34.5" customHeight="1" x14ac:dyDescent="0.3">
      <c r="A10" s="32">
        <v>1</v>
      </c>
      <c r="B10" s="33" t="s">
        <v>58</v>
      </c>
      <c r="C10" s="62">
        <v>123908.5621</v>
      </c>
      <c r="D10" s="63">
        <v>637739.43220000004</v>
      </c>
      <c r="E10" s="64">
        <f t="shared" ref="E10:G14" si="0">DK10+EG10-EC10</f>
        <v>5915830.6999999993</v>
      </c>
      <c r="F10" s="65">
        <f t="shared" si="0"/>
        <v>2464929.4583333335</v>
      </c>
      <c r="G10" s="65">
        <f t="shared" si="0"/>
        <v>1156024.5138999997</v>
      </c>
      <c r="H10" s="65">
        <f>+G10/F10*100</f>
        <v>46.89888832281828</v>
      </c>
      <c r="I10" s="65">
        <f>G10/E10*100</f>
        <v>19.541203467840955</v>
      </c>
      <c r="J10" s="37">
        <f t="shared" ref="J10:L14" si="1">U10+Z10+AJ10+AO10+AT10+AY10+BN10+BV10+BY10+CB10+CE10+CH10+CN10+CQ10+CX10+DA10+DG10+AE10</f>
        <v>574597.6</v>
      </c>
      <c r="K10" s="38">
        <f t="shared" si="1"/>
        <v>239415.66666666669</v>
      </c>
      <c r="L10" s="38">
        <f t="shared" si="1"/>
        <v>177546.57389999999</v>
      </c>
      <c r="M10" s="38">
        <f>+L10-K10</f>
        <v>-61869.092766666698</v>
      </c>
      <c r="N10" s="38">
        <f>+L10/K10*100</f>
        <v>74.158293971293986</v>
      </c>
      <c r="O10" s="38">
        <f>L10/J10*100</f>
        <v>30.899289154705833</v>
      </c>
      <c r="P10" s="37">
        <f t="shared" ref="P10:Q14" si="2">U10+Z10+AE10</f>
        <v>111076.79999999999</v>
      </c>
      <c r="Q10" s="38">
        <f>V10+AA10+AF10</f>
        <v>46282</v>
      </c>
      <c r="R10" s="38">
        <f>W10+AB10+AG10</f>
        <v>20924.313999999998</v>
      </c>
      <c r="S10" s="38">
        <f>+R10/Q10*100</f>
        <v>45.210479235988075</v>
      </c>
      <c r="T10" s="39">
        <f>R10/P10*100</f>
        <v>18.8376996816617</v>
      </c>
      <c r="U10" s="37">
        <v>19007.400000000001</v>
      </c>
      <c r="V10" s="40">
        <f>+U10/12*5</f>
        <v>7919.75</v>
      </c>
      <c r="W10" s="40">
        <v>1365.0909999999999</v>
      </c>
      <c r="X10" s="40">
        <f>+W10/V10*100</f>
        <v>17.236541557498658</v>
      </c>
      <c r="Y10" s="40">
        <f t="shared" ref="Y10:Y16" si="3">W10/U10*100</f>
        <v>7.1818923156244399</v>
      </c>
      <c r="Z10" s="37">
        <v>3200</v>
      </c>
      <c r="AA10" s="40">
        <f>+Z10/12*5</f>
        <v>1333.3333333333335</v>
      </c>
      <c r="AB10" s="40">
        <v>6084.5230000000001</v>
      </c>
      <c r="AC10" s="40">
        <f>+AB10/AA10*100</f>
        <v>456.33922499999994</v>
      </c>
      <c r="AD10" s="40">
        <f>+AB10/Z10*100</f>
        <v>190.14134375</v>
      </c>
      <c r="AE10" s="37">
        <v>88869.4</v>
      </c>
      <c r="AF10" s="40">
        <f>+AE10/12*5</f>
        <v>37028.916666666664</v>
      </c>
      <c r="AG10" s="40">
        <v>13474.7</v>
      </c>
      <c r="AH10" s="40">
        <f>+AG10/AF10*100</f>
        <v>36.389668434804335</v>
      </c>
      <c r="AI10" s="40">
        <f>AG10/AE10*100</f>
        <v>15.16236184783514</v>
      </c>
      <c r="AJ10" s="37">
        <v>212590.3</v>
      </c>
      <c r="AK10" s="40">
        <f>+AJ10/12*5</f>
        <v>88579.291666666672</v>
      </c>
      <c r="AL10" s="40">
        <v>83574.971999999994</v>
      </c>
      <c r="AM10" s="40">
        <f>+AL10/AK10*100</f>
        <v>94.350463214925597</v>
      </c>
      <c r="AN10" s="40">
        <f>AL10/AJ10*100</f>
        <v>39.312693006219</v>
      </c>
      <c r="AO10" s="37">
        <v>6644</v>
      </c>
      <c r="AP10" s="40">
        <f>+AO10/12*5</f>
        <v>2768.333333333333</v>
      </c>
      <c r="AQ10" s="40">
        <v>4035.5659999999998</v>
      </c>
      <c r="AR10" s="40">
        <f>+AQ10/AP10*100</f>
        <v>145.77601444912705</v>
      </c>
      <c r="AS10" s="40">
        <f>AQ10/AO10*100</f>
        <v>60.740006020469593</v>
      </c>
      <c r="AT10" s="37">
        <v>8500</v>
      </c>
      <c r="AU10" s="40">
        <f>+AT10/12*5</f>
        <v>3541.666666666667</v>
      </c>
      <c r="AV10" s="40">
        <v>3916.8</v>
      </c>
      <c r="AW10" s="40">
        <f>+AV10/AU10*100</f>
        <v>110.592</v>
      </c>
      <c r="AX10" s="40">
        <f>AV10/AT10*100</f>
        <v>46.080000000000005</v>
      </c>
      <c r="AY10" s="37">
        <v>0</v>
      </c>
      <c r="AZ10" s="40">
        <f>+AY10/12*4</f>
        <v>0</v>
      </c>
      <c r="BA10" s="40">
        <v>0</v>
      </c>
      <c r="BB10" s="37">
        <v>0</v>
      </c>
      <c r="BC10" s="40">
        <f>+BB10/12*4</f>
        <v>0</v>
      </c>
      <c r="BD10" s="40">
        <v>0</v>
      </c>
      <c r="BE10" s="37">
        <v>2342636.6</v>
      </c>
      <c r="BF10" s="40">
        <f>+BE10/12*5</f>
        <v>976098.58333333337</v>
      </c>
      <c r="BG10" s="40">
        <v>975129</v>
      </c>
      <c r="BH10" s="37">
        <v>3049.9</v>
      </c>
      <c r="BI10" s="40">
        <f>+BH10/12*5</f>
        <v>1270.7916666666667</v>
      </c>
      <c r="BJ10" s="40">
        <v>2903.5</v>
      </c>
      <c r="BK10" s="37">
        <v>0</v>
      </c>
      <c r="BL10" s="40">
        <f>+BK10/12*4</f>
        <v>0</v>
      </c>
      <c r="BM10" s="40">
        <v>0</v>
      </c>
      <c r="BN10" s="37">
        <v>0</v>
      </c>
      <c r="BO10" s="40">
        <f>+BN10/12*4</f>
        <v>0</v>
      </c>
      <c r="BP10" s="40">
        <v>0</v>
      </c>
      <c r="BQ10" s="37">
        <f t="shared" ref="BQ10:BS14" si="4">BV10+BY10+CB10+CE10</f>
        <v>174521.09999999998</v>
      </c>
      <c r="BR10" s="40">
        <f t="shared" si="4"/>
        <v>72717.125</v>
      </c>
      <c r="BS10" s="40">
        <f>BX10+CA10+CD10+CG10</f>
        <v>41490.664000000004</v>
      </c>
      <c r="BT10" s="40">
        <f>+BS10/BR10*100</f>
        <v>57.057624321643644</v>
      </c>
      <c r="BU10" s="40">
        <f>BS10/BQ10*100</f>
        <v>23.774010134018184</v>
      </c>
      <c r="BV10" s="37">
        <v>105392.9</v>
      </c>
      <c r="BW10" s="40">
        <f>+BV10/12*5</f>
        <v>43913.708333333336</v>
      </c>
      <c r="BX10" s="40">
        <v>29010.792000000001</v>
      </c>
      <c r="BY10" s="37">
        <v>41592.199999999997</v>
      </c>
      <c r="BZ10" s="40">
        <f>+BY10/12*5</f>
        <v>17330.083333333332</v>
      </c>
      <c r="CA10" s="40">
        <v>1588.692</v>
      </c>
      <c r="CB10" s="61">
        <v>0</v>
      </c>
      <c r="CC10" s="40">
        <f>+CB10/12*5</f>
        <v>0</v>
      </c>
      <c r="CD10" s="40">
        <v>0</v>
      </c>
      <c r="CE10" s="37">
        <v>27536</v>
      </c>
      <c r="CF10" s="40">
        <f>+CE10/12*5</f>
        <v>11473.333333333332</v>
      </c>
      <c r="CG10" s="40">
        <v>10891.18</v>
      </c>
      <c r="CH10" s="37">
        <v>0</v>
      </c>
      <c r="CI10" s="40">
        <f>+CH10/12*9</f>
        <v>0</v>
      </c>
      <c r="CJ10" s="40">
        <v>0</v>
      </c>
      <c r="CK10" s="37">
        <v>2227.1999999999998</v>
      </c>
      <c r="CL10" s="40">
        <f>+CK10/12*5</f>
        <v>928</v>
      </c>
      <c r="CM10" s="40">
        <v>445.44</v>
      </c>
      <c r="CN10" s="37">
        <v>0</v>
      </c>
      <c r="CO10" s="40">
        <f>+CN10/12*5</f>
        <v>0</v>
      </c>
      <c r="CP10" s="40">
        <v>42</v>
      </c>
      <c r="CQ10" s="37">
        <v>51265.4</v>
      </c>
      <c r="CR10" s="40">
        <f>+CQ10/12*5</f>
        <v>21360.583333333336</v>
      </c>
      <c r="CS10" s="40">
        <v>17186.346000000001</v>
      </c>
      <c r="CT10" s="37">
        <v>28165.4</v>
      </c>
      <c r="CU10" s="40">
        <f>+CT10/12*5</f>
        <v>11735.583333333334</v>
      </c>
      <c r="CV10" s="40">
        <v>8188.9459999999999</v>
      </c>
      <c r="CW10" s="40">
        <f>+CV10/CU10*100</f>
        <v>69.778772536516428</v>
      </c>
      <c r="CX10" s="64">
        <v>0</v>
      </c>
      <c r="CY10" s="40">
        <f>+CX10/12*5</f>
        <v>0</v>
      </c>
      <c r="CZ10" s="63">
        <v>1089.99</v>
      </c>
      <c r="DA10" s="64">
        <v>0</v>
      </c>
      <c r="DB10" s="40">
        <f>+DA10/12*5</f>
        <v>0</v>
      </c>
      <c r="DC10" s="63">
        <v>100</v>
      </c>
      <c r="DD10" s="64">
        <v>0</v>
      </c>
      <c r="DE10" s="40">
        <f>+DD10/12*5</f>
        <v>0</v>
      </c>
      <c r="DF10" s="63">
        <v>0</v>
      </c>
      <c r="DG10" s="64">
        <v>10000</v>
      </c>
      <c r="DH10" s="40">
        <f>+DG10/12*5</f>
        <v>4166.666666666667</v>
      </c>
      <c r="DI10" s="63">
        <v>5185.9219000000003</v>
      </c>
      <c r="DJ10" s="34">
        <v>0</v>
      </c>
      <c r="DK10" s="64">
        <f t="shared" ref="DK10:DM14" si="5">U10+Z10+AJ10+AO10+AT10+AY10+BB10+BE10+BH10+BK10+BN10+BV10+BY10+CB10+CE10+CH10+CK10+CN10+CQ10+CX10+DA10+DD10+DG10+AE10</f>
        <v>2922511.3000000003</v>
      </c>
      <c r="DL10" s="63">
        <f t="shared" si="5"/>
        <v>1217713.0416666667</v>
      </c>
      <c r="DM10" s="63">
        <f t="shared" si="5"/>
        <v>1156024.5138999997</v>
      </c>
      <c r="DN10" s="64">
        <v>196968.6</v>
      </c>
      <c r="DO10" s="40">
        <f>+DN10/12*5</f>
        <v>82070.25</v>
      </c>
      <c r="DP10" s="63">
        <v>0</v>
      </c>
      <c r="DQ10" s="64">
        <v>2796350.8</v>
      </c>
      <c r="DR10" s="40">
        <f>+DQ10/12*5</f>
        <v>1165146.1666666665</v>
      </c>
      <c r="DS10" s="63">
        <v>0</v>
      </c>
      <c r="DT10" s="35">
        <v>0</v>
      </c>
      <c r="DU10" s="40">
        <f>+DT10/12*4</f>
        <v>0</v>
      </c>
      <c r="DV10" s="34">
        <v>0</v>
      </c>
      <c r="DW10" s="35">
        <v>0</v>
      </c>
      <c r="DX10" s="40">
        <f>+DW10/12*3</f>
        <v>0</v>
      </c>
      <c r="DY10" s="34">
        <v>0</v>
      </c>
      <c r="DZ10" s="35">
        <v>0</v>
      </c>
      <c r="EA10" s="40">
        <f>+DZ10/12*4</f>
        <v>0</v>
      </c>
      <c r="EB10" s="34">
        <v>0</v>
      </c>
      <c r="EC10" s="64">
        <v>856753.4</v>
      </c>
      <c r="ED10" s="40">
        <f>+EC10/12*5</f>
        <v>356980.58333333337</v>
      </c>
      <c r="EE10" s="34">
        <v>0</v>
      </c>
      <c r="EF10" s="34">
        <v>0</v>
      </c>
      <c r="EG10" s="64">
        <f>DN10+DQ10+DT10+DW10+DZ10+EC10</f>
        <v>3850072.8</v>
      </c>
      <c r="EH10" s="63">
        <f t="shared" ref="EG10:EH14" si="6">DO10+DR10+DU10+DX10+EA10+ED10</f>
        <v>1604197</v>
      </c>
      <c r="EI10" s="63">
        <f>DP10+DS10+DV10+DY10+EB10+EE10+EF10</f>
        <v>0</v>
      </c>
      <c r="EJ10" s="41"/>
      <c r="EK10" s="41"/>
      <c r="EL10" s="41"/>
      <c r="EM10" s="41"/>
      <c r="EN10" s="41"/>
      <c r="EO10" s="41"/>
      <c r="EP10" s="41"/>
      <c r="EQ10" s="41"/>
      <c r="ER10" s="41"/>
      <c r="ES10" s="41"/>
      <c r="ET10" s="41"/>
      <c r="EU10" s="41"/>
      <c r="EV10" s="41"/>
      <c r="EW10" s="41"/>
      <c r="EX10" s="41"/>
      <c r="EY10" s="41"/>
      <c r="EZ10" s="41"/>
      <c r="FA10" s="41"/>
      <c r="FB10" s="41"/>
      <c r="FC10" s="41"/>
      <c r="FD10" s="41"/>
      <c r="FE10" s="41"/>
      <c r="FF10" s="41"/>
      <c r="FG10" s="41"/>
      <c r="FH10" s="41"/>
      <c r="FI10" s="41"/>
      <c r="FJ10" s="41"/>
      <c r="FK10" s="41"/>
      <c r="FL10" s="41"/>
      <c r="FM10" s="41"/>
      <c r="FN10" s="41"/>
      <c r="FO10" s="41"/>
      <c r="FP10" s="41"/>
      <c r="FQ10" s="41"/>
      <c r="FR10" s="41"/>
      <c r="FS10" s="41"/>
      <c r="FT10" s="41"/>
      <c r="FU10" s="41"/>
      <c r="FV10" s="41"/>
      <c r="FW10" s="41"/>
      <c r="FX10" s="41"/>
      <c r="FY10" s="41"/>
      <c r="FZ10" s="41"/>
      <c r="GA10" s="41"/>
      <c r="GB10" s="41"/>
      <c r="GC10" s="41"/>
      <c r="GD10" s="41"/>
      <c r="GE10" s="41"/>
      <c r="GF10" s="41"/>
      <c r="GG10" s="41"/>
      <c r="GH10" s="41"/>
      <c r="GI10" s="41"/>
      <c r="GJ10" s="41"/>
      <c r="GK10" s="41"/>
      <c r="GL10" s="41"/>
      <c r="GM10" s="41"/>
      <c r="GN10" s="41"/>
      <c r="GO10" s="41"/>
      <c r="GP10" s="41"/>
      <c r="GQ10" s="41"/>
      <c r="GR10" s="41"/>
      <c r="GS10" s="41"/>
      <c r="GT10" s="41"/>
      <c r="GU10" s="41"/>
      <c r="GV10" s="41"/>
      <c r="GW10" s="41"/>
      <c r="GX10" s="41"/>
      <c r="GY10" s="41"/>
      <c r="GZ10" s="41"/>
      <c r="HA10" s="41"/>
      <c r="HB10" s="41"/>
      <c r="HC10" s="41"/>
      <c r="HD10" s="41"/>
      <c r="HE10" s="41"/>
      <c r="HF10" s="41"/>
      <c r="HG10" s="41"/>
      <c r="HH10" s="41"/>
      <c r="HI10" s="41"/>
      <c r="HJ10" s="41"/>
      <c r="HK10" s="41"/>
      <c r="HL10" s="41"/>
      <c r="HM10" s="41"/>
      <c r="HN10" s="41"/>
      <c r="HO10" s="41"/>
      <c r="HP10" s="41"/>
      <c r="HQ10" s="41"/>
      <c r="HR10" s="41"/>
      <c r="HS10" s="41"/>
      <c r="HT10" s="41"/>
      <c r="HU10" s="41"/>
      <c r="HV10" s="42"/>
      <c r="HW10" s="42"/>
      <c r="HX10" s="42"/>
      <c r="HY10" s="42"/>
      <c r="HZ10" s="42"/>
      <c r="IA10" s="42"/>
      <c r="IB10" s="42"/>
      <c r="IC10" s="42"/>
      <c r="ID10" s="42"/>
      <c r="IE10" s="42"/>
      <c r="IF10" s="42"/>
      <c r="IG10" s="42"/>
      <c r="IH10" s="42"/>
      <c r="II10" s="42"/>
      <c r="IJ10" s="42"/>
      <c r="IK10" s="42"/>
      <c r="IL10" s="42"/>
      <c r="IM10" s="42"/>
      <c r="IN10" s="42"/>
      <c r="IO10" s="42"/>
      <c r="IP10" s="42"/>
      <c r="IQ10" s="42"/>
      <c r="IR10" s="42"/>
      <c r="IS10" s="42"/>
      <c r="IT10" s="42"/>
      <c r="IU10" s="42"/>
    </row>
    <row r="11" spans="1:255" s="43" customFormat="1" ht="34.5" customHeight="1" x14ac:dyDescent="0.3">
      <c r="A11" s="32">
        <v>2</v>
      </c>
      <c r="B11" s="33" t="s">
        <v>59</v>
      </c>
      <c r="C11" s="62">
        <v>12923.777700000001</v>
      </c>
      <c r="D11" s="63">
        <v>350549.19650000002</v>
      </c>
      <c r="E11" s="64">
        <f t="shared" si="0"/>
        <v>3119866.0131999999</v>
      </c>
      <c r="F11" s="65">
        <f t="shared" si="0"/>
        <v>1299944.1721666665</v>
      </c>
      <c r="G11" s="65">
        <f t="shared" si="0"/>
        <v>1228482.3624</v>
      </c>
      <c r="H11" s="65">
        <f t="shared" ref="H11:H16" si="7">+G11/F11*100</f>
        <v>94.50270163159712</v>
      </c>
      <c r="I11" s="65">
        <f>G11/E11*100</f>
        <v>39.376125679832128</v>
      </c>
      <c r="J11" s="37">
        <f t="shared" si="1"/>
        <v>911071.8</v>
      </c>
      <c r="K11" s="38">
        <f t="shared" si="1"/>
        <v>379613.24999999994</v>
      </c>
      <c r="L11" s="38">
        <f t="shared" si="1"/>
        <v>290574.12239999999</v>
      </c>
      <c r="M11" s="38">
        <f>+L11-K11</f>
        <v>-89039.127599999949</v>
      </c>
      <c r="N11" s="38">
        <f>+L11/K11*100</f>
        <v>76.544778771552373</v>
      </c>
      <c r="O11" s="38">
        <f>L11/J11*100</f>
        <v>31.893657821480147</v>
      </c>
      <c r="P11" s="37">
        <f t="shared" si="2"/>
        <v>202112.7</v>
      </c>
      <c r="Q11" s="38">
        <f t="shared" si="2"/>
        <v>84213.625</v>
      </c>
      <c r="R11" s="38">
        <f>W11+AB11+AG11</f>
        <v>50475.070800000001</v>
      </c>
      <c r="S11" s="38">
        <f t="shared" ref="S11:S16" si="8">+R11/Q11*100</f>
        <v>59.936941082871101</v>
      </c>
      <c r="T11" s="39">
        <f>R11/P11*100</f>
        <v>24.973725451196287</v>
      </c>
      <c r="U11" s="37">
        <v>9068.4</v>
      </c>
      <c r="V11" s="40">
        <f t="shared" ref="V11:V16" si="9">+U11/12*5</f>
        <v>3778.4999999999995</v>
      </c>
      <c r="W11" s="40">
        <v>4204.1779999999999</v>
      </c>
      <c r="X11" s="40">
        <f t="shared" ref="X11:X16" si="10">+W11/V11*100</f>
        <v>111.26579330422126</v>
      </c>
      <c r="Y11" s="40">
        <f t="shared" si="3"/>
        <v>46.360747210092192</v>
      </c>
      <c r="Z11" s="37">
        <v>26724.9</v>
      </c>
      <c r="AA11" s="40">
        <f t="shared" ref="AA11:AA16" si="11">+Z11/12*5</f>
        <v>11135.375000000002</v>
      </c>
      <c r="AB11" s="40">
        <v>14969.9928</v>
      </c>
      <c r="AC11" s="40">
        <f t="shared" ref="AC11:AC16" si="12">+AB11/AA11*100</f>
        <v>134.43635979928828</v>
      </c>
      <c r="AD11" s="40">
        <f t="shared" ref="AD11:AD16" si="13">+AB11/Z11*100</f>
        <v>56.01514991637012</v>
      </c>
      <c r="AE11" s="37">
        <v>166319.4</v>
      </c>
      <c r="AF11" s="40">
        <f t="shared" ref="AF11:AF16" si="14">+AE11/12*5</f>
        <v>69299.75</v>
      </c>
      <c r="AG11" s="40">
        <v>31300.899999999998</v>
      </c>
      <c r="AH11" s="40">
        <f>+AG11/AF11*100</f>
        <v>45.167406808826868</v>
      </c>
      <c r="AI11" s="40">
        <f>AG11/AE11*100</f>
        <v>18.819752837011197</v>
      </c>
      <c r="AJ11" s="37">
        <v>409673.8</v>
      </c>
      <c r="AK11" s="40">
        <f t="shared" ref="AK11:AK16" si="15">+AJ11/12*5</f>
        <v>170697.41666666666</v>
      </c>
      <c r="AL11" s="40">
        <v>133081.41930000001</v>
      </c>
      <c r="AM11" s="40">
        <f>+AL11/AK11*100</f>
        <v>77.963347014136616</v>
      </c>
      <c r="AN11" s="40">
        <f>AL11/AJ11*100</f>
        <v>32.484727922556928</v>
      </c>
      <c r="AO11" s="37">
        <v>11739.4</v>
      </c>
      <c r="AP11" s="40">
        <f t="shared" ref="AP11:AP16" si="16">+AO11/12*5</f>
        <v>4891.4166666666661</v>
      </c>
      <c r="AQ11" s="40">
        <v>6779.3878000000004</v>
      </c>
      <c r="AR11" s="40">
        <f>+AQ11/AP11*100</f>
        <v>138.59763463209367</v>
      </c>
      <c r="AS11" s="40">
        <f>AQ11/AO11*100</f>
        <v>57.749014430039011</v>
      </c>
      <c r="AT11" s="37">
        <v>15000</v>
      </c>
      <c r="AU11" s="40">
        <f t="shared" ref="AU11:AU16" si="17">+AT11/12*5</f>
        <v>6250</v>
      </c>
      <c r="AV11" s="40">
        <v>7172.4</v>
      </c>
      <c r="AW11" s="40">
        <f>+AV11/AU11*100</f>
        <v>114.75839999999999</v>
      </c>
      <c r="AX11" s="40">
        <f>AV11/AT11*100</f>
        <v>47.815999999999995</v>
      </c>
      <c r="AY11" s="37">
        <v>0</v>
      </c>
      <c r="AZ11" s="40">
        <f t="shared" ref="AZ11:AZ16" si="18">+AY11/12*4</f>
        <v>0</v>
      </c>
      <c r="BA11" s="40">
        <v>0</v>
      </c>
      <c r="BB11" s="37">
        <v>0</v>
      </c>
      <c r="BC11" s="40">
        <f t="shared" ref="BC11:BC16" si="19">+BB11/12*4</f>
        <v>0</v>
      </c>
      <c r="BD11" s="40">
        <v>0</v>
      </c>
      <c r="BE11" s="37">
        <v>2154421.5</v>
      </c>
      <c r="BF11" s="40">
        <f t="shared" ref="BF11:BF16" si="20">+BE11/12*5</f>
        <v>897675.625</v>
      </c>
      <c r="BG11" s="40">
        <v>897675.66</v>
      </c>
      <c r="BH11" s="37">
        <v>9804.9</v>
      </c>
      <c r="BI11" s="40">
        <f t="shared" ref="BI11:BI16" si="21">+BH11/12*5</f>
        <v>4085.3749999999995</v>
      </c>
      <c r="BJ11" s="40">
        <v>3706.1</v>
      </c>
      <c r="BK11" s="37">
        <v>0</v>
      </c>
      <c r="BL11" s="40">
        <f t="shared" ref="BL11:BL16" si="22">+BK11/12*4</f>
        <v>0</v>
      </c>
      <c r="BM11" s="40">
        <v>0</v>
      </c>
      <c r="BN11" s="37">
        <v>0</v>
      </c>
      <c r="BO11" s="40">
        <f t="shared" ref="BO11:BO16" si="23">+BN11/12*4</f>
        <v>0</v>
      </c>
      <c r="BP11" s="40">
        <v>0</v>
      </c>
      <c r="BQ11" s="37">
        <f t="shared" si="4"/>
        <v>57796.399999999994</v>
      </c>
      <c r="BR11" s="40">
        <f t="shared" si="4"/>
        <v>24081.833333333336</v>
      </c>
      <c r="BS11" s="40">
        <f t="shared" si="4"/>
        <v>12723.684000000001</v>
      </c>
      <c r="BT11" s="40">
        <f t="shared" ref="BT11:BT16" si="24">+BS11/BR11*100</f>
        <v>52.835196655847071</v>
      </c>
      <c r="BU11" s="40">
        <f>BS11/BQ11*100</f>
        <v>22.014665273269621</v>
      </c>
      <c r="BV11" s="37">
        <v>34547.699999999997</v>
      </c>
      <c r="BW11" s="40">
        <f t="shared" ref="BW11:BW16" si="25">+BV11/12*5</f>
        <v>14394.875</v>
      </c>
      <c r="BX11" s="40">
        <v>2305.819</v>
      </c>
      <c r="BY11" s="37">
        <v>6325</v>
      </c>
      <c r="BZ11" s="40">
        <f t="shared" ref="BZ11:BZ16" si="26">+BY11/12*5</f>
        <v>2635.416666666667</v>
      </c>
      <c r="CA11" s="40">
        <v>3395.4</v>
      </c>
      <c r="CB11" s="61">
        <v>3526.7</v>
      </c>
      <c r="CC11" s="40">
        <f t="shared" ref="CC11:CC16" si="27">+CB11/12*5</f>
        <v>1469.4583333333333</v>
      </c>
      <c r="CD11" s="40">
        <v>745.96500000000003</v>
      </c>
      <c r="CE11" s="37">
        <v>13397</v>
      </c>
      <c r="CF11" s="40">
        <f t="shared" ref="CF11:CF16" si="28">+CE11/12*5</f>
        <v>5582.0833333333339</v>
      </c>
      <c r="CG11" s="40">
        <v>6276.5</v>
      </c>
      <c r="CH11" s="37">
        <v>0</v>
      </c>
      <c r="CI11" s="40">
        <f t="shared" ref="CI11:CI14" si="29">+CH11/12*9</f>
        <v>0</v>
      </c>
      <c r="CJ11" s="40">
        <v>0</v>
      </c>
      <c r="CK11" s="37">
        <v>4454.3999999999996</v>
      </c>
      <c r="CL11" s="40">
        <f t="shared" ref="CL11:CL16" si="30">+CK11/12*5</f>
        <v>1856</v>
      </c>
      <c r="CM11" s="40">
        <v>890.88</v>
      </c>
      <c r="CN11" s="37">
        <v>0</v>
      </c>
      <c r="CO11" s="40">
        <f t="shared" ref="CO11:CO16" si="31">+CN11/12*5</f>
        <v>0</v>
      </c>
      <c r="CP11" s="40">
        <v>0</v>
      </c>
      <c r="CQ11" s="37">
        <v>203749.5</v>
      </c>
      <c r="CR11" s="40">
        <f t="shared" ref="CR11:CR16" si="32">+CQ11/12*5</f>
        <v>84895.625</v>
      </c>
      <c r="CS11" s="40">
        <v>75445.355500000005</v>
      </c>
      <c r="CT11" s="37">
        <v>74712</v>
      </c>
      <c r="CU11" s="40">
        <f t="shared" ref="CU11:CU16" si="33">+CT11/12*5</f>
        <v>31130</v>
      </c>
      <c r="CV11" s="40">
        <v>24053.354500000001</v>
      </c>
      <c r="CW11" s="40">
        <f t="shared" ref="CW11:CW16" si="34">+CV11/CU11*100</f>
        <v>77.267441374879539</v>
      </c>
      <c r="CX11" s="64">
        <v>8000</v>
      </c>
      <c r="CY11" s="40">
        <f t="shared" ref="CY11:CY16" si="35">+CX11/12*5</f>
        <v>3333.333333333333</v>
      </c>
      <c r="CZ11" s="63">
        <v>1329.17</v>
      </c>
      <c r="DA11" s="64">
        <v>500</v>
      </c>
      <c r="DB11" s="40">
        <f t="shared" ref="DB11:DB16" si="36">+DA11/12*5</f>
        <v>208.33333333333331</v>
      </c>
      <c r="DC11" s="63">
        <v>70</v>
      </c>
      <c r="DD11" s="64">
        <v>0</v>
      </c>
      <c r="DE11" s="40">
        <f t="shared" ref="DE11:DE16" si="37">+DD11/12*5</f>
        <v>0</v>
      </c>
      <c r="DF11" s="63">
        <v>0</v>
      </c>
      <c r="DG11" s="64">
        <v>2500</v>
      </c>
      <c r="DH11" s="40">
        <f t="shared" ref="DH11:DH16" si="38">+DG11/12*5</f>
        <v>1041.6666666666667</v>
      </c>
      <c r="DI11" s="63">
        <v>3497.6350000000002</v>
      </c>
      <c r="DJ11" s="34">
        <v>0</v>
      </c>
      <c r="DK11" s="64">
        <f t="shared" si="5"/>
        <v>3079752.6</v>
      </c>
      <c r="DL11" s="63">
        <f t="shared" si="5"/>
        <v>1283230.2499999998</v>
      </c>
      <c r="DM11" s="63">
        <f t="shared" si="5"/>
        <v>1192846.7623999999</v>
      </c>
      <c r="DN11" s="64">
        <v>0</v>
      </c>
      <c r="DO11" s="40">
        <f t="shared" ref="DO11:DO16" si="39">+DN11/12*5</f>
        <v>0</v>
      </c>
      <c r="DP11" s="63">
        <v>0</v>
      </c>
      <c r="DQ11" s="64">
        <v>40113.413200000003</v>
      </c>
      <c r="DR11" s="40">
        <f t="shared" ref="DR11:DR16" si="40">+DQ11/12*5</f>
        <v>16713.922166666667</v>
      </c>
      <c r="DS11" s="63">
        <v>35635.599999999999</v>
      </c>
      <c r="DT11" s="35">
        <v>0</v>
      </c>
      <c r="DU11" s="40">
        <f t="shared" ref="DU11:DU16" si="41">+DT11/12*4</f>
        <v>0</v>
      </c>
      <c r="DV11" s="34">
        <v>0</v>
      </c>
      <c r="DW11" s="35">
        <v>0</v>
      </c>
      <c r="DX11" s="40">
        <f t="shared" ref="DX11:DX16" si="42">+DW11/12*3</f>
        <v>0</v>
      </c>
      <c r="DY11" s="34">
        <v>0</v>
      </c>
      <c r="DZ11" s="35">
        <v>0</v>
      </c>
      <c r="EA11" s="40">
        <f t="shared" ref="EA11:EA16" si="43">+DZ11/12*4</f>
        <v>0</v>
      </c>
      <c r="EB11" s="34">
        <v>0</v>
      </c>
      <c r="EC11" s="64">
        <v>920000</v>
      </c>
      <c r="ED11" s="40">
        <f t="shared" ref="ED11:ED16" si="44">+EC11/12*5</f>
        <v>383333.33333333337</v>
      </c>
      <c r="EE11" s="34">
        <v>0</v>
      </c>
      <c r="EF11" s="34">
        <v>0</v>
      </c>
      <c r="EG11" s="64">
        <f t="shared" si="6"/>
        <v>960113.41319999995</v>
      </c>
      <c r="EH11" s="63">
        <f t="shared" si="6"/>
        <v>400047.25550000003</v>
      </c>
      <c r="EI11" s="63">
        <f>DP11+DS11+DV11+DY11+EB11+EE11+EF11</f>
        <v>35635.599999999999</v>
      </c>
      <c r="EJ11" s="41"/>
      <c r="EK11" s="41"/>
      <c r="EL11" s="41"/>
      <c r="EM11" s="41"/>
      <c r="EN11" s="41"/>
      <c r="EO11" s="41"/>
      <c r="EP11" s="41"/>
      <c r="EQ11" s="41"/>
      <c r="ER11" s="41"/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41"/>
      <c r="FG11" s="41"/>
      <c r="FH11" s="41"/>
      <c r="FI11" s="41"/>
      <c r="FJ11" s="41"/>
      <c r="FK11" s="41"/>
      <c r="FL11" s="41"/>
      <c r="FM11" s="41"/>
      <c r="FN11" s="41"/>
      <c r="FO11" s="41"/>
      <c r="FP11" s="41"/>
      <c r="FQ11" s="41"/>
      <c r="FR11" s="41"/>
      <c r="FS11" s="41"/>
      <c r="FT11" s="41"/>
      <c r="FU11" s="41"/>
      <c r="FV11" s="41"/>
      <c r="FW11" s="41"/>
      <c r="FX11" s="41"/>
      <c r="FY11" s="41"/>
      <c r="FZ11" s="41"/>
      <c r="GA11" s="41"/>
      <c r="GB11" s="41"/>
      <c r="GC11" s="41"/>
      <c r="GD11" s="41"/>
      <c r="GE11" s="41"/>
      <c r="GF11" s="41"/>
      <c r="GG11" s="41"/>
      <c r="GH11" s="41"/>
      <c r="GI11" s="41"/>
      <c r="GJ11" s="41"/>
      <c r="GK11" s="41"/>
      <c r="GL11" s="41"/>
      <c r="GM11" s="41"/>
      <c r="GN11" s="41"/>
      <c r="GO11" s="41"/>
      <c r="GP11" s="41"/>
      <c r="GQ11" s="41"/>
      <c r="GR11" s="41"/>
      <c r="GS11" s="41"/>
      <c r="GT11" s="41"/>
      <c r="GU11" s="41"/>
      <c r="GV11" s="41"/>
      <c r="GW11" s="41"/>
      <c r="GX11" s="41"/>
      <c r="GY11" s="41"/>
      <c r="GZ11" s="41"/>
      <c r="HA11" s="41"/>
      <c r="HB11" s="41"/>
      <c r="HC11" s="41"/>
      <c r="HD11" s="41"/>
      <c r="HE11" s="41"/>
      <c r="HF11" s="41"/>
      <c r="HG11" s="41"/>
      <c r="HH11" s="41"/>
      <c r="HI11" s="41"/>
      <c r="HJ11" s="41"/>
      <c r="HK11" s="41"/>
      <c r="HL11" s="41"/>
      <c r="HM11" s="41"/>
      <c r="HN11" s="41"/>
      <c r="HO11" s="41"/>
      <c r="HP11" s="41"/>
      <c r="HQ11" s="41"/>
      <c r="HR11" s="41"/>
      <c r="HS11" s="41"/>
      <c r="HT11" s="41"/>
      <c r="HU11" s="41"/>
      <c r="HV11" s="42"/>
      <c r="HW11" s="42"/>
      <c r="HX11" s="42"/>
      <c r="HY11" s="42"/>
      <c r="HZ11" s="42"/>
      <c r="IA11" s="42"/>
      <c r="IB11" s="42"/>
      <c r="IC11" s="42"/>
      <c r="ID11" s="42"/>
      <c r="IE11" s="42"/>
      <c r="IF11" s="42"/>
      <c r="IG11" s="42"/>
      <c r="IH11" s="42"/>
      <c r="II11" s="42"/>
      <c r="IJ11" s="42"/>
      <c r="IK11" s="42"/>
      <c r="IL11" s="42"/>
      <c r="IM11" s="42"/>
      <c r="IN11" s="42"/>
      <c r="IO11" s="42"/>
      <c r="IP11" s="42"/>
      <c r="IQ11" s="42"/>
      <c r="IR11" s="42"/>
      <c r="IS11" s="42"/>
      <c r="IT11" s="42"/>
      <c r="IU11" s="42"/>
    </row>
    <row r="12" spans="1:255" s="43" customFormat="1" ht="34.5" customHeight="1" x14ac:dyDescent="0.3">
      <c r="A12" s="32">
        <v>3</v>
      </c>
      <c r="B12" s="33" t="s">
        <v>60</v>
      </c>
      <c r="C12" s="62">
        <v>35331.213799999998</v>
      </c>
      <c r="D12" s="63">
        <v>23831.5533</v>
      </c>
      <c r="E12" s="64">
        <f t="shared" si="0"/>
        <v>1140784.3557</v>
      </c>
      <c r="F12" s="65">
        <f t="shared" si="0"/>
        <v>475326.8148750001</v>
      </c>
      <c r="G12" s="65">
        <f t="shared" si="0"/>
        <v>440900.57739999995</v>
      </c>
      <c r="H12" s="65">
        <f t="shared" si="7"/>
        <v>92.757354224997073</v>
      </c>
      <c r="I12" s="65">
        <f>G12/E12*100</f>
        <v>38.648897593748792</v>
      </c>
      <c r="J12" s="37">
        <f t="shared" si="1"/>
        <v>283396</v>
      </c>
      <c r="K12" s="38">
        <f t="shared" si="1"/>
        <v>118081.66666666667</v>
      </c>
      <c r="L12" s="38">
        <f t="shared" si="1"/>
        <v>96120.877399999998</v>
      </c>
      <c r="M12" s="38">
        <f>+L12-K12</f>
        <v>-21960.789266666674</v>
      </c>
      <c r="N12" s="38">
        <f>+L12/K12*100</f>
        <v>81.40203311267625</v>
      </c>
      <c r="O12" s="38">
        <f>L12/J12*100</f>
        <v>33.917513796948441</v>
      </c>
      <c r="P12" s="37">
        <f t="shared" si="2"/>
        <v>46086</v>
      </c>
      <c r="Q12" s="38">
        <f t="shared" si="2"/>
        <v>19202.5</v>
      </c>
      <c r="R12" s="38">
        <f>W12+AB12+AG12</f>
        <v>14118.21</v>
      </c>
      <c r="S12" s="38">
        <f t="shared" si="8"/>
        <v>73.522770472594715</v>
      </c>
      <c r="T12" s="39">
        <f>R12/P12*100</f>
        <v>30.634487696914466</v>
      </c>
      <c r="U12" s="37">
        <v>10</v>
      </c>
      <c r="V12" s="40">
        <f t="shared" si="9"/>
        <v>4.166666666666667</v>
      </c>
      <c r="W12" s="40">
        <v>0</v>
      </c>
      <c r="X12" s="40">
        <f t="shared" si="10"/>
        <v>0</v>
      </c>
      <c r="Y12" s="40">
        <f t="shared" si="3"/>
        <v>0</v>
      </c>
      <c r="Z12" s="37">
        <v>11031</v>
      </c>
      <c r="AA12" s="40">
        <f t="shared" si="11"/>
        <v>4596.25</v>
      </c>
      <c r="AB12" s="40">
        <v>2581.61</v>
      </c>
      <c r="AC12" s="40">
        <f t="shared" si="12"/>
        <v>56.167745444655971</v>
      </c>
      <c r="AD12" s="40">
        <f t="shared" si="13"/>
        <v>23.403227268606656</v>
      </c>
      <c r="AE12" s="37">
        <v>35045</v>
      </c>
      <c r="AF12" s="40">
        <f t="shared" si="14"/>
        <v>14602.083333333332</v>
      </c>
      <c r="AG12" s="40">
        <v>11536.599999999999</v>
      </c>
      <c r="AH12" s="40">
        <f>+AG12/AF12*100</f>
        <v>79.006534455699807</v>
      </c>
      <c r="AI12" s="40">
        <f>AG12/AE12*100</f>
        <v>32.919389356541586</v>
      </c>
      <c r="AJ12" s="37">
        <v>64147</v>
      </c>
      <c r="AK12" s="40">
        <f t="shared" si="15"/>
        <v>26727.916666666664</v>
      </c>
      <c r="AL12" s="40">
        <v>25635.831399999999</v>
      </c>
      <c r="AM12" s="40">
        <f>+AL12/AK12*100</f>
        <v>95.914065131650744</v>
      </c>
      <c r="AN12" s="40">
        <f>AL12/AJ12*100</f>
        <v>39.964193804854474</v>
      </c>
      <c r="AO12" s="37">
        <v>7554</v>
      </c>
      <c r="AP12" s="40">
        <f t="shared" si="16"/>
        <v>3147.5</v>
      </c>
      <c r="AQ12" s="40">
        <v>2271.2750000000001</v>
      </c>
      <c r="AR12" s="40">
        <f>+AQ12/AP12*100</f>
        <v>72.161239078633841</v>
      </c>
      <c r="AS12" s="40">
        <f>AQ12/AO12*100</f>
        <v>30.067182949430766</v>
      </c>
      <c r="AT12" s="37">
        <v>1000</v>
      </c>
      <c r="AU12" s="40">
        <f t="shared" si="17"/>
        <v>416.66666666666663</v>
      </c>
      <c r="AV12" s="40">
        <v>392</v>
      </c>
      <c r="AW12" s="40">
        <f>+AV12/AU12*100</f>
        <v>94.080000000000013</v>
      </c>
      <c r="AX12" s="40">
        <f>AV12/AT12*100</f>
        <v>39.200000000000003</v>
      </c>
      <c r="AY12" s="37">
        <v>0</v>
      </c>
      <c r="AZ12" s="40">
        <f t="shared" si="18"/>
        <v>0</v>
      </c>
      <c r="BA12" s="40">
        <v>0</v>
      </c>
      <c r="BB12" s="37">
        <v>0</v>
      </c>
      <c r="BC12" s="40">
        <f t="shared" si="19"/>
        <v>0</v>
      </c>
      <c r="BD12" s="40">
        <v>0</v>
      </c>
      <c r="BE12" s="37">
        <v>814792.5</v>
      </c>
      <c r="BF12" s="40">
        <f t="shared" si="20"/>
        <v>339496.875</v>
      </c>
      <c r="BG12" s="40">
        <v>339750</v>
      </c>
      <c r="BH12" s="37">
        <v>1089</v>
      </c>
      <c r="BI12" s="40">
        <f t="shared" si="21"/>
        <v>453.75</v>
      </c>
      <c r="BJ12" s="40">
        <v>411.8</v>
      </c>
      <c r="BK12" s="37">
        <v>0</v>
      </c>
      <c r="BL12" s="40">
        <f t="shared" si="22"/>
        <v>0</v>
      </c>
      <c r="BM12" s="40">
        <v>0</v>
      </c>
      <c r="BN12" s="37">
        <v>0</v>
      </c>
      <c r="BO12" s="40">
        <f t="shared" si="23"/>
        <v>0</v>
      </c>
      <c r="BP12" s="40">
        <v>0</v>
      </c>
      <c r="BQ12" s="37">
        <f t="shared" si="4"/>
        <v>74678</v>
      </c>
      <c r="BR12" s="40">
        <f t="shared" si="4"/>
        <v>31115.833333333332</v>
      </c>
      <c r="BS12" s="40">
        <f t="shared" si="4"/>
        <v>9885.4250000000011</v>
      </c>
      <c r="BT12" s="40">
        <f t="shared" si="24"/>
        <v>31.7697581617076</v>
      </c>
      <c r="BU12" s="40">
        <f>BS12/BQ12*100</f>
        <v>13.237399234044833</v>
      </c>
      <c r="BV12" s="37">
        <v>71098</v>
      </c>
      <c r="BW12" s="40">
        <f t="shared" si="25"/>
        <v>29624.166666666664</v>
      </c>
      <c r="BX12" s="40">
        <v>8468.7250000000004</v>
      </c>
      <c r="BY12" s="37">
        <v>0</v>
      </c>
      <c r="BZ12" s="40">
        <f t="shared" si="26"/>
        <v>0</v>
      </c>
      <c r="CA12" s="40">
        <v>0</v>
      </c>
      <c r="CB12" s="61">
        <v>0</v>
      </c>
      <c r="CC12" s="40">
        <f t="shared" si="27"/>
        <v>0</v>
      </c>
      <c r="CD12" s="40">
        <v>0</v>
      </c>
      <c r="CE12" s="37">
        <v>3580</v>
      </c>
      <c r="CF12" s="40">
        <f t="shared" si="28"/>
        <v>1491.6666666666665</v>
      </c>
      <c r="CG12" s="40">
        <v>1416.7</v>
      </c>
      <c r="CH12" s="37">
        <v>0</v>
      </c>
      <c r="CI12" s="40">
        <f t="shared" si="29"/>
        <v>0</v>
      </c>
      <c r="CJ12" s="40">
        <v>0</v>
      </c>
      <c r="CK12" s="37">
        <v>1999</v>
      </c>
      <c r="CL12" s="40">
        <f t="shared" si="30"/>
        <v>832.91666666666674</v>
      </c>
      <c r="CM12" s="40">
        <v>666.2</v>
      </c>
      <c r="CN12" s="37">
        <v>0</v>
      </c>
      <c r="CO12" s="40">
        <f t="shared" si="31"/>
        <v>0</v>
      </c>
      <c r="CP12" s="40">
        <v>0</v>
      </c>
      <c r="CQ12" s="37">
        <v>48622</v>
      </c>
      <c r="CR12" s="40">
        <f t="shared" si="32"/>
        <v>20259.166666666668</v>
      </c>
      <c r="CS12" s="40">
        <v>17437.567999999999</v>
      </c>
      <c r="CT12" s="37">
        <v>19600</v>
      </c>
      <c r="CU12" s="40">
        <f t="shared" si="33"/>
        <v>8166.6666666666661</v>
      </c>
      <c r="CV12" s="40">
        <v>6149.3680000000004</v>
      </c>
      <c r="CW12" s="40">
        <f t="shared" si="34"/>
        <v>75.298383673469388</v>
      </c>
      <c r="CX12" s="64">
        <v>300</v>
      </c>
      <c r="CY12" s="40">
        <f t="shared" si="35"/>
        <v>125</v>
      </c>
      <c r="CZ12" s="63">
        <v>911.15</v>
      </c>
      <c r="DA12" s="64">
        <v>1000</v>
      </c>
      <c r="DB12" s="40">
        <f t="shared" si="36"/>
        <v>416.66666666666663</v>
      </c>
      <c r="DC12" s="63">
        <v>0</v>
      </c>
      <c r="DD12" s="64">
        <v>20000</v>
      </c>
      <c r="DE12" s="40">
        <f t="shared" si="37"/>
        <v>8333.3333333333339</v>
      </c>
      <c r="DF12" s="63">
        <v>0</v>
      </c>
      <c r="DG12" s="64">
        <v>40009</v>
      </c>
      <c r="DH12" s="40">
        <f t="shared" si="38"/>
        <v>16670.416666666668</v>
      </c>
      <c r="DI12" s="63">
        <v>25469.418000000001</v>
      </c>
      <c r="DJ12" s="34">
        <v>0</v>
      </c>
      <c r="DK12" s="64">
        <f t="shared" si="5"/>
        <v>1121276.5</v>
      </c>
      <c r="DL12" s="63">
        <f t="shared" si="5"/>
        <v>467198.54166666674</v>
      </c>
      <c r="DM12" s="63">
        <f t="shared" si="5"/>
        <v>436948.87739999994</v>
      </c>
      <c r="DN12" s="64">
        <v>0</v>
      </c>
      <c r="DO12" s="40">
        <f t="shared" si="39"/>
        <v>0</v>
      </c>
      <c r="DP12" s="63">
        <v>0</v>
      </c>
      <c r="DQ12" s="64">
        <v>19507.8557</v>
      </c>
      <c r="DR12" s="40">
        <f t="shared" si="40"/>
        <v>8128.273208333334</v>
      </c>
      <c r="DS12" s="63">
        <v>3951.7</v>
      </c>
      <c r="DT12" s="35">
        <v>0</v>
      </c>
      <c r="DU12" s="40">
        <f t="shared" si="41"/>
        <v>0</v>
      </c>
      <c r="DV12" s="34">
        <v>0</v>
      </c>
      <c r="DW12" s="35">
        <v>0</v>
      </c>
      <c r="DX12" s="40">
        <f t="shared" si="42"/>
        <v>0</v>
      </c>
      <c r="DY12" s="34">
        <v>0</v>
      </c>
      <c r="DZ12" s="35">
        <v>0</v>
      </c>
      <c r="EA12" s="40">
        <f t="shared" si="43"/>
        <v>0</v>
      </c>
      <c r="EB12" s="34">
        <v>0</v>
      </c>
      <c r="EC12" s="64">
        <v>188800</v>
      </c>
      <c r="ED12" s="40">
        <f t="shared" si="44"/>
        <v>78666.666666666672</v>
      </c>
      <c r="EE12" s="34">
        <v>0</v>
      </c>
      <c r="EF12" s="34">
        <v>0</v>
      </c>
      <c r="EG12" s="64">
        <f t="shared" si="6"/>
        <v>208307.85570000001</v>
      </c>
      <c r="EH12" s="63">
        <f t="shared" si="6"/>
        <v>86794.939875000011</v>
      </c>
      <c r="EI12" s="63">
        <f>DP12+DS12+DV12+DY12+EB12+EE12+EF12</f>
        <v>3951.7</v>
      </c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41"/>
      <c r="FG12" s="41"/>
      <c r="FH12" s="41"/>
      <c r="FI12" s="41"/>
      <c r="FJ12" s="41"/>
      <c r="FK12" s="41"/>
      <c r="FL12" s="41"/>
      <c r="FM12" s="41"/>
      <c r="FN12" s="41"/>
      <c r="FO12" s="41"/>
      <c r="FP12" s="41"/>
      <c r="FQ12" s="41"/>
      <c r="FR12" s="41"/>
      <c r="FS12" s="41"/>
      <c r="FT12" s="41"/>
      <c r="FU12" s="41"/>
      <c r="FV12" s="41"/>
      <c r="FW12" s="41"/>
      <c r="FX12" s="41"/>
      <c r="FY12" s="41"/>
      <c r="FZ12" s="41"/>
      <c r="GA12" s="41"/>
      <c r="GB12" s="41"/>
      <c r="GC12" s="41"/>
      <c r="GD12" s="41"/>
      <c r="GE12" s="41"/>
      <c r="GF12" s="41"/>
      <c r="GG12" s="41"/>
      <c r="GH12" s="41"/>
      <c r="GI12" s="41"/>
      <c r="GJ12" s="41"/>
      <c r="GK12" s="41"/>
      <c r="GL12" s="41"/>
      <c r="GM12" s="41"/>
      <c r="GN12" s="41"/>
      <c r="GO12" s="41"/>
      <c r="GP12" s="41"/>
      <c r="GQ12" s="41"/>
      <c r="GR12" s="41"/>
      <c r="GS12" s="41"/>
      <c r="GT12" s="41"/>
      <c r="GU12" s="41"/>
      <c r="GV12" s="41"/>
      <c r="GW12" s="41"/>
      <c r="GX12" s="41"/>
      <c r="GY12" s="41"/>
      <c r="GZ12" s="41"/>
      <c r="HA12" s="41"/>
      <c r="HB12" s="41"/>
      <c r="HC12" s="41"/>
      <c r="HD12" s="41"/>
      <c r="HE12" s="41"/>
      <c r="HF12" s="41"/>
      <c r="HG12" s="41"/>
      <c r="HH12" s="41"/>
      <c r="HI12" s="41"/>
      <c r="HJ12" s="41"/>
      <c r="HK12" s="41"/>
      <c r="HL12" s="41"/>
      <c r="HM12" s="41"/>
      <c r="HN12" s="41"/>
      <c r="HO12" s="41"/>
      <c r="HP12" s="41"/>
      <c r="HQ12" s="41"/>
      <c r="HR12" s="41"/>
      <c r="HS12" s="41"/>
      <c r="HT12" s="41"/>
      <c r="HU12" s="41"/>
      <c r="HV12" s="42"/>
      <c r="HW12" s="42"/>
      <c r="HX12" s="42"/>
      <c r="HY12" s="42"/>
      <c r="HZ12" s="42"/>
      <c r="IA12" s="42"/>
      <c r="IB12" s="42"/>
      <c r="IC12" s="42"/>
      <c r="ID12" s="42"/>
      <c r="IE12" s="42"/>
      <c r="IF12" s="42"/>
      <c r="IG12" s="42"/>
      <c r="IH12" s="42"/>
      <c r="II12" s="42"/>
      <c r="IJ12" s="42"/>
      <c r="IK12" s="42"/>
      <c r="IL12" s="42"/>
      <c r="IM12" s="42"/>
      <c r="IN12" s="42"/>
      <c r="IO12" s="42"/>
      <c r="IP12" s="42"/>
      <c r="IQ12" s="42"/>
      <c r="IR12" s="42"/>
      <c r="IS12" s="42"/>
      <c r="IT12" s="42"/>
      <c r="IU12" s="42"/>
    </row>
    <row r="13" spans="1:255" s="43" customFormat="1" ht="34.5" customHeight="1" x14ac:dyDescent="0.3">
      <c r="A13" s="32">
        <v>4</v>
      </c>
      <c r="B13" s="33" t="s">
        <v>61</v>
      </c>
      <c r="C13" s="62">
        <v>140843.5569</v>
      </c>
      <c r="D13" s="63">
        <v>1281160.8918999999</v>
      </c>
      <c r="E13" s="64">
        <f t="shared" si="0"/>
        <v>5489771.8408000004</v>
      </c>
      <c r="F13" s="65">
        <f t="shared" si="0"/>
        <v>2287404.9336666665</v>
      </c>
      <c r="G13" s="65">
        <f t="shared" si="0"/>
        <v>2518281.3510999996</v>
      </c>
      <c r="H13" s="65">
        <f t="shared" si="7"/>
        <v>110.09337761037538</v>
      </c>
      <c r="I13" s="65">
        <f>G13/E13*100</f>
        <v>45.872240670989733</v>
      </c>
      <c r="J13" s="37">
        <f t="shared" si="1"/>
        <v>1211493</v>
      </c>
      <c r="K13" s="38">
        <f t="shared" si="1"/>
        <v>504788.75</v>
      </c>
      <c r="L13" s="38">
        <f t="shared" si="1"/>
        <v>376102.17609999998</v>
      </c>
      <c r="M13" s="38">
        <f>+L13-K13</f>
        <v>-128686.57390000002</v>
      </c>
      <c r="N13" s="38">
        <f>+L13/K13*100</f>
        <v>74.506845903360556</v>
      </c>
      <c r="O13" s="38">
        <f>L13/J13*100</f>
        <v>31.044519126400232</v>
      </c>
      <c r="P13" s="37">
        <f t="shared" si="2"/>
        <v>302524</v>
      </c>
      <c r="Q13" s="38">
        <f t="shared" si="2"/>
        <v>126051.66666666667</v>
      </c>
      <c r="R13" s="38">
        <f>W13+AB13+AG13</f>
        <v>50711.127999999997</v>
      </c>
      <c r="S13" s="38">
        <f t="shared" si="8"/>
        <v>40.230430379077362</v>
      </c>
      <c r="T13" s="39">
        <f>R13/P13*100</f>
        <v>16.762679324615569</v>
      </c>
      <c r="U13" s="37">
        <v>0</v>
      </c>
      <c r="V13" s="40">
        <f t="shared" si="9"/>
        <v>0</v>
      </c>
      <c r="W13" s="40">
        <v>356.61099999999999</v>
      </c>
      <c r="X13" s="40" t="e">
        <f t="shared" si="10"/>
        <v>#DIV/0!</v>
      </c>
      <c r="Y13" s="40" t="e">
        <f t="shared" si="3"/>
        <v>#DIV/0!</v>
      </c>
      <c r="Z13" s="37">
        <v>21350</v>
      </c>
      <c r="AA13" s="40">
        <f t="shared" si="11"/>
        <v>8895.8333333333339</v>
      </c>
      <c r="AB13" s="40">
        <v>9386.0169999999998</v>
      </c>
      <c r="AC13" s="40">
        <f t="shared" si="12"/>
        <v>105.51026135831381</v>
      </c>
      <c r="AD13" s="40">
        <f t="shared" si="13"/>
        <v>43.962608899297422</v>
      </c>
      <c r="AE13" s="37">
        <v>281174</v>
      </c>
      <c r="AF13" s="40">
        <f t="shared" si="14"/>
        <v>117155.83333333334</v>
      </c>
      <c r="AG13" s="40">
        <v>40968.5</v>
      </c>
      <c r="AH13" s="40">
        <f>+AG13/AF13*100</f>
        <v>34.969236131363495</v>
      </c>
      <c r="AI13" s="40">
        <f>AG13/AE13*100</f>
        <v>14.570515054734789</v>
      </c>
      <c r="AJ13" s="37">
        <v>612366</v>
      </c>
      <c r="AK13" s="40">
        <f t="shared" si="15"/>
        <v>255152.5</v>
      </c>
      <c r="AL13" s="40">
        <v>203971.27100000001</v>
      </c>
      <c r="AM13" s="40">
        <f>+AL13/AK13*100</f>
        <v>79.940925916853644</v>
      </c>
      <c r="AN13" s="40">
        <f>AL13/AJ13*100</f>
        <v>33.308719132022354</v>
      </c>
      <c r="AO13" s="37">
        <v>19863</v>
      </c>
      <c r="AP13" s="40">
        <f t="shared" si="16"/>
        <v>8276.25</v>
      </c>
      <c r="AQ13" s="40">
        <v>14924.416499999999</v>
      </c>
      <c r="AR13" s="40">
        <f>+AQ13/AP13*100</f>
        <v>180.32824648844584</v>
      </c>
      <c r="AS13" s="40">
        <f>AQ13/AO13*100</f>
        <v>75.136769370185775</v>
      </c>
      <c r="AT13" s="37">
        <v>19000</v>
      </c>
      <c r="AU13" s="40">
        <f t="shared" si="17"/>
        <v>7916.6666666666661</v>
      </c>
      <c r="AV13" s="40">
        <v>8475.4</v>
      </c>
      <c r="AW13" s="40">
        <f>+AV13/AU13*100</f>
        <v>107.05768421052633</v>
      </c>
      <c r="AX13" s="40">
        <f>AV13/AT13*100</f>
        <v>44.607368421052627</v>
      </c>
      <c r="AY13" s="37">
        <v>0</v>
      </c>
      <c r="AZ13" s="40">
        <f t="shared" si="18"/>
        <v>0</v>
      </c>
      <c r="BA13" s="40">
        <v>0</v>
      </c>
      <c r="BB13" s="37">
        <v>0</v>
      </c>
      <c r="BC13" s="40">
        <f t="shared" si="19"/>
        <v>0</v>
      </c>
      <c r="BD13" s="40">
        <v>0</v>
      </c>
      <c r="BE13" s="37">
        <v>3645956.6</v>
      </c>
      <c r="BF13" s="40">
        <f t="shared" si="20"/>
        <v>1519148.5833333335</v>
      </c>
      <c r="BG13" s="40">
        <v>1519148.66</v>
      </c>
      <c r="BH13" s="37">
        <v>3486</v>
      </c>
      <c r="BI13" s="40">
        <f t="shared" si="21"/>
        <v>1452.5</v>
      </c>
      <c r="BJ13" s="40">
        <v>1445.3</v>
      </c>
      <c r="BK13" s="37">
        <v>0</v>
      </c>
      <c r="BL13" s="40">
        <f t="shared" si="22"/>
        <v>0</v>
      </c>
      <c r="BM13" s="40">
        <v>0</v>
      </c>
      <c r="BN13" s="37">
        <v>0</v>
      </c>
      <c r="BO13" s="40">
        <f t="shared" si="23"/>
        <v>0</v>
      </c>
      <c r="BP13" s="40">
        <v>0</v>
      </c>
      <c r="BQ13" s="37">
        <f t="shared" si="4"/>
        <v>54905</v>
      </c>
      <c r="BR13" s="40">
        <f t="shared" si="4"/>
        <v>22877.083333333332</v>
      </c>
      <c r="BS13" s="40">
        <f t="shared" si="4"/>
        <v>13121.555</v>
      </c>
      <c r="BT13" s="40">
        <f t="shared" si="24"/>
        <v>57.356765321919681</v>
      </c>
      <c r="BU13" s="40">
        <f>BS13/BQ13*100</f>
        <v>23.898652217466534</v>
      </c>
      <c r="BV13" s="37">
        <v>41465</v>
      </c>
      <c r="BW13" s="40">
        <f t="shared" si="25"/>
        <v>17277.083333333332</v>
      </c>
      <c r="BX13" s="40">
        <v>7337.8950000000004</v>
      </c>
      <c r="BY13" s="37">
        <v>4900</v>
      </c>
      <c r="BZ13" s="40">
        <f t="shared" si="26"/>
        <v>2041.6666666666665</v>
      </c>
      <c r="CA13" s="40">
        <v>862.45</v>
      </c>
      <c r="CB13" s="61">
        <v>0</v>
      </c>
      <c r="CC13" s="40">
        <f t="shared" si="27"/>
        <v>0</v>
      </c>
      <c r="CD13" s="40">
        <v>0</v>
      </c>
      <c r="CE13" s="37">
        <v>8540</v>
      </c>
      <c r="CF13" s="40">
        <f t="shared" si="28"/>
        <v>3558.333333333333</v>
      </c>
      <c r="CG13" s="40">
        <v>4921.21</v>
      </c>
      <c r="CH13" s="37">
        <v>0</v>
      </c>
      <c r="CI13" s="40">
        <f t="shared" si="29"/>
        <v>0</v>
      </c>
      <c r="CJ13" s="40">
        <v>0</v>
      </c>
      <c r="CK13" s="37">
        <v>4454.3999999999996</v>
      </c>
      <c r="CL13" s="40">
        <f t="shared" si="30"/>
        <v>1856</v>
      </c>
      <c r="CM13" s="40">
        <v>1484.8</v>
      </c>
      <c r="CN13" s="37">
        <v>0</v>
      </c>
      <c r="CO13" s="40">
        <f t="shared" si="31"/>
        <v>0</v>
      </c>
      <c r="CP13" s="40">
        <v>0</v>
      </c>
      <c r="CQ13" s="37">
        <v>193335</v>
      </c>
      <c r="CR13" s="40">
        <f t="shared" si="32"/>
        <v>80556.25</v>
      </c>
      <c r="CS13" s="40">
        <v>67942.203599999993</v>
      </c>
      <c r="CT13" s="37">
        <v>114000</v>
      </c>
      <c r="CU13" s="40">
        <f t="shared" si="33"/>
        <v>47500</v>
      </c>
      <c r="CV13" s="40">
        <v>30400.400600000001</v>
      </c>
      <c r="CW13" s="40">
        <f t="shared" si="34"/>
        <v>64.000843368421059</v>
      </c>
      <c r="CX13" s="64">
        <v>8000</v>
      </c>
      <c r="CY13" s="40">
        <f t="shared" si="35"/>
        <v>3333.333333333333</v>
      </c>
      <c r="CZ13" s="63">
        <v>5611.9369999999999</v>
      </c>
      <c r="DA13" s="64">
        <v>1500</v>
      </c>
      <c r="DB13" s="40">
        <f t="shared" si="36"/>
        <v>625</v>
      </c>
      <c r="DC13" s="63">
        <v>560</v>
      </c>
      <c r="DD13" s="64">
        <v>0</v>
      </c>
      <c r="DE13" s="40">
        <f t="shared" si="37"/>
        <v>0</v>
      </c>
      <c r="DF13" s="63">
        <v>0</v>
      </c>
      <c r="DG13" s="64">
        <v>0</v>
      </c>
      <c r="DH13" s="40">
        <f t="shared" si="38"/>
        <v>0</v>
      </c>
      <c r="DI13" s="63">
        <v>10784.264999999999</v>
      </c>
      <c r="DJ13" s="34">
        <v>0</v>
      </c>
      <c r="DK13" s="64">
        <f t="shared" si="5"/>
        <v>4865390</v>
      </c>
      <c r="DL13" s="63">
        <f t="shared" si="5"/>
        <v>2027245.8333333333</v>
      </c>
      <c r="DM13" s="63">
        <f t="shared" si="5"/>
        <v>1898180.9360999996</v>
      </c>
      <c r="DN13" s="64">
        <v>0</v>
      </c>
      <c r="DO13" s="40">
        <f t="shared" si="39"/>
        <v>0</v>
      </c>
      <c r="DP13" s="63">
        <v>0</v>
      </c>
      <c r="DQ13" s="64">
        <v>624381.84080000001</v>
      </c>
      <c r="DR13" s="40">
        <f t="shared" si="40"/>
        <v>260159.10033333334</v>
      </c>
      <c r="DS13" s="63">
        <v>620000.41500000004</v>
      </c>
      <c r="DT13" s="35">
        <v>0</v>
      </c>
      <c r="DU13" s="40">
        <f t="shared" si="41"/>
        <v>0</v>
      </c>
      <c r="DV13" s="34">
        <v>0</v>
      </c>
      <c r="DW13" s="35">
        <v>0</v>
      </c>
      <c r="DX13" s="40">
        <f t="shared" si="42"/>
        <v>0</v>
      </c>
      <c r="DY13" s="34">
        <v>100</v>
      </c>
      <c r="DZ13" s="35">
        <v>0</v>
      </c>
      <c r="EA13" s="40">
        <f t="shared" si="43"/>
        <v>0</v>
      </c>
      <c r="EB13" s="34">
        <v>0</v>
      </c>
      <c r="EC13" s="64">
        <v>0</v>
      </c>
      <c r="ED13" s="40">
        <f t="shared" si="44"/>
        <v>0</v>
      </c>
      <c r="EE13" s="34">
        <v>0</v>
      </c>
      <c r="EF13" s="34">
        <v>0</v>
      </c>
      <c r="EG13" s="64">
        <f t="shared" si="6"/>
        <v>624381.84080000001</v>
      </c>
      <c r="EH13" s="63">
        <f t="shared" si="6"/>
        <v>260159.10033333334</v>
      </c>
      <c r="EI13" s="63">
        <f>DP13+DS13+DV13+DY13+EB13+EE13+EF13</f>
        <v>620100.41500000004</v>
      </c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41"/>
      <c r="FG13" s="41"/>
      <c r="FH13" s="41"/>
      <c r="FI13" s="41"/>
      <c r="FJ13" s="41"/>
      <c r="FK13" s="41"/>
      <c r="FL13" s="41"/>
      <c r="FM13" s="41"/>
      <c r="FN13" s="41"/>
      <c r="FO13" s="41"/>
      <c r="FP13" s="41"/>
      <c r="FQ13" s="41"/>
      <c r="FR13" s="41"/>
      <c r="FS13" s="41"/>
      <c r="FT13" s="41"/>
      <c r="FU13" s="41"/>
      <c r="FV13" s="41"/>
      <c r="FW13" s="41"/>
      <c r="FX13" s="41"/>
      <c r="FY13" s="41"/>
      <c r="FZ13" s="41"/>
      <c r="GA13" s="41"/>
      <c r="GB13" s="41"/>
      <c r="GC13" s="41"/>
      <c r="GD13" s="41"/>
      <c r="GE13" s="41"/>
      <c r="GF13" s="41"/>
      <c r="GG13" s="41"/>
      <c r="GH13" s="41"/>
      <c r="GI13" s="41"/>
      <c r="GJ13" s="41"/>
      <c r="GK13" s="41"/>
      <c r="GL13" s="41"/>
      <c r="GM13" s="41"/>
      <c r="GN13" s="41"/>
      <c r="GO13" s="41"/>
      <c r="GP13" s="41"/>
      <c r="GQ13" s="41"/>
      <c r="GR13" s="41"/>
      <c r="GS13" s="41"/>
      <c r="GT13" s="41"/>
      <c r="GU13" s="41"/>
      <c r="GV13" s="41"/>
      <c r="GW13" s="41"/>
      <c r="GX13" s="41"/>
      <c r="GY13" s="41"/>
      <c r="GZ13" s="41"/>
      <c r="HA13" s="41"/>
      <c r="HB13" s="41"/>
      <c r="HC13" s="41"/>
      <c r="HD13" s="41"/>
      <c r="HE13" s="41"/>
      <c r="HF13" s="41"/>
      <c r="HG13" s="41"/>
      <c r="HH13" s="41"/>
      <c r="HI13" s="41"/>
      <c r="HJ13" s="41"/>
      <c r="HK13" s="41"/>
      <c r="HL13" s="41"/>
      <c r="HM13" s="41"/>
      <c r="HN13" s="41"/>
      <c r="HO13" s="41"/>
      <c r="HP13" s="41"/>
      <c r="HQ13" s="41"/>
      <c r="HR13" s="41"/>
      <c r="HS13" s="41"/>
      <c r="HT13" s="41"/>
      <c r="HU13" s="41"/>
      <c r="HV13" s="42"/>
      <c r="HW13" s="42"/>
      <c r="HX13" s="42"/>
      <c r="HY13" s="42"/>
      <c r="HZ13" s="42"/>
      <c r="IA13" s="42"/>
      <c r="IB13" s="42"/>
      <c r="IC13" s="42"/>
      <c r="ID13" s="42"/>
      <c r="IE13" s="42"/>
      <c r="IF13" s="42"/>
      <c r="IG13" s="42"/>
      <c r="IH13" s="42"/>
      <c r="II13" s="42"/>
      <c r="IJ13" s="42"/>
      <c r="IK13" s="42"/>
      <c r="IL13" s="42"/>
      <c r="IM13" s="42"/>
      <c r="IN13" s="42"/>
      <c r="IO13" s="42"/>
      <c r="IP13" s="42"/>
      <c r="IQ13" s="42"/>
      <c r="IR13" s="42"/>
      <c r="IS13" s="42"/>
      <c r="IT13" s="42"/>
      <c r="IU13" s="42"/>
    </row>
    <row r="14" spans="1:255" s="43" customFormat="1" ht="34.5" customHeight="1" x14ac:dyDescent="0.3">
      <c r="A14" s="32">
        <v>5</v>
      </c>
      <c r="B14" s="33" t="s">
        <v>62</v>
      </c>
      <c r="C14" s="62">
        <v>17873.052</v>
      </c>
      <c r="D14" s="63">
        <v>125190.7715</v>
      </c>
      <c r="E14" s="64">
        <f t="shared" si="0"/>
        <v>3002017</v>
      </c>
      <c r="F14" s="65">
        <f t="shared" si="0"/>
        <v>1250840.4166666663</v>
      </c>
      <c r="G14" s="65">
        <f t="shared" si="0"/>
        <v>937744.28300000005</v>
      </c>
      <c r="H14" s="65">
        <f t="shared" si="7"/>
        <v>74.969138389289625</v>
      </c>
      <c r="I14" s="65">
        <f>G14/E14*100</f>
        <v>31.237140995537338</v>
      </c>
      <c r="J14" s="37">
        <f t="shared" si="1"/>
        <v>567320</v>
      </c>
      <c r="K14" s="38">
        <f t="shared" si="1"/>
        <v>236383.33333333331</v>
      </c>
      <c r="L14" s="38">
        <f t="shared" si="1"/>
        <v>261043.28199999995</v>
      </c>
      <c r="M14" s="38">
        <f>+L14-K14</f>
        <v>24659.948666666634</v>
      </c>
      <c r="N14" s="38">
        <f>+L14/K14*100</f>
        <v>110.43218585630683</v>
      </c>
      <c r="O14" s="38">
        <f>L14/J14*100</f>
        <v>46.013410773461175</v>
      </c>
      <c r="P14" s="37">
        <f t="shared" si="2"/>
        <v>177300</v>
      </c>
      <c r="Q14" s="38">
        <f t="shared" si="2"/>
        <v>73875</v>
      </c>
      <c r="R14" s="38">
        <f>W14+AB14+AG14</f>
        <v>43488.509999999995</v>
      </c>
      <c r="S14" s="38">
        <f t="shared" si="8"/>
        <v>58.867695431472079</v>
      </c>
      <c r="T14" s="39">
        <f>R14/P14*100</f>
        <v>24.528206429780031</v>
      </c>
      <c r="U14" s="37">
        <v>4500</v>
      </c>
      <c r="V14" s="40">
        <f t="shared" si="9"/>
        <v>1875</v>
      </c>
      <c r="W14" s="40">
        <v>15437.562</v>
      </c>
      <c r="X14" s="40">
        <f t="shared" si="10"/>
        <v>823.33663999999999</v>
      </c>
      <c r="Y14" s="40">
        <f t="shared" si="3"/>
        <v>343.05693333333329</v>
      </c>
      <c r="Z14" s="37">
        <v>5000</v>
      </c>
      <c r="AA14" s="40">
        <f t="shared" si="11"/>
        <v>2083.3333333333335</v>
      </c>
      <c r="AB14" s="40">
        <v>2771.9479999999999</v>
      </c>
      <c r="AC14" s="40">
        <f t="shared" si="12"/>
        <v>133.05350399999998</v>
      </c>
      <c r="AD14" s="40">
        <f t="shared" si="13"/>
        <v>55.438959999999994</v>
      </c>
      <c r="AE14" s="37">
        <v>167800</v>
      </c>
      <c r="AF14" s="40">
        <f t="shared" si="14"/>
        <v>69916.666666666672</v>
      </c>
      <c r="AG14" s="40">
        <v>25279</v>
      </c>
      <c r="AH14" s="40">
        <f>+AG14/AF14*100</f>
        <v>36.155899880810487</v>
      </c>
      <c r="AI14" s="40">
        <f>AG14/AE14*100</f>
        <v>15.064958283671038</v>
      </c>
      <c r="AJ14" s="37">
        <v>290000</v>
      </c>
      <c r="AK14" s="40">
        <f t="shared" si="15"/>
        <v>120833.33333333334</v>
      </c>
      <c r="AL14" s="40">
        <v>105310.261</v>
      </c>
      <c r="AM14" s="40">
        <f>+AL14/AK14*100</f>
        <v>87.153319448275852</v>
      </c>
      <c r="AN14" s="40">
        <f>AL14/AJ14*100</f>
        <v>36.313883103448276</v>
      </c>
      <c r="AO14" s="37">
        <v>10430</v>
      </c>
      <c r="AP14" s="40">
        <f t="shared" si="16"/>
        <v>4345.833333333333</v>
      </c>
      <c r="AQ14" s="40">
        <v>25723.395</v>
      </c>
      <c r="AR14" s="40">
        <f>+AQ14/AP14*100</f>
        <v>591.909376797699</v>
      </c>
      <c r="AS14" s="40">
        <f>AQ14/AO14*100</f>
        <v>246.62890699904122</v>
      </c>
      <c r="AT14" s="37">
        <v>12500</v>
      </c>
      <c r="AU14" s="40">
        <f t="shared" si="17"/>
        <v>5208.3333333333339</v>
      </c>
      <c r="AV14" s="40">
        <v>4438.55</v>
      </c>
      <c r="AW14" s="40">
        <f>+AV14/AU14*100</f>
        <v>85.220159999999993</v>
      </c>
      <c r="AX14" s="40">
        <f>AV14/AT14*100</f>
        <v>35.508400000000002</v>
      </c>
      <c r="AY14" s="37">
        <v>0</v>
      </c>
      <c r="AZ14" s="40">
        <f t="shared" si="18"/>
        <v>0</v>
      </c>
      <c r="BA14" s="40">
        <v>0</v>
      </c>
      <c r="BB14" s="37">
        <v>0</v>
      </c>
      <c r="BC14" s="40">
        <f t="shared" si="19"/>
        <v>0</v>
      </c>
      <c r="BD14" s="40">
        <v>0</v>
      </c>
      <c r="BE14" s="37">
        <v>1630073.2</v>
      </c>
      <c r="BF14" s="40">
        <f t="shared" si="20"/>
        <v>679197.16666666663</v>
      </c>
      <c r="BG14" s="40">
        <v>673458.58100000001</v>
      </c>
      <c r="BH14" s="37">
        <v>2396.8000000000002</v>
      </c>
      <c r="BI14" s="40">
        <f t="shared" si="21"/>
        <v>998.66666666666674</v>
      </c>
      <c r="BJ14" s="40">
        <v>2648.5</v>
      </c>
      <c r="BK14" s="37">
        <v>0</v>
      </c>
      <c r="BL14" s="40">
        <f t="shared" si="22"/>
        <v>0</v>
      </c>
      <c r="BM14" s="40">
        <v>0</v>
      </c>
      <c r="BN14" s="37">
        <v>0</v>
      </c>
      <c r="BO14" s="40">
        <f t="shared" si="23"/>
        <v>0</v>
      </c>
      <c r="BP14" s="40">
        <v>0</v>
      </c>
      <c r="BQ14" s="37">
        <f t="shared" si="4"/>
        <v>22090</v>
      </c>
      <c r="BR14" s="40">
        <f t="shared" si="4"/>
        <v>9204.1666666666679</v>
      </c>
      <c r="BS14" s="40">
        <f t="shared" si="4"/>
        <v>41505.572399999997</v>
      </c>
      <c r="BT14" s="40">
        <f t="shared" si="24"/>
        <v>450.94329452240822</v>
      </c>
      <c r="BU14" s="40">
        <f>BS14/BQ14*100</f>
        <v>187.89303938433679</v>
      </c>
      <c r="BV14" s="37">
        <v>10000</v>
      </c>
      <c r="BW14" s="40">
        <f t="shared" si="25"/>
        <v>4166.666666666667</v>
      </c>
      <c r="BX14" s="40">
        <v>4384.9948999999997</v>
      </c>
      <c r="BY14" s="37">
        <v>5890</v>
      </c>
      <c r="BZ14" s="40">
        <f t="shared" si="26"/>
        <v>2454.1666666666665</v>
      </c>
      <c r="CA14" s="40">
        <v>32000</v>
      </c>
      <c r="CB14" s="61">
        <v>3200</v>
      </c>
      <c r="CC14" s="40">
        <f t="shared" si="27"/>
        <v>1333.3333333333335</v>
      </c>
      <c r="CD14" s="40">
        <v>2562.5990000000002</v>
      </c>
      <c r="CE14" s="37">
        <v>3000</v>
      </c>
      <c r="CF14" s="40">
        <f t="shared" si="28"/>
        <v>1250</v>
      </c>
      <c r="CG14" s="40">
        <v>2557.9785000000002</v>
      </c>
      <c r="CH14" s="37">
        <v>0</v>
      </c>
      <c r="CI14" s="40">
        <f t="shared" si="29"/>
        <v>0</v>
      </c>
      <c r="CJ14" s="40">
        <v>0</v>
      </c>
      <c r="CK14" s="37">
        <v>2227</v>
      </c>
      <c r="CL14" s="40">
        <f t="shared" si="30"/>
        <v>927.91666666666674</v>
      </c>
      <c r="CM14" s="40">
        <v>593.91999999999996</v>
      </c>
      <c r="CN14" s="37">
        <v>0</v>
      </c>
      <c r="CO14" s="40">
        <f t="shared" si="31"/>
        <v>0</v>
      </c>
      <c r="CP14" s="40">
        <v>0</v>
      </c>
      <c r="CQ14" s="37">
        <v>52500</v>
      </c>
      <c r="CR14" s="40">
        <f t="shared" si="32"/>
        <v>21875</v>
      </c>
      <c r="CS14" s="40">
        <v>18844.693800000001</v>
      </c>
      <c r="CT14" s="37">
        <v>45000</v>
      </c>
      <c r="CU14" s="40">
        <f t="shared" si="33"/>
        <v>18750</v>
      </c>
      <c r="CV14" s="40">
        <v>13264.103800000001</v>
      </c>
      <c r="CW14" s="40">
        <f t="shared" si="34"/>
        <v>70.741886933333348</v>
      </c>
      <c r="CX14" s="64">
        <v>2500</v>
      </c>
      <c r="CY14" s="40">
        <f t="shared" si="35"/>
        <v>1041.6666666666667</v>
      </c>
      <c r="CZ14" s="63">
        <v>3239.9038</v>
      </c>
      <c r="DA14" s="64">
        <v>0</v>
      </c>
      <c r="DB14" s="40">
        <f t="shared" si="36"/>
        <v>0</v>
      </c>
      <c r="DC14" s="63">
        <v>439.88400000000001</v>
      </c>
      <c r="DD14" s="64">
        <v>0</v>
      </c>
      <c r="DE14" s="40">
        <f t="shared" si="37"/>
        <v>0</v>
      </c>
      <c r="DF14" s="63">
        <v>0</v>
      </c>
      <c r="DG14" s="64">
        <v>0</v>
      </c>
      <c r="DH14" s="40">
        <f t="shared" si="38"/>
        <v>0</v>
      </c>
      <c r="DI14" s="63">
        <v>18052.511999999999</v>
      </c>
      <c r="DJ14" s="34">
        <v>0</v>
      </c>
      <c r="DK14" s="64">
        <f t="shared" si="5"/>
        <v>2202017</v>
      </c>
      <c r="DL14" s="63">
        <f t="shared" si="5"/>
        <v>917507.08333333314</v>
      </c>
      <c r="DM14" s="63">
        <f t="shared" si="5"/>
        <v>937744.28300000005</v>
      </c>
      <c r="DN14" s="64">
        <v>0</v>
      </c>
      <c r="DO14" s="40">
        <f t="shared" si="39"/>
        <v>0</v>
      </c>
      <c r="DP14" s="63">
        <v>0</v>
      </c>
      <c r="DQ14" s="64">
        <v>800000</v>
      </c>
      <c r="DR14" s="40">
        <f t="shared" si="40"/>
        <v>333333.33333333337</v>
      </c>
      <c r="DS14" s="63">
        <v>0</v>
      </c>
      <c r="DT14" s="35">
        <v>0</v>
      </c>
      <c r="DU14" s="40">
        <f t="shared" si="41"/>
        <v>0</v>
      </c>
      <c r="DV14" s="34">
        <v>0</v>
      </c>
      <c r="DW14" s="35">
        <v>0</v>
      </c>
      <c r="DX14" s="40">
        <f t="shared" si="42"/>
        <v>0</v>
      </c>
      <c r="DY14" s="34">
        <v>0</v>
      </c>
      <c r="DZ14" s="35">
        <v>0</v>
      </c>
      <c r="EA14" s="40">
        <f t="shared" si="43"/>
        <v>0</v>
      </c>
      <c r="EB14" s="34">
        <v>0</v>
      </c>
      <c r="EC14" s="64">
        <v>610000</v>
      </c>
      <c r="ED14" s="40">
        <f t="shared" si="44"/>
        <v>254166.66666666669</v>
      </c>
      <c r="EE14" s="34">
        <v>0</v>
      </c>
      <c r="EF14" s="34">
        <v>0</v>
      </c>
      <c r="EG14" s="64">
        <f t="shared" si="6"/>
        <v>1410000</v>
      </c>
      <c r="EH14" s="63">
        <f t="shared" si="6"/>
        <v>587500</v>
      </c>
      <c r="EI14" s="63">
        <f>DP14+DS14+DV14+DY14+EB14+EE14+EF14</f>
        <v>0</v>
      </c>
      <c r="EJ14" s="41"/>
      <c r="EK14" s="41"/>
      <c r="EL14" s="41"/>
      <c r="EM14" s="41"/>
      <c r="EN14" s="41"/>
      <c r="EO14" s="41"/>
      <c r="EP14" s="41"/>
      <c r="EQ14" s="41"/>
      <c r="ER14" s="41"/>
      <c r="ES14" s="41"/>
      <c r="ET14" s="41"/>
      <c r="EU14" s="41"/>
      <c r="EV14" s="41"/>
      <c r="EW14" s="41"/>
      <c r="EX14" s="41"/>
      <c r="EY14" s="41"/>
      <c r="EZ14" s="41"/>
      <c r="FA14" s="41"/>
      <c r="FB14" s="41"/>
      <c r="FC14" s="41"/>
      <c r="FD14" s="41"/>
      <c r="FE14" s="41"/>
      <c r="FF14" s="41"/>
      <c r="FG14" s="41"/>
      <c r="FH14" s="41"/>
      <c r="FI14" s="41"/>
      <c r="FJ14" s="41"/>
      <c r="FK14" s="41"/>
      <c r="FL14" s="41"/>
      <c r="FM14" s="41"/>
      <c r="FN14" s="41"/>
      <c r="FO14" s="41"/>
      <c r="FP14" s="41"/>
      <c r="FQ14" s="41"/>
      <c r="FR14" s="41"/>
      <c r="FS14" s="41"/>
      <c r="FT14" s="41"/>
      <c r="FU14" s="41"/>
      <c r="FV14" s="41"/>
      <c r="FW14" s="41"/>
      <c r="FX14" s="41"/>
      <c r="FY14" s="41"/>
      <c r="FZ14" s="41"/>
      <c r="GA14" s="41"/>
      <c r="GB14" s="41"/>
      <c r="GC14" s="41"/>
      <c r="GD14" s="41"/>
      <c r="GE14" s="41"/>
      <c r="GF14" s="41"/>
      <c r="GG14" s="41"/>
      <c r="GH14" s="41"/>
      <c r="GI14" s="41"/>
      <c r="GJ14" s="41"/>
      <c r="GK14" s="41"/>
      <c r="GL14" s="41"/>
      <c r="GM14" s="41"/>
      <c r="GN14" s="41"/>
      <c r="GO14" s="41"/>
      <c r="GP14" s="41"/>
      <c r="GQ14" s="41"/>
      <c r="GR14" s="41"/>
      <c r="GS14" s="41"/>
      <c r="GT14" s="41"/>
      <c r="GU14" s="41"/>
      <c r="GV14" s="41"/>
      <c r="GW14" s="41"/>
      <c r="GX14" s="41"/>
      <c r="GY14" s="41"/>
      <c r="GZ14" s="41"/>
      <c r="HA14" s="41"/>
      <c r="HB14" s="41"/>
      <c r="HC14" s="41"/>
      <c r="HD14" s="41"/>
      <c r="HE14" s="41"/>
      <c r="HF14" s="41"/>
      <c r="HG14" s="41"/>
      <c r="HH14" s="41"/>
      <c r="HI14" s="41"/>
      <c r="HJ14" s="41"/>
      <c r="HK14" s="41"/>
      <c r="HL14" s="41"/>
      <c r="HM14" s="41"/>
      <c r="HN14" s="41"/>
      <c r="HO14" s="41"/>
      <c r="HP14" s="41"/>
      <c r="HQ14" s="41"/>
      <c r="HR14" s="41"/>
      <c r="HS14" s="41"/>
      <c r="HT14" s="41"/>
      <c r="HU14" s="41"/>
      <c r="HV14" s="42"/>
      <c r="HW14" s="42"/>
      <c r="HX14" s="42"/>
      <c r="HY14" s="42"/>
      <c r="HZ14" s="42"/>
      <c r="IA14" s="42"/>
      <c r="IB14" s="42"/>
      <c r="IC14" s="42"/>
      <c r="ID14" s="42"/>
      <c r="IE14" s="42"/>
      <c r="IF14" s="42"/>
      <c r="IG14" s="42"/>
      <c r="IH14" s="42"/>
      <c r="II14" s="42"/>
      <c r="IJ14" s="42"/>
      <c r="IK14" s="42"/>
      <c r="IL14" s="42"/>
      <c r="IM14" s="42"/>
      <c r="IN14" s="42"/>
      <c r="IO14" s="42"/>
      <c r="IP14" s="42"/>
      <c r="IQ14" s="42"/>
      <c r="IR14" s="42"/>
      <c r="IS14" s="42"/>
      <c r="IT14" s="42"/>
      <c r="IU14" s="42"/>
    </row>
    <row r="15" spans="1:255" s="43" customFormat="1" ht="33" customHeight="1" x14ac:dyDescent="0.3">
      <c r="A15" s="32"/>
      <c r="B15" s="44"/>
      <c r="C15" s="45"/>
      <c r="D15" s="46"/>
      <c r="E15" s="34"/>
      <c r="F15" s="34"/>
      <c r="G15" s="36"/>
      <c r="H15" s="36"/>
      <c r="I15" s="36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9"/>
      <c r="U15" s="47"/>
      <c r="V15" s="40"/>
      <c r="W15" s="38"/>
      <c r="X15" s="40"/>
      <c r="Y15" s="40"/>
      <c r="Z15" s="48"/>
      <c r="AA15" s="40"/>
      <c r="AB15" s="38"/>
      <c r="AC15" s="40"/>
      <c r="AD15" s="40"/>
      <c r="AE15" s="39"/>
      <c r="AF15" s="40"/>
      <c r="AG15" s="39"/>
      <c r="AH15" s="40"/>
      <c r="AI15" s="39"/>
      <c r="AJ15" s="47"/>
      <c r="AK15" s="40"/>
      <c r="AL15" s="38"/>
      <c r="AM15" s="40"/>
      <c r="AN15" s="39"/>
      <c r="AO15" s="47"/>
      <c r="AP15" s="40"/>
      <c r="AQ15" s="38"/>
      <c r="AR15" s="40"/>
      <c r="AS15" s="39"/>
      <c r="AT15" s="49"/>
      <c r="AU15" s="40"/>
      <c r="AV15" s="38"/>
      <c r="AW15" s="40"/>
      <c r="AX15" s="39"/>
      <c r="AY15" s="50"/>
      <c r="AZ15" s="40"/>
      <c r="BA15" s="39"/>
      <c r="BB15" s="39"/>
      <c r="BC15" s="40"/>
      <c r="BD15" s="39"/>
      <c r="BE15" s="39"/>
      <c r="BF15" s="40"/>
      <c r="BG15" s="39"/>
      <c r="BH15" s="47"/>
      <c r="BI15" s="40"/>
      <c r="BJ15" s="39"/>
      <c r="BK15" s="39"/>
      <c r="BL15" s="40"/>
      <c r="BM15" s="39"/>
      <c r="BN15" s="39"/>
      <c r="BO15" s="40"/>
      <c r="BP15" s="39"/>
      <c r="BQ15" s="38"/>
      <c r="BR15" s="38"/>
      <c r="BS15" s="38"/>
      <c r="BT15" s="40"/>
      <c r="BU15" s="39"/>
      <c r="BV15" s="47"/>
      <c r="BW15" s="40"/>
      <c r="BX15" s="38"/>
      <c r="BY15" s="39"/>
      <c r="BZ15" s="40"/>
      <c r="CA15" s="38"/>
      <c r="CB15" s="39"/>
      <c r="CC15" s="40"/>
      <c r="CD15" s="39"/>
      <c r="CE15" s="47"/>
      <c r="CF15" s="40"/>
      <c r="CG15" s="39"/>
      <c r="CH15" s="39"/>
      <c r="CI15" s="38"/>
      <c r="CJ15" s="39"/>
      <c r="CK15" s="39"/>
      <c r="CL15" s="40"/>
      <c r="CM15" s="39"/>
      <c r="CN15" s="47"/>
      <c r="CO15" s="40"/>
      <c r="CP15" s="39"/>
      <c r="CQ15" s="47"/>
      <c r="CR15" s="40"/>
      <c r="CS15" s="39"/>
      <c r="CT15" s="51"/>
      <c r="CU15" s="40"/>
      <c r="CV15" s="39"/>
      <c r="CW15" s="40"/>
      <c r="CX15" s="52"/>
      <c r="CY15" s="40"/>
      <c r="CZ15" s="53"/>
      <c r="DA15" s="53"/>
      <c r="DB15" s="40"/>
      <c r="DC15" s="53"/>
      <c r="DD15" s="53"/>
      <c r="DE15" s="40"/>
      <c r="DF15" s="53"/>
      <c r="DG15" s="53"/>
      <c r="DH15" s="40"/>
      <c r="DI15" s="36"/>
      <c r="DJ15" s="36"/>
      <c r="DK15" s="36"/>
      <c r="DL15" s="36"/>
      <c r="DM15" s="36"/>
      <c r="DN15" s="53"/>
      <c r="DO15" s="40"/>
      <c r="DP15" s="53"/>
      <c r="DQ15" s="53"/>
      <c r="DR15" s="40"/>
      <c r="DS15" s="53"/>
      <c r="DT15" s="53"/>
      <c r="DU15" s="40"/>
      <c r="DV15" s="53"/>
      <c r="DW15" s="53"/>
      <c r="DX15" s="40"/>
      <c r="DY15" s="53"/>
      <c r="DZ15" s="53"/>
      <c r="EA15" s="40"/>
      <c r="EB15" s="53"/>
      <c r="EC15" s="54"/>
      <c r="ED15" s="40"/>
      <c r="EE15" s="36"/>
      <c r="EF15" s="36"/>
      <c r="EG15" s="65"/>
      <c r="EH15" s="65"/>
      <c r="EI15" s="65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2"/>
      <c r="HW15" s="42"/>
      <c r="HX15" s="42"/>
      <c r="HY15" s="42"/>
      <c r="HZ15" s="42"/>
      <c r="IA15" s="42"/>
      <c r="IB15" s="42"/>
      <c r="IC15" s="42"/>
      <c r="ID15" s="42"/>
      <c r="IE15" s="42"/>
      <c r="IF15" s="42"/>
      <c r="IG15" s="42"/>
      <c r="IH15" s="42"/>
      <c r="II15" s="42"/>
      <c r="IJ15" s="42"/>
      <c r="IK15" s="42"/>
      <c r="IL15" s="42"/>
      <c r="IM15" s="42"/>
      <c r="IN15" s="42"/>
      <c r="IO15" s="42"/>
      <c r="IP15" s="42"/>
      <c r="IQ15" s="42"/>
      <c r="IR15" s="42"/>
      <c r="IS15" s="42"/>
      <c r="IT15" s="42"/>
      <c r="IU15" s="42"/>
    </row>
    <row r="16" spans="1:255" s="43" customFormat="1" ht="39" customHeight="1" x14ac:dyDescent="0.3">
      <c r="A16" s="32"/>
      <c r="B16" s="55" t="s">
        <v>63</v>
      </c>
      <c r="C16" s="38">
        <f>SUM(C10:C15)</f>
        <v>330880.16249999998</v>
      </c>
      <c r="D16" s="38">
        <f>SUM(D10:D15)</f>
        <v>2418471.8454</v>
      </c>
      <c r="E16" s="38">
        <f>SUM(E10:E15)</f>
        <v>18668269.909699999</v>
      </c>
      <c r="F16" s="38">
        <f>SUM(F10:F15)</f>
        <v>7778445.7957083322</v>
      </c>
      <c r="G16" s="38">
        <f>SUM(G10:G15)</f>
        <v>6281433.0877999989</v>
      </c>
      <c r="H16" s="38">
        <f t="shared" si="7"/>
        <v>80.754346726510676</v>
      </c>
      <c r="I16" s="38">
        <f>G16/E16*100</f>
        <v>33.647644469379443</v>
      </c>
      <c r="J16" s="38">
        <f>SUM(J10:J15)</f>
        <v>3547878.4</v>
      </c>
      <c r="K16" s="38">
        <f>SUM(K10:K15)</f>
        <v>1478282.6666666665</v>
      </c>
      <c r="L16" s="38">
        <f>SUM(L10:L15)</f>
        <v>1201387.0317999998</v>
      </c>
      <c r="M16" s="38">
        <f>+L16-K16</f>
        <v>-276895.63486666675</v>
      </c>
      <c r="N16" s="38">
        <f>+L16/K16*100</f>
        <v>81.269100889139821</v>
      </c>
      <c r="O16" s="38">
        <f>L16/J16*100</f>
        <v>33.862125370474921</v>
      </c>
      <c r="P16" s="38">
        <f>SUM(P10:P15)</f>
        <v>839099.5</v>
      </c>
      <c r="Q16" s="38">
        <f>SUM(Q10:Q15)</f>
        <v>349624.79166666669</v>
      </c>
      <c r="R16" s="38">
        <f>SUM(R10:R15)</f>
        <v>179717.2328</v>
      </c>
      <c r="S16" s="38">
        <f t="shared" si="8"/>
        <v>51.402885917581877</v>
      </c>
      <c r="T16" s="38">
        <f>R16/P16*100</f>
        <v>21.417869132325784</v>
      </c>
      <c r="U16" s="38">
        <f>SUM(U10:U15)</f>
        <v>32585.800000000003</v>
      </c>
      <c r="V16" s="40">
        <f t="shared" si="9"/>
        <v>13577.416666666668</v>
      </c>
      <c r="W16" s="38">
        <f>SUM(W10:W15)</f>
        <v>21363.441999999999</v>
      </c>
      <c r="X16" s="38">
        <f t="shared" si="10"/>
        <v>157.34541057761353</v>
      </c>
      <c r="Y16" s="38">
        <f t="shared" si="3"/>
        <v>65.560587740672304</v>
      </c>
      <c r="Z16" s="38">
        <f>SUM(Z10:Z15)</f>
        <v>67305.899999999994</v>
      </c>
      <c r="AA16" s="40">
        <f t="shared" si="11"/>
        <v>28044.125</v>
      </c>
      <c r="AB16" s="38">
        <f>SUM(AB10:AB15)</f>
        <v>35794.090799999998</v>
      </c>
      <c r="AC16" s="38">
        <f t="shared" si="12"/>
        <v>127.63489964475625</v>
      </c>
      <c r="AD16" s="40">
        <f t="shared" si="13"/>
        <v>53.181208185315107</v>
      </c>
      <c r="AE16" s="38">
        <f>SUM(AE10:AE15)</f>
        <v>739207.8</v>
      </c>
      <c r="AF16" s="40">
        <f t="shared" si="14"/>
        <v>308003.25</v>
      </c>
      <c r="AG16" s="38">
        <f>SUM(AG10:AG15)</f>
        <v>122559.7</v>
      </c>
      <c r="AH16" s="38">
        <f>+AG16/AF16*100</f>
        <v>39.791690509759228</v>
      </c>
      <c r="AI16" s="38">
        <f>AG16/AE16*100</f>
        <v>16.579871045733011</v>
      </c>
      <c r="AJ16" s="38">
        <f>SUM(AJ10:AJ15)</f>
        <v>1588777.1</v>
      </c>
      <c r="AK16" s="40">
        <f t="shared" si="15"/>
        <v>661990.45833333337</v>
      </c>
      <c r="AL16" s="38">
        <f>SUM(AL10:AL15)</f>
        <v>551573.75469999993</v>
      </c>
      <c r="AM16" s="38">
        <f>+AL16/AK16*100</f>
        <v>83.320499224214643</v>
      </c>
      <c r="AN16" s="38">
        <f>AL16/AJ16*100</f>
        <v>34.716874676756099</v>
      </c>
      <c r="AO16" s="38">
        <f>SUM(AO10:AO15)</f>
        <v>56230.400000000001</v>
      </c>
      <c r="AP16" s="40">
        <f t="shared" si="16"/>
        <v>23429.333333333336</v>
      </c>
      <c r="AQ16" s="38">
        <f>SUM(AQ10:AQ15)</f>
        <v>53734.040299999993</v>
      </c>
      <c r="AR16" s="38">
        <f>+AQ16/AP16*100</f>
        <v>229.3451526576371</v>
      </c>
      <c r="AS16" s="38">
        <f>AQ16/AO16*100</f>
        <v>95.560480274015475</v>
      </c>
      <c r="AT16" s="38">
        <f>SUM(AT10:AT15)</f>
        <v>56000</v>
      </c>
      <c r="AU16" s="40">
        <f t="shared" si="17"/>
        <v>23333.333333333336</v>
      </c>
      <c r="AV16" s="38">
        <f>SUM(AV10:AV15)</f>
        <v>24395.149999999998</v>
      </c>
      <c r="AW16" s="38">
        <f>+AV16/AU16*100</f>
        <v>104.55064285714283</v>
      </c>
      <c r="AX16" s="38">
        <f>AV16/AT16*100</f>
        <v>43.562767857142852</v>
      </c>
      <c r="AY16" s="38">
        <f t="shared" ref="AY16:BS16" si="45">SUM(AY10:AY15)</f>
        <v>0</v>
      </c>
      <c r="AZ16" s="40">
        <f t="shared" si="18"/>
        <v>0</v>
      </c>
      <c r="BA16" s="38">
        <f t="shared" si="45"/>
        <v>0</v>
      </c>
      <c r="BB16" s="38">
        <f t="shared" si="45"/>
        <v>0</v>
      </c>
      <c r="BC16" s="40">
        <f t="shared" si="19"/>
        <v>0</v>
      </c>
      <c r="BD16" s="38">
        <f t="shared" si="45"/>
        <v>0</v>
      </c>
      <c r="BE16" s="38">
        <f t="shared" si="45"/>
        <v>10587880.399999999</v>
      </c>
      <c r="BF16" s="40">
        <f t="shared" si="20"/>
        <v>4411616.833333333</v>
      </c>
      <c r="BG16" s="38">
        <f t="shared" si="45"/>
        <v>4405161.9010000005</v>
      </c>
      <c r="BH16" s="38">
        <f t="shared" si="45"/>
        <v>19826.599999999999</v>
      </c>
      <c r="BI16" s="40">
        <f t="shared" si="21"/>
        <v>8261.0833333333321</v>
      </c>
      <c r="BJ16" s="38">
        <f t="shared" si="45"/>
        <v>11115.2</v>
      </c>
      <c r="BK16" s="38">
        <f t="shared" si="45"/>
        <v>0</v>
      </c>
      <c r="BL16" s="40">
        <f t="shared" si="22"/>
        <v>0</v>
      </c>
      <c r="BM16" s="38">
        <f t="shared" si="45"/>
        <v>0</v>
      </c>
      <c r="BN16" s="38">
        <f t="shared" si="45"/>
        <v>0</v>
      </c>
      <c r="BO16" s="40">
        <f t="shared" si="23"/>
        <v>0</v>
      </c>
      <c r="BP16" s="38">
        <f t="shared" si="45"/>
        <v>0</v>
      </c>
      <c r="BQ16" s="38">
        <f t="shared" si="45"/>
        <v>383990.5</v>
      </c>
      <c r="BR16" s="38">
        <f t="shared" si="45"/>
        <v>159996.04166666666</v>
      </c>
      <c r="BS16" s="38">
        <f t="shared" si="45"/>
        <v>118726.90040000001</v>
      </c>
      <c r="BT16" s="38">
        <f t="shared" si="24"/>
        <v>74.206148579196622</v>
      </c>
      <c r="BU16" s="38">
        <f>BS16/BQ16*100</f>
        <v>30.919228574665265</v>
      </c>
      <c r="BV16" s="38">
        <f t="shared" ref="BV16:CV16" si="46">SUM(BV10:BV15)</f>
        <v>262503.59999999998</v>
      </c>
      <c r="BW16" s="40">
        <f t="shared" si="25"/>
        <v>109376.5</v>
      </c>
      <c r="BX16" s="38">
        <f t="shared" si="46"/>
        <v>51508.225899999998</v>
      </c>
      <c r="BY16" s="38">
        <f t="shared" si="46"/>
        <v>58707.199999999997</v>
      </c>
      <c r="BZ16" s="40">
        <f t="shared" si="26"/>
        <v>24461.333333333332</v>
      </c>
      <c r="CA16" s="38">
        <f t="shared" si="46"/>
        <v>37846.542000000001</v>
      </c>
      <c r="CB16" s="38">
        <f t="shared" si="46"/>
        <v>6726.7</v>
      </c>
      <c r="CC16" s="40">
        <f t="shared" si="27"/>
        <v>2802.7916666666665</v>
      </c>
      <c r="CD16" s="38">
        <f t="shared" si="46"/>
        <v>3308.5640000000003</v>
      </c>
      <c r="CE16" s="38">
        <f t="shared" si="46"/>
        <v>56053</v>
      </c>
      <c r="CF16" s="40">
        <f t="shared" si="28"/>
        <v>23355.416666666664</v>
      </c>
      <c r="CG16" s="38">
        <f t="shared" si="46"/>
        <v>26063.568500000001</v>
      </c>
      <c r="CH16" s="38">
        <f t="shared" si="46"/>
        <v>0</v>
      </c>
      <c r="CI16" s="38">
        <f t="shared" si="46"/>
        <v>0</v>
      </c>
      <c r="CJ16" s="38">
        <f t="shared" si="46"/>
        <v>0</v>
      </c>
      <c r="CK16" s="38">
        <f t="shared" si="46"/>
        <v>15361.999999999998</v>
      </c>
      <c r="CL16" s="40">
        <f t="shared" si="30"/>
        <v>6400.8333333333321</v>
      </c>
      <c r="CM16" s="38">
        <f t="shared" si="46"/>
        <v>4081.24</v>
      </c>
      <c r="CN16" s="38">
        <f t="shared" si="46"/>
        <v>0</v>
      </c>
      <c r="CO16" s="40">
        <f t="shared" si="31"/>
        <v>0</v>
      </c>
      <c r="CP16" s="38">
        <f t="shared" si="46"/>
        <v>42</v>
      </c>
      <c r="CQ16" s="38">
        <f t="shared" si="46"/>
        <v>549471.9</v>
      </c>
      <c r="CR16" s="40">
        <f t="shared" si="32"/>
        <v>228946.62500000003</v>
      </c>
      <c r="CS16" s="38">
        <f t="shared" si="46"/>
        <v>196856.16690000001</v>
      </c>
      <c r="CT16" s="38">
        <f t="shared" si="46"/>
        <v>281477.40000000002</v>
      </c>
      <c r="CU16" s="40">
        <f t="shared" si="33"/>
        <v>117282.25</v>
      </c>
      <c r="CV16" s="38">
        <f t="shared" si="46"/>
        <v>82056.17289999999</v>
      </c>
      <c r="CW16" s="38">
        <f t="shared" si="34"/>
        <v>69.964698750237133</v>
      </c>
      <c r="CX16" s="38">
        <f t="shared" ref="CX16:EI16" si="47">SUM(CX10:CX15)</f>
        <v>18800</v>
      </c>
      <c r="CY16" s="40">
        <f t="shared" si="35"/>
        <v>7833.3333333333339</v>
      </c>
      <c r="CZ16" s="38">
        <f t="shared" si="47"/>
        <v>12182.150799999999</v>
      </c>
      <c r="DA16" s="38">
        <f t="shared" si="47"/>
        <v>3000</v>
      </c>
      <c r="DB16" s="40">
        <f t="shared" si="36"/>
        <v>1250</v>
      </c>
      <c r="DC16" s="38">
        <f t="shared" si="47"/>
        <v>1169.884</v>
      </c>
      <c r="DD16" s="38">
        <f t="shared" si="47"/>
        <v>20000</v>
      </c>
      <c r="DE16" s="40">
        <f t="shared" si="37"/>
        <v>8333.3333333333339</v>
      </c>
      <c r="DF16" s="38">
        <f t="shared" si="47"/>
        <v>0</v>
      </c>
      <c r="DG16" s="38">
        <f t="shared" si="47"/>
        <v>52509</v>
      </c>
      <c r="DH16" s="40">
        <f t="shared" si="38"/>
        <v>21878.75</v>
      </c>
      <c r="DI16" s="38">
        <f t="shared" si="47"/>
        <v>62989.751900000003</v>
      </c>
      <c r="DJ16" s="38">
        <f t="shared" si="47"/>
        <v>0</v>
      </c>
      <c r="DK16" s="38">
        <f t="shared" si="47"/>
        <v>14190947.4</v>
      </c>
      <c r="DL16" s="38">
        <f t="shared" si="47"/>
        <v>5912894.7499999991</v>
      </c>
      <c r="DM16" s="38">
        <f t="shared" si="47"/>
        <v>5621745.3727999991</v>
      </c>
      <c r="DN16" s="38">
        <f t="shared" si="47"/>
        <v>196968.6</v>
      </c>
      <c r="DO16" s="40">
        <f t="shared" si="39"/>
        <v>82070.25</v>
      </c>
      <c r="DP16" s="38">
        <f t="shared" si="47"/>
        <v>0</v>
      </c>
      <c r="DQ16" s="38">
        <f t="shared" si="47"/>
        <v>4280353.9096999997</v>
      </c>
      <c r="DR16" s="40">
        <f t="shared" si="40"/>
        <v>1783480.7957083334</v>
      </c>
      <c r="DS16" s="38">
        <f t="shared" si="47"/>
        <v>659587.71500000008</v>
      </c>
      <c r="DT16" s="38">
        <f t="shared" si="47"/>
        <v>0</v>
      </c>
      <c r="DU16" s="40">
        <f t="shared" si="41"/>
        <v>0</v>
      </c>
      <c r="DV16" s="38">
        <f t="shared" si="47"/>
        <v>0</v>
      </c>
      <c r="DW16" s="38">
        <f t="shared" si="47"/>
        <v>0</v>
      </c>
      <c r="DX16" s="40">
        <f t="shared" si="42"/>
        <v>0</v>
      </c>
      <c r="DY16" s="38">
        <f t="shared" si="47"/>
        <v>100</v>
      </c>
      <c r="DZ16" s="38">
        <f t="shared" si="47"/>
        <v>0</v>
      </c>
      <c r="EA16" s="40">
        <f t="shared" si="43"/>
        <v>0</v>
      </c>
      <c r="EB16" s="38">
        <f t="shared" si="47"/>
        <v>0</v>
      </c>
      <c r="EC16" s="38">
        <f t="shared" si="47"/>
        <v>2575553.4</v>
      </c>
      <c r="ED16" s="40">
        <f t="shared" si="44"/>
        <v>1073147.25</v>
      </c>
      <c r="EE16" s="38">
        <f t="shared" si="47"/>
        <v>0</v>
      </c>
      <c r="EF16" s="38">
        <f t="shared" si="47"/>
        <v>0</v>
      </c>
      <c r="EG16" s="38">
        <f t="shared" si="47"/>
        <v>7052875.9097000007</v>
      </c>
      <c r="EH16" s="38">
        <f t="shared" si="47"/>
        <v>2938698.2957083331</v>
      </c>
      <c r="EI16" s="38">
        <f t="shared" si="47"/>
        <v>659687.71500000008</v>
      </c>
      <c r="EJ16" s="56"/>
      <c r="EK16" s="41"/>
      <c r="EL16" s="41"/>
      <c r="EM16" s="41"/>
      <c r="EN16" s="41"/>
      <c r="EO16" s="41"/>
      <c r="EP16" s="57"/>
      <c r="EQ16" s="57"/>
      <c r="ER16" s="57"/>
      <c r="ES16" s="57"/>
      <c r="ET16" s="57"/>
      <c r="EU16" s="57"/>
      <c r="EV16" s="57"/>
      <c r="EW16" s="57"/>
      <c r="EX16" s="57"/>
      <c r="EY16" s="57"/>
      <c r="EZ16" s="57"/>
      <c r="FA16" s="57"/>
      <c r="FB16" s="57"/>
      <c r="FC16" s="57"/>
      <c r="FD16" s="57"/>
      <c r="FE16" s="57"/>
      <c r="FF16" s="57"/>
      <c r="FG16" s="57"/>
      <c r="FH16" s="57"/>
      <c r="FI16" s="57"/>
      <c r="FJ16" s="57"/>
      <c r="FK16" s="57"/>
      <c r="FL16" s="57"/>
      <c r="FM16" s="57"/>
      <c r="FN16" s="57"/>
      <c r="FO16" s="57"/>
      <c r="FP16" s="57"/>
      <c r="FQ16" s="57"/>
      <c r="FR16" s="57"/>
      <c r="FS16" s="57"/>
      <c r="FT16" s="57"/>
      <c r="FU16" s="57"/>
      <c r="FV16" s="57"/>
      <c r="FW16" s="57"/>
      <c r="FX16" s="57"/>
      <c r="FY16" s="57"/>
      <c r="FZ16" s="57"/>
      <c r="GA16" s="57"/>
      <c r="GB16" s="57"/>
      <c r="GC16" s="57"/>
      <c r="GD16" s="57"/>
      <c r="GE16" s="57"/>
      <c r="GF16" s="57"/>
      <c r="GG16" s="57"/>
      <c r="GH16" s="57"/>
      <c r="GI16" s="57"/>
      <c r="GJ16" s="57"/>
      <c r="GK16" s="57"/>
      <c r="GL16" s="57"/>
      <c r="GM16" s="57"/>
      <c r="GN16" s="57"/>
      <c r="GO16" s="57"/>
      <c r="GP16" s="57"/>
      <c r="GQ16" s="57"/>
      <c r="GR16" s="57"/>
      <c r="GS16" s="57"/>
      <c r="GT16" s="57"/>
      <c r="GU16" s="57"/>
      <c r="GV16" s="57"/>
      <c r="GW16" s="57"/>
      <c r="GX16" s="57"/>
      <c r="GY16" s="57"/>
      <c r="GZ16" s="57"/>
      <c r="HA16" s="57"/>
      <c r="HB16" s="57"/>
      <c r="HC16" s="57"/>
      <c r="HD16" s="57"/>
      <c r="HE16" s="57"/>
      <c r="HF16" s="57"/>
      <c r="HG16" s="57"/>
      <c r="HH16" s="57"/>
      <c r="HI16" s="57"/>
      <c r="HJ16" s="57"/>
      <c r="HK16" s="57"/>
      <c r="HL16" s="57"/>
      <c r="HM16" s="57"/>
      <c r="HN16" s="57"/>
      <c r="HO16" s="57"/>
      <c r="HP16" s="57"/>
      <c r="HQ16" s="57"/>
      <c r="HR16" s="57"/>
      <c r="HS16" s="57"/>
      <c r="HT16" s="57"/>
      <c r="HU16" s="57"/>
      <c r="HV16" s="58"/>
      <c r="HW16" s="58"/>
      <c r="HX16" s="58"/>
      <c r="HY16" s="58"/>
      <c r="HZ16" s="58"/>
      <c r="IA16" s="58"/>
      <c r="IB16" s="58"/>
      <c r="IC16" s="58"/>
      <c r="ID16" s="58"/>
      <c r="IE16" s="58"/>
      <c r="IF16" s="58"/>
      <c r="IG16" s="58"/>
      <c r="IH16" s="58"/>
      <c r="II16" s="58"/>
      <c r="IJ16" s="58"/>
      <c r="IK16" s="58"/>
      <c r="IL16" s="58"/>
      <c r="IM16" s="58"/>
      <c r="IN16" s="58"/>
      <c r="IO16" s="58"/>
      <c r="IP16" s="58"/>
      <c r="IQ16" s="58"/>
      <c r="IR16" s="58"/>
      <c r="IS16" s="58"/>
      <c r="IT16" s="58"/>
      <c r="IU16" s="58"/>
    </row>
    <row r="17" spans="1:255" s="1" customFormat="1" x14ac:dyDescent="0.3">
      <c r="A17" s="8"/>
      <c r="B17" s="9"/>
      <c r="C17" s="10"/>
      <c r="D17" s="10"/>
      <c r="E17" s="10"/>
      <c r="F17" s="10"/>
      <c r="G17" s="10"/>
      <c r="H17" s="10"/>
      <c r="I17" s="12"/>
      <c r="J17" s="10"/>
      <c r="K17" s="10"/>
      <c r="L17" s="10"/>
      <c r="M17" s="10"/>
      <c r="N17" s="10"/>
      <c r="O17" s="12"/>
      <c r="P17" s="10"/>
      <c r="Q17" s="10"/>
      <c r="R17" s="10"/>
      <c r="S17" s="10"/>
      <c r="T17" s="13"/>
      <c r="U17" s="10"/>
      <c r="V17" s="10">
        <f>SUM(V10:V16)</f>
        <v>27154.833333333336</v>
      </c>
      <c r="W17" s="10"/>
      <c r="X17" s="10"/>
      <c r="Y17" s="13"/>
      <c r="Z17" s="10"/>
      <c r="AA17" s="10"/>
      <c r="AB17" s="10"/>
      <c r="AC17" s="10"/>
      <c r="AD17" s="13"/>
      <c r="AE17" s="10"/>
      <c r="AF17" s="40"/>
      <c r="AG17" s="10"/>
      <c r="AH17" s="12"/>
      <c r="AI17" s="13"/>
      <c r="AJ17" s="10"/>
      <c r="AK17" s="10"/>
      <c r="AL17" s="10"/>
      <c r="AM17" s="10"/>
      <c r="AN17" s="13"/>
      <c r="AO17" s="10"/>
      <c r="AP17" s="10"/>
      <c r="AQ17" s="10"/>
      <c r="AR17" s="10"/>
      <c r="AS17" s="13"/>
      <c r="AT17" s="10"/>
      <c r="AU17" s="10"/>
      <c r="AV17" s="10"/>
      <c r="AW17" s="10"/>
      <c r="AX17" s="13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3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20"/>
      <c r="EL17" s="20"/>
      <c r="EM17" s="20"/>
      <c r="EN17" s="20"/>
      <c r="EO17" s="20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</row>
    <row r="18" spans="1:255" s="1" customFormat="1" x14ac:dyDescent="0.3">
      <c r="B18" s="1" t="s">
        <v>65</v>
      </c>
      <c r="AF18" s="40"/>
      <c r="DF18" s="60" t="e">
        <f>+#REF!+#REF!</f>
        <v>#REF!</v>
      </c>
    </row>
    <row r="19" spans="1:255" s="1" customFormat="1" x14ac:dyDescent="0.3">
      <c r="A19" s="1" t="s">
        <v>65</v>
      </c>
      <c r="B19" s="1" t="s">
        <v>65</v>
      </c>
    </row>
    <row r="20" spans="1:255" s="1" customFormat="1" x14ac:dyDescent="0.3"/>
    <row r="21" spans="1:255" s="1" customFormat="1" x14ac:dyDescent="0.3"/>
    <row r="22" spans="1:255" s="1" customFormat="1" x14ac:dyDescent="0.3"/>
    <row r="23" spans="1:255" s="1" customFormat="1" x14ac:dyDescent="0.3"/>
    <row r="24" spans="1:255" s="1" customFormat="1" x14ac:dyDescent="0.3"/>
    <row r="25" spans="1:255" s="1" customFormat="1" x14ac:dyDescent="0.3"/>
    <row r="26" spans="1:255" s="1" customFormat="1" x14ac:dyDescent="0.3"/>
    <row r="27" spans="1:255" s="1" customFormat="1" x14ac:dyDescent="0.3"/>
    <row r="28" spans="1:255" s="1" customFormat="1" x14ac:dyDescent="0.3"/>
    <row r="29" spans="1:255" s="1" customFormat="1" x14ac:dyDescent="0.3"/>
    <row r="30" spans="1:255" s="1" customFormat="1" x14ac:dyDescent="0.3"/>
    <row r="31" spans="1:255" s="1" customFormat="1" x14ac:dyDescent="0.3"/>
    <row r="32" spans="1:255" s="1" customFormat="1" x14ac:dyDescent="0.3"/>
    <row r="33" s="1" customFormat="1" x14ac:dyDescent="0.3"/>
    <row r="34" s="1" customFormat="1" x14ac:dyDescent="0.3"/>
    <row r="35" s="1" customFormat="1" x14ac:dyDescent="0.3"/>
    <row r="36" s="1" customFormat="1" x14ac:dyDescent="0.3"/>
    <row r="37" s="1" customFormat="1" x14ac:dyDescent="0.3"/>
    <row r="38" s="1" customFormat="1" x14ac:dyDescent="0.3"/>
    <row r="39" s="1" customFormat="1" x14ac:dyDescent="0.3"/>
    <row r="40" s="1" customFormat="1" x14ac:dyDescent="0.3"/>
    <row r="41" s="1" customFormat="1" x14ac:dyDescent="0.3"/>
    <row r="42" s="1" customFormat="1" x14ac:dyDescent="0.3"/>
    <row r="43" s="1" customFormat="1" x14ac:dyDescent="0.3"/>
    <row r="44" s="1" customFormat="1" x14ac:dyDescent="0.3"/>
    <row r="45" s="1" customFormat="1" x14ac:dyDescent="0.3"/>
    <row r="46" s="1" customFormat="1" x14ac:dyDescent="0.3"/>
    <row r="47" s="1" customFormat="1" x14ac:dyDescent="0.3"/>
    <row r="48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4" name="Range4_4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:DJ13" name="Range5_8_1_1_1_1_1_1_1_1_1_1_1"/>
    <protectedRange sqref="DJ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90"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CH5:CP5"/>
    <mergeCell ref="CQ5:CZ5"/>
    <mergeCell ref="DA5:DC6"/>
    <mergeCell ref="DD5:DF6"/>
    <mergeCell ref="DN5:DS5"/>
    <mergeCell ref="CQ6:CS6"/>
    <mergeCell ref="CT6:CW6"/>
    <mergeCell ref="CX6:CZ6"/>
    <mergeCell ref="DN6:DP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AI7:AI8"/>
    <mergeCell ref="BV6:BX6"/>
    <mergeCell ref="DT5:DV6"/>
    <mergeCell ref="DW5:EE5"/>
    <mergeCell ref="P6:T6"/>
    <mergeCell ref="U6:Y6"/>
    <mergeCell ref="Z6:AD6"/>
    <mergeCell ref="M7:M8"/>
    <mergeCell ref="N7:N8"/>
    <mergeCell ref="O7:O8"/>
    <mergeCell ref="P7:P8"/>
    <mergeCell ref="DQ6:DS6"/>
    <mergeCell ref="DW6:DY6"/>
    <mergeCell ref="DZ6:EB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DG5:DI6"/>
    <mergeCell ref="AC7:AC8"/>
    <mergeCell ref="AD7:AD8"/>
    <mergeCell ref="AE7:AE8"/>
    <mergeCell ref="AF7:AF8"/>
    <mergeCell ref="AG7:AG8"/>
    <mergeCell ref="AH7:AH8"/>
    <mergeCell ref="AA7:AA8"/>
    <mergeCell ref="AB7:AB8"/>
    <mergeCell ref="Q7:Q8"/>
    <mergeCell ref="R7:R8"/>
    <mergeCell ref="S7:S8"/>
    <mergeCell ref="T7:T8"/>
    <mergeCell ref="U7:U8"/>
    <mergeCell ref="V7:V8"/>
    <mergeCell ref="AO7:AO8"/>
    <mergeCell ref="AP7:AP8"/>
    <mergeCell ref="AQ7:AQ8"/>
    <mergeCell ref="AR7:AR8"/>
    <mergeCell ref="AT7:AT8"/>
    <mergeCell ref="AU7:AU8"/>
    <mergeCell ref="AJ7:AJ8"/>
    <mergeCell ref="AK7:AK8"/>
    <mergeCell ref="AL7:AL8"/>
    <mergeCell ref="AM7:AM8"/>
    <mergeCell ref="AN7:AN8"/>
    <mergeCell ref="BB7:BB8"/>
    <mergeCell ref="BC7:BC8"/>
    <mergeCell ref="BD7:BD8"/>
    <mergeCell ref="BE7:BE8"/>
    <mergeCell ref="BF7:BF8"/>
    <mergeCell ref="BG7:BG8"/>
    <mergeCell ref="AV7:AV8"/>
    <mergeCell ref="AW7:AW8"/>
    <mergeCell ref="AX7:AX8"/>
    <mergeCell ref="AY7:AY8"/>
    <mergeCell ref="AZ7:AZ8"/>
    <mergeCell ref="BA7:BA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BZ7:BZ8"/>
    <mergeCell ref="CA7:CA8"/>
    <mergeCell ref="CB7:CB8"/>
    <mergeCell ref="CC7:CC8"/>
    <mergeCell ref="CD7:CD8"/>
    <mergeCell ref="CE7:CE8"/>
    <mergeCell ref="BT7:BT8"/>
    <mergeCell ref="BU7:BU8"/>
    <mergeCell ref="BV7:BV8"/>
    <mergeCell ref="BW7:BW8"/>
    <mergeCell ref="BX7:BX8"/>
    <mergeCell ref="BY7:BY8"/>
    <mergeCell ref="CL7:CL8"/>
    <mergeCell ref="CM7:CM8"/>
    <mergeCell ref="CN7:CN8"/>
    <mergeCell ref="CO7:CO8"/>
    <mergeCell ref="CP7:CP8"/>
    <mergeCell ref="CQ7:CQ8"/>
    <mergeCell ref="CF7:CF8"/>
    <mergeCell ref="CG7:CG8"/>
    <mergeCell ref="CH7:CH8"/>
    <mergeCell ref="CI7:CI8"/>
    <mergeCell ref="CJ7:CJ8"/>
    <mergeCell ref="CK7:CK8"/>
    <mergeCell ref="CX7:CX8"/>
    <mergeCell ref="CY7:CY8"/>
    <mergeCell ref="CZ7:CZ8"/>
    <mergeCell ref="DA7:DA8"/>
    <mergeCell ref="DB7:DB8"/>
    <mergeCell ref="DC7:DC8"/>
    <mergeCell ref="CR7:CR8"/>
    <mergeCell ref="CS7:CS8"/>
    <mergeCell ref="CT7:CT8"/>
    <mergeCell ref="CU7:CU8"/>
    <mergeCell ref="CV7:CV8"/>
    <mergeCell ref="CW7:CW8"/>
    <mergeCell ref="DL7:DL8"/>
    <mergeCell ref="DM7:DM8"/>
    <mergeCell ref="DN7:DN8"/>
    <mergeCell ref="DO7:DO8"/>
    <mergeCell ref="DD7:DD8"/>
    <mergeCell ref="DE7:DE8"/>
    <mergeCell ref="DF7:DF8"/>
    <mergeCell ref="DG7:DG8"/>
    <mergeCell ref="DH7:DH8"/>
    <mergeCell ref="DI7:DI8"/>
    <mergeCell ref="L7:L8"/>
    <mergeCell ref="K7:K8"/>
    <mergeCell ref="EH7:EH8"/>
    <mergeCell ref="EI7:EI8"/>
    <mergeCell ref="EB7:EB8"/>
    <mergeCell ref="EC7:EC8"/>
    <mergeCell ref="ED7:ED8"/>
    <mergeCell ref="EE7:EE8"/>
    <mergeCell ref="EF7:EF8"/>
    <mergeCell ref="EG7:EG8"/>
    <mergeCell ref="DV7:DV8"/>
    <mergeCell ref="DW7:DW8"/>
    <mergeCell ref="DX7:DX8"/>
    <mergeCell ref="DY7:DY8"/>
    <mergeCell ref="DZ7:DZ8"/>
    <mergeCell ref="EA7:EA8"/>
    <mergeCell ref="DP7:DP8"/>
    <mergeCell ref="DQ7:DQ8"/>
    <mergeCell ref="DR7:DR8"/>
    <mergeCell ref="DS7:DS8"/>
    <mergeCell ref="DT7:DT8"/>
    <mergeCell ref="DU7:DU8"/>
    <mergeCell ref="DJ7:DJ8"/>
    <mergeCell ref="DK7:DK8"/>
  </mergeCells>
  <pageMargins left="0" right="0" top="0.15748031496062992" bottom="0.35433070866141736" header="0.31496062992125984" footer="0.31496062992125984"/>
  <pageSetup paperSize="9" scale="3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94"/>
  <sheetViews>
    <sheetView tabSelected="1" zoomScale="77" zoomScaleNormal="77" zoomScaleSheetLayoutView="40" workbookViewId="0">
      <pane xSplit="2" ySplit="9" topLeftCell="AM10" activePane="bottomRight" state="frozen"/>
      <selection pane="topRight"/>
      <selection pane="bottomLeft"/>
      <selection pane="bottomRight" activeCell="BT14" sqref="BT14"/>
    </sheetView>
  </sheetViews>
  <sheetFormatPr defaultColWidth="17.28515625" defaultRowHeight="17.25" x14ac:dyDescent="0.3"/>
  <cols>
    <col min="1" max="1" width="5.28515625" style="2" customWidth="1"/>
    <col min="2" max="2" width="18.28515625" style="3" customWidth="1"/>
    <col min="3" max="3" width="13.140625" style="2" hidden="1" customWidth="1"/>
    <col min="4" max="4" width="14.7109375" style="2" hidden="1" customWidth="1"/>
    <col min="5" max="5" width="18" style="2" hidden="1" customWidth="1"/>
    <col min="6" max="6" width="16.7109375" style="2" hidden="1" customWidth="1"/>
    <col min="7" max="7" width="16.85546875" style="2" hidden="1" customWidth="1"/>
    <col min="8" max="8" width="11.5703125" style="2" hidden="1" customWidth="1"/>
    <col min="9" max="9" width="11.85546875" style="2" hidden="1" customWidth="1"/>
    <col min="10" max="10" width="20.42578125" style="2" customWidth="1"/>
    <col min="11" max="11" width="19.28515625" style="2" customWidth="1"/>
    <col min="12" max="12" width="20.28515625" style="2" customWidth="1"/>
    <col min="13" max="13" width="19" style="2" customWidth="1"/>
    <col min="14" max="14" width="14.42578125" style="2" customWidth="1"/>
    <col min="15" max="15" width="11" style="2" hidden="1" customWidth="1"/>
    <col min="16" max="16" width="18.42578125" style="2" customWidth="1"/>
    <col min="17" max="17" width="18.140625" style="2" customWidth="1"/>
    <col min="18" max="18" width="18.7109375" style="2" customWidth="1"/>
    <col min="19" max="19" width="10.5703125" style="2" customWidth="1"/>
    <col min="20" max="20" width="11.85546875" style="2" hidden="1" customWidth="1"/>
    <col min="21" max="30" width="14.85546875" style="2" hidden="1" customWidth="1"/>
    <col min="31" max="31" width="18.42578125" style="2" customWidth="1"/>
    <col min="32" max="32" width="17.5703125" style="2" customWidth="1"/>
    <col min="33" max="33" width="18" style="2" customWidth="1"/>
    <col min="34" max="34" width="8.42578125" style="2" customWidth="1"/>
    <col min="35" max="35" width="14.85546875" style="2" hidden="1" customWidth="1"/>
    <col min="36" max="36" width="20.28515625" style="2" customWidth="1"/>
    <col min="37" max="37" width="15.85546875" style="2" customWidth="1"/>
    <col min="38" max="38" width="15.5703125" style="2" customWidth="1"/>
    <col min="39" max="39" width="10.140625" style="2" customWidth="1"/>
    <col min="40" max="40" width="14.85546875" style="2" hidden="1" customWidth="1"/>
    <col min="41" max="41" width="21.85546875" style="2" customWidth="1"/>
    <col min="42" max="43" width="17.85546875" style="2" customWidth="1"/>
    <col min="44" max="44" width="10.42578125" style="2" customWidth="1"/>
    <col min="45" max="56" width="14.85546875" style="2" hidden="1" customWidth="1"/>
    <col min="57" max="57" width="17.7109375" style="2" hidden="1" customWidth="1"/>
    <col min="58" max="58" width="17.42578125" style="2" hidden="1" customWidth="1"/>
    <col min="59" max="68" width="14.85546875" style="2" hidden="1" customWidth="1"/>
    <col min="69" max="69" width="19.42578125" style="2" customWidth="1"/>
    <col min="70" max="70" width="17.5703125" style="2" customWidth="1"/>
    <col min="71" max="71" width="18.140625" style="2" customWidth="1"/>
    <col min="72" max="72" width="11.85546875" style="2" customWidth="1"/>
    <col min="73" max="94" width="14.85546875" style="2" hidden="1" customWidth="1"/>
    <col min="95" max="95" width="14.28515625" style="2" hidden="1" customWidth="1"/>
    <col min="96" max="96" width="14.85546875" style="2" hidden="1" customWidth="1"/>
    <col min="97" max="97" width="13" style="2" hidden="1" customWidth="1"/>
    <col min="98" max="98" width="16.85546875" style="2" customWidth="1"/>
    <col min="99" max="99" width="16" style="2" customWidth="1"/>
    <col min="100" max="100" width="19.140625" style="2" customWidth="1"/>
    <col min="101" max="101" width="8.28515625" style="2" hidden="1" customWidth="1"/>
    <col min="102" max="114" width="14.85546875" style="2" hidden="1" customWidth="1"/>
    <col min="115" max="115" width="20.28515625" style="2" hidden="1" customWidth="1"/>
    <col min="116" max="116" width="14.85546875" style="2" hidden="1" customWidth="1"/>
    <col min="117" max="117" width="16.42578125" style="2" hidden="1" customWidth="1"/>
    <col min="118" max="120" width="14.85546875" style="2" hidden="1" customWidth="1"/>
    <col min="121" max="121" width="17.140625" style="2" hidden="1" customWidth="1"/>
    <col min="122" max="122" width="16.140625" style="2" hidden="1" customWidth="1"/>
    <col min="123" max="132" width="14.85546875" style="2" hidden="1" customWidth="1"/>
    <col min="133" max="133" width="16.140625" style="2" hidden="1" customWidth="1"/>
    <col min="134" max="134" width="16.28515625" style="2" hidden="1" customWidth="1"/>
    <col min="135" max="135" width="14.85546875" style="2" hidden="1" customWidth="1"/>
    <col min="136" max="136" width="10.5703125" style="2" hidden="1" customWidth="1"/>
    <col min="137" max="138" width="17" style="2" hidden="1" customWidth="1"/>
    <col min="139" max="139" width="0.85546875" style="2" hidden="1" customWidth="1"/>
    <col min="140" max="229" width="17.28515625" style="4"/>
    <col min="230" max="16384" width="17.28515625" style="2"/>
  </cols>
  <sheetData>
    <row r="1" spans="1:255" s="67" customFormat="1" ht="22.5" x14ac:dyDescent="0.4">
      <c r="A1" s="265" t="s">
        <v>0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65"/>
      <c r="Y1" s="265"/>
      <c r="Z1" s="265"/>
      <c r="AA1" s="265"/>
      <c r="AB1" s="265"/>
      <c r="AC1" s="265"/>
      <c r="AD1" s="265"/>
      <c r="AE1" s="265"/>
      <c r="AF1" s="265"/>
      <c r="AG1" s="265"/>
      <c r="AH1" s="265"/>
      <c r="AI1" s="265"/>
      <c r="AJ1" s="265"/>
      <c r="AK1" s="265"/>
      <c r="AL1" s="265"/>
      <c r="AM1" s="265"/>
      <c r="AN1" s="265"/>
      <c r="AO1" s="265"/>
      <c r="AP1" s="265"/>
      <c r="AQ1" s="265"/>
      <c r="AR1" s="265"/>
      <c r="AS1" s="265"/>
      <c r="AT1" s="265"/>
      <c r="AU1" s="265"/>
      <c r="AV1" s="265"/>
      <c r="AW1" s="265"/>
      <c r="AX1" s="265"/>
      <c r="AY1" s="265"/>
      <c r="AZ1" s="265"/>
      <c r="BA1" s="265"/>
      <c r="BB1" s="265"/>
      <c r="BC1" s="265"/>
      <c r="BD1" s="265"/>
      <c r="BE1" s="265"/>
      <c r="BF1" s="265"/>
      <c r="BG1" s="265"/>
      <c r="BH1" s="265"/>
      <c r="BI1" s="265"/>
      <c r="BJ1" s="265"/>
      <c r="BK1" s="265"/>
      <c r="BL1" s="265"/>
      <c r="BM1" s="265"/>
      <c r="BN1" s="265"/>
      <c r="BO1" s="265"/>
      <c r="BP1" s="265"/>
      <c r="BQ1" s="265"/>
      <c r="BR1" s="265"/>
      <c r="BS1" s="265"/>
      <c r="BT1" s="265"/>
      <c r="BU1" s="265"/>
      <c r="BV1" s="265"/>
      <c r="BW1" s="265"/>
      <c r="BX1" s="265"/>
      <c r="BY1" s="265"/>
      <c r="BZ1" s="265"/>
      <c r="CA1" s="265"/>
      <c r="CB1" s="265"/>
      <c r="CC1" s="265"/>
      <c r="CD1" s="265"/>
      <c r="CE1" s="265"/>
      <c r="CF1" s="265"/>
      <c r="CG1" s="265"/>
      <c r="CH1" s="265"/>
      <c r="CI1" s="265"/>
      <c r="CJ1" s="265"/>
      <c r="CK1" s="265"/>
      <c r="CL1" s="265"/>
      <c r="CM1" s="265"/>
      <c r="CN1" s="265"/>
      <c r="CO1" s="265"/>
      <c r="CP1" s="265"/>
      <c r="CQ1" s="265"/>
      <c r="CR1" s="265"/>
      <c r="CS1" s="265"/>
      <c r="CT1" s="265"/>
      <c r="CU1" s="265"/>
      <c r="CV1" s="265"/>
      <c r="CW1" s="265"/>
      <c r="CX1" s="265"/>
      <c r="CY1" s="265"/>
      <c r="CZ1" s="265"/>
      <c r="DA1" s="265"/>
      <c r="DB1" s="265"/>
      <c r="DC1" s="265"/>
      <c r="DD1" s="265"/>
      <c r="DE1" s="265"/>
      <c r="DF1" s="265"/>
      <c r="DG1" s="265"/>
      <c r="DH1" s="265"/>
      <c r="DI1" s="265"/>
      <c r="DJ1" s="265"/>
      <c r="DK1" s="265"/>
      <c r="DL1" s="265"/>
      <c r="DM1" s="265"/>
      <c r="DN1" s="265"/>
      <c r="DO1" s="265"/>
      <c r="DP1" s="265"/>
      <c r="DQ1" s="265"/>
      <c r="DR1" s="265"/>
      <c r="DS1" s="265"/>
      <c r="DT1" s="265"/>
      <c r="DU1" s="265"/>
      <c r="DV1" s="265"/>
      <c r="DW1" s="265"/>
      <c r="DX1" s="265"/>
      <c r="DY1" s="265"/>
      <c r="DZ1" s="265"/>
      <c r="EA1" s="265"/>
      <c r="EB1" s="265"/>
      <c r="EC1" s="265"/>
      <c r="ED1" s="265"/>
      <c r="EE1" s="265"/>
      <c r="EF1" s="265"/>
      <c r="EG1" s="265"/>
      <c r="EH1" s="265"/>
      <c r="EI1" s="265"/>
      <c r="EJ1" s="66"/>
      <c r="EK1" s="66"/>
      <c r="EL1" s="66"/>
      <c r="EM1" s="66"/>
      <c r="EN1" s="66"/>
      <c r="EO1" s="66"/>
      <c r="EP1" s="66"/>
      <c r="EQ1" s="66"/>
      <c r="ER1" s="66"/>
      <c r="ES1" s="66"/>
      <c r="ET1" s="66"/>
      <c r="EU1" s="66"/>
      <c r="EV1" s="66"/>
      <c r="EW1" s="66"/>
      <c r="EX1" s="66"/>
      <c r="EY1" s="66"/>
      <c r="EZ1" s="66"/>
      <c r="FA1" s="66"/>
      <c r="FB1" s="66"/>
      <c r="FC1" s="66"/>
      <c r="FD1" s="66"/>
      <c r="FE1" s="66"/>
      <c r="FF1" s="66"/>
      <c r="FG1" s="66"/>
      <c r="FH1" s="66"/>
      <c r="FI1" s="66"/>
      <c r="FJ1" s="66"/>
      <c r="FK1" s="66"/>
      <c r="FL1" s="66"/>
      <c r="FM1" s="66"/>
      <c r="FN1" s="66"/>
      <c r="FO1" s="66"/>
      <c r="FP1" s="66"/>
      <c r="FQ1" s="66"/>
      <c r="FR1" s="66"/>
      <c r="FS1" s="66"/>
      <c r="FT1" s="66"/>
      <c r="FU1" s="66"/>
      <c r="FV1" s="66"/>
      <c r="FW1" s="66"/>
      <c r="FX1" s="66"/>
      <c r="FY1" s="66"/>
      <c r="FZ1" s="66"/>
      <c r="GA1" s="66"/>
      <c r="GB1" s="66"/>
      <c r="GC1" s="66"/>
      <c r="GD1" s="66"/>
      <c r="GE1" s="66"/>
      <c r="GF1" s="66"/>
      <c r="GG1" s="66"/>
      <c r="GH1" s="66"/>
      <c r="GI1" s="66"/>
      <c r="GJ1" s="66"/>
      <c r="GK1" s="66"/>
      <c r="GL1" s="66"/>
      <c r="GM1" s="66"/>
      <c r="GN1" s="66"/>
      <c r="GO1" s="66"/>
      <c r="GP1" s="66"/>
      <c r="GQ1" s="66"/>
      <c r="GR1" s="66"/>
      <c r="GS1" s="66"/>
      <c r="GT1" s="66"/>
      <c r="GU1" s="66"/>
      <c r="GV1" s="66"/>
      <c r="GW1" s="66"/>
      <c r="GX1" s="66"/>
      <c r="GY1" s="66"/>
      <c r="GZ1" s="66"/>
      <c r="HA1" s="66"/>
      <c r="HB1" s="66"/>
      <c r="HC1" s="66"/>
      <c r="HD1" s="66"/>
      <c r="HE1" s="66"/>
      <c r="HF1" s="66"/>
      <c r="HG1" s="66"/>
      <c r="HH1" s="66"/>
      <c r="HI1" s="66"/>
      <c r="HJ1" s="66"/>
      <c r="HK1" s="66"/>
      <c r="HL1" s="66"/>
      <c r="HM1" s="66"/>
      <c r="HN1" s="66"/>
      <c r="HO1" s="66"/>
      <c r="HP1" s="66"/>
      <c r="HQ1" s="66"/>
      <c r="HR1" s="66"/>
      <c r="HS1" s="66"/>
      <c r="HT1" s="66"/>
      <c r="HU1" s="66"/>
    </row>
    <row r="2" spans="1:255" s="67" customFormat="1" ht="17.25" customHeight="1" x14ac:dyDescent="0.4">
      <c r="A2" s="266" t="s">
        <v>70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6"/>
      <c r="AC2" s="266"/>
      <c r="AD2" s="266"/>
      <c r="AE2" s="266"/>
      <c r="AF2" s="266"/>
      <c r="AG2" s="266"/>
      <c r="AH2" s="266"/>
      <c r="AI2" s="266"/>
      <c r="AJ2" s="266"/>
      <c r="AK2" s="266"/>
      <c r="AL2" s="266"/>
      <c r="AM2" s="266"/>
      <c r="AN2" s="266"/>
      <c r="AO2" s="266"/>
      <c r="AP2" s="266"/>
      <c r="AQ2" s="266"/>
      <c r="AR2" s="266"/>
      <c r="AS2" s="266"/>
      <c r="AT2" s="266"/>
      <c r="AU2" s="266"/>
      <c r="AV2" s="266"/>
      <c r="AW2" s="266"/>
      <c r="AX2" s="266"/>
      <c r="AY2" s="266"/>
      <c r="AZ2" s="266"/>
      <c r="BA2" s="266"/>
      <c r="BB2" s="266"/>
      <c r="BC2" s="266"/>
      <c r="BD2" s="266"/>
      <c r="BE2" s="266"/>
      <c r="BF2" s="266"/>
      <c r="BG2" s="266"/>
      <c r="BH2" s="266"/>
      <c r="BI2" s="266"/>
      <c r="BJ2" s="266"/>
      <c r="BK2" s="266"/>
      <c r="BL2" s="266"/>
      <c r="BM2" s="266"/>
      <c r="BN2" s="266"/>
      <c r="BO2" s="266"/>
      <c r="BP2" s="266"/>
      <c r="BQ2" s="266"/>
      <c r="BR2" s="266"/>
      <c r="BS2" s="266"/>
      <c r="BT2" s="266"/>
      <c r="BU2" s="266"/>
      <c r="BV2" s="266"/>
      <c r="BW2" s="266"/>
      <c r="BX2" s="266"/>
      <c r="BY2" s="266"/>
      <c r="BZ2" s="266"/>
      <c r="CA2" s="266"/>
      <c r="CB2" s="266"/>
      <c r="CC2" s="266"/>
      <c r="CD2" s="266"/>
      <c r="CE2" s="266"/>
      <c r="CF2" s="266"/>
      <c r="CG2" s="266"/>
      <c r="CH2" s="266"/>
      <c r="CI2" s="266"/>
      <c r="CJ2" s="266"/>
      <c r="CK2" s="266"/>
      <c r="CL2" s="266"/>
      <c r="CM2" s="266"/>
      <c r="CN2" s="266"/>
      <c r="CO2" s="266"/>
      <c r="CP2" s="266"/>
      <c r="CQ2" s="266"/>
      <c r="CR2" s="266"/>
      <c r="CS2" s="266"/>
      <c r="CT2" s="266"/>
      <c r="CU2" s="266"/>
      <c r="CV2" s="266"/>
      <c r="CW2" s="266"/>
      <c r="CX2" s="266"/>
      <c r="CY2" s="266"/>
      <c r="CZ2" s="266"/>
      <c r="DA2" s="266"/>
      <c r="DB2" s="266"/>
      <c r="DC2" s="266"/>
      <c r="DD2" s="266"/>
      <c r="DE2" s="266"/>
      <c r="DF2" s="266"/>
      <c r="DG2" s="266"/>
      <c r="DH2" s="266"/>
      <c r="DI2" s="266"/>
      <c r="DJ2" s="266"/>
      <c r="DK2" s="266"/>
      <c r="DL2" s="266"/>
      <c r="DM2" s="266"/>
      <c r="DN2" s="266"/>
      <c r="DO2" s="266"/>
      <c r="DP2" s="266"/>
      <c r="DQ2" s="266"/>
      <c r="DR2" s="266"/>
      <c r="DS2" s="266"/>
      <c r="DT2" s="266"/>
      <c r="DU2" s="266"/>
      <c r="DV2" s="266"/>
      <c r="DW2" s="266"/>
      <c r="DX2" s="266"/>
      <c r="DY2" s="266"/>
      <c r="DZ2" s="266"/>
      <c r="EA2" s="266"/>
      <c r="EB2" s="266"/>
      <c r="EC2" s="266"/>
      <c r="ED2" s="266"/>
      <c r="EE2" s="266"/>
      <c r="EF2" s="266"/>
      <c r="EG2" s="266"/>
      <c r="EH2" s="266"/>
      <c r="EI2" s="266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  <c r="GJ2" s="66"/>
      <c r="GK2" s="66"/>
      <c r="GL2" s="66"/>
      <c r="GM2" s="66"/>
      <c r="GN2" s="66"/>
      <c r="GO2" s="66"/>
      <c r="GP2" s="66"/>
      <c r="GQ2" s="66"/>
      <c r="GR2" s="66"/>
      <c r="GS2" s="66"/>
      <c r="GT2" s="66"/>
      <c r="GU2" s="66"/>
      <c r="GV2" s="66"/>
      <c r="GW2" s="66"/>
      <c r="GX2" s="66"/>
      <c r="GY2" s="66"/>
      <c r="GZ2" s="66"/>
      <c r="HA2" s="66"/>
      <c r="HB2" s="66"/>
      <c r="HC2" s="66"/>
      <c r="HD2" s="66"/>
      <c r="HE2" s="66"/>
      <c r="HF2" s="66"/>
      <c r="HG2" s="66"/>
      <c r="HH2" s="66"/>
      <c r="HI2" s="66"/>
      <c r="HJ2" s="66"/>
      <c r="HK2" s="66"/>
      <c r="HL2" s="66"/>
      <c r="HM2" s="66"/>
      <c r="HN2" s="66"/>
      <c r="HO2" s="66"/>
      <c r="HP2" s="66"/>
      <c r="HQ2" s="66"/>
      <c r="HR2" s="66"/>
      <c r="HS2" s="66"/>
      <c r="HT2" s="66"/>
      <c r="HU2" s="66"/>
    </row>
    <row r="3" spans="1:255" s="67" customFormat="1" ht="13.5" customHeight="1" x14ac:dyDescent="0.4">
      <c r="B3" s="68"/>
      <c r="C3" s="69"/>
      <c r="D3" s="69"/>
      <c r="E3" s="69"/>
      <c r="F3" s="69"/>
      <c r="G3" s="69"/>
      <c r="H3" s="69"/>
      <c r="I3" s="69"/>
      <c r="J3" s="69"/>
      <c r="K3" s="69"/>
      <c r="L3" s="267"/>
      <c r="M3" s="267"/>
      <c r="N3" s="267"/>
      <c r="O3" s="267"/>
      <c r="P3" s="267"/>
      <c r="Q3" s="69"/>
      <c r="R3" s="70"/>
      <c r="S3" s="70"/>
      <c r="U3" s="71"/>
      <c r="V3" s="71"/>
      <c r="W3" s="71"/>
      <c r="X3" s="71"/>
      <c r="Y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CU3" s="268" t="s">
        <v>1</v>
      </c>
      <c r="CV3" s="268"/>
      <c r="CW3" s="71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  <c r="GR3" s="66"/>
      <c r="GS3" s="66"/>
      <c r="GT3" s="66"/>
      <c r="GU3" s="66"/>
      <c r="GV3" s="66"/>
      <c r="GW3" s="66"/>
      <c r="GX3" s="66"/>
      <c r="GY3" s="66"/>
      <c r="GZ3" s="66"/>
      <c r="HA3" s="66"/>
      <c r="HB3" s="66"/>
      <c r="HC3" s="66"/>
      <c r="HD3" s="66"/>
      <c r="HE3" s="66"/>
      <c r="HF3" s="66"/>
      <c r="HG3" s="66"/>
      <c r="HH3" s="66"/>
      <c r="HI3" s="66"/>
      <c r="HJ3" s="66"/>
      <c r="HK3" s="66"/>
      <c r="HL3" s="66"/>
      <c r="HM3" s="66"/>
      <c r="HN3" s="66"/>
      <c r="HO3" s="66"/>
      <c r="HP3" s="66"/>
      <c r="HQ3" s="66"/>
      <c r="HR3" s="66"/>
      <c r="HS3" s="66"/>
      <c r="HT3" s="66"/>
      <c r="HU3" s="66"/>
    </row>
    <row r="4" spans="1:255" s="67" customFormat="1" ht="17.45" customHeight="1" x14ac:dyDescent="0.4">
      <c r="A4" s="269" t="s">
        <v>2</v>
      </c>
      <c r="B4" s="272" t="s">
        <v>3</v>
      </c>
      <c r="C4" s="275" t="s">
        <v>4</v>
      </c>
      <c r="D4" s="275" t="s">
        <v>5</v>
      </c>
      <c r="E4" s="278" t="s">
        <v>6</v>
      </c>
      <c r="F4" s="279"/>
      <c r="G4" s="279"/>
      <c r="H4" s="279"/>
      <c r="I4" s="280"/>
      <c r="J4" s="287" t="s">
        <v>71</v>
      </c>
      <c r="K4" s="288"/>
      <c r="L4" s="288"/>
      <c r="M4" s="288"/>
      <c r="N4" s="288"/>
      <c r="O4" s="289"/>
      <c r="P4" s="296"/>
      <c r="Q4" s="297"/>
      <c r="R4" s="297"/>
      <c r="S4" s="297"/>
      <c r="T4" s="297"/>
      <c r="U4" s="297"/>
      <c r="V4" s="297"/>
      <c r="W4" s="297"/>
      <c r="X4" s="297"/>
      <c r="Y4" s="297"/>
      <c r="Z4" s="297"/>
      <c r="AA4" s="297"/>
      <c r="AB4" s="297"/>
      <c r="AC4" s="297"/>
      <c r="AD4" s="297"/>
      <c r="AE4" s="297"/>
      <c r="AF4" s="297"/>
      <c r="AG4" s="297"/>
      <c r="AH4" s="297"/>
      <c r="AI4" s="297"/>
      <c r="AJ4" s="297"/>
      <c r="AK4" s="297"/>
      <c r="AL4" s="297"/>
      <c r="AM4" s="297"/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297"/>
      <c r="AZ4" s="297"/>
      <c r="BA4" s="297"/>
      <c r="BB4" s="297"/>
      <c r="BC4" s="297"/>
      <c r="BD4" s="297"/>
      <c r="BE4" s="297"/>
      <c r="BF4" s="297"/>
      <c r="BG4" s="297"/>
      <c r="BH4" s="297"/>
      <c r="BI4" s="297"/>
      <c r="BJ4" s="297"/>
      <c r="BK4" s="297"/>
      <c r="BL4" s="297"/>
      <c r="BM4" s="297"/>
      <c r="BN4" s="297"/>
      <c r="BO4" s="297"/>
      <c r="BP4" s="297"/>
      <c r="BQ4" s="297"/>
      <c r="BR4" s="297"/>
      <c r="BS4" s="297"/>
      <c r="BT4" s="297"/>
      <c r="BU4" s="297"/>
      <c r="BV4" s="297"/>
      <c r="BW4" s="297"/>
      <c r="BX4" s="297"/>
      <c r="BY4" s="297"/>
      <c r="BZ4" s="297"/>
      <c r="CA4" s="297"/>
      <c r="CB4" s="297"/>
      <c r="CC4" s="297"/>
      <c r="CD4" s="297"/>
      <c r="CE4" s="297"/>
      <c r="CF4" s="297"/>
      <c r="CG4" s="297"/>
      <c r="CH4" s="297"/>
      <c r="CI4" s="297"/>
      <c r="CJ4" s="297"/>
      <c r="CK4" s="297"/>
      <c r="CL4" s="297"/>
      <c r="CM4" s="297"/>
      <c r="CN4" s="297"/>
      <c r="CO4" s="297"/>
      <c r="CP4" s="297"/>
      <c r="CQ4" s="297"/>
      <c r="CR4" s="297"/>
      <c r="CS4" s="297"/>
      <c r="CT4" s="297"/>
      <c r="CU4" s="297"/>
      <c r="CV4" s="297"/>
      <c r="CW4" s="297"/>
      <c r="CX4" s="297"/>
      <c r="CY4" s="297"/>
      <c r="CZ4" s="297"/>
      <c r="DA4" s="297"/>
      <c r="DB4" s="297"/>
      <c r="DC4" s="297"/>
      <c r="DD4" s="297"/>
      <c r="DE4" s="297"/>
      <c r="DF4" s="297"/>
      <c r="DG4" s="297"/>
      <c r="DH4" s="297"/>
      <c r="DI4" s="298"/>
      <c r="DJ4" s="224" t="s">
        <v>8</v>
      </c>
      <c r="DK4" s="299" t="s">
        <v>9</v>
      </c>
      <c r="DL4" s="300"/>
      <c r="DM4" s="301"/>
      <c r="DN4" s="308" t="s">
        <v>10</v>
      </c>
      <c r="DO4" s="308"/>
      <c r="DP4" s="308"/>
      <c r="DQ4" s="308"/>
      <c r="DR4" s="308"/>
      <c r="DS4" s="308"/>
      <c r="DT4" s="308"/>
      <c r="DU4" s="308"/>
      <c r="DV4" s="308"/>
      <c r="DW4" s="308"/>
      <c r="DX4" s="308"/>
      <c r="DY4" s="308"/>
      <c r="DZ4" s="308"/>
      <c r="EA4" s="308"/>
      <c r="EB4" s="308"/>
      <c r="EC4" s="308"/>
      <c r="ED4" s="308"/>
      <c r="EE4" s="308"/>
      <c r="EF4" s="224" t="s">
        <v>11</v>
      </c>
      <c r="EG4" s="309" t="s">
        <v>12</v>
      </c>
      <c r="EH4" s="310"/>
      <c r="EI4" s="311"/>
      <c r="EJ4" s="72"/>
      <c r="EK4" s="73"/>
      <c r="EL4" s="73"/>
      <c r="EM4" s="73"/>
      <c r="EN4" s="73"/>
      <c r="EO4" s="73"/>
      <c r="EP4" s="73"/>
      <c r="EQ4" s="73"/>
      <c r="ER4" s="73"/>
      <c r="ES4" s="73"/>
      <c r="ET4" s="73"/>
      <c r="EU4" s="73"/>
      <c r="EV4" s="73"/>
      <c r="EW4" s="73"/>
      <c r="EX4" s="73"/>
      <c r="EY4" s="73"/>
      <c r="EZ4" s="73"/>
      <c r="FA4" s="73"/>
      <c r="FB4" s="73"/>
      <c r="FC4" s="73"/>
      <c r="FD4" s="73"/>
      <c r="FE4" s="73"/>
      <c r="FF4" s="73"/>
      <c r="FG4" s="73"/>
      <c r="FH4" s="73"/>
      <c r="FI4" s="73"/>
      <c r="FJ4" s="73"/>
      <c r="FK4" s="73"/>
      <c r="FL4" s="73"/>
      <c r="FM4" s="73"/>
      <c r="FN4" s="73"/>
      <c r="FO4" s="73"/>
      <c r="FP4" s="73"/>
      <c r="FQ4" s="73"/>
      <c r="FR4" s="73"/>
      <c r="FS4" s="73"/>
      <c r="FT4" s="73"/>
      <c r="FU4" s="73"/>
      <c r="FV4" s="73"/>
      <c r="FW4" s="73"/>
      <c r="FX4" s="73"/>
      <c r="FY4" s="73"/>
      <c r="FZ4" s="73"/>
      <c r="GA4" s="73"/>
      <c r="GB4" s="73"/>
      <c r="GC4" s="73"/>
      <c r="GD4" s="73"/>
      <c r="GE4" s="73"/>
      <c r="GF4" s="73"/>
      <c r="GG4" s="73"/>
      <c r="GH4" s="73"/>
      <c r="GI4" s="73"/>
      <c r="GJ4" s="73"/>
      <c r="GK4" s="73"/>
      <c r="GL4" s="73"/>
      <c r="GM4" s="73"/>
      <c r="GN4" s="73"/>
      <c r="GO4" s="73"/>
      <c r="GP4" s="73"/>
      <c r="GQ4" s="73"/>
      <c r="GR4" s="73"/>
      <c r="GS4" s="73"/>
      <c r="GT4" s="73"/>
      <c r="GU4" s="73"/>
      <c r="GV4" s="73"/>
      <c r="GW4" s="73"/>
      <c r="GX4" s="73"/>
      <c r="GY4" s="73"/>
      <c r="GZ4" s="73"/>
      <c r="HA4" s="73"/>
      <c r="HB4" s="73"/>
      <c r="HC4" s="73"/>
      <c r="HD4" s="73"/>
      <c r="HE4" s="73"/>
      <c r="HF4" s="73"/>
      <c r="HG4" s="73"/>
      <c r="HH4" s="73"/>
      <c r="HI4" s="73"/>
      <c r="HJ4" s="73"/>
      <c r="HK4" s="73"/>
      <c r="HL4" s="73"/>
      <c r="HM4" s="73"/>
      <c r="HN4" s="73"/>
      <c r="HO4" s="73"/>
      <c r="HP4" s="73"/>
      <c r="HQ4" s="73"/>
      <c r="HR4" s="73"/>
      <c r="HS4" s="73"/>
      <c r="HT4" s="73"/>
      <c r="HU4" s="73"/>
      <c r="HV4" s="74"/>
      <c r="HW4" s="74"/>
      <c r="HX4" s="74"/>
      <c r="HY4" s="74"/>
      <c r="HZ4" s="74"/>
      <c r="IA4" s="74"/>
      <c r="IB4" s="74"/>
      <c r="IC4" s="74"/>
      <c r="ID4" s="74"/>
      <c r="IE4" s="74"/>
      <c r="IF4" s="74"/>
      <c r="IG4" s="74"/>
      <c r="IH4" s="74"/>
      <c r="II4" s="74"/>
      <c r="IJ4" s="74"/>
      <c r="IK4" s="74"/>
      <c r="IL4" s="74"/>
      <c r="IM4" s="74"/>
      <c r="IN4" s="74"/>
      <c r="IO4" s="74"/>
      <c r="IP4" s="74"/>
      <c r="IQ4" s="74"/>
      <c r="IR4" s="74"/>
      <c r="IS4" s="74"/>
      <c r="IT4" s="74"/>
      <c r="IU4" s="74"/>
    </row>
    <row r="5" spans="1:255" s="67" customFormat="1" ht="18" customHeight="1" x14ac:dyDescent="0.4">
      <c r="A5" s="270"/>
      <c r="B5" s="273"/>
      <c r="C5" s="276"/>
      <c r="D5" s="276"/>
      <c r="E5" s="281"/>
      <c r="F5" s="282"/>
      <c r="G5" s="282"/>
      <c r="H5" s="282"/>
      <c r="I5" s="283"/>
      <c r="J5" s="290"/>
      <c r="K5" s="291"/>
      <c r="L5" s="291"/>
      <c r="M5" s="291"/>
      <c r="N5" s="291"/>
      <c r="O5" s="292"/>
      <c r="P5" s="318" t="s">
        <v>13</v>
      </c>
      <c r="Q5" s="319"/>
      <c r="R5" s="319"/>
      <c r="S5" s="319"/>
      <c r="T5" s="319"/>
      <c r="U5" s="319"/>
      <c r="V5" s="319"/>
      <c r="W5" s="319"/>
      <c r="X5" s="319"/>
      <c r="Y5" s="319"/>
      <c r="Z5" s="319"/>
      <c r="AA5" s="319"/>
      <c r="AB5" s="319"/>
      <c r="AC5" s="319"/>
      <c r="AD5" s="319"/>
      <c r="AE5" s="319"/>
      <c r="AF5" s="319"/>
      <c r="AG5" s="319"/>
      <c r="AH5" s="319"/>
      <c r="AI5" s="319"/>
      <c r="AJ5" s="319"/>
      <c r="AK5" s="319"/>
      <c r="AL5" s="319"/>
      <c r="AM5" s="319"/>
      <c r="AN5" s="319"/>
      <c r="AO5" s="319"/>
      <c r="AP5" s="319"/>
      <c r="AQ5" s="319"/>
      <c r="AR5" s="319"/>
      <c r="AS5" s="319"/>
      <c r="AT5" s="319"/>
      <c r="AU5" s="319"/>
      <c r="AV5" s="319"/>
      <c r="AW5" s="319"/>
      <c r="AX5" s="319"/>
      <c r="AY5" s="319"/>
      <c r="AZ5" s="319"/>
      <c r="BA5" s="320"/>
      <c r="BB5" s="321" t="s">
        <v>14</v>
      </c>
      <c r="BC5" s="321"/>
      <c r="BD5" s="321"/>
      <c r="BE5" s="321"/>
      <c r="BF5" s="321"/>
      <c r="BG5" s="321"/>
      <c r="BH5" s="321"/>
      <c r="BI5" s="321"/>
      <c r="BJ5" s="321"/>
      <c r="BK5" s="321"/>
      <c r="BL5" s="321"/>
      <c r="BM5" s="321"/>
      <c r="BN5" s="227" t="s">
        <v>15</v>
      </c>
      <c r="BO5" s="228"/>
      <c r="BP5" s="228"/>
      <c r="BQ5" s="322" t="s">
        <v>16</v>
      </c>
      <c r="BR5" s="323"/>
      <c r="BS5" s="323"/>
      <c r="BT5" s="323"/>
      <c r="BU5" s="323"/>
      <c r="BV5" s="323"/>
      <c r="BW5" s="323"/>
      <c r="BX5" s="323"/>
      <c r="BY5" s="323"/>
      <c r="BZ5" s="323"/>
      <c r="CA5" s="323"/>
      <c r="CB5" s="323"/>
      <c r="CC5" s="323"/>
      <c r="CD5" s="323"/>
      <c r="CE5" s="323"/>
      <c r="CF5" s="323"/>
      <c r="CG5" s="324"/>
      <c r="CH5" s="251" t="s">
        <v>17</v>
      </c>
      <c r="CI5" s="250"/>
      <c r="CJ5" s="250"/>
      <c r="CK5" s="250"/>
      <c r="CL5" s="250"/>
      <c r="CM5" s="250"/>
      <c r="CN5" s="250"/>
      <c r="CO5" s="250"/>
      <c r="CP5" s="252"/>
      <c r="CQ5" s="322" t="s">
        <v>18</v>
      </c>
      <c r="CR5" s="323"/>
      <c r="CS5" s="323"/>
      <c r="CT5" s="323"/>
      <c r="CU5" s="323"/>
      <c r="CV5" s="323"/>
      <c r="CW5" s="323"/>
      <c r="CX5" s="323"/>
      <c r="CY5" s="323"/>
      <c r="CZ5" s="323"/>
      <c r="DA5" s="321" t="s">
        <v>19</v>
      </c>
      <c r="DB5" s="321"/>
      <c r="DC5" s="321"/>
      <c r="DD5" s="227" t="s">
        <v>20</v>
      </c>
      <c r="DE5" s="228"/>
      <c r="DF5" s="229"/>
      <c r="DG5" s="227" t="s">
        <v>21</v>
      </c>
      <c r="DH5" s="228"/>
      <c r="DI5" s="229"/>
      <c r="DJ5" s="224"/>
      <c r="DK5" s="302"/>
      <c r="DL5" s="303"/>
      <c r="DM5" s="304"/>
      <c r="DN5" s="246"/>
      <c r="DO5" s="246"/>
      <c r="DP5" s="247"/>
      <c r="DQ5" s="247"/>
      <c r="DR5" s="247"/>
      <c r="DS5" s="247"/>
      <c r="DT5" s="227" t="s">
        <v>22</v>
      </c>
      <c r="DU5" s="228"/>
      <c r="DV5" s="229"/>
      <c r="DW5" s="233"/>
      <c r="DX5" s="234"/>
      <c r="DY5" s="234"/>
      <c r="DZ5" s="234"/>
      <c r="EA5" s="234"/>
      <c r="EB5" s="234"/>
      <c r="EC5" s="234"/>
      <c r="ED5" s="234"/>
      <c r="EE5" s="234"/>
      <c r="EF5" s="224"/>
      <c r="EG5" s="312"/>
      <c r="EH5" s="313"/>
      <c r="EI5" s="314"/>
      <c r="EJ5" s="72"/>
      <c r="EK5" s="73"/>
      <c r="EL5" s="73"/>
      <c r="EM5" s="73"/>
      <c r="EN5" s="73"/>
      <c r="EO5" s="73"/>
      <c r="EP5" s="73"/>
      <c r="EQ5" s="73"/>
      <c r="ER5" s="73"/>
      <c r="ES5" s="73"/>
      <c r="ET5" s="73"/>
      <c r="EU5" s="73"/>
      <c r="EV5" s="73"/>
      <c r="EW5" s="73"/>
      <c r="EX5" s="73"/>
      <c r="EY5" s="73"/>
      <c r="EZ5" s="73"/>
      <c r="FA5" s="73"/>
      <c r="FB5" s="73"/>
      <c r="FC5" s="73"/>
      <c r="FD5" s="73"/>
      <c r="FE5" s="73"/>
      <c r="FF5" s="73"/>
      <c r="FG5" s="73"/>
      <c r="FH5" s="73"/>
      <c r="FI5" s="73"/>
      <c r="FJ5" s="73"/>
      <c r="FK5" s="73"/>
      <c r="FL5" s="73"/>
      <c r="FM5" s="73"/>
      <c r="FN5" s="73"/>
      <c r="FO5" s="73"/>
      <c r="FP5" s="73"/>
      <c r="FQ5" s="73"/>
      <c r="FR5" s="73"/>
      <c r="FS5" s="73"/>
      <c r="FT5" s="73"/>
      <c r="FU5" s="73"/>
      <c r="FV5" s="73"/>
      <c r="FW5" s="73"/>
      <c r="FX5" s="73"/>
      <c r="FY5" s="73"/>
      <c r="FZ5" s="73"/>
      <c r="GA5" s="73"/>
      <c r="GB5" s="73"/>
      <c r="GC5" s="73"/>
      <c r="GD5" s="73"/>
      <c r="GE5" s="73"/>
      <c r="GF5" s="73"/>
      <c r="GG5" s="73"/>
      <c r="GH5" s="73"/>
      <c r="GI5" s="73"/>
      <c r="GJ5" s="73"/>
      <c r="GK5" s="73"/>
      <c r="GL5" s="73"/>
      <c r="GM5" s="73"/>
      <c r="GN5" s="73"/>
      <c r="GO5" s="73"/>
      <c r="GP5" s="73"/>
      <c r="GQ5" s="73"/>
      <c r="GR5" s="73"/>
      <c r="GS5" s="73"/>
      <c r="GT5" s="73"/>
      <c r="GU5" s="73"/>
      <c r="GV5" s="73"/>
      <c r="GW5" s="73"/>
      <c r="GX5" s="73"/>
      <c r="GY5" s="73"/>
      <c r="GZ5" s="73"/>
      <c r="HA5" s="73"/>
      <c r="HB5" s="73"/>
      <c r="HC5" s="73"/>
      <c r="HD5" s="73"/>
      <c r="HE5" s="73"/>
      <c r="HF5" s="73"/>
      <c r="HG5" s="73"/>
      <c r="HH5" s="73"/>
      <c r="HI5" s="73"/>
      <c r="HJ5" s="73"/>
      <c r="HK5" s="73"/>
      <c r="HL5" s="73"/>
      <c r="HM5" s="73"/>
      <c r="HN5" s="73"/>
      <c r="HO5" s="73"/>
      <c r="HP5" s="73"/>
      <c r="HQ5" s="73"/>
      <c r="HR5" s="73"/>
      <c r="HS5" s="73"/>
      <c r="HT5" s="73"/>
      <c r="HU5" s="73"/>
      <c r="HV5" s="74"/>
      <c r="HW5" s="74"/>
      <c r="HX5" s="74"/>
      <c r="HY5" s="74"/>
      <c r="HZ5" s="74"/>
      <c r="IA5" s="74"/>
      <c r="IB5" s="74"/>
      <c r="IC5" s="74"/>
      <c r="ID5" s="74"/>
      <c r="IE5" s="74"/>
      <c r="IF5" s="74"/>
      <c r="IG5" s="74"/>
      <c r="IH5" s="74"/>
      <c r="II5" s="74"/>
      <c r="IJ5" s="74"/>
      <c r="IK5" s="74"/>
      <c r="IL5" s="74"/>
      <c r="IM5" s="74"/>
      <c r="IN5" s="74"/>
      <c r="IO5" s="74"/>
      <c r="IP5" s="74"/>
      <c r="IQ5" s="74"/>
      <c r="IR5" s="74"/>
      <c r="IS5" s="74"/>
      <c r="IT5" s="74"/>
      <c r="IU5" s="74"/>
    </row>
    <row r="6" spans="1:255" s="67" customFormat="1" ht="34.5" customHeight="1" x14ac:dyDescent="0.4">
      <c r="A6" s="270"/>
      <c r="B6" s="273"/>
      <c r="C6" s="276"/>
      <c r="D6" s="276"/>
      <c r="E6" s="284"/>
      <c r="F6" s="285"/>
      <c r="G6" s="285"/>
      <c r="H6" s="285"/>
      <c r="I6" s="286"/>
      <c r="J6" s="293"/>
      <c r="K6" s="294"/>
      <c r="L6" s="294"/>
      <c r="M6" s="294"/>
      <c r="N6" s="294"/>
      <c r="O6" s="295"/>
      <c r="P6" s="235" t="s">
        <v>23</v>
      </c>
      <c r="Q6" s="236"/>
      <c r="R6" s="236"/>
      <c r="S6" s="236"/>
      <c r="T6" s="237"/>
      <c r="U6" s="238" t="s">
        <v>24</v>
      </c>
      <c r="V6" s="239"/>
      <c r="W6" s="239"/>
      <c r="X6" s="239"/>
      <c r="Y6" s="240"/>
      <c r="Z6" s="238" t="s">
        <v>25</v>
      </c>
      <c r="AA6" s="239"/>
      <c r="AB6" s="239"/>
      <c r="AC6" s="239"/>
      <c r="AD6" s="240"/>
      <c r="AE6" s="238" t="s">
        <v>26</v>
      </c>
      <c r="AF6" s="239"/>
      <c r="AG6" s="239"/>
      <c r="AH6" s="239"/>
      <c r="AI6" s="240"/>
      <c r="AJ6" s="238" t="s">
        <v>72</v>
      </c>
      <c r="AK6" s="239"/>
      <c r="AL6" s="239"/>
      <c r="AM6" s="239"/>
      <c r="AN6" s="240"/>
      <c r="AO6" s="238" t="s">
        <v>28</v>
      </c>
      <c r="AP6" s="239"/>
      <c r="AQ6" s="239"/>
      <c r="AR6" s="239"/>
      <c r="AS6" s="240"/>
      <c r="AT6" s="238" t="s">
        <v>29</v>
      </c>
      <c r="AU6" s="239"/>
      <c r="AV6" s="239"/>
      <c r="AW6" s="239"/>
      <c r="AX6" s="240"/>
      <c r="AY6" s="245" t="s">
        <v>30</v>
      </c>
      <c r="AZ6" s="245"/>
      <c r="BA6" s="245"/>
      <c r="BB6" s="255" t="s">
        <v>31</v>
      </c>
      <c r="BC6" s="256"/>
      <c r="BD6" s="256"/>
      <c r="BE6" s="255" t="s">
        <v>73</v>
      </c>
      <c r="BF6" s="256"/>
      <c r="BG6" s="257"/>
      <c r="BH6" s="258" t="s">
        <v>33</v>
      </c>
      <c r="BI6" s="259"/>
      <c r="BJ6" s="259"/>
      <c r="BK6" s="260" t="s">
        <v>34</v>
      </c>
      <c r="BL6" s="261"/>
      <c r="BM6" s="261"/>
      <c r="BN6" s="230"/>
      <c r="BO6" s="231"/>
      <c r="BP6" s="231"/>
      <c r="BQ6" s="262" t="s">
        <v>35</v>
      </c>
      <c r="BR6" s="263"/>
      <c r="BS6" s="263"/>
      <c r="BT6" s="263"/>
      <c r="BU6" s="264"/>
      <c r="BV6" s="226" t="s">
        <v>36</v>
      </c>
      <c r="BW6" s="226"/>
      <c r="BX6" s="226"/>
      <c r="BY6" s="226" t="s">
        <v>37</v>
      </c>
      <c r="BZ6" s="226"/>
      <c r="CA6" s="226"/>
      <c r="CB6" s="226" t="s">
        <v>38</v>
      </c>
      <c r="CC6" s="226"/>
      <c r="CD6" s="226"/>
      <c r="CE6" s="226" t="s">
        <v>39</v>
      </c>
      <c r="CF6" s="226"/>
      <c r="CG6" s="226"/>
      <c r="CH6" s="226" t="s">
        <v>74</v>
      </c>
      <c r="CI6" s="226"/>
      <c r="CJ6" s="226"/>
      <c r="CK6" s="251" t="s">
        <v>75</v>
      </c>
      <c r="CL6" s="250"/>
      <c r="CM6" s="250"/>
      <c r="CN6" s="226" t="s">
        <v>42</v>
      </c>
      <c r="CO6" s="226"/>
      <c r="CP6" s="226"/>
      <c r="CQ6" s="248" t="s">
        <v>43</v>
      </c>
      <c r="CR6" s="249"/>
      <c r="CS6" s="250"/>
      <c r="CT6" s="251" t="s">
        <v>44</v>
      </c>
      <c r="CU6" s="250"/>
      <c r="CV6" s="250"/>
      <c r="CW6" s="252"/>
      <c r="CX6" s="251" t="s">
        <v>76</v>
      </c>
      <c r="CY6" s="250"/>
      <c r="CZ6" s="250"/>
      <c r="DA6" s="321"/>
      <c r="DB6" s="321"/>
      <c r="DC6" s="321"/>
      <c r="DD6" s="230"/>
      <c r="DE6" s="231"/>
      <c r="DF6" s="232"/>
      <c r="DG6" s="230"/>
      <c r="DH6" s="231"/>
      <c r="DI6" s="232"/>
      <c r="DJ6" s="224"/>
      <c r="DK6" s="305"/>
      <c r="DL6" s="306"/>
      <c r="DM6" s="307"/>
      <c r="DN6" s="227" t="s">
        <v>77</v>
      </c>
      <c r="DO6" s="228"/>
      <c r="DP6" s="229"/>
      <c r="DQ6" s="227" t="s">
        <v>78</v>
      </c>
      <c r="DR6" s="228"/>
      <c r="DS6" s="229"/>
      <c r="DT6" s="230"/>
      <c r="DU6" s="231"/>
      <c r="DV6" s="232"/>
      <c r="DW6" s="227" t="s">
        <v>79</v>
      </c>
      <c r="DX6" s="228"/>
      <c r="DY6" s="229"/>
      <c r="DZ6" s="227" t="s">
        <v>80</v>
      </c>
      <c r="EA6" s="228"/>
      <c r="EB6" s="229"/>
      <c r="EC6" s="253" t="s">
        <v>81</v>
      </c>
      <c r="ED6" s="254"/>
      <c r="EE6" s="254"/>
      <c r="EF6" s="224"/>
      <c r="EG6" s="315"/>
      <c r="EH6" s="316"/>
      <c r="EI6" s="317"/>
      <c r="EJ6" s="73"/>
      <c r="EK6" s="73"/>
      <c r="EL6" s="73"/>
      <c r="EM6" s="73"/>
      <c r="EN6" s="73"/>
      <c r="EO6" s="73"/>
      <c r="EP6" s="73"/>
      <c r="EQ6" s="73"/>
      <c r="ER6" s="73"/>
      <c r="ES6" s="73"/>
      <c r="ET6" s="73"/>
      <c r="EU6" s="73"/>
      <c r="EV6" s="73"/>
      <c r="EW6" s="73"/>
      <c r="EX6" s="73"/>
      <c r="EY6" s="73"/>
      <c r="EZ6" s="73"/>
      <c r="FA6" s="73"/>
      <c r="FB6" s="73"/>
      <c r="FC6" s="73"/>
      <c r="FD6" s="73"/>
      <c r="FE6" s="73"/>
      <c r="FF6" s="73"/>
      <c r="FG6" s="73"/>
      <c r="FH6" s="73"/>
      <c r="FI6" s="73"/>
      <c r="FJ6" s="73"/>
      <c r="FK6" s="73"/>
      <c r="FL6" s="73"/>
      <c r="FM6" s="73"/>
      <c r="FN6" s="73"/>
      <c r="FO6" s="73"/>
      <c r="FP6" s="73"/>
      <c r="FQ6" s="73"/>
      <c r="FR6" s="73"/>
      <c r="FS6" s="73"/>
      <c r="FT6" s="73"/>
      <c r="FU6" s="73"/>
      <c r="FV6" s="73"/>
      <c r="FW6" s="73"/>
      <c r="FX6" s="73"/>
      <c r="FY6" s="73"/>
      <c r="FZ6" s="73"/>
      <c r="GA6" s="73"/>
      <c r="GB6" s="73"/>
      <c r="GC6" s="73"/>
      <c r="GD6" s="73"/>
      <c r="GE6" s="73"/>
      <c r="GF6" s="73"/>
      <c r="GG6" s="73"/>
      <c r="GH6" s="73"/>
      <c r="GI6" s="73"/>
      <c r="GJ6" s="73"/>
      <c r="GK6" s="73"/>
      <c r="GL6" s="73"/>
      <c r="GM6" s="73"/>
      <c r="GN6" s="73"/>
      <c r="GO6" s="73"/>
      <c r="GP6" s="73"/>
      <c r="GQ6" s="73"/>
      <c r="GR6" s="73"/>
      <c r="GS6" s="73"/>
      <c r="GT6" s="73"/>
      <c r="GU6" s="73"/>
      <c r="GV6" s="73"/>
      <c r="GW6" s="73"/>
      <c r="GX6" s="73"/>
      <c r="GY6" s="73"/>
      <c r="GZ6" s="73"/>
      <c r="HA6" s="73"/>
      <c r="HB6" s="73"/>
      <c r="HC6" s="73"/>
      <c r="HD6" s="73"/>
      <c r="HE6" s="73"/>
      <c r="HF6" s="73"/>
      <c r="HG6" s="73"/>
      <c r="HH6" s="73"/>
      <c r="HI6" s="73"/>
      <c r="HJ6" s="73"/>
      <c r="HK6" s="73"/>
      <c r="HL6" s="73"/>
      <c r="HM6" s="73"/>
      <c r="HN6" s="73"/>
      <c r="HO6" s="73"/>
      <c r="HP6" s="73"/>
      <c r="HQ6" s="73"/>
      <c r="HR6" s="73"/>
      <c r="HS6" s="73"/>
      <c r="HT6" s="73"/>
      <c r="HU6" s="73"/>
      <c r="HV6" s="74"/>
      <c r="HW6" s="74"/>
      <c r="HX6" s="74"/>
      <c r="HY6" s="74"/>
      <c r="HZ6" s="74"/>
      <c r="IA6" s="74"/>
      <c r="IB6" s="74"/>
      <c r="IC6" s="74"/>
      <c r="ID6" s="74"/>
      <c r="IE6" s="74"/>
      <c r="IF6" s="74"/>
      <c r="IG6" s="74"/>
      <c r="IH6" s="74"/>
      <c r="II6" s="74"/>
      <c r="IJ6" s="74"/>
      <c r="IK6" s="74"/>
      <c r="IL6" s="74"/>
      <c r="IM6" s="74"/>
      <c r="IN6" s="74"/>
      <c r="IO6" s="74"/>
      <c r="IP6" s="74"/>
      <c r="IQ6" s="74"/>
      <c r="IR6" s="74"/>
      <c r="IS6" s="74"/>
      <c r="IT6" s="74"/>
      <c r="IU6" s="74"/>
    </row>
    <row r="7" spans="1:255" s="67" customFormat="1" ht="17.45" customHeight="1" x14ac:dyDescent="0.4">
      <c r="A7" s="270"/>
      <c r="B7" s="273"/>
      <c r="C7" s="276"/>
      <c r="D7" s="276"/>
      <c r="E7" s="223" t="s">
        <v>51</v>
      </c>
      <c r="F7" s="221" t="s">
        <v>82</v>
      </c>
      <c r="G7" s="222" t="s">
        <v>68</v>
      </c>
      <c r="H7" s="225" t="s">
        <v>53</v>
      </c>
      <c r="I7" s="225" t="s">
        <v>54</v>
      </c>
      <c r="J7" s="223" t="s">
        <v>51</v>
      </c>
      <c r="K7" s="241" t="s">
        <v>82</v>
      </c>
      <c r="L7" s="243" t="s">
        <v>68</v>
      </c>
      <c r="M7" s="225" t="s">
        <v>55</v>
      </c>
      <c r="N7" s="225" t="s">
        <v>53</v>
      </c>
      <c r="O7" s="225" t="s">
        <v>54</v>
      </c>
      <c r="P7" s="223" t="s">
        <v>51</v>
      </c>
      <c r="Q7" s="221" t="s">
        <v>82</v>
      </c>
      <c r="R7" s="222" t="s">
        <v>68</v>
      </c>
      <c r="S7" s="225" t="s">
        <v>53</v>
      </c>
      <c r="T7" s="225" t="s">
        <v>54</v>
      </c>
      <c r="U7" s="223" t="s">
        <v>51</v>
      </c>
      <c r="V7" s="221" t="s">
        <v>82</v>
      </c>
      <c r="W7" s="222" t="s">
        <v>68</v>
      </c>
      <c r="X7" s="225" t="s">
        <v>53</v>
      </c>
      <c r="Y7" s="225" t="s">
        <v>54</v>
      </c>
      <c r="Z7" s="223" t="s">
        <v>51</v>
      </c>
      <c r="AA7" s="221" t="s">
        <v>82</v>
      </c>
      <c r="AB7" s="222" t="s">
        <v>68</v>
      </c>
      <c r="AC7" s="225" t="s">
        <v>53</v>
      </c>
      <c r="AD7" s="225" t="s">
        <v>54</v>
      </c>
      <c r="AE7" s="223" t="s">
        <v>51</v>
      </c>
      <c r="AF7" s="221" t="s">
        <v>82</v>
      </c>
      <c r="AG7" s="222" t="s">
        <v>68</v>
      </c>
      <c r="AH7" s="225" t="s">
        <v>53</v>
      </c>
      <c r="AI7" s="225" t="s">
        <v>54</v>
      </c>
      <c r="AJ7" s="223" t="s">
        <v>51</v>
      </c>
      <c r="AK7" s="221" t="s">
        <v>82</v>
      </c>
      <c r="AL7" s="222" t="s">
        <v>68</v>
      </c>
      <c r="AM7" s="225" t="s">
        <v>53</v>
      </c>
      <c r="AN7" s="222" t="s">
        <v>54</v>
      </c>
      <c r="AO7" s="223" t="s">
        <v>51</v>
      </c>
      <c r="AP7" s="221" t="s">
        <v>82</v>
      </c>
      <c r="AQ7" s="222" t="s">
        <v>68</v>
      </c>
      <c r="AR7" s="225" t="s">
        <v>53</v>
      </c>
      <c r="AS7" s="75"/>
      <c r="AT7" s="223" t="s">
        <v>51</v>
      </c>
      <c r="AU7" s="221" t="s">
        <v>82</v>
      </c>
      <c r="AV7" s="222" t="s">
        <v>68</v>
      </c>
      <c r="AW7" s="222" t="s">
        <v>53</v>
      </c>
      <c r="AX7" s="222" t="s">
        <v>54</v>
      </c>
      <c r="AY7" s="223" t="s">
        <v>51</v>
      </c>
      <c r="AZ7" s="221" t="s">
        <v>82</v>
      </c>
      <c r="BA7" s="222" t="s">
        <v>68</v>
      </c>
      <c r="BB7" s="223" t="s">
        <v>51</v>
      </c>
      <c r="BC7" s="221" t="s">
        <v>82</v>
      </c>
      <c r="BD7" s="222" t="s">
        <v>68</v>
      </c>
      <c r="BE7" s="223" t="s">
        <v>51</v>
      </c>
      <c r="BF7" s="221" t="s">
        <v>82</v>
      </c>
      <c r="BG7" s="222" t="s">
        <v>68</v>
      </c>
      <c r="BH7" s="223" t="s">
        <v>51</v>
      </c>
      <c r="BI7" s="221" t="s">
        <v>82</v>
      </c>
      <c r="BJ7" s="222" t="s">
        <v>68</v>
      </c>
      <c r="BK7" s="223" t="s">
        <v>51</v>
      </c>
      <c r="BL7" s="221" t="s">
        <v>82</v>
      </c>
      <c r="BM7" s="222" t="s">
        <v>69</v>
      </c>
      <c r="BN7" s="223" t="s">
        <v>51</v>
      </c>
      <c r="BO7" s="221" t="s">
        <v>82</v>
      </c>
      <c r="BP7" s="222" t="s">
        <v>68</v>
      </c>
      <c r="BQ7" s="223" t="s">
        <v>51</v>
      </c>
      <c r="BR7" s="221" t="s">
        <v>82</v>
      </c>
      <c r="BS7" s="222" t="s">
        <v>64</v>
      </c>
      <c r="BT7" s="225" t="s">
        <v>53</v>
      </c>
      <c r="BU7" s="222" t="s">
        <v>54</v>
      </c>
      <c r="BV7" s="223" t="s">
        <v>51</v>
      </c>
      <c r="BW7" s="221" t="s">
        <v>82</v>
      </c>
      <c r="BX7" s="222" t="s">
        <v>68</v>
      </c>
      <c r="BY7" s="223" t="s">
        <v>51</v>
      </c>
      <c r="BZ7" s="221" t="s">
        <v>82</v>
      </c>
      <c r="CA7" s="222" t="s">
        <v>68</v>
      </c>
      <c r="CB7" s="223" t="s">
        <v>51</v>
      </c>
      <c r="CC7" s="221" t="s">
        <v>82</v>
      </c>
      <c r="CD7" s="222" t="s">
        <v>68</v>
      </c>
      <c r="CE7" s="223" t="s">
        <v>51</v>
      </c>
      <c r="CF7" s="221" t="s">
        <v>82</v>
      </c>
      <c r="CG7" s="222" t="s">
        <v>68</v>
      </c>
      <c r="CH7" s="223" t="s">
        <v>51</v>
      </c>
      <c r="CI7" s="221" t="s">
        <v>82</v>
      </c>
      <c r="CJ7" s="222" t="s">
        <v>68</v>
      </c>
      <c r="CK7" s="223" t="s">
        <v>51</v>
      </c>
      <c r="CL7" s="221" t="s">
        <v>82</v>
      </c>
      <c r="CM7" s="222" t="s">
        <v>68</v>
      </c>
      <c r="CN7" s="223" t="s">
        <v>51</v>
      </c>
      <c r="CO7" s="221" t="s">
        <v>82</v>
      </c>
      <c r="CP7" s="222" t="s">
        <v>68</v>
      </c>
      <c r="CQ7" s="223" t="s">
        <v>51</v>
      </c>
      <c r="CR7" s="221" t="s">
        <v>82</v>
      </c>
      <c r="CS7" s="222" t="s">
        <v>68</v>
      </c>
      <c r="CT7" s="223" t="s">
        <v>51</v>
      </c>
      <c r="CU7" s="221" t="s">
        <v>82</v>
      </c>
      <c r="CV7" s="222" t="s">
        <v>68</v>
      </c>
      <c r="CW7" s="225" t="s">
        <v>53</v>
      </c>
      <c r="CX7" s="223" t="s">
        <v>51</v>
      </c>
      <c r="CY7" s="221" t="s">
        <v>82</v>
      </c>
      <c r="CZ7" s="222" t="s">
        <v>68</v>
      </c>
      <c r="DA7" s="223" t="s">
        <v>51</v>
      </c>
      <c r="DB7" s="221" t="s">
        <v>82</v>
      </c>
      <c r="DC7" s="222" t="s">
        <v>66</v>
      </c>
      <c r="DD7" s="223" t="s">
        <v>51</v>
      </c>
      <c r="DE7" s="221" t="s">
        <v>82</v>
      </c>
      <c r="DF7" s="222" t="s">
        <v>68</v>
      </c>
      <c r="DG7" s="223" t="s">
        <v>51</v>
      </c>
      <c r="DH7" s="221" t="s">
        <v>82</v>
      </c>
      <c r="DI7" s="222" t="s">
        <v>68</v>
      </c>
      <c r="DJ7" s="222" t="s">
        <v>56</v>
      </c>
      <c r="DK7" s="223" t="s">
        <v>51</v>
      </c>
      <c r="DL7" s="221" t="s">
        <v>82</v>
      </c>
      <c r="DM7" s="222" t="s">
        <v>68</v>
      </c>
      <c r="DN7" s="223" t="s">
        <v>51</v>
      </c>
      <c r="DO7" s="221" t="s">
        <v>82</v>
      </c>
      <c r="DP7" s="222" t="s">
        <v>68</v>
      </c>
      <c r="DQ7" s="223" t="s">
        <v>51</v>
      </c>
      <c r="DR7" s="221" t="s">
        <v>82</v>
      </c>
      <c r="DS7" s="222" t="s">
        <v>68</v>
      </c>
      <c r="DT7" s="223" t="s">
        <v>51</v>
      </c>
      <c r="DU7" s="221" t="s">
        <v>82</v>
      </c>
      <c r="DV7" s="222" t="s">
        <v>68</v>
      </c>
      <c r="DW7" s="223" t="s">
        <v>51</v>
      </c>
      <c r="DX7" s="221" t="s">
        <v>82</v>
      </c>
      <c r="DY7" s="222" t="s">
        <v>68</v>
      </c>
      <c r="DZ7" s="223" t="s">
        <v>51</v>
      </c>
      <c r="EA7" s="221" t="s">
        <v>82</v>
      </c>
      <c r="EB7" s="222" t="s">
        <v>68</v>
      </c>
      <c r="EC7" s="223" t="s">
        <v>51</v>
      </c>
      <c r="ED7" s="221" t="s">
        <v>82</v>
      </c>
      <c r="EE7" s="222" t="s">
        <v>68</v>
      </c>
      <c r="EF7" s="224" t="s">
        <v>56</v>
      </c>
      <c r="EG7" s="223" t="s">
        <v>51</v>
      </c>
      <c r="EH7" s="221" t="s">
        <v>82</v>
      </c>
      <c r="EI7" s="222" t="s">
        <v>68</v>
      </c>
      <c r="EJ7" s="76"/>
      <c r="EK7" s="76"/>
      <c r="EL7" s="76"/>
      <c r="EM7" s="76"/>
      <c r="EN7" s="76"/>
      <c r="EO7" s="76"/>
      <c r="EP7" s="76"/>
      <c r="EQ7" s="76"/>
      <c r="ER7" s="76"/>
      <c r="ES7" s="76"/>
      <c r="ET7" s="76"/>
      <c r="EU7" s="76"/>
      <c r="EV7" s="76"/>
      <c r="EW7" s="76"/>
      <c r="EX7" s="76"/>
      <c r="EY7" s="76"/>
      <c r="EZ7" s="76"/>
      <c r="FA7" s="76"/>
      <c r="FB7" s="76"/>
      <c r="FC7" s="76"/>
      <c r="FD7" s="76"/>
      <c r="FE7" s="76"/>
      <c r="FF7" s="76"/>
      <c r="FG7" s="76"/>
      <c r="FH7" s="76"/>
      <c r="FI7" s="76"/>
      <c r="FJ7" s="76"/>
      <c r="FK7" s="76"/>
      <c r="FL7" s="76"/>
      <c r="FM7" s="76"/>
      <c r="FN7" s="76"/>
      <c r="FO7" s="76"/>
      <c r="FP7" s="76"/>
      <c r="FQ7" s="76"/>
      <c r="FR7" s="76"/>
      <c r="FS7" s="76"/>
      <c r="FT7" s="76"/>
      <c r="FU7" s="76"/>
      <c r="FV7" s="76"/>
      <c r="FW7" s="76"/>
      <c r="FX7" s="76"/>
      <c r="FY7" s="76"/>
      <c r="FZ7" s="76"/>
      <c r="GA7" s="76"/>
      <c r="GB7" s="76"/>
      <c r="GC7" s="76"/>
      <c r="GD7" s="76"/>
      <c r="GE7" s="76"/>
      <c r="GF7" s="76"/>
      <c r="GG7" s="76"/>
      <c r="GH7" s="76"/>
      <c r="GI7" s="76"/>
      <c r="GJ7" s="76"/>
      <c r="GK7" s="76"/>
      <c r="GL7" s="76"/>
      <c r="GM7" s="76"/>
      <c r="GN7" s="76"/>
      <c r="GO7" s="76"/>
      <c r="GP7" s="76"/>
      <c r="GQ7" s="76"/>
      <c r="GR7" s="76"/>
      <c r="GS7" s="76"/>
      <c r="GT7" s="76"/>
      <c r="GU7" s="76"/>
      <c r="GV7" s="76"/>
      <c r="GW7" s="76"/>
      <c r="GX7" s="76"/>
      <c r="GY7" s="76"/>
      <c r="GZ7" s="76"/>
      <c r="HA7" s="76"/>
      <c r="HB7" s="76"/>
      <c r="HC7" s="76"/>
      <c r="HD7" s="76"/>
      <c r="HE7" s="76"/>
      <c r="HF7" s="76"/>
      <c r="HG7" s="76"/>
      <c r="HH7" s="76"/>
      <c r="HI7" s="76"/>
      <c r="HJ7" s="76"/>
      <c r="HK7" s="76"/>
      <c r="HL7" s="76"/>
      <c r="HM7" s="76"/>
      <c r="HN7" s="76"/>
      <c r="HO7" s="76"/>
      <c r="HP7" s="76"/>
      <c r="HQ7" s="76"/>
      <c r="HR7" s="76"/>
      <c r="HS7" s="76"/>
      <c r="HT7" s="76"/>
      <c r="HU7" s="76"/>
      <c r="HV7" s="77"/>
      <c r="HW7" s="77"/>
      <c r="HX7" s="77"/>
      <c r="HY7" s="77"/>
      <c r="HZ7" s="77"/>
      <c r="IA7" s="77"/>
      <c r="IB7" s="77"/>
      <c r="IC7" s="77"/>
      <c r="ID7" s="77"/>
      <c r="IE7" s="77"/>
      <c r="IF7" s="77"/>
      <c r="IG7" s="77"/>
      <c r="IH7" s="77"/>
      <c r="II7" s="77"/>
      <c r="IJ7" s="77"/>
      <c r="IK7" s="77"/>
      <c r="IL7" s="77"/>
      <c r="IM7" s="77"/>
      <c r="IN7" s="77"/>
      <c r="IO7" s="77"/>
      <c r="IP7" s="77"/>
      <c r="IQ7" s="77"/>
      <c r="IR7" s="77"/>
      <c r="IS7" s="77"/>
      <c r="IT7" s="77"/>
      <c r="IU7" s="77"/>
    </row>
    <row r="8" spans="1:255" s="67" customFormat="1" ht="76.5" customHeight="1" x14ac:dyDescent="0.4">
      <c r="A8" s="271"/>
      <c r="B8" s="274"/>
      <c r="C8" s="277"/>
      <c r="D8" s="277"/>
      <c r="E8" s="223"/>
      <c r="F8" s="221"/>
      <c r="G8" s="222"/>
      <c r="H8" s="225"/>
      <c r="I8" s="225"/>
      <c r="J8" s="223"/>
      <c r="K8" s="242"/>
      <c r="L8" s="244"/>
      <c r="M8" s="225"/>
      <c r="N8" s="225"/>
      <c r="O8" s="225"/>
      <c r="P8" s="223"/>
      <c r="Q8" s="221"/>
      <c r="R8" s="222"/>
      <c r="S8" s="225"/>
      <c r="T8" s="225"/>
      <c r="U8" s="223"/>
      <c r="V8" s="221"/>
      <c r="W8" s="222"/>
      <c r="X8" s="225"/>
      <c r="Y8" s="225"/>
      <c r="Z8" s="223"/>
      <c r="AA8" s="221"/>
      <c r="AB8" s="222"/>
      <c r="AC8" s="225"/>
      <c r="AD8" s="225"/>
      <c r="AE8" s="223"/>
      <c r="AF8" s="221"/>
      <c r="AG8" s="222"/>
      <c r="AH8" s="225"/>
      <c r="AI8" s="225"/>
      <c r="AJ8" s="223"/>
      <c r="AK8" s="221"/>
      <c r="AL8" s="222"/>
      <c r="AM8" s="225"/>
      <c r="AN8" s="222"/>
      <c r="AO8" s="223"/>
      <c r="AP8" s="221"/>
      <c r="AQ8" s="222"/>
      <c r="AR8" s="225"/>
      <c r="AS8" s="78" t="s">
        <v>54</v>
      </c>
      <c r="AT8" s="223"/>
      <c r="AU8" s="221"/>
      <c r="AV8" s="222"/>
      <c r="AW8" s="222"/>
      <c r="AX8" s="222"/>
      <c r="AY8" s="223"/>
      <c r="AZ8" s="221"/>
      <c r="BA8" s="222"/>
      <c r="BB8" s="223"/>
      <c r="BC8" s="221"/>
      <c r="BD8" s="222"/>
      <c r="BE8" s="223"/>
      <c r="BF8" s="221"/>
      <c r="BG8" s="222"/>
      <c r="BH8" s="223"/>
      <c r="BI8" s="221"/>
      <c r="BJ8" s="222"/>
      <c r="BK8" s="223"/>
      <c r="BL8" s="221"/>
      <c r="BM8" s="222"/>
      <c r="BN8" s="223"/>
      <c r="BO8" s="221"/>
      <c r="BP8" s="222"/>
      <c r="BQ8" s="223"/>
      <c r="BR8" s="221"/>
      <c r="BS8" s="222"/>
      <c r="BT8" s="225"/>
      <c r="BU8" s="222"/>
      <c r="BV8" s="223"/>
      <c r="BW8" s="221"/>
      <c r="BX8" s="222"/>
      <c r="BY8" s="223"/>
      <c r="BZ8" s="221"/>
      <c r="CA8" s="222"/>
      <c r="CB8" s="223"/>
      <c r="CC8" s="221"/>
      <c r="CD8" s="222"/>
      <c r="CE8" s="223"/>
      <c r="CF8" s="221"/>
      <c r="CG8" s="222"/>
      <c r="CH8" s="223"/>
      <c r="CI8" s="221"/>
      <c r="CJ8" s="222"/>
      <c r="CK8" s="223"/>
      <c r="CL8" s="221"/>
      <c r="CM8" s="222"/>
      <c r="CN8" s="223"/>
      <c r="CO8" s="221"/>
      <c r="CP8" s="222"/>
      <c r="CQ8" s="223"/>
      <c r="CR8" s="221"/>
      <c r="CS8" s="222"/>
      <c r="CT8" s="223"/>
      <c r="CU8" s="221"/>
      <c r="CV8" s="222"/>
      <c r="CW8" s="225"/>
      <c r="CX8" s="223"/>
      <c r="CY8" s="221"/>
      <c r="CZ8" s="222"/>
      <c r="DA8" s="223"/>
      <c r="DB8" s="221"/>
      <c r="DC8" s="222"/>
      <c r="DD8" s="223"/>
      <c r="DE8" s="221"/>
      <c r="DF8" s="222"/>
      <c r="DG8" s="223"/>
      <c r="DH8" s="221"/>
      <c r="DI8" s="222"/>
      <c r="DJ8" s="222"/>
      <c r="DK8" s="223"/>
      <c r="DL8" s="221"/>
      <c r="DM8" s="222"/>
      <c r="DN8" s="223"/>
      <c r="DO8" s="221"/>
      <c r="DP8" s="222"/>
      <c r="DQ8" s="223"/>
      <c r="DR8" s="221"/>
      <c r="DS8" s="222"/>
      <c r="DT8" s="223"/>
      <c r="DU8" s="221"/>
      <c r="DV8" s="222"/>
      <c r="DW8" s="223"/>
      <c r="DX8" s="221"/>
      <c r="DY8" s="222"/>
      <c r="DZ8" s="223"/>
      <c r="EA8" s="221"/>
      <c r="EB8" s="222"/>
      <c r="EC8" s="223"/>
      <c r="ED8" s="221"/>
      <c r="EE8" s="222"/>
      <c r="EF8" s="224"/>
      <c r="EG8" s="223"/>
      <c r="EH8" s="221"/>
      <c r="EI8" s="222"/>
      <c r="EJ8" s="76"/>
      <c r="EK8" s="76"/>
      <c r="EL8" s="76"/>
      <c r="EM8" s="76"/>
      <c r="EN8" s="76"/>
      <c r="EO8" s="76"/>
      <c r="EP8" s="76"/>
      <c r="EQ8" s="76"/>
      <c r="ER8" s="76"/>
      <c r="ES8" s="76"/>
      <c r="ET8" s="76"/>
      <c r="EU8" s="76"/>
      <c r="EV8" s="76"/>
      <c r="EW8" s="76"/>
      <c r="EX8" s="76"/>
      <c r="EY8" s="76"/>
      <c r="EZ8" s="76"/>
      <c r="FA8" s="76"/>
      <c r="FB8" s="76"/>
      <c r="FC8" s="76"/>
      <c r="FD8" s="76"/>
      <c r="FE8" s="76"/>
      <c r="FF8" s="76"/>
      <c r="FG8" s="76"/>
      <c r="FH8" s="76"/>
      <c r="FI8" s="76"/>
      <c r="FJ8" s="76"/>
      <c r="FK8" s="76"/>
      <c r="FL8" s="76"/>
      <c r="FM8" s="76"/>
      <c r="FN8" s="76"/>
      <c r="FO8" s="76"/>
      <c r="FP8" s="76"/>
      <c r="FQ8" s="76"/>
      <c r="FR8" s="76"/>
      <c r="FS8" s="76"/>
      <c r="FT8" s="76"/>
      <c r="FU8" s="76"/>
      <c r="FV8" s="76"/>
      <c r="FW8" s="76"/>
      <c r="FX8" s="76"/>
      <c r="FY8" s="76"/>
      <c r="FZ8" s="76"/>
      <c r="GA8" s="76"/>
      <c r="GB8" s="76"/>
      <c r="GC8" s="76"/>
      <c r="GD8" s="76"/>
      <c r="GE8" s="76"/>
      <c r="GF8" s="76"/>
      <c r="GG8" s="76"/>
      <c r="GH8" s="76"/>
      <c r="GI8" s="76"/>
      <c r="GJ8" s="76"/>
      <c r="GK8" s="76"/>
      <c r="GL8" s="76"/>
      <c r="GM8" s="76"/>
      <c r="GN8" s="76"/>
      <c r="GO8" s="76"/>
      <c r="GP8" s="76"/>
      <c r="GQ8" s="76"/>
      <c r="GR8" s="76"/>
      <c r="GS8" s="76"/>
      <c r="GT8" s="76"/>
      <c r="GU8" s="76"/>
      <c r="GV8" s="76"/>
      <c r="GW8" s="76"/>
      <c r="GX8" s="76"/>
      <c r="GY8" s="76"/>
      <c r="GZ8" s="76"/>
      <c r="HA8" s="76"/>
      <c r="HB8" s="76"/>
      <c r="HC8" s="76"/>
      <c r="HD8" s="76"/>
      <c r="HE8" s="76"/>
      <c r="HF8" s="76"/>
      <c r="HG8" s="76"/>
      <c r="HH8" s="76"/>
      <c r="HI8" s="76"/>
      <c r="HJ8" s="76"/>
      <c r="HK8" s="76"/>
      <c r="HL8" s="76"/>
      <c r="HM8" s="76"/>
      <c r="HN8" s="76"/>
      <c r="HO8" s="76"/>
      <c r="HP8" s="76"/>
      <c r="HQ8" s="76"/>
      <c r="HR8" s="76"/>
      <c r="HS8" s="76"/>
      <c r="HT8" s="76"/>
      <c r="HU8" s="76"/>
      <c r="HV8" s="77"/>
      <c r="HW8" s="77"/>
      <c r="HX8" s="77"/>
      <c r="HY8" s="77"/>
      <c r="HZ8" s="77"/>
      <c r="IA8" s="77"/>
      <c r="IB8" s="77"/>
      <c r="IC8" s="77"/>
      <c r="ID8" s="77"/>
      <c r="IE8" s="77"/>
      <c r="IF8" s="77"/>
      <c r="IG8" s="77"/>
      <c r="IH8" s="77"/>
      <c r="II8" s="77"/>
      <c r="IJ8" s="77"/>
      <c r="IK8" s="77"/>
      <c r="IL8" s="77"/>
      <c r="IM8" s="77"/>
      <c r="IN8" s="77"/>
      <c r="IO8" s="77"/>
      <c r="IP8" s="77"/>
      <c r="IQ8" s="77"/>
      <c r="IR8" s="77"/>
      <c r="IS8" s="77"/>
      <c r="IT8" s="77"/>
      <c r="IU8" s="77"/>
    </row>
    <row r="9" spans="1:255" s="67" customFormat="1" ht="22.5" x14ac:dyDescent="0.4">
      <c r="A9" s="79"/>
      <c r="B9" s="80">
        <v>1</v>
      </c>
      <c r="C9" s="81">
        <v>2</v>
      </c>
      <c r="D9" s="79">
        <v>3</v>
      </c>
      <c r="E9" s="81">
        <v>4</v>
      </c>
      <c r="F9" s="79">
        <v>5</v>
      </c>
      <c r="G9" s="81">
        <v>6</v>
      </c>
      <c r="H9" s="79">
        <v>7</v>
      </c>
      <c r="I9" s="81">
        <v>8</v>
      </c>
      <c r="J9" s="79">
        <v>2</v>
      </c>
      <c r="K9" s="81">
        <v>3</v>
      </c>
      <c r="L9" s="79">
        <v>4</v>
      </c>
      <c r="M9" s="82" t="s">
        <v>57</v>
      </c>
      <c r="N9" s="81">
        <v>6</v>
      </c>
      <c r="O9" s="79">
        <v>13</v>
      </c>
      <c r="P9" s="81">
        <v>7</v>
      </c>
      <c r="Q9" s="79">
        <v>8</v>
      </c>
      <c r="R9" s="81">
        <v>9</v>
      </c>
      <c r="S9" s="79">
        <v>10</v>
      </c>
      <c r="T9" s="81">
        <v>18</v>
      </c>
      <c r="U9" s="79">
        <v>19</v>
      </c>
      <c r="V9" s="81">
        <v>20</v>
      </c>
      <c r="W9" s="79">
        <v>21</v>
      </c>
      <c r="X9" s="81">
        <v>22</v>
      </c>
      <c r="Y9" s="79">
        <v>23</v>
      </c>
      <c r="Z9" s="81">
        <v>24</v>
      </c>
      <c r="AA9" s="79">
        <v>25</v>
      </c>
      <c r="AB9" s="81">
        <v>26</v>
      </c>
      <c r="AC9" s="79">
        <v>27</v>
      </c>
      <c r="AD9" s="81">
        <v>28</v>
      </c>
      <c r="AE9" s="79">
        <v>29</v>
      </c>
      <c r="AF9" s="81">
        <v>30</v>
      </c>
      <c r="AG9" s="79">
        <v>31</v>
      </c>
      <c r="AH9" s="81">
        <v>32</v>
      </c>
      <c r="AI9" s="79">
        <v>33</v>
      </c>
      <c r="AJ9" s="81">
        <v>11</v>
      </c>
      <c r="AK9" s="79">
        <v>12</v>
      </c>
      <c r="AL9" s="81">
        <v>13</v>
      </c>
      <c r="AM9" s="79">
        <v>14</v>
      </c>
      <c r="AN9" s="81">
        <v>38</v>
      </c>
      <c r="AO9" s="79">
        <v>15</v>
      </c>
      <c r="AP9" s="81">
        <v>16</v>
      </c>
      <c r="AQ9" s="79">
        <v>17</v>
      </c>
      <c r="AR9" s="81">
        <v>18</v>
      </c>
      <c r="AS9" s="79">
        <v>43</v>
      </c>
      <c r="AT9" s="81">
        <v>44</v>
      </c>
      <c r="AU9" s="79">
        <v>45</v>
      </c>
      <c r="AV9" s="81">
        <v>46</v>
      </c>
      <c r="AW9" s="79">
        <v>47</v>
      </c>
      <c r="AX9" s="81">
        <v>48</v>
      </c>
      <c r="AY9" s="79">
        <v>49</v>
      </c>
      <c r="AZ9" s="81">
        <v>50</v>
      </c>
      <c r="BA9" s="79">
        <v>51</v>
      </c>
      <c r="BB9" s="81">
        <v>52</v>
      </c>
      <c r="BC9" s="79">
        <v>53</v>
      </c>
      <c r="BD9" s="81">
        <v>54</v>
      </c>
      <c r="BE9" s="79">
        <v>55</v>
      </c>
      <c r="BF9" s="81">
        <v>56</v>
      </c>
      <c r="BG9" s="79">
        <v>57</v>
      </c>
      <c r="BH9" s="81">
        <v>58</v>
      </c>
      <c r="BI9" s="79">
        <v>59</v>
      </c>
      <c r="BJ9" s="81">
        <v>60</v>
      </c>
      <c r="BK9" s="79">
        <v>61</v>
      </c>
      <c r="BL9" s="81">
        <v>62</v>
      </c>
      <c r="BM9" s="79">
        <v>63</v>
      </c>
      <c r="BN9" s="81">
        <v>64</v>
      </c>
      <c r="BO9" s="79">
        <v>65</v>
      </c>
      <c r="BP9" s="81">
        <v>66</v>
      </c>
      <c r="BQ9" s="79">
        <v>19</v>
      </c>
      <c r="BR9" s="81">
        <v>20</v>
      </c>
      <c r="BS9" s="79">
        <v>21</v>
      </c>
      <c r="BT9" s="81">
        <v>22</v>
      </c>
      <c r="BU9" s="79">
        <v>71</v>
      </c>
      <c r="BV9" s="81">
        <v>72</v>
      </c>
      <c r="BW9" s="79">
        <v>73</v>
      </c>
      <c r="BX9" s="81">
        <v>74</v>
      </c>
      <c r="BY9" s="79">
        <v>75</v>
      </c>
      <c r="BZ9" s="81">
        <v>76</v>
      </c>
      <c r="CA9" s="79">
        <v>77</v>
      </c>
      <c r="CB9" s="81">
        <v>78</v>
      </c>
      <c r="CC9" s="79">
        <v>79</v>
      </c>
      <c r="CD9" s="81">
        <v>80</v>
      </c>
      <c r="CE9" s="79">
        <v>81</v>
      </c>
      <c r="CF9" s="81">
        <v>82</v>
      </c>
      <c r="CG9" s="79">
        <v>83</v>
      </c>
      <c r="CH9" s="81">
        <v>84</v>
      </c>
      <c r="CI9" s="79">
        <v>85</v>
      </c>
      <c r="CJ9" s="81">
        <v>86</v>
      </c>
      <c r="CK9" s="79">
        <v>87</v>
      </c>
      <c r="CL9" s="81">
        <v>88</v>
      </c>
      <c r="CM9" s="79">
        <v>89</v>
      </c>
      <c r="CN9" s="81">
        <v>90</v>
      </c>
      <c r="CO9" s="79">
        <v>91</v>
      </c>
      <c r="CP9" s="81">
        <v>92</v>
      </c>
      <c r="CQ9" s="79">
        <v>23</v>
      </c>
      <c r="CR9" s="81">
        <v>24</v>
      </c>
      <c r="CS9" s="79">
        <v>25</v>
      </c>
      <c r="CT9" s="81">
        <v>26</v>
      </c>
      <c r="CU9" s="79">
        <v>27</v>
      </c>
      <c r="CV9" s="81">
        <v>28</v>
      </c>
      <c r="CW9" s="81">
        <v>22</v>
      </c>
      <c r="CX9" s="79">
        <v>99</v>
      </c>
      <c r="CY9" s="81">
        <v>100</v>
      </c>
      <c r="CZ9" s="79">
        <v>101</v>
      </c>
      <c r="DA9" s="81">
        <v>102</v>
      </c>
      <c r="DB9" s="79">
        <v>103</v>
      </c>
      <c r="DC9" s="81">
        <v>104</v>
      </c>
      <c r="DD9" s="79">
        <v>105</v>
      </c>
      <c r="DE9" s="81">
        <v>106</v>
      </c>
      <c r="DF9" s="79">
        <v>107</v>
      </c>
      <c r="DG9" s="81">
        <v>108</v>
      </c>
      <c r="DH9" s="79">
        <v>109</v>
      </c>
      <c r="DI9" s="81">
        <v>110</v>
      </c>
      <c r="DJ9" s="79">
        <v>111</v>
      </c>
      <c r="DK9" s="81">
        <v>112</v>
      </c>
      <c r="DL9" s="79">
        <v>113</v>
      </c>
      <c r="DM9" s="81">
        <v>114</v>
      </c>
      <c r="DN9" s="79">
        <v>115</v>
      </c>
      <c r="DO9" s="81">
        <v>116</v>
      </c>
      <c r="DP9" s="79">
        <v>117</v>
      </c>
      <c r="DQ9" s="81">
        <v>118</v>
      </c>
      <c r="DR9" s="79">
        <v>119</v>
      </c>
      <c r="DS9" s="81">
        <v>120</v>
      </c>
      <c r="DT9" s="79">
        <v>121</v>
      </c>
      <c r="DU9" s="81">
        <v>122</v>
      </c>
      <c r="DV9" s="79">
        <v>123</v>
      </c>
      <c r="DW9" s="81">
        <v>124</v>
      </c>
      <c r="DX9" s="79">
        <v>125</v>
      </c>
      <c r="DY9" s="81">
        <v>126</v>
      </c>
      <c r="DZ9" s="79">
        <v>127</v>
      </c>
      <c r="EA9" s="81">
        <v>128</v>
      </c>
      <c r="EB9" s="79">
        <v>129</v>
      </c>
      <c r="EC9" s="81">
        <v>130</v>
      </c>
      <c r="ED9" s="79">
        <v>131</v>
      </c>
      <c r="EE9" s="81">
        <v>132</v>
      </c>
      <c r="EF9" s="79">
        <v>133</v>
      </c>
      <c r="EG9" s="81">
        <v>134</v>
      </c>
      <c r="EH9" s="79">
        <v>135</v>
      </c>
      <c r="EI9" s="81">
        <v>136</v>
      </c>
      <c r="EJ9" s="83"/>
      <c r="EK9" s="83"/>
      <c r="EL9" s="83"/>
      <c r="EM9" s="83"/>
      <c r="EN9" s="83"/>
      <c r="EO9" s="83"/>
      <c r="EP9" s="83"/>
      <c r="EQ9" s="83"/>
      <c r="ER9" s="83"/>
      <c r="ES9" s="83"/>
      <c r="ET9" s="83"/>
      <c r="EU9" s="83"/>
      <c r="EV9" s="83"/>
      <c r="EW9" s="83"/>
      <c r="EX9" s="83"/>
      <c r="EY9" s="83"/>
      <c r="EZ9" s="83"/>
      <c r="FA9" s="83"/>
      <c r="FB9" s="83"/>
      <c r="FC9" s="83"/>
      <c r="FD9" s="83"/>
      <c r="FE9" s="83"/>
      <c r="FF9" s="83"/>
      <c r="FG9" s="83"/>
      <c r="FH9" s="83"/>
      <c r="FI9" s="83"/>
      <c r="FJ9" s="83"/>
      <c r="FK9" s="83"/>
      <c r="FL9" s="83"/>
      <c r="FM9" s="83"/>
      <c r="FN9" s="83"/>
      <c r="FO9" s="83"/>
      <c r="FP9" s="83"/>
      <c r="FQ9" s="83"/>
      <c r="FR9" s="83"/>
      <c r="FS9" s="83"/>
      <c r="FT9" s="83"/>
      <c r="FU9" s="83"/>
      <c r="FV9" s="83"/>
      <c r="FW9" s="83"/>
      <c r="FX9" s="83"/>
      <c r="FY9" s="83"/>
      <c r="FZ9" s="83"/>
      <c r="GA9" s="83"/>
      <c r="GB9" s="83"/>
      <c r="GC9" s="83"/>
      <c r="GD9" s="83"/>
      <c r="GE9" s="83"/>
      <c r="GF9" s="83"/>
      <c r="GG9" s="83"/>
      <c r="GH9" s="83"/>
      <c r="GI9" s="83"/>
      <c r="GJ9" s="83"/>
      <c r="GK9" s="83"/>
      <c r="GL9" s="83"/>
      <c r="GM9" s="83"/>
      <c r="GN9" s="83"/>
      <c r="GO9" s="83"/>
      <c r="GP9" s="83"/>
      <c r="GQ9" s="83"/>
      <c r="GR9" s="83"/>
      <c r="GS9" s="83"/>
      <c r="GT9" s="83"/>
      <c r="GU9" s="83"/>
      <c r="GV9" s="83"/>
      <c r="GW9" s="83"/>
      <c r="GX9" s="83"/>
      <c r="GY9" s="83"/>
      <c r="GZ9" s="83"/>
      <c r="HA9" s="83"/>
      <c r="HB9" s="83"/>
      <c r="HC9" s="83"/>
      <c r="HD9" s="83"/>
      <c r="HE9" s="83"/>
      <c r="HF9" s="83"/>
      <c r="HG9" s="83"/>
      <c r="HH9" s="83"/>
      <c r="HI9" s="83"/>
      <c r="HJ9" s="83"/>
      <c r="HK9" s="83"/>
      <c r="HL9" s="83"/>
      <c r="HM9" s="83"/>
      <c r="HN9" s="83"/>
      <c r="HO9" s="83"/>
      <c r="HP9" s="83"/>
      <c r="HQ9" s="83"/>
      <c r="HR9" s="83"/>
      <c r="HS9" s="83"/>
      <c r="HT9" s="83"/>
      <c r="HU9" s="83"/>
      <c r="HV9" s="84"/>
      <c r="HW9" s="84"/>
      <c r="HX9" s="84"/>
      <c r="HY9" s="84"/>
      <c r="HZ9" s="84"/>
      <c r="IA9" s="84"/>
      <c r="IB9" s="84"/>
      <c r="IC9" s="84"/>
      <c r="ID9" s="84"/>
      <c r="IE9" s="84"/>
      <c r="IF9" s="84"/>
      <c r="IG9" s="84"/>
      <c r="IH9" s="84"/>
      <c r="II9" s="84"/>
      <c r="IJ9" s="84"/>
      <c r="IK9" s="84"/>
      <c r="IL9" s="84"/>
      <c r="IM9" s="84"/>
      <c r="IN9" s="84"/>
      <c r="IO9" s="84"/>
      <c r="IP9" s="84"/>
      <c r="IQ9" s="84"/>
      <c r="IR9" s="84"/>
      <c r="IS9" s="84"/>
      <c r="IT9" s="84"/>
      <c r="IU9" s="84"/>
    </row>
    <row r="10" spans="1:255" s="67" customFormat="1" ht="34.5" customHeight="1" x14ac:dyDescent="0.4">
      <c r="A10" s="85">
        <v>1</v>
      </c>
      <c r="B10" s="86" t="s">
        <v>58</v>
      </c>
      <c r="C10" s="87">
        <v>123908.5621</v>
      </c>
      <c r="D10" s="88">
        <v>637739.43220000004</v>
      </c>
      <c r="E10" s="89">
        <f t="shared" ref="E10:G14" si="0">DK10+EG10-EC10</f>
        <v>5915830.6999999993</v>
      </c>
      <c r="F10" s="90">
        <f t="shared" si="0"/>
        <v>2464929.4583333335</v>
      </c>
      <c r="G10" s="90">
        <f t="shared" si="0"/>
        <v>1156024.5138999997</v>
      </c>
      <c r="H10" s="90">
        <f>+G10/F10*100</f>
        <v>46.89888832281828</v>
      </c>
      <c r="I10" s="90">
        <f>G10/E10*100</f>
        <v>19.541203467840955</v>
      </c>
      <c r="J10" s="89">
        <f t="shared" ref="J10:L14" si="1">U10+Z10+AJ10+AO10+AT10+AY10+BN10+BV10+BY10+CB10+CE10+CH10+CN10+CQ10+CX10+DA10+DG10+AE10</f>
        <v>574597.6</v>
      </c>
      <c r="K10" s="90">
        <f t="shared" si="1"/>
        <v>239415.66666666669</v>
      </c>
      <c r="L10" s="90">
        <f t="shared" si="1"/>
        <v>177546.57389999999</v>
      </c>
      <c r="M10" s="90">
        <f>+L10-K10</f>
        <v>-61869.092766666698</v>
      </c>
      <c r="N10" s="90">
        <f>+L10/K10*100</f>
        <v>74.158293971293986</v>
      </c>
      <c r="O10" s="90">
        <f>L10/J10*100</f>
        <v>30.899289154705833</v>
      </c>
      <c r="P10" s="89">
        <f t="shared" ref="P10:Q14" si="2">U10+Z10+AE10</f>
        <v>111076.79999999999</v>
      </c>
      <c r="Q10" s="90">
        <f>V10+AA10+AF10</f>
        <v>46282</v>
      </c>
      <c r="R10" s="90">
        <f>W10+AB10+AG10</f>
        <v>20924.313999999998</v>
      </c>
      <c r="S10" s="90">
        <f>+R10/Q10*100</f>
        <v>45.210479235988075</v>
      </c>
      <c r="T10" s="91">
        <f>R10/P10*100</f>
        <v>18.8376996816617</v>
      </c>
      <c r="U10" s="89">
        <v>19007.400000000001</v>
      </c>
      <c r="V10" s="88">
        <f>+U10/12*5</f>
        <v>7919.75</v>
      </c>
      <c r="W10" s="88">
        <v>1365.0909999999999</v>
      </c>
      <c r="X10" s="88">
        <f>+W10/V10*100</f>
        <v>17.236541557498658</v>
      </c>
      <c r="Y10" s="88">
        <f t="shared" ref="Y10:Y16" si="3">W10/U10*100</f>
        <v>7.1818923156244399</v>
      </c>
      <c r="Z10" s="89">
        <v>3200</v>
      </c>
      <c r="AA10" s="88">
        <f>+Z10/12*5</f>
        <v>1333.3333333333335</v>
      </c>
      <c r="AB10" s="88">
        <v>6084.5230000000001</v>
      </c>
      <c r="AC10" s="88">
        <f>+AB10/AA10*100</f>
        <v>456.33922499999994</v>
      </c>
      <c r="AD10" s="88">
        <f>+AB10/Z10*100</f>
        <v>190.14134375</v>
      </c>
      <c r="AE10" s="89">
        <v>88869.4</v>
      </c>
      <c r="AF10" s="88">
        <f>+AE10/12*5</f>
        <v>37028.916666666664</v>
      </c>
      <c r="AG10" s="88">
        <v>13474.7</v>
      </c>
      <c r="AH10" s="88">
        <f>+AG10/AF10*100</f>
        <v>36.389668434804335</v>
      </c>
      <c r="AI10" s="88">
        <f>AG10/AE10*100</f>
        <v>15.16236184783514</v>
      </c>
      <c r="AJ10" s="89">
        <v>212590.3</v>
      </c>
      <c r="AK10" s="88">
        <f>+AJ10/12*5</f>
        <v>88579.291666666672</v>
      </c>
      <c r="AL10" s="88">
        <v>83574.971999999994</v>
      </c>
      <c r="AM10" s="88">
        <f>+AL10/AK10*100</f>
        <v>94.350463214925597</v>
      </c>
      <c r="AN10" s="88">
        <f>AL10/AJ10*100</f>
        <v>39.312693006219</v>
      </c>
      <c r="AO10" s="89">
        <v>6644</v>
      </c>
      <c r="AP10" s="88">
        <f>+AO10/12*5</f>
        <v>2768.333333333333</v>
      </c>
      <c r="AQ10" s="88">
        <v>4035.5659999999998</v>
      </c>
      <c r="AR10" s="88">
        <f>+AQ10/AP10*100</f>
        <v>145.77601444912705</v>
      </c>
      <c r="AS10" s="88">
        <f>AQ10/AO10*100</f>
        <v>60.740006020469593</v>
      </c>
      <c r="AT10" s="89">
        <v>8500</v>
      </c>
      <c r="AU10" s="88">
        <f>+AT10/12*5</f>
        <v>3541.666666666667</v>
      </c>
      <c r="AV10" s="88">
        <v>3916.8</v>
      </c>
      <c r="AW10" s="88">
        <f>+AV10/AU10*100</f>
        <v>110.592</v>
      </c>
      <c r="AX10" s="88">
        <f>AV10/AT10*100</f>
        <v>46.080000000000005</v>
      </c>
      <c r="AY10" s="89">
        <v>0</v>
      </c>
      <c r="AZ10" s="88">
        <f>+AY10/12*4</f>
        <v>0</v>
      </c>
      <c r="BA10" s="88">
        <v>0</v>
      </c>
      <c r="BB10" s="89">
        <v>0</v>
      </c>
      <c r="BC10" s="88">
        <f>+BB10/12*4</f>
        <v>0</v>
      </c>
      <c r="BD10" s="88">
        <v>0</v>
      </c>
      <c r="BE10" s="89">
        <v>2342636.6</v>
      </c>
      <c r="BF10" s="88">
        <f>+BE10/12*5</f>
        <v>976098.58333333337</v>
      </c>
      <c r="BG10" s="88">
        <v>975129</v>
      </c>
      <c r="BH10" s="89">
        <v>3049.9</v>
      </c>
      <c r="BI10" s="88">
        <f>+BH10/12*5</f>
        <v>1270.7916666666667</v>
      </c>
      <c r="BJ10" s="88">
        <v>2903.5</v>
      </c>
      <c r="BK10" s="89">
        <v>0</v>
      </c>
      <c r="BL10" s="88">
        <f>+BK10/12*4</f>
        <v>0</v>
      </c>
      <c r="BM10" s="88">
        <v>0</v>
      </c>
      <c r="BN10" s="89">
        <v>0</v>
      </c>
      <c r="BO10" s="88">
        <f>+BN10/12*4</f>
        <v>0</v>
      </c>
      <c r="BP10" s="88">
        <v>0</v>
      </c>
      <c r="BQ10" s="89">
        <f t="shared" ref="BQ10:BS14" si="4">BV10+BY10+CB10+CE10</f>
        <v>174521.09999999998</v>
      </c>
      <c r="BR10" s="88">
        <f t="shared" si="4"/>
        <v>72717.125</v>
      </c>
      <c r="BS10" s="88">
        <f>BX10+CA10+CD10+CG10</f>
        <v>41490.664000000004</v>
      </c>
      <c r="BT10" s="88">
        <f>+BS10/BR10*100</f>
        <v>57.057624321643644</v>
      </c>
      <c r="BU10" s="88">
        <f>BS10/BQ10*100</f>
        <v>23.774010134018184</v>
      </c>
      <c r="BV10" s="89">
        <v>105392.9</v>
      </c>
      <c r="BW10" s="88">
        <f>+BV10/12*5</f>
        <v>43913.708333333336</v>
      </c>
      <c r="BX10" s="88">
        <v>29010.792000000001</v>
      </c>
      <c r="BY10" s="89">
        <v>41592.199999999997</v>
      </c>
      <c r="BZ10" s="88">
        <f>+BY10/12*5</f>
        <v>17330.083333333332</v>
      </c>
      <c r="CA10" s="88">
        <v>1588.692</v>
      </c>
      <c r="CB10" s="92">
        <v>0</v>
      </c>
      <c r="CC10" s="88">
        <f>+CB10/12*5</f>
        <v>0</v>
      </c>
      <c r="CD10" s="88">
        <v>0</v>
      </c>
      <c r="CE10" s="89">
        <v>27536</v>
      </c>
      <c r="CF10" s="88">
        <f>+CE10/12*5</f>
        <v>11473.333333333332</v>
      </c>
      <c r="CG10" s="88">
        <v>10891.18</v>
      </c>
      <c r="CH10" s="89">
        <v>0</v>
      </c>
      <c r="CI10" s="88">
        <f>+CH10/12*9</f>
        <v>0</v>
      </c>
      <c r="CJ10" s="88">
        <v>0</v>
      </c>
      <c r="CK10" s="89">
        <v>2227.1999999999998</v>
      </c>
      <c r="CL10" s="88">
        <f>+CK10/12*5</f>
        <v>928</v>
      </c>
      <c r="CM10" s="88">
        <v>445.44</v>
      </c>
      <c r="CN10" s="89">
        <v>0</v>
      </c>
      <c r="CO10" s="88">
        <f>+CN10/12*5</f>
        <v>0</v>
      </c>
      <c r="CP10" s="88">
        <v>42</v>
      </c>
      <c r="CQ10" s="89">
        <v>51265.4</v>
      </c>
      <c r="CR10" s="88">
        <f>+CQ10/12*5</f>
        <v>21360.583333333336</v>
      </c>
      <c r="CS10" s="88">
        <v>17186.346000000001</v>
      </c>
      <c r="CT10" s="89">
        <v>28165.4</v>
      </c>
      <c r="CU10" s="88">
        <f>+CT10/12*5</f>
        <v>11735.583333333334</v>
      </c>
      <c r="CV10" s="88">
        <v>8188.9459999999999</v>
      </c>
      <c r="CW10" s="88">
        <f>+CV10/CU10*100</f>
        <v>69.778772536516428</v>
      </c>
      <c r="CX10" s="89">
        <v>0</v>
      </c>
      <c r="CY10" s="88">
        <f>+CX10/12*5</f>
        <v>0</v>
      </c>
      <c r="CZ10" s="88">
        <v>1089.99</v>
      </c>
      <c r="DA10" s="89">
        <v>0</v>
      </c>
      <c r="DB10" s="88">
        <f>+DA10/12*5</f>
        <v>0</v>
      </c>
      <c r="DC10" s="88">
        <v>100</v>
      </c>
      <c r="DD10" s="89">
        <v>0</v>
      </c>
      <c r="DE10" s="88">
        <f>+DD10/12*5</f>
        <v>0</v>
      </c>
      <c r="DF10" s="88">
        <v>0</v>
      </c>
      <c r="DG10" s="89">
        <v>10000</v>
      </c>
      <c r="DH10" s="88">
        <f>+DG10/12*5</f>
        <v>4166.666666666667</v>
      </c>
      <c r="DI10" s="88">
        <v>5185.9219000000003</v>
      </c>
      <c r="DJ10" s="93">
        <v>0</v>
      </c>
      <c r="DK10" s="89">
        <f t="shared" ref="DK10:DM14" si="5">U10+Z10+AJ10+AO10+AT10+AY10+BB10+BE10+BH10+BK10+BN10+BV10+BY10+CB10+CE10+CH10+CK10+CN10+CQ10+CX10+DA10+DD10+DG10+AE10</f>
        <v>2922511.3000000003</v>
      </c>
      <c r="DL10" s="88">
        <f t="shared" si="5"/>
        <v>1217713.0416666667</v>
      </c>
      <c r="DM10" s="88">
        <f t="shared" si="5"/>
        <v>1156024.5138999997</v>
      </c>
      <c r="DN10" s="89">
        <v>196968.6</v>
      </c>
      <c r="DO10" s="88">
        <f>+DN10/12*5</f>
        <v>82070.25</v>
      </c>
      <c r="DP10" s="88">
        <v>0</v>
      </c>
      <c r="DQ10" s="89">
        <v>2796350.8</v>
      </c>
      <c r="DR10" s="88">
        <f>+DQ10/12*5</f>
        <v>1165146.1666666665</v>
      </c>
      <c r="DS10" s="88">
        <v>0</v>
      </c>
      <c r="DT10" s="94">
        <v>0</v>
      </c>
      <c r="DU10" s="88">
        <f>+DT10/12*4</f>
        <v>0</v>
      </c>
      <c r="DV10" s="93">
        <v>0</v>
      </c>
      <c r="DW10" s="94">
        <v>0</v>
      </c>
      <c r="DX10" s="88">
        <f>+DW10/12*3</f>
        <v>0</v>
      </c>
      <c r="DY10" s="93">
        <v>0</v>
      </c>
      <c r="DZ10" s="94">
        <v>0</v>
      </c>
      <c r="EA10" s="88">
        <f>+DZ10/12*4</f>
        <v>0</v>
      </c>
      <c r="EB10" s="93">
        <v>0</v>
      </c>
      <c r="EC10" s="89">
        <v>856753.4</v>
      </c>
      <c r="ED10" s="88">
        <f>+EC10/12*5</f>
        <v>356980.58333333337</v>
      </c>
      <c r="EE10" s="93">
        <v>0</v>
      </c>
      <c r="EF10" s="93">
        <v>0</v>
      </c>
      <c r="EG10" s="89">
        <f>DN10+DQ10+DT10+DW10+DZ10+EC10</f>
        <v>3850072.8</v>
      </c>
      <c r="EH10" s="88">
        <f t="shared" ref="EG10:EH14" si="6">DO10+DR10+DU10+DX10+EA10+ED10</f>
        <v>1604197</v>
      </c>
      <c r="EI10" s="88">
        <f>DP10+DS10+DV10+DY10+EB10+EE10+EF10</f>
        <v>0</v>
      </c>
      <c r="EJ10" s="95"/>
      <c r="EK10" s="95"/>
      <c r="EL10" s="95"/>
      <c r="EM10" s="95"/>
      <c r="EN10" s="95"/>
      <c r="EO10" s="95"/>
      <c r="EP10" s="95"/>
      <c r="EQ10" s="95"/>
      <c r="ER10" s="95"/>
      <c r="ES10" s="95"/>
      <c r="ET10" s="95"/>
      <c r="EU10" s="95"/>
      <c r="EV10" s="95"/>
      <c r="EW10" s="95"/>
      <c r="EX10" s="95"/>
      <c r="EY10" s="95"/>
      <c r="EZ10" s="95"/>
      <c r="FA10" s="95"/>
      <c r="FB10" s="95"/>
      <c r="FC10" s="95"/>
      <c r="FD10" s="95"/>
      <c r="FE10" s="95"/>
      <c r="FF10" s="95"/>
      <c r="FG10" s="95"/>
      <c r="FH10" s="95"/>
      <c r="FI10" s="95"/>
      <c r="FJ10" s="95"/>
      <c r="FK10" s="95"/>
      <c r="FL10" s="95"/>
      <c r="FM10" s="95"/>
      <c r="FN10" s="95"/>
      <c r="FO10" s="95"/>
      <c r="FP10" s="95"/>
      <c r="FQ10" s="95"/>
      <c r="FR10" s="95"/>
      <c r="FS10" s="95"/>
      <c r="FT10" s="95"/>
      <c r="FU10" s="95"/>
      <c r="FV10" s="95"/>
      <c r="FW10" s="95"/>
      <c r="FX10" s="95"/>
      <c r="FY10" s="95"/>
      <c r="FZ10" s="95"/>
      <c r="GA10" s="95"/>
      <c r="GB10" s="95"/>
      <c r="GC10" s="95"/>
      <c r="GD10" s="95"/>
      <c r="GE10" s="95"/>
      <c r="GF10" s="95"/>
      <c r="GG10" s="95"/>
      <c r="GH10" s="95"/>
      <c r="GI10" s="95"/>
      <c r="GJ10" s="95"/>
      <c r="GK10" s="95"/>
      <c r="GL10" s="95"/>
      <c r="GM10" s="95"/>
      <c r="GN10" s="95"/>
      <c r="GO10" s="95"/>
      <c r="GP10" s="95"/>
      <c r="GQ10" s="95"/>
      <c r="GR10" s="95"/>
      <c r="GS10" s="95"/>
      <c r="GT10" s="95"/>
      <c r="GU10" s="95"/>
      <c r="GV10" s="95"/>
      <c r="GW10" s="95"/>
      <c r="GX10" s="95"/>
      <c r="GY10" s="95"/>
      <c r="GZ10" s="95"/>
      <c r="HA10" s="95"/>
      <c r="HB10" s="95"/>
      <c r="HC10" s="95"/>
      <c r="HD10" s="95"/>
      <c r="HE10" s="95"/>
      <c r="HF10" s="95"/>
      <c r="HG10" s="95"/>
      <c r="HH10" s="95"/>
      <c r="HI10" s="95"/>
      <c r="HJ10" s="95"/>
      <c r="HK10" s="95"/>
      <c r="HL10" s="95"/>
      <c r="HM10" s="95"/>
      <c r="HN10" s="95"/>
      <c r="HO10" s="95"/>
      <c r="HP10" s="95"/>
      <c r="HQ10" s="95"/>
      <c r="HR10" s="95"/>
      <c r="HS10" s="95"/>
      <c r="HT10" s="95"/>
      <c r="HU10" s="95"/>
      <c r="HV10" s="96"/>
      <c r="HW10" s="96"/>
      <c r="HX10" s="96"/>
      <c r="HY10" s="96"/>
      <c r="HZ10" s="96"/>
      <c r="IA10" s="96"/>
      <c r="IB10" s="96"/>
      <c r="IC10" s="96"/>
      <c r="ID10" s="96"/>
      <c r="IE10" s="96"/>
      <c r="IF10" s="96"/>
      <c r="IG10" s="96"/>
      <c r="IH10" s="96"/>
      <c r="II10" s="96"/>
      <c r="IJ10" s="96"/>
      <c r="IK10" s="96"/>
      <c r="IL10" s="96"/>
      <c r="IM10" s="96"/>
      <c r="IN10" s="96"/>
      <c r="IO10" s="96"/>
      <c r="IP10" s="96"/>
      <c r="IQ10" s="96"/>
      <c r="IR10" s="96"/>
      <c r="IS10" s="96"/>
      <c r="IT10" s="96"/>
      <c r="IU10" s="96"/>
    </row>
    <row r="11" spans="1:255" s="67" customFormat="1" ht="34.5" customHeight="1" x14ac:dyDescent="0.4">
      <c r="A11" s="85">
        <v>2</v>
      </c>
      <c r="B11" s="86" t="s">
        <v>59</v>
      </c>
      <c r="C11" s="87">
        <v>12923.777700000001</v>
      </c>
      <c r="D11" s="88">
        <v>350549.19650000002</v>
      </c>
      <c r="E11" s="89">
        <f t="shared" si="0"/>
        <v>3119866.0131999999</v>
      </c>
      <c r="F11" s="90">
        <f t="shared" si="0"/>
        <v>1299944.1721666665</v>
      </c>
      <c r="G11" s="90">
        <f t="shared" si="0"/>
        <v>1228482.3624</v>
      </c>
      <c r="H11" s="90">
        <f t="shared" ref="H11:H16" si="7">+G11/F11*100</f>
        <v>94.50270163159712</v>
      </c>
      <c r="I11" s="90">
        <f>G11/E11*100</f>
        <v>39.376125679832128</v>
      </c>
      <c r="J11" s="89">
        <f t="shared" si="1"/>
        <v>911071.8</v>
      </c>
      <c r="K11" s="90">
        <f t="shared" si="1"/>
        <v>379613.24999999994</v>
      </c>
      <c r="L11" s="90">
        <f t="shared" si="1"/>
        <v>290574.12239999999</v>
      </c>
      <c r="M11" s="90">
        <f>+L11-K11</f>
        <v>-89039.127599999949</v>
      </c>
      <c r="N11" s="90">
        <f>+L11/K11*100</f>
        <v>76.544778771552373</v>
      </c>
      <c r="O11" s="90">
        <f>L11/J11*100</f>
        <v>31.893657821480147</v>
      </c>
      <c r="P11" s="89">
        <f t="shared" si="2"/>
        <v>202112.7</v>
      </c>
      <c r="Q11" s="90">
        <f t="shared" si="2"/>
        <v>84213.625</v>
      </c>
      <c r="R11" s="90">
        <f>W11+AB11+AG11</f>
        <v>50475.070800000001</v>
      </c>
      <c r="S11" s="90">
        <f t="shared" ref="S11:S16" si="8">+R11/Q11*100</f>
        <v>59.936941082871101</v>
      </c>
      <c r="T11" s="91">
        <f>R11/P11*100</f>
        <v>24.973725451196287</v>
      </c>
      <c r="U11" s="89">
        <v>9068.4</v>
      </c>
      <c r="V11" s="88">
        <f t="shared" ref="V11:V16" si="9">+U11/12*5</f>
        <v>3778.4999999999995</v>
      </c>
      <c r="W11" s="88">
        <v>4204.1779999999999</v>
      </c>
      <c r="X11" s="88">
        <f t="shared" ref="X11:X16" si="10">+W11/V11*100</f>
        <v>111.26579330422126</v>
      </c>
      <c r="Y11" s="88">
        <f t="shared" si="3"/>
        <v>46.360747210092192</v>
      </c>
      <c r="Z11" s="89">
        <v>26724.9</v>
      </c>
      <c r="AA11" s="88">
        <f t="shared" ref="AA11:AA16" si="11">+Z11/12*5</f>
        <v>11135.375000000002</v>
      </c>
      <c r="AB11" s="88">
        <v>14969.9928</v>
      </c>
      <c r="AC11" s="88">
        <f t="shared" ref="AC11:AC16" si="12">+AB11/AA11*100</f>
        <v>134.43635979928828</v>
      </c>
      <c r="AD11" s="88">
        <f t="shared" ref="AD11:AD16" si="13">+AB11/Z11*100</f>
        <v>56.01514991637012</v>
      </c>
      <c r="AE11" s="89">
        <v>166319.4</v>
      </c>
      <c r="AF11" s="88">
        <f t="shared" ref="AF11:AF16" si="14">+AE11/12*5</f>
        <v>69299.75</v>
      </c>
      <c r="AG11" s="88">
        <v>31300.899999999998</v>
      </c>
      <c r="AH11" s="88">
        <f>+AG11/AF11*100</f>
        <v>45.167406808826868</v>
      </c>
      <c r="AI11" s="88">
        <f>AG11/AE11*100</f>
        <v>18.819752837011197</v>
      </c>
      <c r="AJ11" s="89">
        <v>409673.8</v>
      </c>
      <c r="AK11" s="88">
        <f t="shared" ref="AK11:AK16" si="15">+AJ11/12*5</f>
        <v>170697.41666666666</v>
      </c>
      <c r="AL11" s="88">
        <v>133081.41930000001</v>
      </c>
      <c r="AM11" s="88">
        <f>+AL11/AK11*100</f>
        <v>77.963347014136616</v>
      </c>
      <c r="AN11" s="88">
        <f>AL11/AJ11*100</f>
        <v>32.484727922556928</v>
      </c>
      <c r="AO11" s="89">
        <v>11739.4</v>
      </c>
      <c r="AP11" s="88">
        <f t="shared" ref="AP11:AP16" si="16">+AO11/12*5</f>
        <v>4891.4166666666661</v>
      </c>
      <c r="AQ11" s="88">
        <v>6779.3878000000004</v>
      </c>
      <c r="AR11" s="88">
        <f>+AQ11/AP11*100</f>
        <v>138.59763463209367</v>
      </c>
      <c r="AS11" s="88">
        <f>AQ11/AO11*100</f>
        <v>57.749014430039011</v>
      </c>
      <c r="AT11" s="89">
        <v>15000</v>
      </c>
      <c r="AU11" s="88">
        <f t="shared" ref="AU11:AU16" si="17">+AT11/12*5</f>
        <v>6250</v>
      </c>
      <c r="AV11" s="88">
        <v>7172.4</v>
      </c>
      <c r="AW11" s="88">
        <f>+AV11/AU11*100</f>
        <v>114.75839999999999</v>
      </c>
      <c r="AX11" s="88">
        <f>AV11/AT11*100</f>
        <v>47.815999999999995</v>
      </c>
      <c r="AY11" s="89">
        <v>0</v>
      </c>
      <c r="AZ11" s="88">
        <f t="shared" ref="AZ11:AZ16" si="18">+AY11/12*4</f>
        <v>0</v>
      </c>
      <c r="BA11" s="88">
        <v>0</v>
      </c>
      <c r="BB11" s="89">
        <v>0</v>
      </c>
      <c r="BC11" s="88">
        <f t="shared" ref="BC11:BC16" si="19">+BB11/12*4</f>
        <v>0</v>
      </c>
      <c r="BD11" s="88">
        <v>0</v>
      </c>
      <c r="BE11" s="89">
        <v>2154421.5</v>
      </c>
      <c r="BF11" s="88">
        <f t="shared" ref="BF11:BF16" si="20">+BE11/12*5</f>
        <v>897675.625</v>
      </c>
      <c r="BG11" s="88">
        <v>897675.66</v>
      </c>
      <c r="BH11" s="89">
        <v>9804.9</v>
      </c>
      <c r="BI11" s="88">
        <f t="shared" ref="BI11:BI16" si="21">+BH11/12*5</f>
        <v>4085.3749999999995</v>
      </c>
      <c r="BJ11" s="88">
        <v>3706.1</v>
      </c>
      <c r="BK11" s="89">
        <v>0</v>
      </c>
      <c r="BL11" s="88">
        <f t="shared" ref="BL11:BL16" si="22">+BK11/12*4</f>
        <v>0</v>
      </c>
      <c r="BM11" s="88">
        <v>0</v>
      </c>
      <c r="BN11" s="89">
        <v>0</v>
      </c>
      <c r="BO11" s="88">
        <f t="shared" ref="BO11:BO16" si="23">+BN11/12*4</f>
        <v>0</v>
      </c>
      <c r="BP11" s="88">
        <v>0</v>
      </c>
      <c r="BQ11" s="89">
        <f t="shared" si="4"/>
        <v>57796.399999999994</v>
      </c>
      <c r="BR11" s="88">
        <f t="shared" si="4"/>
        <v>24081.833333333336</v>
      </c>
      <c r="BS11" s="88">
        <f t="shared" si="4"/>
        <v>12723.684000000001</v>
      </c>
      <c r="BT11" s="88">
        <f t="shared" ref="BT11:BT16" si="24">+BS11/BR11*100</f>
        <v>52.835196655847071</v>
      </c>
      <c r="BU11" s="88">
        <f>BS11/BQ11*100</f>
        <v>22.014665273269621</v>
      </c>
      <c r="BV11" s="89">
        <v>34547.699999999997</v>
      </c>
      <c r="BW11" s="88">
        <f t="shared" ref="BW11:BW16" si="25">+BV11/12*5</f>
        <v>14394.875</v>
      </c>
      <c r="BX11" s="88">
        <v>2305.819</v>
      </c>
      <c r="BY11" s="89">
        <v>6325</v>
      </c>
      <c r="BZ11" s="88">
        <f t="shared" ref="BZ11:BZ16" si="26">+BY11/12*5</f>
        <v>2635.416666666667</v>
      </c>
      <c r="CA11" s="88">
        <v>3395.4</v>
      </c>
      <c r="CB11" s="92">
        <v>3526.7</v>
      </c>
      <c r="CC11" s="88">
        <f t="shared" ref="CC11:CC16" si="27">+CB11/12*5</f>
        <v>1469.4583333333333</v>
      </c>
      <c r="CD11" s="88">
        <v>745.96500000000003</v>
      </c>
      <c r="CE11" s="89">
        <v>13397</v>
      </c>
      <c r="CF11" s="88">
        <f t="shared" ref="CF11:CF16" si="28">+CE11/12*5</f>
        <v>5582.0833333333339</v>
      </c>
      <c r="CG11" s="88">
        <v>6276.5</v>
      </c>
      <c r="CH11" s="89">
        <v>0</v>
      </c>
      <c r="CI11" s="88">
        <f t="shared" ref="CI11:CI14" si="29">+CH11/12*9</f>
        <v>0</v>
      </c>
      <c r="CJ11" s="88">
        <v>0</v>
      </c>
      <c r="CK11" s="89">
        <v>4454.3999999999996</v>
      </c>
      <c r="CL11" s="88">
        <f t="shared" ref="CL11:CL16" si="30">+CK11/12*5</f>
        <v>1856</v>
      </c>
      <c r="CM11" s="88">
        <v>890.88</v>
      </c>
      <c r="CN11" s="89">
        <v>0</v>
      </c>
      <c r="CO11" s="88">
        <f t="shared" ref="CO11:CO16" si="31">+CN11/12*5</f>
        <v>0</v>
      </c>
      <c r="CP11" s="88">
        <v>0</v>
      </c>
      <c r="CQ11" s="89">
        <v>203749.5</v>
      </c>
      <c r="CR11" s="88">
        <f t="shared" ref="CR11:CR16" si="32">+CQ11/12*5</f>
        <v>84895.625</v>
      </c>
      <c r="CS11" s="88">
        <v>75445.355500000005</v>
      </c>
      <c r="CT11" s="89">
        <v>74712</v>
      </c>
      <c r="CU11" s="88">
        <f t="shared" ref="CU11:CU16" si="33">+CT11/12*5</f>
        <v>31130</v>
      </c>
      <c r="CV11" s="88">
        <v>24053.354500000001</v>
      </c>
      <c r="CW11" s="88">
        <f t="shared" ref="CW11:CW16" si="34">+CV11/CU11*100</f>
        <v>77.267441374879539</v>
      </c>
      <c r="CX11" s="89">
        <v>8000</v>
      </c>
      <c r="CY11" s="88">
        <f t="shared" ref="CY11:CY16" si="35">+CX11/12*5</f>
        <v>3333.333333333333</v>
      </c>
      <c r="CZ11" s="88">
        <v>1329.17</v>
      </c>
      <c r="DA11" s="89">
        <v>500</v>
      </c>
      <c r="DB11" s="88">
        <f t="shared" ref="DB11:DB16" si="36">+DA11/12*5</f>
        <v>208.33333333333331</v>
      </c>
      <c r="DC11" s="88">
        <v>70</v>
      </c>
      <c r="DD11" s="89">
        <v>0</v>
      </c>
      <c r="DE11" s="88">
        <f t="shared" ref="DE11:DE16" si="37">+DD11/12*5</f>
        <v>0</v>
      </c>
      <c r="DF11" s="88">
        <v>0</v>
      </c>
      <c r="DG11" s="89">
        <v>2500</v>
      </c>
      <c r="DH11" s="88">
        <f t="shared" ref="DH11:DH16" si="38">+DG11/12*5</f>
        <v>1041.6666666666667</v>
      </c>
      <c r="DI11" s="88">
        <v>3497.6350000000002</v>
      </c>
      <c r="DJ11" s="93">
        <v>0</v>
      </c>
      <c r="DK11" s="89">
        <f t="shared" si="5"/>
        <v>3079752.6</v>
      </c>
      <c r="DL11" s="88">
        <f t="shared" si="5"/>
        <v>1283230.2499999998</v>
      </c>
      <c r="DM11" s="88">
        <f t="shared" si="5"/>
        <v>1192846.7623999999</v>
      </c>
      <c r="DN11" s="89">
        <v>0</v>
      </c>
      <c r="DO11" s="88">
        <f t="shared" ref="DO11:DO16" si="39">+DN11/12*5</f>
        <v>0</v>
      </c>
      <c r="DP11" s="88">
        <v>0</v>
      </c>
      <c r="DQ11" s="89">
        <v>40113.413200000003</v>
      </c>
      <c r="DR11" s="88">
        <f t="shared" ref="DR11:DR16" si="40">+DQ11/12*5</f>
        <v>16713.922166666667</v>
      </c>
      <c r="DS11" s="88">
        <v>35635.599999999999</v>
      </c>
      <c r="DT11" s="94">
        <v>0</v>
      </c>
      <c r="DU11" s="88">
        <f t="shared" ref="DU11:DU16" si="41">+DT11/12*4</f>
        <v>0</v>
      </c>
      <c r="DV11" s="93">
        <v>0</v>
      </c>
      <c r="DW11" s="94">
        <v>0</v>
      </c>
      <c r="DX11" s="88">
        <f t="shared" ref="DX11:DX16" si="42">+DW11/12*3</f>
        <v>0</v>
      </c>
      <c r="DY11" s="93">
        <v>0</v>
      </c>
      <c r="DZ11" s="94">
        <v>0</v>
      </c>
      <c r="EA11" s="88">
        <f t="shared" ref="EA11:EA16" si="43">+DZ11/12*4</f>
        <v>0</v>
      </c>
      <c r="EB11" s="93">
        <v>0</v>
      </c>
      <c r="EC11" s="89">
        <v>920000</v>
      </c>
      <c r="ED11" s="88">
        <f t="shared" ref="ED11:ED16" si="44">+EC11/12*5</f>
        <v>383333.33333333337</v>
      </c>
      <c r="EE11" s="93">
        <v>0</v>
      </c>
      <c r="EF11" s="93">
        <v>0</v>
      </c>
      <c r="EG11" s="89">
        <f t="shared" si="6"/>
        <v>960113.41319999995</v>
      </c>
      <c r="EH11" s="88">
        <f t="shared" si="6"/>
        <v>400047.25550000003</v>
      </c>
      <c r="EI11" s="88">
        <f>DP11+DS11+DV11+DY11+EB11+EE11+EF11</f>
        <v>35635.599999999999</v>
      </c>
      <c r="EJ11" s="95"/>
      <c r="EK11" s="95"/>
      <c r="EL11" s="95"/>
      <c r="EM11" s="95"/>
      <c r="EN11" s="95"/>
      <c r="EO11" s="95"/>
      <c r="EP11" s="95"/>
      <c r="EQ11" s="95"/>
      <c r="ER11" s="95"/>
      <c r="ES11" s="95"/>
      <c r="ET11" s="95"/>
      <c r="EU11" s="95"/>
      <c r="EV11" s="95"/>
      <c r="EW11" s="95"/>
      <c r="EX11" s="95"/>
      <c r="EY11" s="95"/>
      <c r="EZ11" s="95"/>
      <c r="FA11" s="95"/>
      <c r="FB11" s="95"/>
      <c r="FC11" s="95"/>
      <c r="FD11" s="95"/>
      <c r="FE11" s="95"/>
      <c r="FF11" s="95"/>
      <c r="FG11" s="95"/>
      <c r="FH11" s="95"/>
      <c r="FI11" s="95"/>
      <c r="FJ11" s="95"/>
      <c r="FK11" s="95"/>
      <c r="FL11" s="95"/>
      <c r="FM11" s="95"/>
      <c r="FN11" s="95"/>
      <c r="FO11" s="95"/>
      <c r="FP11" s="95"/>
      <c r="FQ11" s="95"/>
      <c r="FR11" s="95"/>
      <c r="FS11" s="95"/>
      <c r="FT11" s="95"/>
      <c r="FU11" s="95"/>
      <c r="FV11" s="95"/>
      <c r="FW11" s="95"/>
      <c r="FX11" s="95"/>
      <c r="FY11" s="95"/>
      <c r="FZ11" s="95"/>
      <c r="GA11" s="95"/>
      <c r="GB11" s="95"/>
      <c r="GC11" s="95"/>
      <c r="GD11" s="95"/>
      <c r="GE11" s="95"/>
      <c r="GF11" s="95"/>
      <c r="GG11" s="95"/>
      <c r="GH11" s="95"/>
      <c r="GI11" s="95"/>
      <c r="GJ11" s="95"/>
      <c r="GK11" s="95"/>
      <c r="GL11" s="95"/>
      <c r="GM11" s="95"/>
      <c r="GN11" s="95"/>
      <c r="GO11" s="95"/>
      <c r="GP11" s="95"/>
      <c r="GQ11" s="95"/>
      <c r="GR11" s="95"/>
      <c r="GS11" s="95"/>
      <c r="GT11" s="95"/>
      <c r="GU11" s="95"/>
      <c r="GV11" s="95"/>
      <c r="GW11" s="95"/>
      <c r="GX11" s="95"/>
      <c r="GY11" s="95"/>
      <c r="GZ11" s="95"/>
      <c r="HA11" s="95"/>
      <c r="HB11" s="95"/>
      <c r="HC11" s="95"/>
      <c r="HD11" s="95"/>
      <c r="HE11" s="95"/>
      <c r="HF11" s="95"/>
      <c r="HG11" s="95"/>
      <c r="HH11" s="95"/>
      <c r="HI11" s="95"/>
      <c r="HJ11" s="95"/>
      <c r="HK11" s="95"/>
      <c r="HL11" s="95"/>
      <c r="HM11" s="95"/>
      <c r="HN11" s="95"/>
      <c r="HO11" s="95"/>
      <c r="HP11" s="95"/>
      <c r="HQ11" s="95"/>
      <c r="HR11" s="95"/>
      <c r="HS11" s="95"/>
      <c r="HT11" s="95"/>
      <c r="HU11" s="95"/>
      <c r="HV11" s="96"/>
      <c r="HW11" s="96"/>
      <c r="HX11" s="96"/>
      <c r="HY11" s="96"/>
      <c r="HZ11" s="96"/>
      <c r="IA11" s="96"/>
      <c r="IB11" s="96"/>
      <c r="IC11" s="96"/>
      <c r="ID11" s="96"/>
      <c r="IE11" s="96"/>
      <c r="IF11" s="96"/>
      <c r="IG11" s="96"/>
      <c r="IH11" s="96"/>
      <c r="II11" s="96"/>
      <c r="IJ11" s="96"/>
      <c r="IK11" s="96"/>
      <c r="IL11" s="96"/>
      <c r="IM11" s="96"/>
      <c r="IN11" s="96"/>
      <c r="IO11" s="96"/>
      <c r="IP11" s="96"/>
      <c r="IQ11" s="96"/>
      <c r="IR11" s="96"/>
      <c r="IS11" s="96"/>
      <c r="IT11" s="96"/>
      <c r="IU11" s="96"/>
    </row>
    <row r="12" spans="1:255" s="67" customFormat="1" ht="34.5" customHeight="1" x14ac:dyDescent="0.4">
      <c r="A12" s="85">
        <v>3</v>
      </c>
      <c r="B12" s="86" t="s">
        <v>60</v>
      </c>
      <c r="C12" s="87">
        <v>35331.213799999998</v>
      </c>
      <c r="D12" s="88">
        <v>23831.5533</v>
      </c>
      <c r="E12" s="89">
        <f t="shared" si="0"/>
        <v>1140784.3557</v>
      </c>
      <c r="F12" s="90">
        <f t="shared" si="0"/>
        <v>475326.8148750001</v>
      </c>
      <c r="G12" s="90">
        <f t="shared" si="0"/>
        <v>440900.57739999995</v>
      </c>
      <c r="H12" s="90">
        <f t="shared" si="7"/>
        <v>92.757354224997073</v>
      </c>
      <c r="I12" s="90">
        <f>G12/E12*100</f>
        <v>38.648897593748792</v>
      </c>
      <c r="J12" s="89">
        <f t="shared" si="1"/>
        <v>283396</v>
      </c>
      <c r="K12" s="90">
        <f t="shared" si="1"/>
        <v>118081.66666666667</v>
      </c>
      <c r="L12" s="90">
        <f t="shared" si="1"/>
        <v>96120.877399999998</v>
      </c>
      <c r="M12" s="90">
        <f>+L12-K12</f>
        <v>-21960.789266666674</v>
      </c>
      <c r="N12" s="90">
        <f>+L12/K12*100</f>
        <v>81.40203311267625</v>
      </c>
      <c r="O12" s="90">
        <f>L12/J12*100</f>
        <v>33.917513796948441</v>
      </c>
      <c r="P12" s="89">
        <f t="shared" si="2"/>
        <v>46086</v>
      </c>
      <c r="Q12" s="90">
        <f t="shared" si="2"/>
        <v>19202.5</v>
      </c>
      <c r="R12" s="90">
        <f>W12+AB12+AG12</f>
        <v>14118.21</v>
      </c>
      <c r="S12" s="90">
        <f t="shared" si="8"/>
        <v>73.522770472594715</v>
      </c>
      <c r="T12" s="91">
        <f>R12/P12*100</f>
        <v>30.634487696914466</v>
      </c>
      <c r="U12" s="89">
        <v>10</v>
      </c>
      <c r="V12" s="88">
        <f t="shared" si="9"/>
        <v>4.166666666666667</v>
      </c>
      <c r="W12" s="88">
        <v>0</v>
      </c>
      <c r="X12" s="88">
        <f t="shared" si="10"/>
        <v>0</v>
      </c>
      <c r="Y12" s="88">
        <f t="shared" si="3"/>
        <v>0</v>
      </c>
      <c r="Z12" s="89">
        <v>11031</v>
      </c>
      <c r="AA12" s="88">
        <f t="shared" si="11"/>
        <v>4596.25</v>
      </c>
      <c r="AB12" s="88">
        <v>2581.61</v>
      </c>
      <c r="AC12" s="88">
        <f t="shared" si="12"/>
        <v>56.167745444655971</v>
      </c>
      <c r="AD12" s="88">
        <f t="shared" si="13"/>
        <v>23.403227268606656</v>
      </c>
      <c r="AE12" s="89">
        <v>35045</v>
      </c>
      <c r="AF12" s="88">
        <f t="shared" si="14"/>
        <v>14602.083333333332</v>
      </c>
      <c r="AG12" s="88">
        <v>11536.599999999999</v>
      </c>
      <c r="AH12" s="88">
        <f>+AG12/AF12*100</f>
        <v>79.006534455699807</v>
      </c>
      <c r="AI12" s="88">
        <f>AG12/AE12*100</f>
        <v>32.919389356541586</v>
      </c>
      <c r="AJ12" s="89">
        <v>64147</v>
      </c>
      <c r="AK12" s="88">
        <f t="shared" si="15"/>
        <v>26727.916666666664</v>
      </c>
      <c r="AL12" s="88">
        <v>25635.831399999999</v>
      </c>
      <c r="AM12" s="88">
        <f>+AL12/AK12*100</f>
        <v>95.914065131650744</v>
      </c>
      <c r="AN12" s="88">
        <f>AL12/AJ12*100</f>
        <v>39.964193804854474</v>
      </c>
      <c r="AO12" s="89">
        <v>7554</v>
      </c>
      <c r="AP12" s="88">
        <f t="shared" si="16"/>
        <v>3147.5</v>
      </c>
      <c r="AQ12" s="88">
        <v>2271.2750000000001</v>
      </c>
      <c r="AR12" s="88">
        <f>+AQ12/AP12*100</f>
        <v>72.161239078633841</v>
      </c>
      <c r="AS12" s="88">
        <f>AQ12/AO12*100</f>
        <v>30.067182949430766</v>
      </c>
      <c r="AT12" s="89">
        <v>1000</v>
      </c>
      <c r="AU12" s="88">
        <f t="shared" si="17"/>
        <v>416.66666666666663</v>
      </c>
      <c r="AV12" s="88">
        <v>392</v>
      </c>
      <c r="AW12" s="88">
        <f>+AV12/AU12*100</f>
        <v>94.080000000000013</v>
      </c>
      <c r="AX12" s="88">
        <f>AV12/AT12*100</f>
        <v>39.200000000000003</v>
      </c>
      <c r="AY12" s="89">
        <v>0</v>
      </c>
      <c r="AZ12" s="88">
        <f t="shared" si="18"/>
        <v>0</v>
      </c>
      <c r="BA12" s="88">
        <v>0</v>
      </c>
      <c r="BB12" s="89">
        <v>0</v>
      </c>
      <c r="BC12" s="88">
        <f t="shared" si="19"/>
        <v>0</v>
      </c>
      <c r="BD12" s="88">
        <v>0</v>
      </c>
      <c r="BE12" s="89">
        <v>814792.5</v>
      </c>
      <c r="BF12" s="88">
        <f t="shared" si="20"/>
        <v>339496.875</v>
      </c>
      <c r="BG12" s="88">
        <v>339750</v>
      </c>
      <c r="BH12" s="89">
        <v>1089</v>
      </c>
      <c r="BI12" s="88">
        <f t="shared" si="21"/>
        <v>453.75</v>
      </c>
      <c r="BJ12" s="88">
        <v>411.8</v>
      </c>
      <c r="BK12" s="89">
        <v>0</v>
      </c>
      <c r="BL12" s="88">
        <f t="shared" si="22"/>
        <v>0</v>
      </c>
      <c r="BM12" s="88">
        <v>0</v>
      </c>
      <c r="BN12" s="89">
        <v>0</v>
      </c>
      <c r="BO12" s="88">
        <f t="shared" si="23"/>
        <v>0</v>
      </c>
      <c r="BP12" s="88">
        <v>0</v>
      </c>
      <c r="BQ12" s="89">
        <f t="shared" si="4"/>
        <v>74678</v>
      </c>
      <c r="BR12" s="88">
        <f t="shared" si="4"/>
        <v>31115.833333333332</v>
      </c>
      <c r="BS12" s="88">
        <f t="shared" si="4"/>
        <v>9885.4250000000011</v>
      </c>
      <c r="BT12" s="88">
        <f t="shared" si="24"/>
        <v>31.7697581617076</v>
      </c>
      <c r="BU12" s="88">
        <f>BS12/BQ12*100</f>
        <v>13.237399234044833</v>
      </c>
      <c r="BV12" s="89">
        <v>71098</v>
      </c>
      <c r="BW12" s="88">
        <f t="shared" si="25"/>
        <v>29624.166666666664</v>
      </c>
      <c r="BX12" s="88">
        <v>8468.7250000000004</v>
      </c>
      <c r="BY12" s="89">
        <v>0</v>
      </c>
      <c r="BZ12" s="88">
        <f t="shared" si="26"/>
        <v>0</v>
      </c>
      <c r="CA12" s="88">
        <v>0</v>
      </c>
      <c r="CB12" s="92">
        <v>0</v>
      </c>
      <c r="CC12" s="88">
        <f t="shared" si="27"/>
        <v>0</v>
      </c>
      <c r="CD12" s="88">
        <v>0</v>
      </c>
      <c r="CE12" s="89">
        <v>3580</v>
      </c>
      <c r="CF12" s="88">
        <f t="shared" si="28"/>
        <v>1491.6666666666665</v>
      </c>
      <c r="CG12" s="88">
        <v>1416.7</v>
      </c>
      <c r="CH12" s="89">
        <v>0</v>
      </c>
      <c r="CI12" s="88">
        <f t="shared" si="29"/>
        <v>0</v>
      </c>
      <c r="CJ12" s="88">
        <v>0</v>
      </c>
      <c r="CK12" s="89">
        <v>1999</v>
      </c>
      <c r="CL12" s="88">
        <f t="shared" si="30"/>
        <v>832.91666666666674</v>
      </c>
      <c r="CM12" s="88">
        <v>666.2</v>
      </c>
      <c r="CN12" s="89">
        <v>0</v>
      </c>
      <c r="CO12" s="88">
        <f t="shared" si="31"/>
        <v>0</v>
      </c>
      <c r="CP12" s="88">
        <v>0</v>
      </c>
      <c r="CQ12" s="89">
        <v>48622</v>
      </c>
      <c r="CR12" s="88">
        <f t="shared" si="32"/>
        <v>20259.166666666668</v>
      </c>
      <c r="CS12" s="88">
        <v>17437.567999999999</v>
      </c>
      <c r="CT12" s="89">
        <v>19600</v>
      </c>
      <c r="CU12" s="88">
        <f t="shared" si="33"/>
        <v>8166.6666666666661</v>
      </c>
      <c r="CV12" s="88">
        <v>6149.3680000000004</v>
      </c>
      <c r="CW12" s="88">
        <f t="shared" si="34"/>
        <v>75.298383673469388</v>
      </c>
      <c r="CX12" s="89">
        <v>300</v>
      </c>
      <c r="CY12" s="88">
        <f t="shared" si="35"/>
        <v>125</v>
      </c>
      <c r="CZ12" s="88">
        <v>911.15</v>
      </c>
      <c r="DA12" s="89">
        <v>1000</v>
      </c>
      <c r="DB12" s="88">
        <f t="shared" si="36"/>
        <v>416.66666666666663</v>
      </c>
      <c r="DC12" s="88">
        <v>0</v>
      </c>
      <c r="DD12" s="89">
        <v>20000</v>
      </c>
      <c r="DE12" s="88">
        <f t="shared" si="37"/>
        <v>8333.3333333333339</v>
      </c>
      <c r="DF12" s="88">
        <v>0</v>
      </c>
      <c r="DG12" s="89">
        <v>40009</v>
      </c>
      <c r="DH12" s="88">
        <f t="shared" si="38"/>
        <v>16670.416666666668</v>
      </c>
      <c r="DI12" s="88">
        <v>25469.418000000001</v>
      </c>
      <c r="DJ12" s="93">
        <v>0</v>
      </c>
      <c r="DK12" s="89">
        <f t="shared" si="5"/>
        <v>1121276.5</v>
      </c>
      <c r="DL12" s="88">
        <f t="shared" si="5"/>
        <v>467198.54166666674</v>
      </c>
      <c r="DM12" s="88">
        <f t="shared" si="5"/>
        <v>436948.87739999994</v>
      </c>
      <c r="DN12" s="89">
        <v>0</v>
      </c>
      <c r="DO12" s="88">
        <f t="shared" si="39"/>
        <v>0</v>
      </c>
      <c r="DP12" s="88">
        <v>0</v>
      </c>
      <c r="DQ12" s="89">
        <v>19507.8557</v>
      </c>
      <c r="DR12" s="88">
        <f t="shared" si="40"/>
        <v>8128.273208333334</v>
      </c>
      <c r="DS12" s="88">
        <v>3951.7</v>
      </c>
      <c r="DT12" s="94">
        <v>0</v>
      </c>
      <c r="DU12" s="88">
        <f t="shared" si="41"/>
        <v>0</v>
      </c>
      <c r="DV12" s="93">
        <v>0</v>
      </c>
      <c r="DW12" s="94">
        <v>0</v>
      </c>
      <c r="DX12" s="88">
        <f t="shared" si="42"/>
        <v>0</v>
      </c>
      <c r="DY12" s="93">
        <v>0</v>
      </c>
      <c r="DZ12" s="94">
        <v>0</v>
      </c>
      <c r="EA12" s="88">
        <f t="shared" si="43"/>
        <v>0</v>
      </c>
      <c r="EB12" s="93">
        <v>0</v>
      </c>
      <c r="EC12" s="89">
        <v>188800</v>
      </c>
      <c r="ED12" s="88">
        <f t="shared" si="44"/>
        <v>78666.666666666672</v>
      </c>
      <c r="EE12" s="93">
        <v>0</v>
      </c>
      <c r="EF12" s="93">
        <v>0</v>
      </c>
      <c r="EG12" s="89">
        <f t="shared" si="6"/>
        <v>208307.85570000001</v>
      </c>
      <c r="EH12" s="88">
        <f t="shared" si="6"/>
        <v>86794.939875000011</v>
      </c>
      <c r="EI12" s="88">
        <f>DP12+DS12+DV12+DY12+EB12+EE12+EF12</f>
        <v>3951.7</v>
      </c>
      <c r="EJ12" s="95"/>
      <c r="EK12" s="95"/>
      <c r="EL12" s="95"/>
      <c r="EM12" s="95"/>
      <c r="EN12" s="95"/>
      <c r="EO12" s="95"/>
      <c r="EP12" s="95"/>
      <c r="EQ12" s="95"/>
      <c r="ER12" s="95"/>
      <c r="ES12" s="95"/>
      <c r="ET12" s="95"/>
      <c r="EU12" s="95"/>
      <c r="EV12" s="95"/>
      <c r="EW12" s="95"/>
      <c r="EX12" s="95"/>
      <c r="EY12" s="95"/>
      <c r="EZ12" s="95"/>
      <c r="FA12" s="95"/>
      <c r="FB12" s="95"/>
      <c r="FC12" s="95"/>
      <c r="FD12" s="95"/>
      <c r="FE12" s="95"/>
      <c r="FF12" s="95"/>
      <c r="FG12" s="95"/>
      <c r="FH12" s="95"/>
      <c r="FI12" s="95"/>
      <c r="FJ12" s="95"/>
      <c r="FK12" s="95"/>
      <c r="FL12" s="95"/>
      <c r="FM12" s="95"/>
      <c r="FN12" s="95"/>
      <c r="FO12" s="95"/>
      <c r="FP12" s="95"/>
      <c r="FQ12" s="95"/>
      <c r="FR12" s="95"/>
      <c r="FS12" s="95"/>
      <c r="FT12" s="95"/>
      <c r="FU12" s="95"/>
      <c r="FV12" s="95"/>
      <c r="FW12" s="95"/>
      <c r="FX12" s="95"/>
      <c r="FY12" s="95"/>
      <c r="FZ12" s="95"/>
      <c r="GA12" s="95"/>
      <c r="GB12" s="95"/>
      <c r="GC12" s="95"/>
      <c r="GD12" s="95"/>
      <c r="GE12" s="95"/>
      <c r="GF12" s="95"/>
      <c r="GG12" s="95"/>
      <c r="GH12" s="95"/>
      <c r="GI12" s="95"/>
      <c r="GJ12" s="95"/>
      <c r="GK12" s="95"/>
      <c r="GL12" s="95"/>
      <c r="GM12" s="95"/>
      <c r="GN12" s="95"/>
      <c r="GO12" s="95"/>
      <c r="GP12" s="95"/>
      <c r="GQ12" s="95"/>
      <c r="GR12" s="95"/>
      <c r="GS12" s="95"/>
      <c r="GT12" s="95"/>
      <c r="GU12" s="95"/>
      <c r="GV12" s="95"/>
      <c r="GW12" s="95"/>
      <c r="GX12" s="95"/>
      <c r="GY12" s="95"/>
      <c r="GZ12" s="95"/>
      <c r="HA12" s="95"/>
      <c r="HB12" s="95"/>
      <c r="HC12" s="95"/>
      <c r="HD12" s="95"/>
      <c r="HE12" s="95"/>
      <c r="HF12" s="95"/>
      <c r="HG12" s="95"/>
      <c r="HH12" s="95"/>
      <c r="HI12" s="95"/>
      <c r="HJ12" s="95"/>
      <c r="HK12" s="95"/>
      <c r="HL12" s="95"/>
      <c r="HM12" s="95"/>
      <c r="HN12" s="95"/>
      <c r="HO12" s="95"/>
      <c r="HP12" s="95"/>
      <c r="HQ12" s="95"/>
      <c r="HR12" s="95"/>
      <c r="HS12" s="95"/>
      <c r="HT12" s="95"/>
      <c r="HU12" s="95"/>
      <c r="HV12" s="96"/>
      <c r="HW12" s="96"/>
      <c r="HX12" s="96"/>
      <c r="HY12" s="96"/>
      <c r="HZ12" s="96"/>
      <c r="IA12" s="96"/>
      <c r="IB12" s="96"/>
      <c r="IC12" s="96"/>
      <c r="ID12" s="96"/>
      <c r="IE12" s="96"/>
      <c r="IF12" s="96"/>
      <c r="IG12" s="96"/>
      <c r="IH12" s="96"/>
      <c r="II12" s="96"/>
      <c r="IJ12" s="96"/>
      <c r="IK12" s="96"/>
      <c r="IL12" s="96"/>
      <c r="IM12" s="96"/>
      <c r="IN12" s="96"/>
      <c r="IO12" s="96"/>
      <c r="IP12" s="96"/>
      <c r="IQ12" s="96"/>
      <c r="IR12" s="96"/>
      <c r="IS12" s="96"/>
      <c r="IT12" s="96"/>
      <c r="IU12" s="96"/>
    </row>
    <row r="13" spans="1:255" s="67" customFormat="1" ht="34.5" customHeight="1" x14ac:dyDescent="0.4">
      <c r="A13" s="85">
        <v>4</v>
      </c>
      <c r="B13" s="86" t="s">
        <v>61</v>
      </c>
      <c r="C13" s="87">
        <v>140843.5569</v>
      </c>
      <c r="D13" s="88">
        <v>1281160.8918999999</v>
      </c>
      <c r="E13" s="89">
        <f t="shared" si="0"/>
        <v>5489771.8408000004</v>
      </c>
      <c r="F13" s="90">
        <f t="shared" si="0"/>
        <v>2287404.9336666665</v>
      </c>
      <c r="G13" s="90">
        <f t="shared" si="0"/>
        <v>2518281.3510999996</v>
      </c>
      <c r="H13" s="90">
        <f t="shared" si="7"/>
        <v>110.09337761037538</v>
      </c>
      <c r="I13" s="90">
        <f>G13/E13*100</f>
        <v>45.872240670989733</v>
      </c>
      <c r="J13" s="89">
        <f t="shared" si="1"/>
        <v>1211493</v>
      </c>
      <c r="K13" s="90">
        <f t="shared" si="1"/>
        <v>504788.75</v>
      </c>
      <c r="L13" s="90">
        <f t="shared" si="1"/>
        <v>376102.17609999998</v>
      </c>
      <c r="M13" s="90">
        <f>+L13-K13</f>
        <v>-128686.57390000002</v>
      </c>
      <c r="N13" s="90">
        <f>+L13/K13*100</f>
        <v>74.506845903360556</v>
      </c>
      <c r="O13" s="90">
        <f>L13/J13*100</f>
        <v>31.044519126400232</v>
      </c>
      <c r="P13" s="89">
        <f t="shared" si="2"/>
        <v>302524</v>
      </c>
      <c r="Q13" s="90">
        <f t="shared" si="2"/>
        <v>126051.66666666667</v>
      </c>
      <c r="R13" s="90">
        <f>W13+AB13+AG13</f>
        <v>50711.127999999997</v>
      </c>
      <c r="S13" s="90">
        <f t="shared" si="8"/>
        <v>40.230430379077362</v>
      </c>
      <c r="T13" s="91">
        <f>R13/P13*100</f>
        <v>16.762679324615569</v>
      </c>
      <c r="U13" s="89">
        <v>0</v>
      </c>
      <c r="V13" s="88">
        <f t="shared" si="9"/>
        <v>0</v>
      </c>
      <c r="W13" s="88">
        <v>356.61099999999999</v>
      </c>
      <c r="X13" s="88" t="e">
        <f t="shared" si="10"/>
        <v>#DIV/0!</v>
      </c>
      <c r="Y13" s="88" t="e">
        <f t="shared" si="3"/>
        <v>#DIV/0!</v>
      </c>
      <c r="Z13" s="89">
        <v>21350</v>
      </c>
      <c r="AA13" s="88">
        <f t="shared" si="11"/>
        <v>8895.8333333333339</v>
      </c>
      <c r="AB13" s="88">
        <v>9386.0169999999998</v>
      </c>
      <c r="AC13" s="88">
        <f t="shared" si="12"/>
        <v>105.51026135831381</v>
      </c>
      <c r="AD13" s="88">
        <f t="shared" si="13"/>
        <v>43.962608899297422</v>
      </c>
      <c r="AE13" s="89">
        <v>281174</v>
      </c>
      <c r="AF13" s="88">
        <f t="shared" si="14"/>
        <v>117155.83333333334</v>
      </c>
      <c r="AG13" s="88">
        <v>40968.5</v>
      </c>
      <c r="AH13" s="88">
        <f>+AG13/AF13*100</f>
        <v>34.969236131363495</v>
      </c>
      <c r="AI13" s="88">
        <f>AG13/AE13*100</f>
        <v>14.570515054734789</v>
      </c>
      <c r="AJ13" s="89">
        <v>612366</v>
      </c>
      <c r="AK13" s="88">
        <f t="shared" si="15"/>
        <v>255152.5</v>
      </c>
      <c r="AL13" s="88">
        <v>203971.27100000001</v>
      </c>
      <c r="AM13" s="88">
        <f>+AL13/AK13*100</f>
        <v>79.940925916853644</v>
      </c>
      <c r="AN13" s="88">
        <f>AL13/AJ13*100</f>
        <v>33.308719132022354</v>
      </c>
      <c r="AO13" s="89">
        <v>19863</v>
      </c>
      <c r="AP13" s="88">
        <f t="shared" si="16"/>
        <v>8276.25</v>
      </c>
      <c r="AQ13" s="88">
        <v>14924.416499999999</v>
      </c>
      <c r="AR13" s="88">
        <f>+AQ13/AP13*100</f>
        <v>180.32824648844584</v>
      </c>
      <c r="AS13" s="88">
        <f>AQ13/AO13*100</f>
        <v>75.136769370185775</v>
      </c>
      <c r="AT13" s="89">
        <v>19000</v>
      </c>
      <c r="AU13" s="88">
        <f t="shared" si="17"/>
        <v>7916.6666666666661</v>
      </c>
      <c r="AV13" s="88">
        <v>8475.4</v>
      </c>
      <c r="AW13" s="88">
        <f>+AV13/AU13*100</f>
        <v>107.05768421052633</v>
      </c>
      <c r="AX13" s="88">
        <f>AV13/AT13*100</f>
        <v>44.607368421052627</v>
      </c>
      <c r="AY13" s="89">
        <v>0</v>
      </c>
      <c r="AZ13" s="88">
        <f t="shared" si="18"/>
        <v>0</v>
      </c>
      <c r="BA13" s="88">
        <v>0</v>
      </c>
      <c r="BB13" s="89">
        <v>0</v>
      </c>
      <c r="BC13" s="88">
        <f t="shared" si="19"/>
        <v>0</v>
      </c>
      <c r="BD13" s="88">
        <v>0</v>
      </c>
      <c r="BE13" s="89">
        <v>3645956.6</v>
      </c>
      <c r="BF13" s="88">
        <f t="shared" si="20"/>
        <v>1519148.5833333335</v>
      </c>
      <c r="BG13" s="88">
        <v>1519148.66</v>
      </c>
      <c r="BH13" s="89">
        <v>3486</v>
      </c>
      <c r="BI13" s="88">
        <f t="shared" si="21"/>
        <v>1452.5</v>
      </c>
      <c r="BJ13" s="88">
        <v>1445.3</v>
      </c>
      <c r="BK13" s="89">
        <v>0</v>
      </c>
      <c r="BL13" s="88">
        <f t="shared" si="22"/>
        <v>0</v>
      </c>
      <c r="BM13" s="88">
        <v>0</v>
      </c>
      <c r="BN13" s="89">
        <v>0</v>
      </c>
      <c r="BO13" s="88">
        <f t="shared" si="23"/>
        <v>0</v>
      </c>
      <c r="BP13" s="88">
        <v>0</v>
      </c>
      <c r="BQ13" s="89">
        <f t="shared" si="4"/>
        <v>54905</v>
      </c>
      <c r="BR13" s="88">
        <f t="shared" si="4"/>
        <v>22877.083333333332</v>
      </c>
      <c r="BS13" s="88">
        <f t="shared" si="4"/>
        <v>13121.555</v>
      </c>
      <c r="BT13" s="88">
        <f t="shared" si="24"/>
        <v>57.356765321919681</v>
      </c>
      <c r="BU13" s="88">
        <f>BS13/BQ13*100</f>
        <v>23.898652217466534</v>
      </c>
      <c r="BV13" s="89">
        <v>41465</v>
      </c>
      <c r="BW13" s="88">
        <f t="shared" si="25"/>
        <v>17277.083333333332</v>
      </c>
      <c r="BX13" s="88">
        <v>7337.8950000000004</v>
      </c>
      <c r="BY13" s="89">
        <v>4900</v>
      </c>
      <c r="BZ13" s="88">
        <f t="shared" si="26"/>
        <v>2041.6666666666665</v>
      </c>
      <c r="CA13" s="88">
        <v>862.45</v>
      </c>
      <c r="CB13" s="92">
        <v>0</v>
      </c>
      <c r="CC13" s="88">
        <f t="shared" si="27"/>
        <v>0</v>
      </c>
      <c r="CD13" s="88">
        <v>0</v>
      </c>
      <c r="CE13" s="89">
        <v>8540</v>
      </c>
      <c r="CF13" s="88">
        <f t="shared" si="28"/>
        <v>3558.333333333333</v>
      </c>
      <c r="CG13" s="88">
        <v>4921.21</v>
      </c>
      <c r="CH13" s="89">
        <v>0</v>
      </c>
      <c r="CI13" s="88">
        <f t="shared" si="29"/>
        <v>0</v>
      </c>
      <c r="CJ13" s="88">
        <v>0</v>
      </c>
      <c r="CK13" s="89">
        <v>4454.3999999999996</v>
      </c>
      <c r="CL13" s="88">
        <f t="shared" si="30"/>
        <v>1856</v>
      </c>
      <c r="CM13" s="88">
        <v>1484.8</v>
      </c>
      <c r="CN13" s="89">
        <v>0</v>
      </c>
      <c r="CO13" s="88">
        <f t="shared" si="31"/>
        <v>0</v>
      </c>
      <c r="CP13" s="88">
        <v>0</v>
      </c>
      <c r="CQ13" s="89">
        <v>193335</v>
      </c>
      <c r="CR13" s="88">
        <f t="shared" si="32"/>
        <v>80556.25</v>
      </c>
      <c r="CS13" s="88">
        <v>67942.203599999993</v>
      </c>
      <c r="CT13" s="89">
        <v>114000</v>
      </c>
      <c r="CU13" s="88">
        <f t="shared" si="33"/>
        <v>47500</v>
      </c>
      <c r="CV13" s="88">
        <v>30400.400600000001</v>
      </c>
      <c r="CW13" s="88">
        <f t="shared" si="34"/>
        <v>64.000843368421059</v>
      </c>
      <c r="CX13" s="89">
        <v>8000</v>
      </c>
      <c r="CY13" s="88">
        <f t="shared" si="35"/>
        <v>3333.333333333333</v>
      </c>
      <c r="CZ13" s="88">
        <v>5611.9369999999999</v>
      </c>
      <c r="DA13" s="89">
        <v>1500</v>
      </c>
      <c r="DB13" s="88">
        <f t="shared" si="36"/>
        <v>625</v>
      </c>
      <c r="DC13" s="88">
        <v>560</v>
      </c>
      <c r="DD13" s="89">
        <v>0</v>
      </c>
      <c r="DE13" s="88">
        <f t="shared" si="37"/>
        <v>0</v>
      </c>
      <c r="DF13" s="88">
        <v>0</v>
      </c>
      <c r="DG13" s="89">
        <v>0</v>
      </c>
      <c r="DH13" s="88">
        <f t="shared" si="38"/>
        <v>0</v>
      </c>
      <c r="DI13" s="88">
        <v>10784.264999999999</v>
      </c>
      <c r="DJ13" s="93">
        <v>0</v>
      </c>
      <c r="DK13" s="89">
        <f t="shared" si="5"/>
        <v>4865390</v>
      </c>
      <c r="DL13" s="88">
        <f t="shared" si="5"/>
        <v>2027245.8333333333</v>
      </c>
      <c r="DM13" s="88">
        <f t="shared" si="5"/>
        <v>1898180.9360999996</v>
      </c>
      <c r="DN13" s="89">
        <v>0</v>
      </c>
      <c r="DO13" s="88">
        <f t="shared" si="39"/>
        <v>0</v>
      </c>
      <c r="DP13" s="88">
        <v>0</v>
      </c>
      <c r="DQ13" s="89">
        <v>624381.84080000001</v>
      </c>
      <c r="DR13" s="88">
        <f t="shared" si="40"/>
        <v>260159.10033333334</v>
      </c>
      <c r="DS13" s="88">
        <v>620000.41500000004</v>
      </c>
      <c r="DT13" s="94">
        <v>0</v>
      </c>
      <c r="DU13" s="88">
        <f t="shared" si="41"/>
        <v>0</v>
      </c>
      <c r="DV13" s="93">
        <v>0</v>
      </c>
      <c r="DW13" s="94">
        <v>0</v>
      </c>
      <c r="DX13" s="88">
        <f t="shared" si="42"/>
        <v>0</v>
      </c>
      <c r="DY13" s="93">
        <v>100</v>
      </c>
      <c r="DZ13" s="94">
        <v>0</v>
      </c>
      <c r="EA13" s="88">
        <f t="shared" si="43"/>
        <v>0</v>
      </c>
      <c r="EB13" s="93">
        <v>0</v>
      </c>
      <c r="EC13" s="89">
        <v>0</v>
      </c>
      <c r="ED13" s="88">
        <f t="shared" si="44"/>
        <v>0</v>
      </c>
      <c r="EE13" s="93">
        <v>0</v>
      </c>
      <c r="EF13" s="93">
        <v>0</v>
      </c>
      <c r="EG13" s="89">
        <f t="shared" si="6"/>
        <v>624381.84080000001</v>
      </c>
      <c r="EH13" s="88">
        <f t="shared" si="6"/>
        <v>260159.10033333334</v>
      </c>
      <c r="EI13" s="88">
        <f>DP13+DS13+DV13+DY13+EB13+EE13+EF13</f>
        <v>620100.41500000004</v>
      </c>
      <c r="EJ13" s="95"/>
      <c r="EK13" s="95"/>
      <c r="EL13" s="95"/>
      <c r="EM13" s="95"/>
      <c r="EN13" s="95"/>
      <c r="EO13" s="95"/>
      <c r="EP13" s="95"/>
      <c r="EQ13" s="95"/>
      <c r="ER13" s="95"/>
      <c r="ES13" s="95"/>
      <c r="ET13" s="95"/>
      <c r="EU13" s="95"/>
      <c r="EV13" s="95"/>
      <c r="EW13" s="95"/>
      <c r="EX13" s="95"/>
      <c r="EY13" s="95"/>
      <c r="EZ13" s="95"/>
      <c r="FA13" s="95"/>
      <c r="FB13" s="95"/>
      <c r="FC13" s="95"/>
      <c r="FD13" s="95"/>
      <c r="FE13" s="95"/>
      <c r="FF13" s="95"/>
      <c r="FG13" s="95"/>
      <c r="FH13" s="95"/>
      <c r="FI13" s="95"/>
      <c r="FJ13" s="95"/>
      <c r="FK13" s="95"/>
      <c r="FL13" s="95"/>
      <c r="FM13" s="95"/>
      <c r="FN13" s="95"/>
      <c r="FO13" s="95"/>
      <c r="FP13" s="95"/>
      <c r="FQ13" s="95"/>
      <c r="FR13" s="95"/>
      <c r="FS13" s="95"/>
      <c r="FT13" s="95"/>
      <c r="FU13" s="95"/>
      <c r="FV13" s="95"/>
      <c r="FW13" s="95"/>
      <c r="FX13" s="95"/>
      <c r="FY13" s="95"/>
      <c r="FZ13" s="95"/>
      <c r="GA13" s="95"/>
      <c r="GB13" s="95"/>
      <c r="GC13" s="95"/>
      <c r="GD13" s="95"/>
      <c r="GE13" s="95"/>
      <c r="GF13" s="95"/>
      <c r="GG13" s="95"/>
      <c r="GH13" s="95"/>
      <c r="GI13" s="95"/>
      <c r="GJ13" s="95"/>
      <c r="GK13" s="95"/>
      <c r="GL13" s="95"/>
      <c r="GM13" s="95"/>
      <c r="GN13" s="95"/>
      <c r="GO13" s="95"/>
      <c r="GP13" s="95"/>
      <c r="GQ13" s="95"/>
      <c r="GR13" s="95"/>
      <c r="GS13" s="95"/>
      <c r="GT13" s="95"/>
      <c r="GU13" s="95"/>
      <c r="GV13" s="95"/>
      <c r="GW13" s="95"/>
      <c r="GX13" s="95"/>
      <c r="GY13" s="95"/>
      <c r="GZ13" s="95"/>
      <c r="HA13" s="95"/>
      <c r="HB13" s="95"/>
      <c r="HC13" s="95"/>
      <c r="HD13" s="95"/>
      <c r="HE13" s="95"/>
      <c r="HF13" s="95"/>
      <c r="HG13" s="95"/>
      <c r="HH13" s="95"/>
      <c r="HI13" s="95"/>
      <c r="HJ13" s="95"/>
      <c r="HK13" s="95"/>
      <c r="HL13" s="95"/>
      <c r="HM13" s="95"/>
      <c r="HN13" s="95"/>
      <c r="HO13" s="95"/>
      <c r="HP13" s="95"/>
      <c r="HQ13" s="95"/>
      <c r="HR13" s="95"/>
      <c r="HS13" s="95"/>
      <c r="HT13" s="95"/>
      <c r="HU13" s="95"/>
      <c r="HV13" s="96"/>
      <c r="HW13" s="96"/>
      <c r="HX13" s="96"/>
      <c r="HY13" s="96"/>
      <c r="HZ13" s="96"/>
      <c r="IA13" s="96"/>
      <c r="IB13" s="96"/>
      <c r="IC13" s="96"/>
      <c r="ID13" s="96"/>
      <c r="IE13" s="96"/>
      <c r="IF13" s="96"/>
      <c r="IG13" s="96"/>
      <c r="IH13" s="96"/>
      <c r="II13" s="96"/>
      <c r="IJ13" s="96"/>
      <c r="IK13" s="96"/>
      <c r="IL13" s="96"/>
      <c r="IM13" s="96"/>
      <c r="IN13" s="96"/>
      <c r="IO13" s="96"/>
      <c r="IP13" s="96"/>
      <c r="IQ13" s="96"/>
      <c r="IR13" s="96"/>
      <c r="IS13" s="96"/>
      <c r="IT13" s="96"/>
      <c r="IU13" s="96"/>
    </row>
    <row r="14" spans="1:255" s="67" customFormat="1" ht="34.5" customHeight="1" x14ac:dyDescent="0.4">
      <c r="A14" s="85">
        <v>5</v>
      </c>
      <c r="B14" s="86" t="s">
        <v>62</v>
      </c>
      <c r="C14" s="87">
        <v>17873.052</v>
      </c>
      <c r="D14" s="88">
        <v>125190.7715</v>
      </c>
      <c r="E14" s="89">
        <f t="shared" si="0"/>
        <v>3002017</v>
      </c>
      <c r="F14" s="90">
        <f t="shared" si="0"/>
        <v>1250840.4166666663</v>
      </c>
      <c r="G14" s="90">
        <f t="shared" si="0"/>
        <v>937744.28300000005</v>
      </c>
      <c r="H14" s="90">
        <f t="shared" si="7"/>
        <v>74.969138389289625</v>
      </c>
      <c r="I14" s="90">
        <f>G14/E14*100</f>
        <v>31.237140995537338</v>
      </c>
      <c r="J14" s="89">
        <f t="shared" si="1"/>
        <v>567320</v>
      </c>
      <c r="K14" s="90">
        <f t="shared" si="1"/>
        <v>236383.33333333331</v>
      </c>
      <c r="L14" s="90">
        <f t="shared" si="1"/>
        <v>261043.28199999995</v>
      </c>
      <c r="M14" s="90">
        <f>+L14-K14</f>
        <v>24659.948666666634</v>
      </c>
      <c r="N14" s="90">
        <f>+L14/K14*100</f>
        <v>110.43218585630683</v>
      </c>
      <c r="O14" s="90">
        <f>L14/J14*100</f>
        <v>46.013410773461175</v>
      </c>
      <c r="P14" s="89">
        <f t="shared" si="2"/>
        <v>177300</v>
      </c>
      <c r="Q14" s="90">
        <f t="shared" si="2"/>
        <v>73875</v>
      </c>
      <c r="R14" s="90">
        <f>W14+AB14+AG14</f>
        <v>43488.509999999995</v>
      </c>
      <c r="S14" s="90">
        <f t="shared" si="8"/>
        <v>58.867695431472079</v>
      </c>
      <c r="T14" s="91">
        <f>R14/P14*100</f>
        <v>24.528206429780031</v>
      </c>
      <c r="U14" s="89">
        <v>4500</v>
      </c>
      <c r="V14" s="88">
        <f t="shared" si="9"/>
        <v>1875</v>
      </c>
      <c r="W14" s="88">
        <v>15437.562</v>
      </c>
      <c r="X14" s="88">
        <f t="shared" si="10"/>
        <v>823.33663999999999</v>
      </c>
      <c r="Y14" s="88">
        <f t="shared" si="3"/>
        <v>343.05693333333329</v>
      </c>
      <c r="Z14" s="89">
        <v>5000</v>
      </c>
      <c r="AA14" s="88">
        <f t="shared" si="11"/>
        <v>2083.3333333333335</v>
      </c>
      <c r="AB14" s="88">
        <v>2771.9479999999999</v>
      </c>
      <c r="AC14" s="88">
        <f t="shared" si="12"/>
        <v>133.05350399999998</v>
      </c>
      <c r="AD14" s="88">
        <f t="shared" si="13"/>
        <v>55.438959999999994</v>
      </c>
      <c r="AE14" s="89">
        <v>167800</v>
      </c>
      <c r="AF14" s="88">
        <f t="shared" si="14"/>
        <v>69916.666666666672</v>
      </c>
      <c r="AG14" s="88">
        <v>25279</v>
      </c>
      <c r="AH14" s="88">
        <f>+AG14/AF14*100</f>
        <v>36.155899880810487</v>
      </c>
      <c r="AI14" s="88">
        <f>AG14/AE14*100</f>
        <v>15.064958283671038</v>
      </c>
      <c r="AJ14" s="89">
        <v>290000</v>
      </c>
      <c r="AK14" s="88">
        <f t="shared" si="15"/>
        <v>120833.33333333334</v>
      </c>
      <c r="AL14" s="88">
        <v>105310.261</v>
      </c>
      <c r="AM14" s="88">
        <f>+AL14/AK14*100</f>
        <v>87.153319448275852</v>
      </c>
      <c r="AN14" s="88">
        <f>AL14/AJ14*100</f>
        <v>36.313883103448276</v>
      </c>
      <c r="AO14" s="89">
        <v>10430</v>
      </c>
      <c r="AP14" s="88">
        <f t="shared" si="16"/>
        <v>4345.833333333333</v>
      </c>
      <c r="AQ14" s="88">
        <v>25723.395</v>
      </c>
      <c r="AR14" s="88">
        <f>+AQ14/AP14*100</f>
        <v>591.909376797699</v>
      </c>
      <c r="AS14" s="88">
        <f>AQ14/AO14*100</f>
        <v>246.62890699904122</v>
      </c>
      <c r="AT14" s="89">
        <v>12500</v>
      </c>
      <c r="AU14" s="88">
        <f t="shared" si="17"/>
        <v>5208.3333333333339</v>
      </c>
      <c r="AV14" s="88">
        <v>4438.55</v>
      </c>
      <c r="AW14" s="88">
        <f>+AV14/AU14*100</f>
        <v>85.220159999999993</v>
      </c>
      <c r="AX14" s="88">
        <f>AV14/AT14*100</f>
        <v>35.508400000000002</v>
      </c>
      <c r="AY14" s="89">
        <v>0</v>
      </c>
      <c r="AZ14" s="88">
        <f t="shared" si="18"/>
        <v>0</v>
      </c>
      <c r="BA14" s="88">
        <v>0</v>
      </c>
      <c r="BB14" s="89">
        <v>0</v>
      </c>
      <c r="BC14" s="88">
        <f t="shared" si="19"/>
        <v>0</v>
      </c>
      <c r="BD14" s="88">
        <v>0</v>
      </c>
      <c r="BE14" s="89">
        <v>1630073.2</v>
      </c>
      <c r="BF14" s="88">
        <f t="shared" si="20"/>
        <v>679197.16666666663</v>
      </c>
      <c r="BG14" s="88">
        <v>673458.58100000001</v>
      </c>
      <c r="BH14" s="89">
        <v>2396.8000000000002</v>
      </c>
      <c r="BI14" s="88">
        <f t="shared" si="21"/>
        <v>998.66666666666674</v>
      </c>
      <c r="BJ14" s="88">
        <v>2648.5</v>
      </c>
      <c r="BK14" s="89">
        <v>0</v>
      </c>
      <c r="BL14" s="88">
        <f t="shared" si="22"/>
        <v>0</v>
      </c>
      <c r="BM14" s="88">
        <v>0</v>
      </c>
      <c r="BN14" s="89">
        <v>0</v>
      </c>
      <c r="BO14" s="88">
        <f t="shared" si="23"/>
        <v>0</v>
      </c>
      <c r="BP14" s="88">
        <v>0</v>
      </c>
      <c r="BQ14" s="89">
        <f t="shared" si="4"/>
        <v>22090</v>
      </c>
      <c r="BR14" s="88">
        <f t="shared" si="4"/>
        <v>9204.1666666666679</v>
      </c>
      <c r="BS14" s="88">
        <f t="shared" si="4"/>
        <v>41505.572399999997</v>
      </c>
      <c r="BT14" s="88">
        <f t="shared" si="24"/>
        <v>450.94329452240822</v>
      </c>
      <c r="BU14" s="88">
        <f>BS14/BQ14*100</f>
        <v>187.89303938433679</v>
      </c>
      <c r="BV14" s="89">
        <v>10000</v>
      </c>
      <c r="BW14" s="88">
        <f t="shared" si="25"/>
        <v>4166.666666666667</v>
      </c>
      <c r="BX14" s="88">
        <v>4384.9948999999997</v>
      </c>
      <c r="BY14" s="89">
        <v>5890</v>
      </c>
      <c r="BZ14" s="88">
        <f t="shared" si="26"/>
        <v>2454.1666666666665</v>
      </c>
      <c r="CA14" s="88">
        <v>32000</v>
      </c>
      <c r="CB14" s="92">
        <v>3200</v>
      </c>
      <c r="CC14" s="88">
        <f t="shared" si="27"/>
        <v>1333.3333333333335</v>
      </c>
      <c r="CD14" s="88">
        <v>2562.5990000000002</v>
      </c>
      <c r="CE14" s="89">
        <v>3000</v>
      </c>
      <c r="CF14" s="88">
        <f t="shared" si="28"/>
        <v>1250</v>
      </c>
      <c r="CG14" s="88">
        <v>2557.9785000000002</v>
      </c>
      <c r="CH14" s="89">
        <v>0</v>
      </c>
      <c r="CI14" s="88">
        <f t="shared" si="29"/>
        <v>0</v>
      </c>
      <c r="CJ14" s="88">
        <v>0</v>
      </c>
      <c r="CK14" s="89">
        <v>2227</v>
      </c>
      <c r="CL14" s="88">
        <f t="shared" si="30"/>
        <v>927.91666666666674</v>
      </c>
      <c r="CM14" s="88">
        <v>593.91999999999996</v>
      </c>
      <c r="CN14" s="89">
        <v>0</v>
      </c>
      <c r="CO14" s="88">
        <f t="shared" si="31"/>
        <v>0</v>
      </c>
      <c r="CP14" s="88">
        <v>0</v>
      </c>
      <c r="CQ14" s="89">
        <v>52500</v>
      </c>
      <c r="CR14" s="88">
        <f t="shared" si="32"/>
        <v>21875</v>
      </c>
      <c r="CS14" s="88">
        <v>18844.693800000001</v>
      </c>
      <c r="CT14" s="89">
        <v>45000</v>
      </c>
      <c r="CU14" s="88">
        <f t="shared" si="33"/>
        <v>18750</v>
      </c>
      <c r="CV14" s="88">
        <v>13264.103800000001</v>
      </c>
      <c r="CW14" s="88">
        <f t="shared" si="34"/>
        <v>70.741886933333348</v>
      </c>
      <c r="CX14" s="89">
        <v>2500</v>
      </c>
      <c r="CY14" s="88">
        <f t="shared" si="35"/>
        <v>1041.6666666666667</v>
      </c>
      <c r="CZ14" s="88">
        <v>3239.9038</v>
      </c>
      <c r="DA14" s="89">
        <v>0</v>
      </c>
      <c r="DB14" s="88">
        <f t="shared" si="36"/>
        <v>0</v>
      </c>
      <c r="DC14" s="88">
        <v>439.88400000000001</v>
      </c>
      <c r="DD14" s="89">
        <v>0</v>
      </c>
      <c r="DE14" s="88">
        <f t="shared" si="37"/>
        <v>0</v>
      </c>
      <c r="DF14" s="88">
        <v>0</v>
      </c>
      <c r="DG14" s="89">
        <v>0</v>
      </c>
      <c r="DH14" s="88">
        <f t="shared" si="38"/>
        <v>0</v>
      </c>
      <c r="DI14" s="88">
        <v>18052.511999999999</v>
      </c>
      <c r="DJ14" s="93">
        <v>0</v>
      </c>
      <c r="DK14" s="89">
        <f t="shared" si="5"/>
        <v>2202017</v>
      </c>
      <c r="DL14" s="88">
        <f t="shared" si="5"/>
        <v>917507.08333333314</v>
      </c>
      <c r="DM14" s="88">
        <f t="shared" si="5"/>
        <v>937744.28300000005</v>
      </c>
      <c r="DN14" s="89">
        <v>0</v>
      </c>
      <c r="DO14" s="88">
        <f t="shared" si="39"/>
        <v>0</v>
      </c>
      <c r="DP14" s="88">
        <v>0</v>
      </c>
      <c r="DQ14" s="89">
        <v>800000</v>
      </c>
      <c r="DR14" s="88">
        <f t="shared" si="40"/>
        <v>333333.33333333337</v>
      </c>
      <c r="DS14" s="88">
        <v>0</v>
      </c>
      <c r="DT14" s="94">
        <v>0</v>
      </c>
      <c r="DU14" s="88">
        <f t="shared" si="41"/>
        <v>0</v>
      </c>
      <c r="DV14" s="93">
        <v>0</v>
      </c>
      <c r="DW14" s="94">
        <v>0</v>
      </c>
      <c r="DX14" s="88">
        <f t="shared" si="42"/>
        <v>0</v>
      </c>
      <c r="DY14" s="93">
        <v>0</v>
      </c>
      <c r="DZ14" s="94">
        <v>0</v>
      </c>
      <c r="EA14" s="88">
        <f t="shared" si="43"/>
        <v>0</v>
      </c>
      <c r="EB14" s="93">
        <v>0</v>
      </c>
      <c r="EC14" s="89">
        <v>610000</v>
      </c>
      <c r="ED14" s="88">
        <f t="shared" si="44"/>
        <v>254166.66666666669</v>
      </c>
      <c r="EE14" s="93">
        <v>0</v>
      </c>
      <c r="EF14" s="93">
        <v>0</v>
      </c>
      <c r="EG14" s="89">
        <f t="shared" si="6"/>
        <v>1410000</v>
      </c>
      <c r="EH14" s="88">
        <f t="shared" si="6"/>
        <v>587500</v>
      </c>
      <c r="EI14" s="88">
        <f>DP14+DS14+DV14+DY14+EB14+EE14+EF14</f>
        <v>0</v>
      </c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6"/>
      <c r="HW14" s="96"/>
      <c r="HX14" s="96"/>
      <c r="HY14" s="96"/>
      <c r="HZ14" s="96"/>
      <c r="IA14" s="96"/>
      <c r="IB14" s="96"/>
      <c r="IC14" s="96"/>
      <c r="ID14" s="96"/>
      <c r="IE14" s="96"/>
      <c r="IF14" s="96"/>
      <c r="IG14" s="96"/>
      <c r="IH14" s="96"/>
      <c r="II14" s="96"/>
      <c r="IJ14" s="96"/>
      <c r="IK14" s="96"/>
      <c r="IL14" s="96"/>
      <c r="IM14" s="96"/>
      <c r="IN14" s="96"/>
      <c r="IO14" s="96"/>
      <c r="IP14" s="96"/>
      <c r="IQ14" s="96"/>
      <c r="IR14" s="96"/>
      <c r="IS14" s="96"/>
      <c r="IT14" s="96"/>
      <c r="IU14" s="96"/>
    </row>
    <row r="15" spans="1:255" s="67" customFormat="1" ht="33" customHeight="1" x14ac:dyDescent="0.4">
      <c r="A15" s="85"/>
      <c r="B15" s="97"/>
      <c r="C15" s="98"/>
      <c r="D15" s="99"/>
      <c r="E15" s="93"/>
      <c r="F15" s="93"/>
      <c r="G15" s="100"/>
      <c r="H15" s="100"/>
      <c r="I15" s="10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1"/>
      <c r="U15" s="101"/>
      <c r="V15" s="88"/>
      <c r="W15" s="90"/>
      <c r="X15" s="88"/>
      <c r="Y15" s="88"/>
      <c r="Z15" s="102"/>
      <c r="AA15" s="88"/>
      <c r="AB15" s="90"/>
      <c r="AC15" s="88"/>
      <c r="AD15" s="88"/>
      <c r="AE15" s="91"/>
      <c r="AF15" s="88"/>
      <c r="AG15" s="91"/>
      <c r="AH15" s="88"/>
      <c r="AI15" s="91"/>
      <c r="AJ15" s="101"/>
      <c r="AK15" s="88"/>
      <c r="AL15" s="90"/>
      <c r="AM15" s="88"/>
      <c r="AN15" s="91"/>
      <c r="AO15" s="101"/>
      <c r="AP15" s="88"/>
      <c r="AQ15" s="90"/>
      <c r="AR15" s="88"/>
      <c r="AS15" s="91"/>
      <c r="AT15" s="103"/>
      <c r="AU15" s="88"/>
      <c r="AV15" s="90"/>
      <c r="AW15" s="88"/>
      <c r="AX15" s="91"/>
      <c r="AY15" s="104"/>
      <c r="AZ15" s="88"/>
      <c r="BA15" s="91"/>
      <c r="BB15" s="91"/>
      <c r="BC15" s="88"/>
      <c r="BD15" s="91"/>
      <c r="BE15" s="91"/>
      <c r="BF15" s="88"/>
      <c r="BG15" s="91"/>
      <c r="BH15" s="101"/>
      <c r="BI15" s="88"/>
      <c r="BJ15" s="91"/>
      <c r="BK15" s="91"/>
      <c r="BL15" s="88"/>
      <c r="BM15" s="91"/>
      <c r="BN15" s="91"/>
      <c r="BO15" s="88"/>
      <c r="BP15" s="91"/>
      <c r="BQ15" s="90"/>
      <c r="BR15" s="90"/>
      <c r="BS15" s="90"/>
      <c r="BT15" s="88"/>
      <c r="BU15" s="91"/>
      <c r="BV15" s="101"/>
      <c r="BW15" s="88"/>
      <c r="BX15" s="90"/>
      <c r="BY15" s="91"/>
      <c r="BZ15" s="88"/>
      <c r="CA15" s="90"/>
      <c r="CB15" s="91"/>
      <c r="CC15" s="88"/>
      <c r="CD15" s="91"/>
      <c r="CE15" s="101"/>
      <c r="CF15" s="88"/>
      <c r="CG15" s="91"/>
      <c r="CH15" s="91"/>
      <c r="CI15" s="90"/>
      <c r="CJ15" s="91"/>
      <c r="CK15" s="91"/>
      <c r="CL15" s="88"/>
      <c r="CM15" s="91"/>
      <c r="CN15" s="101"/>
      <c r="CO15" s="88"/>
      <c r="CP15" s="91"/>
      <c r="CQ15" s="101"/>
      <c r="CR15" s="88"/>
      <c r="CS15" s="91"/>
      <c r="CT15" s="105"/>
      <c r="CU15" s="88"/>
      <c r="CV15" s="91"/>
      <c r="CW15" s="88"/>
      <c r="CX15" s="106"/>
      <c r="CY15" s="88"/>
      <c r="CZ15" s="107"/>
      <c r="DA15" s="107"/>
      <c r="DB15" s="88"/>
      <c r="DC15" s="107"/>
      <c r="DD15" s="107"/>
      <c r="DE15" s="88"/>
      <c r="DF15" s="107"/>
      <c r="DG15" s="107"/>
      <c r="DH15" s="88"/>
      <c r="DI15" s="100"/>
      <c r="DJ15" s="100"/>
      <c r="DK15" s="100"/>
      <c r="DL15" s="100"/>
      <c r="DM15" s="100"/>
      <c r="DN15" s="107"/>
      <c r="DO15" s="88"/>
      <c r="DP15" s="107"/>
      <c r="DQ15" s="107"/>
      <c r="DR15" s="88"/>
      <c r="DS15" s="107"/>
      <c r="DT15" s="107"/>
      <c r="DU15" s="88"/>
      <c r="DV15" s="107"/>
      <c r="DW15" s="107"/>
      <c r="DX15" s="88"/>
      <c r="DY15" s="107"/>
      <c r="DZ15" s="107"/>
      <c r="EA15" s="88"/>
      <c r="EB15" s="107"/>
      <c r="EC15" s="108"/>
      <c r="ED15" s="88"/>
      <c r="EE15" s="100"/>
      <c r="EF15" s="100"/>
      <c r="EG15" s="90"/>
      <c r="EH15" s="90"/>
      <c r="EI15" s="90"/>
      <c r="EJ15" s="95"/>
      <c r="EK15" s="95"/>
      <c r="EL15" s="95"/>
      <c r="EM15" s="95"/>
      <c r="EN15" s="95"/>
      <c r="EO15" s="95"/>
      <c r="EP15" s="95"/>
      <c r="EQ15" s="95"/>
      <c r="ER15" s="95"/>
      <c r="ES15" s="95"/>
      <c r="ET15" s="95"/>
      <c r="EU15" s="95"/>
      <c r="EV15" s="95"/>
      <c r="EW15" s="95"/>
      <c r="EX15" s="95"/>
      <c r="EY15" s="95"/>
      <c r="EZ15" s="95"/>
      <c r="FA15" s="95"/>
      <c r="FB15" s="95"/>
      <c r="FC15" s="95"/>
      <c r="FD15" s="95"/>
      <c r="FE15" s="95"/>
      <c r="FF15" s="95"/>
      <c r="FG15" s="95"/>
      <c r="FH15" s="95"/>
      <c r="FI15" s="95"/>
      <c r="FJ15" s="95"/>
      <c r="FK15" s="95"/>
      <c r="FL15" s="95"/>
      <c r="FM15" s="95"/>
      <c r="FN15" s="95"/>
      <c r="FO15" s="95"/>
      <c r="FP15" s="95"/>
      <c r="FQ15" s="95"/>
      <c r="FR15" s="95"/>
      <c r="FS15" s="95"/>
      <c r="FT15" s="95"/>
      <c r="FU15" s="95"/>
      <c r="FV15" s="95"/>
      <c r="FW15" s="95"/>
      <c r="FX15" s="95"/>
      <c r="FY15" s="95"/>
      <c r="FZ15" s="95"/>
      <c r="GA15" s="95"/>
      <c r="GB15" s="95"/>
      <c r="GC15" s="95"/>
      <c r="GD15" s="95"/>
      <c r="GE15" s="95"/>
      <c r="GF15" s="95"/>
      <c r="GG15" s="95"/>
      <c r="GH15" s="95"/>
      <c r="GI15" s="95"/>
      <c r="GJ15" s="95"/>
      <c r="GK15" s="95"/>
      <c r="GL15" s="95"/>
      <c r="GM15" s="95"/>
      <c r="GN15" s="95"/>
      <c r="GO15" s="95"/>
      <c r="GP15" s="95"/>
      <c r="GQ15" s="95"/>
      <c r="GR15" s="95"/>
      <c r="GS15" s="95"/>
      <c r="GT15" s="95"/>
      <c r="GU15" s="95"/>
      <c r="GV15" s="95"/>
      <c r="GW15" s="95"/>
      <c r="GX15" s="95"/>
      <c r="GY15" s="95"/>
      <c r="GZ15" s="95"/>
      <c r="HA15" s="95"/>
      <c r="HB15" s="95"/>
      <c r="HC15" s="95"/>
      <c r="HD15" s="95"/>
      <c r="HE15" s="95"/>
      <c r="HF15" s="95"/>
      <c r="HG15" s="95"/>
      <c r="HH15" s="95"/>
      <c r="HI15" s="95"/>
      <c r="HJ15" s="95"/>
      <c r="HK15" s="95"/>
      <c r="HL15" s="95"/>
      <c r="HM15" s="95"/>
      <c r="HN15" s="95"/>
      <c r="HO15" s="95"/>
      <c r="HP15" s="95"/>
      <c r="HQ15" s="95"/>
      <c r="HR15" s="95"/>
      <c r="HS15" s="95"/>
      <c r="HT15" s="95"/>
      <c r="HU15" s="95"/>
      <c r="HV15" s="96"/>
      <c r="HW15" s="96"/>
      <c r="HX15" s="96"/>
      <c r="HY15" s="96"/>
      <c r="HZ15" s="96"/>
      <c r="IA15" s="96"/>
      <c r="IB15" s="96"/>
      <c r="IC15" s="96"/>
      <c r="ID15" s="96"/>
      <c r="IE15" s="96"/>
      <c r="IF15" s="96"/>
      <c r="IG15" s="96"/>
      <c r="IH15" s="96"/>
      <c r="II15" s="96"/>
      <c r="IJ15" s="96"/>
      <c r="IK15" s="96"/>
      <c r="IL15" s="96"/>
      <c r="IM15" s="96"/>
      <c r="IN15" s="96"/>
      <c r="IO15" s="96"/>
      <c r="IP15" s="96"/>
      <c r="IQ15" s="96"/>
      <c r="IR15" s="96"/>
      <c r="IS15" s="96"/>
      <c r="IT15" s="96"/>
      <c r="IU15" s="96"/>
    </row>
    <row r="16" spans="1:255" s="67" customFormat="1" ht="39" customHeight="1" x14ac:dyDescent="0.4">
      <c r="A16" s="85"/>
      <c r="B16" s="109" t="s">
        <v>63</v>
      </c>
      <c r="C16" s="90">
        <f>SUM(C10:C15)</f>
        <v>330880.16249999998</v>
      </c>
      <c r="D16" s="90">
        <f>SUM(D10:D15)</f>
        <v>2418471.8454</v>
      </c>
      <c r="E16" s="90">
        <f>SUM(E10:E15)</f>
        <v>18668269.909699999</v>
      </c>
      <c r="F16" s="90">
        <f>SUM(F10:F15)</f>
        <v>7778445.7957083322</v>
      </c>
      <c r="G16" s="90">
        <f>SUM(G10:G15)</f>
        <v>6281433.0877999989</v>
      </c>
      <c r="H16" s="90">
        <f t="shared" si="7"/>
        <v>80.754346726510676</v>
      </c>
      <c r="I16" s="90">
        <f>G16/E16*100</f>
        <v>33.647644469379443</v>
      </c>
      <c r="J16" s="90">
        <f>SUM(J10:J15)</f>
        <v>3547878.4</v>
      </c>
      <c r="K16" s="90">
        <f>SUM(K10:K15)</f>
        <v>1478282.6666666665</v>
      </c>
      <c r="L16" s="90">
        <f>SUM(L10:L15)</f>
        <v>1201387.0317999998</v>
      </c>
      <c r="M16" s="90">
        <f>+L16-K16</f>
        <v>-276895.63486666675</v>
      </c>
      <c r="N16" s="90">
        <f>+L16/K16*100</f>
        <v>81.269100889139821</v>
      </c>
      <c r="O16" s="90">
        <f>L16/J16*100</f>
        <v>33.862125370474921</v>
      </c>
      <c r="P16" s="90">
        <f>SUM(P10:P15)</f>
        <v>839099.5</v>
      </c>
      <c r="Q16" s="90">
        <f>SUM(Q10:Q15)</f>
        <v>349624.79166666669</v>
      </c>
      <c r="R16" s="90">
        <f>SUM(R10:R15)</f>
        <v>179717.2328</v>
      </c>
      <c r="S16" s="90">
        <f t="shared" si="8"/>
        <v>51.402885917581877</v>
      </c>
      <c r="T16" s="90">
        <f>R16/P16*100</f>
        <v>21.417869132325784</v>
      </c>
      <c r="U16" s="90">
        <f>SUM(U10:U15)</f>
        <v>32585.800000000003</v>
      </c>
      <c r="V16" s="88">
        <f t="shared" si="9"/>
        <v>13577.416666666668</v>
      </c>
      <c r="W16" s="90">
        <f>SUM(W10:W15)</f>
        <v>21363.441999999999</v>
      </c>
      <c r="X16" s="90">
        <f t="shared" si="10"/>
        <v>157.34541057761353</v>
      </c>
      <c r="Y16" s="90">
        <f t="shared" si="3"/>
        <v>65.560587740672304</v>
      </c>
      <c r="Z16" s="90">
        <f>SUM(Z10:Z15)</f>
        <v>67305.899999999994</v>
      </c>
      <c r="AA16" s="88">
        <f t="shared" si="11"/>
        <v>28044.125</v>
      </c>
      <c r="AB16" s="90">
        <f>SUM(AB10:AB15)</f>
        <v>35794.090799999998</v>
      </c>
      <c r="AC16" s="90">
        <f t="shared" si="12"/>
        <v>127.63489964475625</v>
      </c>
      <c r="AD16" s="88">
        <f t="shared" si="13"/>
        <v>53.181208185315107</v>
      </c>
      <c r="AE16" s="90">
        <f>SUM(AE10:AE15)</f>
        <v>739207.8</v>
      </c>
      <c r="AF16" s="110">
        <f t="shared" si="14"/>
        <v>308003.25</v>
      </c>
      <c r="AG16" s="90">
        <f>SUM(AG10:AG15)</f>
        <v>122559.7</v>
      </c>
      <c r="AH16" s="90">
        <f>+AG16/AF16*100</f>
        <v>39.791690509759228</v>
      </c>
      <c r="AI16" s="90">
        <f>AG16/AE16*100</f>
        <v>16.579871045733011</v>
      </c>
      <c r="AJ16" s="90">
        <f>SUM(AJ10:AJ15)</f>
        <v>1588777.1</v>
      </c>
      <c r="AK16" s="88">
        <f t="shared" si="15"/>
        <v>661990.45833333337</v>
      </c>
      <c r="AL16" s="90">
        <f>SUM(AL10:AL15)</f>
        <v>551573.75469999993</v>
      </c>
      <c r="AM16" s="90">
        <f>+AL16/AK16*100</f>
        <v>83.320499224214643</v>
      </c>
      <c r="AN16" s="90">
        <f>AL16/AJ16*100</f>
        <v>34.716874676756099</v>
      </c>
      <c r="AO16" s="90">
        <f>SUM(AO10:AO15)</f>
        <v>56230.400000000001</v>
      </c>
      <c r="AP16" s="88">
        <f t="shared" si="16"/>
        <v>23429.333333333336</v>
      </c>
      <c r="AQ16" s="90">
        <f>SUM(AQ10:AQ15)</f>
        <v>53734.040299999993</v>
      </c>
      <c r="AR16" s="90">
        <f>+AQ16/AP16*100</f>
        <v>229.3451526576371</v>
      </c>
      <c r="AS16" s="90">
        <f>AQ16/AO16*100</f>
        <v>95.560480274015475</v>
      </c>
      <c r="AT16" s="90">
        <f>SUM(AT10:AT15)</f>
        <v>56000</v>
      </c>
      <c r="AU16" s="88">
        <f t="shared" si="17"/>
        <v>23333.333333333336</v>
      </c>
      <c r="AV16" s="90">
        <f>SUM(AV10:AV15)</f>
        <v>24395.149999999998</v>
      </c>
      <c r="AW16" s="90">
        <f>+AV16/AU16*100</f>
        <v>104.55064285714283</v>
      </c>
      <c r="AX16" s="90">
        <f>AV16/AT16*100</f>
        <v>43.562767857142852</v>
      </c>
      <c r="AY16" s="90">
        <f t="shared" ref="AY16:BS16" si="45">SUM(AY10:AY15)</f>
        <v>0</v>
      </c>
      <c r="AZ16" s="88">
        <f t="shared" si="18"/>
        <v>0</v>
      </c>
      <c r="BA16" s="90">
        <f t="shared" si="45"/>
        <v>0</v>
      </c>
      <c r="BB16" s="90">
        <f t="shared" si="45"/>
        <v>0</v>
      </c>
      <c r="BC16" s="88">
        <f t="shared" si="19"/>
        <v>0</v>
      </c>
      <c r="BD16" s="90">
        <f t="shared" si="45"/>
        <v>0</v>
      </c>
      <c r="BE16" s="90">
        <f t="shared" si="45"/>
        <v>10587880.399999999</v>
      </c>
      <c r="BF16" s="88">
        <f t="shared" si="20"/>
        <v>4411616.833333333</v>
      </c>
      <c r="BG16" s="90">
        <f t="shared" si="45"/>
        <v>4405161.9010000005</v>
      </c>
      <c r="BH16" s="90">
        <f t="shared" si="45"/>
        <v>19826.599999999999</v>
      </c>
      <c r="BI16" s="88">
        <f t="shared" si="21"/>
        <v>8261.0833333333321</v>
      </c>
      <c r="BJ16" s="90">
        <f t="shared" si="45"/>
        <v>11115.2</v>
      </c>
      <c r="BK16" s="90">
        <f t="shared" si="45"/>
        <v>0</v>
      </c>
      <c r="BL16" s="88">
        <f t="shared" si="22"/>
        <v>0</v>
      </c>
      <c r="BM16" s="90">
        <f t="shared" si="45"/>
        <v>0</v>
      </c>
      <c r="BN16" s="90">
        <f t="shared" si="45"/>
        <v>0</v>
      </c>
      <c r="BO16" s="88">
        <f t="shared" si="23"/>
        <v>0</v>
      </c>
      <c r="BP16" s="90">
        <f t="shared" si="45"/>
        <v>0</v>
      </c>
      <c r="BQ16" s="90">
        <f t="shared" si="45"/>
        <v>383990.5</v>
      </c>
      <c r="BR16" s="90">
        <f t="shared" si="45"/>
        <v>159996.04166666666</v>
      </c>
      <c r="BS16" s="90">
        <f t="shared" si="45"/>
        <v>118726.90040000001</v>
      </c>
      <c r="BT16" s="90">
        <f t="shared" si="24"/>
        <v>74.206148579196622</v>
      </c>
      <c r="BU16" s="90">
        <f>BS16/BQ16*100</f>
        <v>30.919228574665265</v>
      </c>
      <c r="BV16" s="90">
        <f t="shared" ref="BV16:CV16" si="46">SUM(BV10:BV15)</f>
        <v>262503.59999999998</v>
      </c>
      <c r="BW16" s="88">
        <f t="shared" si="25"/>
        <v>109376.5</v>
      </c>
      <c r="BX16" s="90">
        <f t="shared" si="46"/>
        <v>51508.225899999998</v>
      </c>
      <c r="BY16" s="90">
        <f t="shared" si="46"/>
        <v>58707.199999999997</v>
      </c>
      <c r="BZ16" s="88">
        <f t="shared" si="26"/>
        <v>24461.333333333332</v>
      </c>
      <c r="CA16" s="90">
        <f t="shared" si="46"/>
        <v>37846.542000000001</v>
      </c>
      <c r="CB16" s="90">
        <f t="shared" si="46"/>
        <v>6726.7</v>
      </c>
      <c r="CC16" s="88">
        <f t="shared" si="27"/>
        <v>2802.7916666666665</v>
      </c>
      <c r="CD16" s="90">
        <f t="shared" si="46"/>
        <v>3308.5640000000003</v>
      </c>
      <c r="CE16" s="90">
        <f t="shared" si="46"/>
        <v>56053</v>
      </c>
      <c r="CF16" s="88">
        <f t="shared" si="28"/>
        <v>23355.416666666664</v>
      </c>
      <c r="CG16" s="90">
        <f t="shared" si="46"/>
        <v>26063.568500000001</v>
      </c>
      <c r="CH16" s="90">
        <f t="shared" si="46"/>
        <v>0</v>
      </c>
      <c r="CI16" s="90">
        <f t="shared" si="46"/>
        <v>0</v>
      </c>
      <c r="CJ16" s="90">
        <f t="shared" si="46"/>
        <v>0</v>
      </c>
      <c r="CK16" s="90">
        <f t="shared" si="46"/>
        <v>15361.999999999998</v>
      </c>
      <c r="CL16" s="88">
        <f t="shared" si="30"/>
        <v>6400.8333333333321</v>
      </c>
      <c r="CM16" s="90">
        <f t="shared" si="46"/>
        <v>4081.24</v>
      </c>
      <c r="CN16" s="90">
        <f t="shared" si="46"/>
        <v>0</v>
      </c>
      <c r="CO16" s="88">
        <f t="shared" si="31"/>
        <v>0</v>
      </c>
      <c r="CP16" s="90">
        <f t="shared" si="46"/>
        <v>42</v>
      </c>
      <c r="CQ16" s="90">
        <f t="shared" si="46"/>
        <v>549471.9</v>
      </c>
      <c r="CR16" s="88">
        <f t="shared" si="32"/>
        <v>228946.62500000003</v>
      </c>
      <c r="CS16" s="90">
        <f t="shared" si="46"/>
        <v>196856.16690000001</v>
      </c>
      <c r="CT16" s="90">
        <f t="shared" si="46"/>
        <v>281477.40000000002</v>
      </c>
      <c r="CU16" s="88">
        <f t="shared" si="33"/>
        <v>117282.25</v>
      </c>
      <c r="CV16" s="90">
        <f t="shared" si="46"/>
        <v>82056.17289999999</v>
      </c>
      <c r="CW16" s="90">
        <f t="shared" si="34"/>
        <v>69.964698750237133</v>
      </c>
      <c r="CX16" s="90">
        <f t="shared" ref="CX16:EI16" si="47">SUM(CX10:CX15)</f>
        <v>18800</v>
      </c>
      <c r="CY16" s="88">
        <f t="shared" si="35"/>
        <v>7833.3333333333339</v>
      </c>
      <c r="CZ16" s="90">
        <f t="shared" si="47"/>
        <v>12182.150799999999</v>
      </c>
      <c r="DA16" s="90">
        <f t="shared" si="47"/>
        <v>3000</v>
      </c>
      <c r="DB16" s="88">
        <f t="shared" si="36"/>
        <v>1250</v>
      </c>
      <c r="DC16" s="90">
        <f t="shared" si="47"/>
        <v>1169.884</v>
      </c>
      <c r="DD16" s="90">
        <f t="shared" si="47"/>
        <v>20000</v>
      </c>
      <c r="DE16" s="88">
        <f t="shared" si="37"/>
        <v>8333.3333333333339</v>
      </c>
      <c r="DF16" s="90">
        <f t="shared" si="47"/>
        <v>0</v>
      </c>
      <c r="DG16" s="90">
        <f t="shared" si="47"/>
        <v>52509</v>
      </c>
      <c r="DH16" s="88">
        <f t="shared" si="38"/>
        <v>21878.75</v>
      </c>
      <c r="DI16" s="90">
        <f t="shared" si="47"/>
        <v>62989.751900000003</v>
      </c>
      <c r="DJ16" s="90">
        <f t="shared" si="47"/>
        <v>0</v>
      </c>
      <c r="DK16" s="90">
        <f t="shared" si="47"/>
        <v>14190947.4</v>
      </c>
      <c r="DL16" s="90">
        <f t="shared" si="47"/>
        <v>5912894.7499999991</v>
      </c>
      <c r="DM16" s="90">
        <f t="shared" si="47"/>
        <v>5621745.3727999991</v>
      </c>
      <c r="DN16" s="90">
        <f t="shared" si="47"/>
        <v>196968.6</v>
      </c>
      <c r="DO16" s="88">
        <f t="shared" si="39"/>
        <v>82070.25</v>
      </c>
      <c r="DP16" s="90">
        <f t="shared" si="47"/>
        <v>0</v>
      </c>
      <c r="DQ16" s="90">
        <f t="shared" si="47"/>
        <v>4280353.9096999997</v>
      </c>
      <c r="DR16" s="88">
        <f t="shared" si="40"/>
        <v>1783480.7957083334</v>
      </c>
      <c r="DS16" s="90">
        <f t="shared" si="47"/>
        <v>659587.71500000008</v>
      </c>
      <c r="DT16" s="90">
        <f t="shared" si="47"/>
        <v>0</v>
      </c>
      <c r="DU16" s="88">
        <f t="shared" si="41"/>
        <v>0</v>
      </c>
      <c r="DV16" s="90">
        <f t="shared" si="47"/>
        <v>0</v>
      </c>
      <c r="DW16" s="90">
        <f t="shared" si="47"/>
        <v>0</v>
      </c>
      <c r="DX16" s="88">
        <f t="shared" si="42"/>
        <v>0</v>
      </c>
      <c r="DY16" s="90">
        <f t="shared" si="47"/>
        <v>100</v>
      </c>
      <c r="DZ16" s="90">
        <f t="shared" si="47"/>
        <v>0</v>
      </c>
      <c r="EA16" s="88">
        <f t="shared" si="43"/>
        <v>0</v>
      </c>
      <c r="EB16" s="90">
        <f t="shared" si="47"/>
        <v>0</v>
      </c>
      <c r="EC16" s="90">
        <f t="shared" si="47"/>
        <v>2575553.4</v>
      </c>
      <c r="ED16" s="88">
        <f t="shared" si="44"/>
        <v>1073147.25</v>
      </c>
      <c r="EE16" s="90">
        <f t="shared" si="47"/>
        <v>0</v>
      </c>
      <c r="EF16" s="90">
        <f t="shared" si="47"/>
        <v>0</v>
      </c>
      <c r="EG16" s="90">
        <f t="shared" si="47"/>
        <v>7052875.9097000007</v>
      </c>
      <c r="EH16" s="90">
        <f t="shared" si="47"/>
        <v>2938698.2957083331</v>
      </c>
      <c r="EI16" s="90">
        <f t="shared" si="47"/>
        <v>659687.71500000008</v>
      </c>
      <c r="EJ16" s="111"/>
      <c r="EK16" s="95"/>
      <c r="EL16" s="95"/>
      <c r="EM16" s="95"/>
      <c r="EN16" s="95"/>
      <c r="EO16" s="95"/>
      <c r="EP16" s="112"/>
      <c r="EQ16" s="112"/>
      <c r="ER16" s="112"/>
      <c r="ES16" s="112"/>
      <c r="ET16" s="112"/>
      <c r="EU16" s="112"/>
      <c r="EV16" s="112"/>
      <c r="EW16" s="112"/>
      <c r="EX16" s="112"/>
      <c r="EY16" s="112"/>
      <c r="EZ16" s="112"/>
      <c r="FA16" s="112"/>
      <c r="FB16" s="112"/>
      <c r="FC16" s="112"/>
      <c r="FD16" s="112"/>
      <c r="FE16" s="112"/>
      <c r="FF16" s="112"/>
      <c r="FG16" s="112"/>
      <c r="FH16" s="112"/>
      <c r="FI16" s="112"/>
      <c r="FJ16" s="112"/>
      <c r="FK16" s="112"/>
      <c r="FL16" s="112"/>
      <c r="FM16" s="112"/>
      <c r="FN16" s="112"/>
      <c r="FO16" s="112"/>
      <c r="FP16" s="112"/>
      <c r="FQ16" s="112"/>
      <c r="FR16" s="112"/>
      <c r="FS16" s="112"/>
      <c r="FT16" s="112"/>
      <c r="FU16" s="112"/>
      <c r="FV16" s="112"/>
      <c r="FW16" s="112"/>
      <c r="FX16" s="112"/>
      <c r="FY16" s="112"/>
      <c r="FZ16" s="112"/>
      <c r="GA16" s="112"/>
      <c r="GB16" s="112"/>
      <c r="GC16" s="112"/>
      <c r="GD16" s="112"/>
      <c r="GE16" s="112"/>
      <c r="GF16" s="112"/>
      <c r="GG16" s="112"/>
      <c r="GH16" s="112"/>
      <c r="GI16" s="112"/>
      <c r="GJ16" s="112"/>
      <c r="GK16" s="112"/>
      <c r="GL16" s="112"/>
      <c r="GM16" s="112"/>
      <c r="GN16" s="112"/>
      <c r="GO16" s="112"/>
      <c r="GP16" s="112"/>
      <c r="GQ16" s="112"/>
      <c r="GR16" s="112"/>
      <c r="GS16" s="112"/>
      <c r="GT16" s="112"/>
      <c r="GU16" s="112"/>
      <c r="GV16" s="112"/>
      <c r="GW16" s="112"/>
      <c r="GX16" s="112"/>
      <c r="GY16" s="112"/>
      <c r="GZ16" s="112"/>
      <c r="HA16" s="112"/>
      <c r="HB16" s="112"/>
      <c r="HC16" s="112"/>
      <c r="HD16" s="112"/>
      <c r="HE16" s="112"/>
      <c r="HF16" s="112"/>
      <c r="HG16" s="112"/>
      <c r="HH16" s="112"/>
      <c r="HI16" s="112"/>
      <c r="HJ16" s="112"/>
      <c r="HK16" s="112"/>
      <c r="HL16" s="112"/>
      <c r="HM16" s="112"/>
      <c r="HN16" s="112"/>
      <c r="HO16" s="112"/>
      <c r="HP16" s="112"/>
      <c r="HQ16" s="112"/>
      <c r="HR16" s="112"/>
      <c r="HS16" s="112"/>
      <c r="HT16" s="112"/>
      <c r="HU16" s="112"/>
      <c r="HV16" s="113"/>
      <c r="HW16" s="113"/>
      <c r="HX16" s="113"/>
      <c r="HY16" s="113"/>
      <c r="HZ16" s="113"/>
      <c r="IA16" s="113"/>
      <c r="IB16" s="113"/>
      <c r="IC16" s="113"/>
      <c r="ID16" s="113"/>
      <c r="IE16" s="113"/>
      <c r="IF16" s="113"/>
      <c r="IG16" s="113"/>
      <c r="IH16" s="113"/>
      <c r="II16" s="113"/>
      <c r="IJ16" s="113"/>
      <c r="IK16" s="113"/>
      <c r="IL16" s="113"/>
      <c r="IM16" s="113"/>
      <c r="IN16" s="113"/>
      <c r="IO16" s="113"/>
      <c r="IP16" s="113"/>
      <c r="IQ16" s="113"/>
      <c r="IR16" s="113"/>
      <c r="IS16" s="113"/>
      <c r="IT16" s="113"/>
      <c r="IU16" s="113"/>
    </row>
    <row r="17" spans="1:255" s="1" customFormat="1" x14ac:dyDescent="0.3">
      <c r="A17" s="8"/>
      <c r="B17" s="9"/>
      <c r="C17" s="10"/>
      <c r="D17" s="10"/>
      <c r="E17" s="10"/>
      <c r="F17" s="10"/>
      <c r="G17" s="10"/>
      <c r="H17" s="10"/>
      <c r="I17" s="12"/>
      <c r="J17" s="10"/>
      <c r="K17" s="10"/>
      <c r="L17" s="10"/>
      <c r="M17" s="10"/>
      <c r="N17" s="10"/>
      <c r="O17" s="12"/>
      <c r="P17" s="10"/>
      <c r="Q17" s="10"/>
      <c r="R17" s="10"/>
      <c r="S17" s="10"/>
      <c r="T17" s="13"/>
      <c r="U17" s="10"/>
      <c r="V17" s="10">
        <f>SUM(V10:V16)</f>
        <v>27154.833333333336</v>
      </c>
      <c r="W17" s="10"/>
      <c r="X17" s="10"/>
      <c r="Y17" s="13"/>
      <c r="Z17" s="10"/>
      <c r="AA17" s="10"/>
      <c r="AB17" s="10"/>
      <c r="AC17" s="10"/>
      <c r="AD17" s="13"/>
      <c r="AE17" s="10"/>
      <c r="AF17" s="56"/>
      <c r="AG17" s="10"/>
      <c r="AH17" s="12"/>
      <c r="AI17" s="13"/>
      <c r="AJ17" s="10"/>
      <c r="AK17" s="10"/>
      <c r="AL17" s="10"/>
      <c r="AM17" s="10"/>
      <c r="AN17" s="13"/>
      <c r="AO17" s="10"/>
      <c r="AP17" s="10"/>
      <c r="AQ17" s="10"/>
      <c r="AR17" s="10"/>
      <c r="AS17" s="13"/>
      <c r="AT17" s="10"/>
      <c r="AU17" s="10"/>
      <c r="AV17" s="10"/>
      <c r="AW17" s="10"/>
      <c r="AX17" s="13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3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20"/>
      <c r="EL17" s="20"/>
      <c r="EM17" s="20"/>
      <c r="EN17" s="20"/>
      <c r="EO17" s="20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</row>
    <row r="18" spans="1:255" s="1" customFormat="1" x14ac:dyDescent="0.3">
      <c r="B18" s="1" t="s">
        <v>65</v>
      </c>
      <c r="AF18" s="56"/>
      <c r="DF18" s="60" t="e">
        <f>+#REF!+#REF!</f>
        <v>#REF!</v>
      </c>
    </row>
    <row r="19" spans="1:255" s="1" customFormat="1" x14ac:dyDescent="0.3">
      <c r="A19" s="1" t="s">
        <v>65</v>
      </c>
      <c r="B19" s="1" t="s">
        <v>65</v>
      </c>
    </row>
    <row r="20" spans="1:255" s="1" customFormat="1" x14ac:dyDescent="0.3"/>
    <row r="21" spans="1:255" s="1" customFormat="1" x14ac:dyDescent="0.3"/>
    <row r="22" spans="1:255" s="1" customFormat="1" x14ac:dyDescent="0.3"/>
    <row r="23" spans="1:255" s="1" customFormat="1" x14ac:dyDescent="0.3"/>
    <row r="24" spans="1:255" s="1" customFormat="1" x14ac:dyDescent="0.3"/>
    <row r="25" spans="1:255" s="1" customFormat="1" x14ac:dyDescent="0.3"/>
    <row r="26" spans="1:255" s="1" customFormat="1" x14ac:dyDescent="0.3"/>
    <row r="27" spans="1:255" s="1" customFormat="1" x14ac:dyDescent="0.3"/>
    <row r="28" spans="1:255" s="1" customFormat="1" x14ac:dyDescent="0.3"/>
    <row r="29" spans="1:255" s="1" customFormat="1" x14ac:dyDescent="0.3"/>
    <row r="30" spans="1:255" s="1" customFormat="1" x14ac:dyDescent="0.3"/>
    <row r="31" spans="1:255" s="1" customFormat="1" x14ac:dyDescent="0.3"/>
    <row r="32" spans="1:255" s="1" customFormat="1" x14ac:dyDescent="0.3"/>
    <row r="33" s="1" customFormat="1" x14ac:dyDescent="0.3"/>
    <row r="34" s="1" customFormat="1" x14ac:dyDescent="0.3"/>
    <row r="35" s="1" customFormat="1" x14ac:dyDescent="0.3"/>
    <row r="36" s="1" customFormat="1" x14ac:dyDescent="0.3"/>
    <row r="37" s="1" customFormat="1" x14ac:dyDescent="0.3"/>
    <row r="38" s="1" customFormat="1" x14ac:dyDescent="0.3"/>
    <row r="39" s="1" customFormat="1" x14ac:dyDescent="0.3"/>
    <row r="40" s="1" customFormat="1" x14ac:dyDescent="0.3"/>
    <row r="41" s="1" customFormat="1" x14ac:dyDescent="0.3"/>
    <row r="42" s="1" customFormat="1" x14ac:dyDescent="0.3"/>
    <row r="43" s="1" customFormat="1" x14ac:dyDescent="0.3"/>
    <row r="44" s="1" customFormat="1" x14ac:dyDescent="0.3"/>
    <row r="45" s="1" customFormat="1" x14ac:dyDescent="0.3"/>
    <row r="46" s="1" customFormat="1" x14ac:dyDescent="0.3"/>
    <row r="47" s="1" customFormat="1" x14ac:dyDescent="0.3"/>
    <row r="48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4" name="Range4_4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:DJ13" name="Range5_8_1_1_1_1_1_1_1_1_1_1_1"/>
    <protectedRange sqref="DJ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90"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CH5:CP5"/>
    <mergeCell ref="CQ5:CZ5"/>
    <mergeCell ref="DA5:DC6"/>
    <mergeCell ref="DD5:DF6"/>
    <mergeCell ref="DG5:DI6"/>
    <mergeCell ref="DN5:DS5"/>
    <mergeCell ref="CQ6:CS6"/>
    <mergeCell ref="CT6:CW6"/>
    <mergeCell ref="CX6:CZ6"/>
    <mergeCell ref="DN6:DP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T5:DV6"/>
    <mergeCell ref="DW5:EE5"/>
    <mergeCell ref="P6:T6"/>
    <mergeCell ref="U6:Y6"/>
    <mergeCell ref="Z6:AD6"/>
    <mergeCell ref="K7:K8"/>
    <mergeCell ref="L7:L8"/>
    <mergeCell ref="M7:M8"/>
    <mergeCell ref="N7:N8"/>
    <mergeCell ref="O7:O8"/>
    <mergeCell ref="P7:P8"/>
    <mergeCell ref="DQ6:DS6"/>
    <mergeCell ref="DW6:DY6"/>
    <mergeCell ref="DZ6:EB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AA7:AA8"/>
    <mergeCell ref="AB7:AB8"/>
    <mergeCell ref="Q7:Q8"/>
    <mergeCell ref="R7:R8"/>
    <mergeCell ref="S7:S8"/>
    <mergeCell ref="T7:T8"/>
    <mergeCell ref="U7:U8"/>
    <mergeCell ref="V7:V8"/>
    <mergeCell ref="AI7:AI8"/>
    <mergeCell ref="AJ7:AJ8"/>
    <mergeCell ref="AK7:AK8"/>
    <mergeCell ref="AL7:AL8"/>
    <mergeCell ref="AM7:AM8"/>
    <mergeCell ref="AN7:AN8"/>
    <mergeCell ref="AC7:AC8"/>
    <mergeCell ref="AD7:AD8"/>
    <mergeCell ref="AE7:AE8"/>
    <mergeCell ref="AF7:AF8"/>
    <mergeCell ref="AG7:AG8"/>
    <mergeCell ref="AH7:AH8"/>
    <mergeCell ref="AV7:AV8"/>
    <mergeCell ref="AW7:AW8"/>
    <mergeCell ref="AX7:AX8"/>
    <mergeCell ref="AY7:AY8"/>
    <mergeCell ref="AZ7:AZ8"/>
    <mergeCell ref="BA7:BA8"/>
    <mergeCell ref="AO7:AO8"/>
    <mergeCell ref="AP7:AP8"/>
    <mergeCell ref="AQ7:AQ8"/>
    <mergeCell ref="AR7:AR8"/>
    <mergeCell ref="AT7:AT8"/>
    <mergeCell ref="AU7:AU8"/>
    <mergeCell ref="BH7:BH8"/>
    <mergeCell ref="BI7:BI8"/>
    <mergeCell ref="BJ7:BJ8"/>
    <mergeCell ref="BK7:BK8"/>
    <mergeCell ref="BL7:BL8"/>
    <mergeCell ref="BM7:BM8"/>
    <mergeCell ref="BB7:BB8"/>
    <mergeCell ref="BC7:BC8"/>
    <mergeCell ref="BD7:BD8"/>
    <mergeCell ref="BE7:BE8"/>
    <mergeCell ref="BF7:BF8"/>
    <mergeCell ref="BG7:BG8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CF7:CF8"/>
    <mergeCell ref="CG7:CG8"/>
    <mergeCell ref="CH7:CH8"/>
    <mergeCell ref="CI7:CI8"/>
    <mergeCell ref="CJ7:CJ8"/>
    <mergeCell ref="CK7:CK8"/>
    <mergeCell ref="BZ7:BZ8"/>
    <mergeCell ref="CA7:CA8"/>
    <mergeCell ref="CB7:CB8"/>
    <mergeCell ref="CC7:CC8"/>
    <mergeCell ref="CD7:CD8"/>
    <mergeCell ref="CE7:CE8"/>
    <mergeCell ref="CR7:CR8"/>
    <mergeCell ref="CS7:CS8"/>
    <mergeCell ref="CT7:CT8"/>
    <mergeCell ref="CU7:CU8"/>
    <mergeCell ref="CV7:CV8"/>
    <mergeCell ref="CW7:CW8"/>
    <mergeCell ref="CL7:CL8"/>
    <mergeCell ref="CM7:CM8"/>
    <mergeCell ref="CN7:CN8"/>
    <mergeCell ref="CO7:CO8"/>
    <mergeCell ref="CP7:CP8"/>
    <mergeCell ref="CQ7:CQ8"/>
    <mergeCell ref="DD7:DD8"/>
    <mergeCell ref="DE7:DE8"/>
    <mergeCell ref="DF7:DF8"/>
    <mergeCell ref="DG7:DG8"/>
    <mergeCell ref="DH7:DH8"/>
    <mergeCell ref="DI7:DI8"/>
    <mergeCell ref="CX7:CX8"/>
    <mergeCell ref="CY7:CY8"/>
    <mergeCell ref="CZ7:CZ8"/>
    <mergeCell ref="DA7:DA8"/>
    <mergeCell ref="DB7:DB8"/>
    <mergeCell ref="DC7:DC8"/>
    <mergeCell ref="DP7:DP8"/>
    <mergeCell ref="DQ7:DQ8"/>
    <mergeCell ref="DR7:DR8"/>
    <mergeCell ref="DS7:DS8"/>
    <mergeCell ref="DT7:DT8"/>
    <mergeCell ref="DU7:DU8"/>
    <mergeCell ref="DJ7:DJ8"/>
    <mergeCell ref="DK7:DK8"/>
    <mergeCell ref="DL7:DL8"/>
    <mergeCell ref="DM7:DM8"/>
    <mergeCell ref="DN7:DN8"/>
    <mergeCell ref="DO7:DO8"/>
    <mergeCell ref="EH7:EH8"/>
    <mergeCell ref="EI7:EI8"/>
    <mergeCell ref="EB7:EB8"/>
    <mergeCell ref="EC7:EC8"/>
    <mergeCell ref="ED7:ED8"/>
    <mergeCell ref="EE7:EE8"/>
    <mergeCell ref="EF7:EF8"/>
    <mergeCell ref="EG7:EG8"/>
    <mergeCell ref="DV7:DV8"/>
    <mergeCell ref="DW7:DW8"/>
    <mergeCell ref="DX7:DX8"/>
    <mergeCell ref="DY7:DY8"/>
    <mergeCell ref="DZ7:DZ8"/>
    <mergeCell ref="EA7:EA8"/>
  </mergeCells>
  <pageMargins left="0" right="0" top="0.15748031496062992" bottom="0.35433070866141736" header="0.31496062992125984" footer="0.31496062992125984"/>
  <pageSetup paperSize="9" scale="2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5" master="">
    <arrUserId title="Range4_1_1_1_2_1_1_2_1_1_1_1_1_1_1_1_1_1_1_1_1_1_1_1_1_1_1_1" rangeCreator="" othersAccessPermission="edit"/>
    <arrUserId title="Range4_2_1_1_2_1_1_2_1_1_1_1_1_1_1_1_1_1_1_1_1_1_1_1_1_1_1_1" rangeCreator="" othersAccessPermission="edit"/>
    <arrUserId title="Range4_4_1_1_2_1_1_2_1_1_1_1_1_1_1_1_1_1_1_1_1_1_1_1_1_1_1_1" rangeCreator="" othersAccessPermission="edit"/>
    <arrUserId title="Range5_1_1_1_2_1_1_2_1_1_1_1_1_1_1_1_1_1_1_1_1_1_1_1_1_1_1_1_1" rangeCreator="" othersAccessPermission="edit"/>
    <arrUserId title="Range5_2_1_1_2_1_1_2_1_1_1_1_1_1_1_1_1_1_1_1_1_1_1_1_1_1_1_1" rangeCreator="" othersAccessPermission="edit"/>
    <arrUserId title="Range5_1_1_1_2_1_1_1_1_1_1_1_1_1_1_1_1_1_1_1_1_1_1_1_1_1_1" rangeCreator="" othersAccessPermission="edit"/>
    <arrUserId title="Range5_2_1_1_2_1_1_1_1_1_1_1_1_1_1_1_1_1_1_1_1_1_1_1_1_1_1" rangeCreator="" othersAccessPermission="edit"/>
    <arrUserId title="Range5_3_1_1_1_1_1_1_1_1_1_1" rangeCreator="" othersAccessPermission="edit"/>
    <arrUserId title="Range5_8_1_1_1_1_1_1_1_1_1_1_1" rangeCreator="" othersAccessPermission="edit"/>
    <arrUserId title="Range5_11_1_1_1_1_1_1_1_1_1_1" rangeCreator="" othersAccessPermission="edit"/>
    <arrUserId title="Range5_12_1_1_1_1_1_1_1_1_1_1_1" rangeCreator="" othersAccessPermission="edit"/>
    <arrUserId title="Range5_14_1_1_1_1_1_1_1_1_1_1" rangeCreator="" othersAccessPermission="edit"/>
    <arrUserId title="Range4_2_1_1_2_1_1_1_1_1_1_1_1_1_1" rangeCreator="" othersAccessPermission="edit"/>
    <arrUserId title="Range1_1" rangeCreator="" othersAccessPermission="edit"/>
    <arrUserId title="Range1_1_1_1" rangeCreator="" othersAccessPermission="edit"/>
    <arrUserId title="Range4_1_1" rangeCreator="" othersAccessPermission="edit"/>
    <arrUserId title="Range4_1_2" rangeCreator="" othersAccessPermission="edit"/>
    <arrUserId title="Range4_1_3" rangeCreator="" othersAccessPermission="edit"/>
    <arrUserId title="Range4_1_4" rangeCreator="" othersAccessPermission="edit"/>
    <arrUserId title="Range4_1_5" rangeCreator="" othersAccessPermission="edit"/>
    <arrUserId title="Range4_1_6" rangeCreator="" othersAccessPermission="edit"/>
    <arrUserId title="Range4_1_7" rangeCreator="" othersAccessPermission="edit"/>
    <arrUserId title="Range4_1_8" rangeCreator="" othersAccessPermission="edit"/>
    <arrUserId title="Range5_1" rangeCreator="" othersAccessPermission="edit"/>
    <arrUserId title="Range5_1_1" rangeCreator="" othersAccessPermission="edit"/>
    <arrUserId title="Range5_1_2" rangeCreator="" othersAccessPermission="edit"/>
    <arrUserId title="Range5_1_3" rangeCreator="" othersAccessPermission="edit"/>
    <arrUserId title="Range5_1_4" rangeCreator="" othersAccessPermission="edit"/>
    <arrUserId title="Range5_1_5" rangeCreator="" othersAccessPermission="edit"/>
    <arrUserId title="Range5_1_6" rangeCreator="" othersAccessPermission="edit"/>
    <arrUserId title="Range5_1_7" rangeCreator="" othersAccessPermission="edit"/>
    <arrUserId title="Range5_1_8" rangeCreator="" othersAccessPermission="edit"/>
    <arrUserId title="Range5_1_9" rangeCreator="" othersAccessPermission="edit"/>
    <arrUserId title="Range5_1_10" rangeCreator="" othersAccessPermission="edit"/>
    <arrUserId title="Range5_1_11" rangeCreator="" othersAccessPermission="edit"/>
    <arrUserId title="Range5_1_12" rangeCreator="" othersAccessPermission="edit"/>
    <arrUserId title="Range5_1_13" rangeCreator="" othersAccessPermission="edit"/>
    <arrUserId title="Range5_1_14" rangeCreator="" othersAccessPermission="edit"/>
    <arrUserId title="Range5_1_15" rangeCreator="" othersAccessPermission="edit"/>
    <arrUserId title="Range5_1_16" rangeCreator="" othersAccessPermission="edit"/>
    <arrUserId title="Range5_1_17" rangeCreator="" othersAccessPermission="edit"/>
    <arrUserId title="Range5_1_18" rangeCreator="" othersAccessPermission="edit"/>
    <arrUserId title="Range5_1_19" rangeCreator="" othersAccessPermission="edit"/>
    <arrUserId title="Range5_1_20" rangeCreator="" othersAccessPermission="edit"/>
    <arrUserId title="Range6_1" rangeCreator="" othersAccessPermission="edit"/>
    <arrUserId title="Range6_1_1" rangeCreator="" othersAccessPermission="edit"/>
    <arrUserId title="Range5_1_23" rangeCreator="" othersAccessPermission="edit"/>
    <arrUserId title="Range5_1_24" rangeCreator="" othersAccessPermission="edit"/>
    <arrUserId title="Range6_1_3" rangeCreator="" othersAccessPermission="edit"/>
    <arrUserId title="Range6_1_4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ԳԵՂԱՐՔՈՒՆԻՔԻ (Մայիսի 31)  </vt:lpstr>
      <vt:lpstr>ԳԵՂԱՐՔՈՒՆԻՔԻ (Մայիսի 31)   (2)</vt:lpstr>
      <vt:lpstr>Лист4</vt:lpstr>
      <vt:lpstr>Лист1</vt:lpstr>
      <vt:lpstr>Лист2</vt:lpstr>
      <vt:lpstr>'ԳԵՂԱՐՔՈՒՆԻՔԻ (Մայիսի 31)  '!Область_печати</vt:lpstr>
      <vt:lpstr>'ԳԵՂԱՐՔՈՒՆԻՔԻ (Մայիսի 31)  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keywords>https:/mul2-mta.gov.am/tasks/1169690/oneclick/Ekamut.xlsx?token=44544693d5e87c5bb71ee7c17b8c7857</cp:keywords>
  <cp:lastModifiedBy>RePack by Diakov</cp:lastModifiedBy>
  <cp:lastPrinted>2025-06-02T10:15:55Z</cp:lastPrinted>
  <dcterms:created xsi:type="dcterms:W3CDTF">2006-09-28T05:33:00Z</dcterms:created>
  <dcterms:modified xsi:type="dcterms:W3CDTF">2025-06-02T10:20:45Z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55E01E9372814E459B82D696A1BBE754_12</vt:lpwstr>
  </property>
  <property fmtid="{D5CDD505-2E9C-101B-9397-08002B2CF9AE}" pid="3" name="KSOProductBuildVer">
    <vt:lpwstr>1033-12.2.0.17119</vt:lpwstr>
  </property>
</Properties>
</file>