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28.02.2025\"/>
    </mc:Choice>
  </mc:AlternateContent>
  <xr:revisionPtr revIDLastSave="0" documentId="13_ncr:1_{411BFB8E-087E-4272-8DB4-458E6533A9C6}" xr6:coauthVersionLast="47" xr6:coauthVersionMax="47" xr10:uidLastSave="{00000000-0000-0000-0000-000000000000}"/>
  <bookViews>
    <workbookView xWindow="-120" yWindow="-120" windowWidth="29040" windowHeight="1572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externalReferences>
    <externalReference r:id="rId8"/>
  </externalReference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  <definedName name="_xlnm.Print_Area" localSheetId="0">Ekamut!$A$1:$ED$20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15" l="1"/>
  <c r="P11" i="15" l="1"/>
  <c r="P7" i="15" l="1"/>
  <c r="DH7" i="15"/>
  <c r="DI7" i="15"/>
  <c r="DJ7" i="15"/>
  <c r="DH8" i="15"/>
  <c r="DI8" i="15"/>
  <c r="DJ8" i="15"/>
  <c r="DH9" i="15"/>
  <c r="DI9" i="15"/>
  <c r="DJ9" i="15"/>
  <c r="DH10" i="15"/>
  <c r="DI10" i="15"/>
  <c r="DJ10" i="15"/>
  <c r="DH11" i="15"/>
  <c r="DI11" i="15"/>
  <c r="DJ11" i="15"/>
  <c r="DH12" i="15"/>
  <c r="DI12" i="15"/>
  <c r="DJ12" i="15"/>
  <c r="DH13" i="15"/>
  <c r="DI13" i="15"/>
  <c r="DJ13" i="15"/>
  <c r="DH14" i="15"/>
  <c r="DI14" i="15"/>
  <c r="DJ14" i="15"/>
  <c r="DH15" i="15"/>
  <c r="DI15" i="15"/>
  <c r="DJ15" i="15"/>
  <c r="DH16" i="15"/>
  <c r="DI16" i="15"/>
  <c r="DJ16" i="15"/>
  <c r="DH17" i="15"/>
  <c r="DI17" i="15"/>
  <c r="DJ17" i="15"/>
  <c r="DF18" i="15" l="1"/>
  <c r="DF20" i="15" s="1"/>
  <c r="DG18" i="15"/>
  <c r="DG20" i="15" s="1"/>
  <c r="DE18" i="15"/>
  <c r="DE20" i="15" s="1"/>
  <c r="AE5" i="15" l="1"/>
  <c r="AS5" i="15" s="1"/>
  <c r="BG5" i="15" s="1"/>
  <c r="BU5" i="15" s="1"/>
  <c r="CI5" i="15" s="1"/>
  <c r="CW5" i="15" s="1"/>
  <c r="DK5" i="15" s="1"/>
  <c r="ED5" i="15" s="1"/>
  <c r="AD5" i="15"/>
  <c r="AR5" i="15" s="1"/>
  <c r="BF5" i="15" s="1"/>
  <c r="BT5" i="15" s="1"/>
  <c r="CH5" i="15" s="1"/>
  <c r="CV5" i="15" s="1"/>
  <c r="DJ5" i="15" s="1"/>
  <c r="EC5" i="15" s="1"/>
  <c r="Y5" i="15"/>
  <c r="AM5" i="15" s="1"/>
  <c r="BA5" i="15" s="1"/>
  <c r="BO5" i="15" s="1"/>
  <c r="CC5" i="15" s="1"/>
  <c r="CQ5" i="15" s="1"/>
  <c r="DE5" i="15" s="1"/>
  <c r="DS5" i="15" s="1"/>
  <c r="R5" i="15"/>
  <c r="AF5" i="15" s="1"/>
  <c r="AT5" i="15" s="1"/>
  <c r="BH5" i="15" s="1"/>
  <c r="BV5" i="15" s="1"/>
  <c r="CJ5" i="15" s="1"/>
  <c r="CX5" i="15" s="1"/>
  <c r="DL5" i="15" s="1"/>
  <c r="AD12" i="15" l="1"/>
  <c r="AE13" i="15" l="1"/>
  <c r="AD13" i="15"/>
  <c r="DK17" i="15" l="1"/>
  <c r="O17" i="15"/>
  <c r="P9" i="15"/>
  <c r="AE15" i="15" l="1"/>
  <c r="AE11" i="15" l="1"/>
  <c r="ED11" i="15"/>
  <c r="BU15" i="15" l="1"/>
  <c r="ED13" i="15" l="1"/>
  <c r="P13" i="15"/>
  <c r="BG15" i="15"/>
  <c r="O15" i="15"/>
  <c r="AE8" i="15" l="1"/>
  <c r="AE12" i="15" l="1"/>
  <c r="BT12" i="15"/>
  <c r="AM8" i="15" l="1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O16" i="15"/>
  <c r="O14" i="15"/>
  <c r="O13" i="15"/>
  <c r="O12" i="15"/>
  <c r="O8" i="15"/>
  <c r="AD17" i="15" l="1"/>
  <c r="AD11" i="15" l="1"/>
  <c r="AH15" i="15" l="1"/>
  <c r="AH14" i="15"/>
  <c r="AH13" i="15"/>
  <c r="AH12" i="15"/>
  <c r="AH11" i="15"/>
  <c r="AH10" i="15"/>
  <c r="AH9" i="15"/>
  <c r="AH8" i="15"/>
  <c r="AH7" i="15"/>
  <c r="AH16" i="15"/>
  <c r="AH17" i="15"/>
  <c r="AG17" i="15"/>
  <c r="AJ14" i="15"/>
  <c r="CB7" i="15" l="1"/>
  <c r="CA7" i="15"/>
  <c r="AZ7" i="15" l="1"/>
  <c r="AY7" i="15"/>
  <c r="AC7" i="15"/>
  <c r="AB7" i="15"/>
  <c r="X7" i="15"/>
  <c r="U7" i="15"/>
  <c r="W7" i="15"/>
  <c r="N7" i="15"/>
  <c r="M7" i="15"/>
  <c r="I7" i="15"/>
  <c r="H7" i="15"/>
  <c r="EB7" i="15" l="1"/>
  <c r="EA7" i="15"/>
  <c r="DR7" i="15"/>
  <c r="DQ7" i="15"/>
  <c r="DD7" i="15"/>
  <c r="DC7" i="15"/>
  <c r="CG7" i="15"/>
  <c r="CF7" i="15"/>
  <c r="BN7" i="15"/>
  <c r="BM7" i="15"/>
  <c r="BG7" i="15"/>
  <c r="BE7" i="15"/>
  <c r="BD7" i="15"/>
  <c r="AW7" i="15"/>
  <c r="Y6" i="15"/>
  <c r="AM6" i="15" s="1"/>
  <c r="BA6" i="15" s="1"/>
  <c r="BO6" i="15" s="1"/>
  <c r="CC6" i="15" s="1"/>
  <c r="CQ6" i="15" s="1"/>
  <c r="DE6" i="15" s="1"/>
  <c r="DS6" i="15" s="1"/>
  <c r="I8" i="15"/>
  <c r="I9" i="15"/>
  <c r="I10" i="15"/>
  <c r="I11" i="15"/>
  <c r="I12" i="15"/>
  <c r="I13" i="15"/>
  <c r="I14" i="15"/>
  <c r="I15" i="15"/>
  <c r="I16" i="15"/>
  <c r="I17" i="15"/>
  <c r="F7" i="15"/>
  <c r="M6" i="15"/>
  <c r="W6" i="15" s="1"/>
  <c r="AB6" i="15" s="1"/>
  <c r="AK6" i="15" s="1"/>
  <c r="AP6" i="15" s="1"/>
  <c r="AY6" i="15" s="1"/>
  <c r="BD6" i="15" s="1"/>
  <c r="BM6" i="15" s="1"/>
  <c r="BR6" i="15" s="1"/>
  <c r="CF6" i="15" s="1"/>
  <c r="N6" i="15"/>
  <c r="X6" i="15" s="1"/>
  <c r="AC6" i="15" s="1"/>
  <c r="AL6" i="15" s="1"/>
  <c r="AQ6" i="15" s="1"/>
  <c r="AZ6" i="15" s="1"/>
  <c r="BE6" i="15" s="1"/>
  <c r="BN6" i="15" s="1"/>
  <c r="BS6" i="15" s="1"/>
  <c r="CG6" i="15" s="1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K6" i="15"/>
  <c r="T6" i="15" s="1"/>
  <c r="Z6" i="15" s="1"/>
  <c r="AH6" i="15" s="1"/>
  <c r="AN6" i="15" s="1"/>
  <c r="AV6" i="15" s="1"/>
  <c r="BB6" i="15" s="1"/>
  <c r="BJ6" i="15" s="1"/>
  <c r="BP6" i="15" s="1"/>
  <c r="CD6" i="15" s="1"/>
  <c r="CL6" i="15" s="1"/>
  <c r="CR6" i="15" s="1"/>
  <c r="CZ6" i="15" s="1"/>
  <c r="L6" i="15"/>
  <c r="V6" i="15" s="1"/>
  <c r="AA6" i="15" s="1"/>
  <c r="AJ6" i="15" s="1"/>
  <c r="AO6" i="15" s="1"/>
  <c r="AX6" i="15" s="1"/>
  <c r="BC6" i="15" s="1"/>
  <c r="BL6" i="15" s="1"/>
  <c r="BQ6" i="15" s="1"/>
  <c r="CE6" i="15" s="1"/>
  <c r="CB6" i="15" l="1"/>
  <c r="CP6" i="15"/>
  <c r="CU6" i="15" s="1"/>
  <c r="DD6" i="15" s="1"/>
  <c r="DI6" i="15" s="1"/>
  <c r="CA6" i="15"/>
  <c r="CO6" i="15"/>
  <c r="CT6" i="15" s="1"/>
  <c r="DC6" i="15" s="1"/>
  <c r="DH6" i="15" s="1"/>
  <c r="BZ6" i="15"/>
  <c r="CN6" i="15"/>
  <c r="CS6" i="15" s="1"/>
  <c r="DB6" i="15" s="1"/>
  <c r="DG6" i="15" s="1"/>
  <c r="DZ18" i="15"/>
  <c r="DY18" i="15"/>
  <c r="DY20" i="15" s="1"/>
  <c r="DX18" i="15"/>
  <c r="DX20" i="15" s="1"/>
  <c r="DU18" i="15"/>
  <c r="DT18" i="15"/>
  <c r="DT20" i="15" s="1"/>
  <c r="DS18" i="15"/>
  <c r="DP18" i="15"/>
  <c r="DP20" i="15" s="1"/>
  <c r="DN18" i="15"/>
  <c r="DM18" i="15"/>
  <c r="DM20" i="15" s="1"/>
  <c r="DL18" i="15"/>
  <c r="DL20" i="15" s="1"/>
  <c r="DB18" i="15"/>
  <c r="CZ18" i="15"/>
  <c r="CZ20" i="15" s="1"/>
  <c r="CY18" i="15"/>
  <c r="CY20" i="15" s="1"/>
  <c r="CX18" i="15"/>
  <c r="CX20" i="15" s="1"/>
  <c r="CS18" i="15"/>
  <c r="CR18" i="15"/>
  <c r="CR20" i="15" s="1"/>
  <c r="CQ18" i="15"/>
  <c r="CQ20" i="15" s="1"/>
  <c r="CM17" i="15"/>
  <c r="CN18" i="15"/>
  <c r="CN20" i="15" s="1"/>
  <c r="CL18" i="15"/>
  <c r="CL20" i="15" s="1"/>
  <c r="CK18" i="15"/>
  <c r="CK20" i="15" s="1"/>
  <c r="CJ18" i="15"/>
  <c r="CJ20" i="15" s="1"/>
  <c r="CG17" i="15"/>
  <c r="CH17" i="15"/>
  <c r="CI17" i="15"/>
  <c r="CE18" i="15"/>
  <c r="CE20" i="15" s="1"/>
  <c r="CD18" i="15"/>
  <c r="CD20" i="15" s="1"/>
  <c r="CC18" i="15"/>
  <c r="CC20" i="15" s="1"/>
  <c r="BZ18" i="15"/>
  <c r="BZ20" i="15" s="1"/>
  <c r="BW18" i="15"/>
  <c r="BW20" i="15" s="1"/>
  <c r="BX18" i="15"/>
  <c r="BV18" i="15"/>
  <c r="BV20" i="15" s="1"/>
  <c r="BQ18" i="15"/>
  <c r="BP18" i="15"/>
  <c r="BP20" i="15" s="1"/>
  <c r="BO18" i="15"/>
  <c r="BO20" i="15" s="1"/>
  <c r="BL18" i="15"/>
  <c r="BL20" i="15" s="1"/>
  <c r="BJ18" i="15"/>
  <c r="BJ20" i="15" s="1"/>
  <c r="BI18" i="15"/>
  <c r="BH18" i="15"/>
  <c r="BH20" i="15" s="1"/>
  <c r="BG17" i="15"/>
  <c r="BB18" i="15"/>
  <c r="BB20" i="15" s="1"/>
  <c r="BC18" i="15"/>
  <c r="BA18" i="15"/>
  <c r="AX18" i="15"/>
  <c r="AX20" i="15" s="1"/>
  <c r="AW17" i="15"/>
  <c r="AU18" i="15"/>
  <c r="AU20" i="15" s="1"/>
  <c r="AV18" i="15"/>
  <c r="AV20" i="15" s="1"/>
  <c r="AT18" i="15"/>
  <c r="AT20" i="15" s="1"/>
  <c r="AG16" i="15"/>
  <c r="AJ17" i="15"/>
  <c r="AF17" i="15"/>
  <c r="AD16" i="15"/>
  <c r="Z18" i="15"/>
  <c r="Z20" i="15" s="1"/>
  <c r="AA18" i="15"/>
  <c r="AA20" i="15" s="1"/>
  <c r="Y18" i="15"/>
  <c r="Y20" i="15" s="1"/>
  <c r="X17" i="15"/>
  <c r="W17" i="15"/>
  <c r="V18" i="15"/>
  <c r="R18" i="15"/>
  <c r="R20" i="15" s="1"/>
  <c r="T18" i="15"/>
  <c r="T20" i="15" s="1"/>
  <c r="S18" i="15"/>
  <c r="S20" i="15" s="1"/>
  <c r="Q18" i="15"/>
  <c r="Q20" i="15" s="1"/>
  <c r="K18" i="15"/>
  <c r="L18" i="15"/>
  <c r="J18" i="15"/>
  <c r="E18" i="15"/>
  <c r="E20" i="15" s="1"/>
  <c r="CM7" i="15"/>
  <c r="BK17" i="15"/>
  <c r="L20" i="15" l="1"/>
  <c r="DQ18" i="15"/>
  <c r="CP20" i="15"/>
  <c r="CM20" i="15"/>
  <c r="BK18" i="15"/>
  <c r="AW20" i="15"/>
  <c r="U20" i="15"/>
  <c r="DO20" i="15"/>
  <c r="DA20" i="15"/>
  <c r="U18" i="15"/>
  <c r="AD20" i="15"/>
  <c r="AW18" i="15"/>
  <c r="BF18" i="15"/>
  <c r="BT20" i="15"/>
  <c r="DD18" i="15"/>
  <c r="EC18" i="15"/>
  <c r="BI20" i="15"/>
  <c r="BK20" i="15" s="1"/>
  <c r="V20" i="15"/>
  <c r="X20" i="15" s="1"/>
  <c r="W18" i="15"/>
  <c r="DB20" i="15"/>
  <c r="DD20" i="15" s="1"/>
  <c r="DO18" i="15"/>
  <c r="DA18" i="15"/>
  <c r="DJ20" i="15"/>
  <c r="DR20" i="15"/>
  <c r="DU20" i="15"/>
  <c r="ED20" i="15" s="1"/>
  <c r="ED18" i="15"/>
  <c r="BY18" i="15"/>
  <c r="BY20" i="15"/>
  <c r="CB20" i="15"/>
  <c r="CB18" i="15"/>
  <c r="CM18" i="15"/>
  <c r="CV20" i="15"/>
  <c r="DR18" i="15"/>
  <c r="X18" i="15"/>
  <c r="DR6" i="15"/>
  <c r="EB6" i="15" s="1"/>
  <c r="DW6" i="15"/>
  <c r="DQ6" i="15"/>
  <c r="EA6" i="15" s="1"/>
  <c r="DV6" i="15"/>
  <c r="DP6" i="15"/>
  <c r="DU6" i="15"/>
  <c r="BD18" i="15"/>
  <c r="DN20" i="15"/>
  <c r="DQ20" i="15" s="1"/>
  <c r="DC18" i="15"/>
  <c r="CW18" i="15"/>
  <c r="CO20" i="15"/>
  <c r="CP18" i="15"/>
  <c r="CO18" i="15"/>
  <c r="CA18" i="15"/>
  <c r="CI20" i="15"/>
  <c r="BX20" i="15"/>
  <c r="BN20" i="15"/>
  <c r="BM20" i="15"/>
  <c r="BM18" i="15"/>
  <c r="BN18" i="15"/>
  <c r="AY20" i="15"/>
  <c r="AZ20" i="15"/>
  <c r="AY18" i="15"/>
  <c r="AZ18" i="15"/>
  <c r="W20" i="15"/>
  <c r="DH20" i="15"/>
  <c r="EA18" i="15"/>
  <c r="DS20" i="15"/>
  <c r="DI20" i="15"/>
  <c r="BR18" i="15"/>
  <c r="DZ20" i="15"/>
  <c r="EA20" i="15" s="1"/>
  <c r="BC20" i="15"/>
  <c r="BG20" i="15" s="1"/>
  <c r="AD18" i="15"/>
  <c r="EB18" i="15"/>
  <c r="DH18" i="15"/>
  <c r="DK18" i="15"/>
  <c r="CV18" i="15"/>
  <c r="CI18" i="15"/>
  <c r="BU18" i="15"/>
  <c r="BT18" i="15"/>
  <c r="M18" i="15"/>
  <c r="N18" i="15"/>
  <c r="DW18" i="15"/>
  <c r="DV18" i="15"/>
  <c r="DJ18" i="15"/>
  <c r="DI18" i="15"/>
  <c r="CU18" i="15"/>
  <c r="CS20" i="15"/>
  <c r="CT18" i="15"/>
  <c r="CH20" i="15"/>
  <c r="CG20" i="15"/>
  <c r="CH18" i="15"/>
  <c r="CG18" i="15"/>
  <c r="CF18" i="15"/>
  <c r="CF20" i="15"/>
  <c r="BS18" i="15"/>
  <c r="BQ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CA20" i="15"/>
  <c r="DK20" i="15" l="1"/>
  <c r="DV20" i="15"/>
  <c r="DW20" i="15"/>
  <c r="DC20" i="15"/>
  <c r="EB20" i="15"/>
  <c r="EC20" i="15"/>
  <c r="BE20" i="15"/>
  <c r="BD20" i="15"/>
  <c r="CW20" i="15"/>
  <c r="CU20" i="15"/>
  <c r="CT20" i="15"/>
  <c r="BU20" i="15"/>
  <c r="BS20" i="15"/>
  <c r="BR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J11" i="15"/>
  <c r="AY11" i="15"/>
  <c r="AZ11" i="15"/>
  <c r="AW11" i="15"/>
  <c r="D20" i="15" l="1"/>
  <c r="F18" i="15"/>
  <c r="I18" i="15"/>
  <c r="H18" i="15"/>
  <c r="C20" i="15"/>
  <c r="O20" i="15" s="1"/>
  <c r="G20" i="15"/>
  <c r="AO20" i="15"/>
  <c r="AO18" i="15"/>
  <c r="F20" i="15" l="1"/>
  <c r="I20" i="15"/>
  <c r="H20" i="15"/>
  <c r="AJ10" i="15" l="1"/>
  <c r="AY10" i="15"/>
  <c r="AZ10" i="15"/>
  <c r="AW10" i="15"/>
  <c r="AW9" i="15" l="1"/>
  <c r="ED15" i="15" l="1"/>
  <c r="EC15" i="15"/>
  <c r="EB15" i="15"/>
  <c r="EA15" i="15"/>
  <c r="ED14" i="15"/>
  <c r="EC14" i="15"/>
  <c r="EB14" i="15"/>
  <c r="EA14" i="15"/>
  <c r="EC13" i="15"/>
  <c r="EB13" i="15"/>
  <c r="EA13" i="15"/>
  <c r="ED12" i="15"/>
  <c r="EC12" i="15"/>
  <c r="EB12" i="15"/>
  <c r="EA12" i="15"/>
  <c r="EC11" i="15"/>
  <c r="EB11" i="15"/>
  <c r="EA11" i="15"/>
  <c r="ED10" i="15"/>
  <c r="EC10" i="15"/>
  <c r="EB10" i="15"/>
  <c r="EA10" i="15"/>
  <c r="ED9" i="15"/>
  <c r="EC9" i="15"/>
  <c r="EB9" i="15"/>
  <c r="EA9" i="15"/>
  <c r="ED8" i="15"/>
  <c r="EC8" i="15"/>
  <c r="EB8" i="15"/>
  <c r="EA8" i="15"/>
  <c r="ED7" i="15"/>
  <c r="EC7" i="15"/>
  <c r="DW15" i="15"/>
  <c r="DV15" i="15"/>
  <c r="DW14" i="15"/>
  <c r="DV14" i="15"/>
  <c r="DW13" i="15"/>
  <c r="DV13" i="15"/>
  <c r="DW12" i="15"/>
  <c r="DV12" i="15"/>
  <c r="DW11" i="15"/>
  <c r="DV11" i="15"/>
  <c r="DW10" i="15"/>
  <c r="DV10" i="15"/>
  <c r="DW9" i="15"/>
  <c r="DV9" i="15"/>
  <c r="DW8" i="15"/>
  <c r="DV8" i="15"/>
  <c r="DW7" i="15"/>
  <c r="DV7" i="15"/>
  <c r="DR15" i="15"/>
  <c r="DQ15" i="15"/>
  <c r="DR14" i="15"/>
  <c r="DQ14" i="15"/>
  <c r="DR13" i="15"/>
  <c r="DQ13" i="15"/>
  <c r="DR12" i="15"/>
  <c r="DQ12" i="15"/>
  <c r="DR11" i="15"/>
  <c r="DQ11" i="15"/>
  <c r="DR10" i="15"/>
  <c r="DQ10" i="15"/>
  <c r="DR9" i="15"/>
  <c r="DQ9" i="15"/>
  <c r="DR8" i="15"/>
  <c r="DQ8" i="15"/>
  <c r="DO15" i="15"/>
  <c r="DO14" i="15"/>
  <c r="DO13" i="15"/>
  <c r="DO12" i="15"/>
  <c r="DO11" i="15"/>
  <c r="DO10" i="15"/>
  <c r="DO9" i="15"/>
  <c r="DO8" i="15"/>
  <c r="DO7" i="15"/>
  <c r="DK15" i="15"/>
  <c r="DK14" i="15"/>
  <c r="DK13" i="15"/>
  <c r="DK12" i="15"/>
  <c r="DK11" i="15"/>
  <c r="DK10" i="15"/>
  <c r="DK9" i="15"/>
  <c r="DK8" i="15"/>
  <c r="DK7" i="15"/>
  <c r="DD15" i="15"/>
  <c r="DC15" i="15"/>
  <c r="DD14" i="15"/>
  <c r="DC14" i="15"/>
  <c r="DD13" i="15"/>
  <c r="DC13" i="15"/>
  <c r="DD12" i="15"/>
  <c r="DC12" i="15"/>
  <c r="DD11" i="15"/>
  <c r="DC11" i="15"/>
  <c r="DD10" i="15"/>
  <c r="DC10" i="15"/>
  <c r="DD9" i="15"/>
  <c r="DC9" i="15"/>
  <c r="DD8" i="15"/>
  <c r="DC8" i="15"/>
  <c r="DA15" i="15"/>
  <c r="DA14" i="15"/>
  <c r="DA13" i="15"/>
  <c r="DA12" i="15"/>
  <c r="DA11" i="15"/>
  <c r="DA10" i="15"/>
  <c r="DA9" i="15"/>
  <c r="DA8" i="15"/>
  <c r="DA7" i="15"/>
  <c r="CW15" i="15"/>
  <c r="CV15" i="15"/>
  <c r="CU15" i="15"/>
  <c r="CT15" i="15"/>
  <c r="CW14" i="15"/>
  <c r="CV14" i="15"/>
  <c r="CU14" i="15"/>
  <c r="CT14" i="15"/>
  <c r="CW13" i="15"/>
  <c r="CV13" i="15"/>
  <c r="CU13" i="15"/>
  <c r="CT13" i="15"/>
  <c r="CW12" i="15"/>
  <c r="CV12" i="15"/>
  <c r="CU12" i="15"/>
  <c r="CT12" i="15"/>
  <c r="CW11" i="15"/>
  <c r="CV11" i="15"/>
  <c r="CU11" i="15"/>
  <c r="CT11" i="15"/>
  <c r="CW10" i="15"/>
  <c r="CV10" i="15"/>
  <c r="CU10" i="15"/>
  <c r="CT10" i="15"/>
  <c r="CW9" i="15"/>
  <c r="CV9" i="15"/>
  <c r="CU9" i="15"/>
  <c r="CT9" i="15"/>
  <c r="CW8" i="15"/>
  <c r="CV8" i="15"/>
  <c r="CU8" i="15"/>
  <c r="CT8" i="15"/>
  <c r="CW7" i="15"/>
  <c r="CV7" i="15"/>
  <c r="CU7" i="15"/>
  <c r="CT7" i="15"/>
  <c r="CP15" i="15"/>
  <c r="CO15" i="15"/>
  <c r="CP14" i="15"/>
  <c r="CO14" i="15"/>
  <c r="CP13" i="15"/>
  <c r="CO13" i="15"/>
  <c r="CP12" i="15"/>
  <c r="CO12" i="15"/>
  <c r="CP11" i="15"/>
  <c r="CO11" i="15"/>
  <c r="CP10" i="15"/>
  <c r="CO10" i="15"/>
  <c r="CP9" i="15"/>
  <c r="CO9" i="15"/>
  <c r="CP7" i="15"/>
  <c r="CO7" i="15"/>
  <c r="CM15" i="15"/>
  <c r="CM14" i="15"/>
  <c r="CM13" i="15"/>
  <c r="CM12" i="15"/>
  <c r="CM11" i="15"/>
  <c r="CM10" i="15"/>
  <c r="CM9" i="15"/>
  <c r="CI15" i="15"/>
  <c r="CH15" i="15"/>
  <c r="CG15" i="15"/>
  <c r="CF15" i="15"/>
  <c r="CI14" i="15"/>
  <c r="CH14" i="15"/>
  <c r="CG14" i="15"/>
  <c r="CF14" i="15"/>
  <c r="CI13" i="15"/>
  <c r="CH13" i="15"/>
  <c r="CG13" i="15"/>
  <c r="CF13" i="15"/>
  <c r="CI12" i="15"/>
  <c r="CH12" i="15"/>
  <c r="CG12" i="15"/>
  <c r="CF12" i="15"/>
  <c r="CI11" i="15"/>
  <c r="CH11" i="15"/>
  <c r="CG11" i="15"/>
  <c r="CF11" i="15"/>
  <c r="CI10" i="15"/>
  <c r="CH10" i="15"/>
  <c r="CG10" i="15"/>
  <c r="CF10" i="15"/>
  <c r="CI9" i="15"/>
  <c r="CH9" i="15"/>
  <c r="CG9" i="15"/>
  <c r="CF9" i="15"/>
  <c r="CI7" i="15"/>
  <c r="CH7" i="15"/>
  <c r="CB16" i="15"/>
  <c r="CA16" i="15"/>
  <c r="CB15" i="15"/>
  <c r="CA15" i="15"/>
  <c r="CB14" i="15"/>
  <c r="CA14" i="15"/>
  <c r="CB13" i="15"/>
  <c r="CA13" i="15"/>
  <c r="CB12" i="15"/>
  <c r="CA12" i="15"/>
  <c r="CB11" i="15"/>
  <c r="CA11" i="15"/>
  <c r="CB10" i="15"/>
  <c r="CA10" i="15"/>
  <c r="CB9" i="15"/>
  <c r="CA9" i="15"/>
  <c r="BY15" i="15"/>
  <c r="BY14" i="15"/>
  <c r="BY13" i="15"/>
  <c r="BY12" i="15"/>
  <c r="BY11" i="15"/>
  <c r="BY10" i="15"/>
  <c r="BY9" i="15"/>
  <c r="BY8" i="15"/>
  <c r="BY7" i="15"/>
  <c r="BT15" i="15"/>
  <c r="BS15" i="15"/>
  <c r="BR15" i="15"/>
  <c r="BU14" i="15"/>
  <c r="BT14" i="15"/>
  <c r="BS14" i="15"/>
  <c r="BR14" i="15"/>
  <c r="BU13" i="15"/>
  <c r="BT13" i="15"/>
  <c r="BS13" i="15"/>
  <c r="BR13" i="15"/>
  <c r="BU12" i="15"/>
  <c r="BS12" i="15"/>
  <c r="BR12" i="15"/>
  <c r="BU11" i="15"/>
  <c r="BT11" i="15"/>
  <c r="BS11" i="15"/>
  <c r="BR11" i="15"/>
  <c r="BU10" i="15"/>
  <c r="BT10" i="15"/>
  <c r="BS10" i="15"/>
  <c r="BR10" i="15"/>
  <c r="BU9" i="15"/>
  <c r="BT9" i="15"/>
  <c r="BS9" i="15"/>
  <c r="BR9" i="15"/>
  <c r="BU8" i="15"/>
  <c r="BT8" i="15"/>
  <c r="BS8" i="15"/>
  <c r="BR8" i="15"/>
  <c r="BU7" i="15"/>
  <c r="BT7" i="15"/>
  <c r="BS7" i="15"/>
  <c r="BR7" i="15"/>
  <c r="BN15" i="15"/>
  <c r="BM15" i="15"/>
  <c r="BN14" i="15"/>
  <c r="BM14" i="15"/>
  <c r="BN13" i="15"/>
  <c r="BM13" i="15"/>
  <c r="BN12" i="15"/>
  <c r="BM12" i="15"/>
  <c r="BN11" i="15"/>
  <c r="BM11" i="15"/>
  <c r="BN10" i="15"/>
  <c r="BM10" i="15"/>
  <c r="BN9" i="15"/>
  <c r="BM9" i="15"/>
  <c r="BN8" i="15"/>
  <c r="BM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G15" i="15"/>
  <c r="AF15" i="15"/>
  <c r="AG14" i="15"/>
  <c r="AF14" i="15"/>
  <c r="AJ13" i="15"/>
  <c r="AG13" i="15"/>
  <c r="AF13" i="15"/>
  <c r="AJ12" i="15"/>
  <c r="AG12" i="15"/>
  <c r="AF12" i="15"/>
  <c r="AS11" i="15"/>
  <c r="AG11" i="15"/>
  <c r="AF11" i="15"/>
  <c r="AL11" i="15" s="1"/>
  <c r="AG10" i="15"/>
  <c r="AF10" i="15"/>
  <c r="AJ9" i="15"/>
  <c r="AG9" i="15"/>
  <c r="AF9" i="15"/>
  <c r="AJ7" i="15"/>
  <c r="AG7" i="15"/>
  <c r="AF7" i="15"/>
  <c r="AR7" i="15" s="1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F8" i="15"/>
  <c r="AG8" i="15"/>
  <c r="AF16" i="15"/>
  <c r="AJ8" i="15"/>
  <c r="AJ16" i="15"/>
  <c r="M8" i="15"/>
  <c r="DQ16" i="15"/>
  <c r="DC16" i="15"/>
  <c r="CO16" i="15"/>
  <c r="CO8" i="15"/>
  <c r="CA8" i="15"/>
  <c r="BM16" i="15"/>
  <c r="AY16" i="15"/>
  <c r="W16" i="15"/>
  <c r="X16" i="15"/>
  <c r="H16" i="15"/>
  <c r="EC16" i="15"/>
  <c r="DW16" i="15"/>
  <c r="DO16" i="15"/>
  <c r="CV16" i="15"/>
  <c r="CU16" i="15"/>
  <c r="CH16" i="15"/>
  <c r="CH8" i="15"/>
  <c r="CG16" i="15"/>
  <c r="CG8" i="15"/>
  <c r="CB8" i="15"/>
  <c r="BY16" i="15"/>
  <c r="BT16" i="15"/>
  <c r="BS16" i="15"/>
  <c r="BN16" i="15"/>
  <c r="BF16" i="15"/>
  <c r="BE16" i="15"/>
  <c r="DV17" i="15"/>
  <c r="BR17" i="15"/>
  <c r="BM17" i="15"/>
  <c r="DV16" i="15"/>
  <c r="CT16" i="15"/>
  <c r="CF16" i="15"/>
  <c r="CF8" i="15"/>
  <c r="BR16" i="15"/>
  <c r="BD16" i="15"/>
  <c r="EA16" i="15"/>
  <c r="EB16" i="15"/>
  <c r="ED16" i="15"/>
  <c r="DR16" i="15"/>
  <c r="DK16" i="15"/>
  <c r="DD16" i="15"/>
  <c r="DA16" i="15"/>
  <c r="CW16" i="15"/>
  <c r="CP16" i="15"/>
  <c r="CM16" i="15"/>
  <c r="CI16" i="15"/>
  <c r="BU16" i="15"/>
  <c r="BG16" i="15"/>
  <c r="AZ16" i="15"/>
  <c r="F16" i="15"/>
  <c r="P8" i="15"/>
  <c r="N8" i="15"/>
  <c r="CM8" i="15"/>
  <c r="AW8" i="15"/>
  <c r="U8" i="15"/>
  <c r="F17" i="15"/>
  <c r="BT17" i="15"/>
  <c r="BD17" i="15"/>
  <c r="CI8" i="15"/>
  <c r="CP8" i="15"/>
  <c r="CB17" i="15"/>
  <c r="CT17" i="15"/>
  <c r="CF17" i="15"/>
  <c r="CW17" i="15"/>
  <c r="DW17" i="15"/>
  <c r="DQ17" i="15"/>
  <c r="CV17" i="15"/>
  <c r="CY12" i="21"/>
  <c r="CZ12" i="21"/>
  <c r="DA12" i="21"/>
  <c r="DC12" i="21"/>
  <c r="CY13" i="21"/>
  <c r="CZ13" i="21"/>
  <c r="DA13" i="2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 s="1"/>
  <c r="DC16" i="21"/>
  <c r="CY17" i="21"/>
  <c r="CZ17" i="21"/>
  <c r="DA17" i="21"/>
  <c r="DC17" i="21"/>
  <c r="CY18" i="21"/>
  <c r="CZ18" i="21"/>
  <c r="DA18" i="21"/>
  <c r="DC18" i="21"/>
  <c r="X19" i="21"/>
  <c r="CY19" i="21"/>
  <c r="CZ19" i="21"/>
  <c r="DA19" i="21"/>
  <c r="DC19" i="21"/>
  <c r="CY20" i="21"/>
  <c r="CZ20" i="21"/>
  <c r="DA20" i="21"/>
  <c r="DC20" i="21"/>
  <c r="CY21" i="21"/>
  <c r="CZ21" i="21"/>
  <c r="DA21" i="21"/>
  <c r="DC21" i="21"/>
  <c r="CY22" i="21"/>
  <c r="CZ22" i="21"/>
  <c r="DA22" i="21"/>
  <c r="DC22" i="21"/>
  <c r="D23" i="21"/>
  <c r="E23" i="21"/>
  <c r="F23" i="21"/>
  <c r="G23" i="21"/>
  <c r="H23" i="21"/>
  <c r="J23" i="21"/>
  <c r="K23" i="21"/>
  <c r="L23" i="21"/>
  <c r="N23" i="21"/>
  <c r="O23" i="21"/>
  <c r="P23" i="21"/>
  <c r="R23" i="21"/>
  <c r="S23" i="21"/>
  <c r="T23" i="21"/>
  <c r="V23" i="21"/>
  <c r="W23" i="21"/>
  <c r="Y23" i="21"/>
  <c r="Z23" i="21"/>
  <c r="AA23" i="21"/>
  <c r="AB23" i="21"/>
  <c r="AC23" i="21"/>
  <c r="AD23" i="21"/>
  <c r="AF23" i="2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O8" i="20"/>
  <c r="S8" i="20"/>
  <c r="W8" i="20"/>
  <c r="X8" i="20"/>
  <c r="AB8" i="20"/>
  <c r="F9" i="20"/>
  <c r="J9" i="20"/>
  <c r="K9" i="20"/>
  <c r="O9" i="20"/>
  <c r="S9" i="20"/>
  <c r="W9" i="20"/>
  <c r="X9" i="20"/>
  <c r="AB9" i="20"/>
  <c r="F10" i="20"/>
  <c r="J10" i="20"/>
  <c r="K10" i="20"/>
  <c r="O10" i="20"/>
  <c r="S10" i="20"/>
  <c r="W10" i="20"/>
  <c r="X10" i="20"/>
  <c r="AB10" i="20"/>
  <c r="F11" i="20"/>
  <c r="J11" i="20"/>
  <c r="K11" i="20"/>
  <c r="O11" i="20"/>
  <c r="S11" i="20"/>
  <c r="W11" i="20"/>
  <c r="X11" i="20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X13" i="20"/>
  <c r="AB13" i="20"/>
  <c r="F14" i="20"/>
  <c r="J14" i="20"/>
  <c r="K14" i="20"/>
  <c r="L14" i="20" s="1"/>
  <c r="O14" i="20"/>
  <c r="S14" i="20"/>
  <c r="W14" i="20"/>
  <c r="X14" i="20"/>
  <c r="Y14" i="20" s="1"/>
  <c r="AB14" i="20"/>
  <c r="F15" i="20"/>
  <c r="J15" i="20"/>
  <c r="K15" i="20"/>
  <c r="O15" i="20"/>
  <c r="S15" i="20"/>
  <c r="W15" i="20"/>
  <c r="X15" i="20"/>
  <c r="AB15" i="20"/>
  <c r="F16" i="20"/>
  <c r="J16" i="20"/>
  <c r="K16" i="20"/>
  <c r="O16" i="20"/>
  <c r="S16" i="20"/>
  <c r="Y16" i="20"/>
  <c r="AB16" i="20"/>
  <c r="F17" i="20"/>
  <c r="J17" i="20"/>
  <c r="K17" i="20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B13" i="14"/>
  <c r="U14" i="14"/>
  <c r="AD14" i="14"/>
  <c r="BY14" i="14"/>
  <c r="BZ14" i="14"/>
  <c r="CB14" i="14"/>
  <c r="U15" i="14"/>
  <c r="AD15" i="14"/>
  <c r="BY15" i="14"/>
  <c r="BZ15" i="14"/>
  <c r="CB15" i="14"/>
  <c r="U16" i="14"/>
  <c r="AD16" i="14"/>
  <c r="BY16" i="14"/>
  <c r="BZ16" i="14"/>
  <c r="CA16" i="14" s="1"/>
  <c r="CB16" i="14"/>
  <c r="U17" i="14"/>
  <c r="AD17" i="14"/>
  <c r="BZ17" i="14"/>
  <c r="CA17" i="14" s="1"/>
  <c r="CB17" i="14"/>
  <c r="U18" i="14"/>
  <c r="AD18" i="14"/>
  <c r="BY18" i="14"/>
  <c r="BZ18" i="14"/>
  <c r="CA18" i="14" s="1"/>
  <c r="CB18" i="14"/>
  <c r="U19" i="14"/>
  <c r="AD19" i="14"/>
  <c r="BY19" i="14"/>
  <c r="BZ19" i="14"/>
  <c r="CB19" i="14"/>
  <c r="U20" i="14"/>
  <c r="AD20" i="14"/>
  <c r="BY20" i="14"/>
  <c r="BZ20" i="14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K22" i="14" s="1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A17" i="15"/>
  <c r="BN17" i="15"/>
  <c r="L17" i="20"/>
  <c r="CU17" i="15"/>
  <c r="BE17" i="15"/>
  <c r="DR17" i="15"/>
  <c r="AE17" i="15"/>
  <c r="ED17" i="15"/>
  <c r="DO17" i="15"/>
  <c r="BY17" i="15"/>
  <c r="BU17" i="15"/>
  <c r="AZ17" i="15"/>
  <c r="BF17" i="15"/>
  <c r="M17" i="15"/>
  <c r="CY23" i="21" l="1"/>
  <c r="AH23" i="21"/>
  <c r="DA23" i="21"/>
  <c r="DB21" i="21"/>
  <c r="AA22" i="14"/>
  <c r="CA19" i="14"/>
  <c r="CA14" i="14"/>
  <c r="V18" i="20"/>
  <c r="Y15" i="20"/>
  <c r="L15" i="20"/>
  <c r="Y11" i="20"/>
  <c r="Y8" i="20"/>
  <c r="L8" i="20"/>
  <c r="AE23" i="21"/>
  <c r="U23" i="21"/>
  <c r="CZ23" i="21"/>
  <c r="DB17" i="21"/>
  <c r="I23" i="21"/>
  <c r="L10" i="20"/>
  <c r="M23" i="21"/>
  <c r="CA15" i="14"/>
  <c r="Y13" i="20"/>
  <c r="J18" i="20"/>
  <c r="DB22" i="21"/>
  <c r="BZ22" i="14"/>
  <c r="CA20" i="14"/>
  <c r="CA13" i="14"/>
  <c r="F18" i="20"/>
  <c r="L16" i="20"/>
  <c r="X23" i="21"/>
  <c r="DB20" i="21"/>
  <c r="DB19" i="21"/>
  <c r="DB13" i="21"/>
  <c r="DB12" i="21"/>
  <c r="AF18" i="15"/>
  <c r="AF20" i="15" s="1"/>
  <c r="L11" i="20"/>
  <c r="Y10" i="20"/>
  <c r="L9" i="20"/>
  <c r="Q23" i="21"/>
  <c r="AG18" i="15"/>
  <c r="CA12" i="14"/>
  <c r="W18" i="20"/>
  <c r="DB18" i="21"/>
  <c r="AI7" i="15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18" i="15"/>
  <c r="AH20" i="15" s="1"/>
  <c r="AQ16" i="15"/>
  <c r="AR16" i="15"/>
  <c r="AS12" i="15"/>
  <c r="AR10" i="15"/>
  <c r="AM18" i="15"/>
  <c r="AM20" i="15" s="1"/>
  <c r="AQ10" i="15"/>
  <c r="AS10" i="15"/>
  <c r="AN18" i="15"/>
  <c r="AP18" i="15" s="1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B17" i="15"/>
  <c r="DD17" i="15"/>
  <c r="AQ8" i="15"/>
  <c r="AY17" i="15"/>
  <c r="EC17" i="15"/>
  <c r="AP16" i="15"/>
  <c r="DC23" i="21"/>
  <c r="N17" i="15"/>
  <c r="AK17" i="15"/>
  <c r="BS17" i="15"/>
  <c r="EA17" i="15"/>
  <c r="X18" i="20"/>
  <c r="Y18" i="20" s="1"/>
  <c r="O18" i="20"/>
  <c r="AS8" i="15"/>
  <c r="P17" i="15"/>
  <c r="P18" i="15" s="1"/>
  <c r="H17" i="15"/>
  <c r="K18" i="20"/>
  <c r="S18" i="20"/>
  <c r="DC17" i="15"/>
  <c r="BY22" i="14"/>
  <c r="CA22" i="14" s="1"/>
  <c r="AK16" i="15"/>
  <c r="CO17" i="15"/>
  <c r="AL16" i="15"/>
  <c r="AS16" i="15"/>
  <c r="CP17" i="15"/>
  <c r="BC22" i="14"/>
  <c r="CB22" i="14" s="1"/>
  <c r="R22" i="14"/>
  <c r="CA21" i="14"/>
  <c r="CA11" i="14"/>
  <c r="L13" i="20"/>
  <c r="Y12" i="20"/>
  <c r="Y9" i="20"/>
  <c r="DB14" i="21"/>
  <c r="CA17" i="15"/>
  <c r="AK8" i="15"/>
  <c r="AI17" i="15"/>
  <c r="AP17" i="15"/>
  <c r="P20" i="15" l="1"/>
  <c r="DB23" i="21"/>
  <c r="L18" i="20"/>
  <c r="AI18" i="15"/>
  <c r="AG20" i="15"/>
  <c r="AI20" i="15" s="1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  <c r="DT6" i="15" l="1"/>
  <c r="DN6" i="15"/>
</calcChain>
</file>

<file path=xl/sharedStrings.xml><?xml version="1.0" encoding="utf-8"?>
<sst xmlns="http://schemas.openxmlformats.org/spreadsheetml/2006/main" count="428" uniqueCount="144">
  <si>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</si>
  <si>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</si>
  <si>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</si>
  <si>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</si>
  <si>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</si>
  <si>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</si>
  <si>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</si>
  <si>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</si>
  <si>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</si>
  <si>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</si>
  <si>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</si>
  <si>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</si>
  <si>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</si>
  <si>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</si>
  <si>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</si>
  <si>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</si>
  <si>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</si>
  <si>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</si>
  <si>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</si>
  <si>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</si>
  <si>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</si>
  <si>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</si>
  <si>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</si>
  <si>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</si>
  <si>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</si>
  <si>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</si>
  <si>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</si>
  <si>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</si>
  <si>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</si>
  <si>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</si>
  <si>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</si>
  <si>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</si>
  <si>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</si>
  <si>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</si>
  <si>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</si>
  <si>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</si>
  <si>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</si>
  <si>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</si>
  <si>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</si>
  <si>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</si>
  <si>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</si>
  <si>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</si>
  <si>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</si>
  <si>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</si>
  <si>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</si>
  <si>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</si>
  <si>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</si>
  <si>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</si>
  <si>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</si>
  <si>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</si>
  <si>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</si>
  <si>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</si>
  <si>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</si>
  <si>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</si>
  <si>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</si>
  <si>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</si>
  <si>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</si>
  <si>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</si>
  <si>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</si>
  <si>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</si>
  <si>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</si>
  <si>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</si>
  <si>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</si>
  <si>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</si>
  <si>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</si>
  <si>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</si>
  <si>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</si>
  <si>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</si>
  <si>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</si>
  <si>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</si>
  <si>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</si>
  <si>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</si>
  <si>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</si>
  <si>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</si>
  <si>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</si>
  <si>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</si>
  <si>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</si>
  <si>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</si>
  <si>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</si>
  <si>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</si>
  <si>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</si>
  <si>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</si>
  <si>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</si>
  <si>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</si>
  <si>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</si>
  <si>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</si>
  <si>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</si>
  <si>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</si>
  <si>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</si>
  <si>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</si>
  <si>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</si>
  <si>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</si>
  <si>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</si>
  <si>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</si>
  <si>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</si>
  <si>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</si>
  <si>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</si>
  <si>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</si>
  <si>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</si>
  <si>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</si>
  <si>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</si>
  <si>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</si>
  <si>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</si>
  <si>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</si>
  <si>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</si>
  <si>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</si>
  <si>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</si>
  <si>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</si>
  <si>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</si>
  <si>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</si>
  <si>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</si>
  <si>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</si>
  <si>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</si>
  <si>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</si>
  <si>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</si>
  <si>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</si>
  <si>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</si>
  <si>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</si>
  <si>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</si>
  <si>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</si>
  <si>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</si>
  <si>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</si>
  <si>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</si>
  <si>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</si>
  <si>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</si>
  <si>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ծրագիր
1-ին եռամսյակ</t>
  </si>
  <si>
    <t>աղբահանության վճար  ծրագիր          1-ին եռամսյակ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</si>
  <si>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</si>
  <si>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</si>
  <si>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</si>
  <si>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</si>
  <si>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1-ին եռամսյակի կատ. %-ը
տարեկան պլանի նկատմամբ</t>
  </si>
  <si>
    <t>2024թ.</t>
  </si>
  <si>
    <t>Տեղական վճարներ</t>
  </si>
  <si>
    <t>2025թ.</t>
  </si>
  <si>
    <t>այդ թվում` աղբահանության վճար  ծրագիր տարեկան  2025թ.</t>
  </si>
  <si>
    <t>Ֆինանսական համահարթեցման դոտացիա 2025թ.</t>
  </si>
  <si>
    <t>2024թ. ծրագրի  աճը 2025թ.        ծրագրի համեմատ /%/</t>
  </si>
  <si>
    <t>2024թ. փաստ. աճը 2025թ. փաստ       համեմատ    /հազ. դրամ./</t>
  </si>
  <si>
    <t>1-ին եռամսյակի կատ. %-ը
1-ին ամսվա պլանի նկատմամբ</t>
  </si>
  <si>
    <t xml:space="preserve">փաստ                   (2 ամիս)                                                                           </t>
  </si>
  <si>
    <t xml:space="preserve">ծրագիր 
տարեկան 28.02.2025թ. դրությամբ                                                                                                         </t>
  </si>
  <si>
    <t>աղբահանության վճար փաստ.
2 ամիս</t>
  </si>
  <si>
    <t>ՀՀ համայնքների  բյուջեների եկամուտների հավաքագրման վերաբերյալ 2024թ. և 2025թ. 2 ամիս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</si>
</sst>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4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b/>
      <sz val="9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487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/>
    <xf numFmtId="0" fontId="31" fillId="0" borderId="0" xfId="0" applyFont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3" fontId="17" fillId="0" borderId="0" xfId="0" applyNumberFormat="1" applyFont="1" applyAlignment="1">
      <alignment horizontal="center"/>
    </xf>
    <xf numFmtId="0" fontId="34" fillId="0" borderId="0" xfId="0" applyFont="1"/>
    <xf numFmtId="165" fontId="16" fillId="15" borderId="1" xfId="0" applyNumberFormat="1" applyFont="1" applyFill="1" applyBorder="1" applyAlignment="1">
      <alignment horizontal="center" vertical="center"/>
    </xf>
    <xf numFmtId="165" fontId="16" fillId="8" borderId="0" xfId="0" applyNumberFormat="1" applyFont="1" applyFill="1" applyAlignment="1">
      <alignment horizontal="center" vertical="center"/>
    </xf>
    <xf numFmtId="0" fontId="16" fillId="15" borderId="3" xfId="0" applyFont="1" applyFill="1" applyBorder="1" applyAlignment="1">
      <alignment vertical="center"/>
    </xf>
    <xf numFmtId="165" fontId="16" fillId="15" borderId="3" xfId="0" applyNumberFormat="1" applyFont="1" applyFill="1" applyBorder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8" borderId="0" xfId="0" applyFont="1" applyFill="1" applyAlignment="1">
      <alignment horizontal="center" vertical="center" wrapText="1"/>
    </xf>
    <xf numFmtId="3" fontId="41" fillId="0" borderId="0" xfId="0" applyNumberFormat="1" applyFont="1" applyAlignment="1">
      <alignment horizontal="center"/>
    </xf>
    <xf numFmtId="0" fontId="16" fillId="0" borderId="3" xfId="0" applyFont="1" applyBorder="1" applyAlignment="1">
      <alignment horizontal="left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 applyProtection="1">
      <alignment horizontal="center" vertical="center" wrapText="1"/>
      <protection locked="0"/>
    </xf>
    <xf numFmtId="165" fontId="17" fillId="0" borderId="3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3" fontId="17" fillId="0" borderId="0" xfId="0" applyNumberFormat="1" applyFont="1"/>
    <xf numFmtId="0" fontId="17" fillId="13" borderId="30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7" fillId="13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8" borderId="30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165" fontId="17" fillId="0" borderId="11" xfId="0" applyNumberFormat="1" applyFont="1" applyBorder="1" applyAlignment="1">
      <alignment horizontal="center" vertical="center"/>
    </xf>
    <xf numFmtId="0" fontId="16" fillId="14" borderId="34" xfId="0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/>
    </xf>
    <xf numFmtId="0" fontId="17" fillId="0" borderId="35" xfId="0" applyFont="1" applyBorder="1"/>
    <xf numFmtId="165" fontId="17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/>
    </xf>
    <xf numFmtId="165" fontId="17" fillId="0" borderId="0" xfId="0" applyNumberFormat="1" applyFont="1" applyAlignment="1">
      <alignment horizontal="center" vertical="center"/>
    </xf>
    <xf numFmtId="0" fontId="17" fillId="0" borderId="36" xfId="0" applyFont="1" applyBorder="1"/>
    <xf numFmtId="0" fontId="16" fillId="14" borderId="37" xfId="0" applyFont="1" applyFill="1" applyBorder="1" applyAlignment="1">
      <alignment horizontal="center" vertical="center"/>
    </xf>
    <xf numFmtId="0" fontId="16" fillId="15" borderId="38" xfId="0" applyFont="1" applyFill="1" applyBorder="1" applyAlignment="1">
      <alignment horizontal="center" vertical="center" wrapText="1"/>
    </xf>
    <xf numFmtId="165" fontId="16" fillId="15" borderId="13" xfId="0" applyNumberFormat="1" applyFont="1" applyFill="1" applyBorder="1" applyAlignment="1">
      <alignment horizontal="center" vertical="center"/>
    </xf>
    <xf numFmtId="165" fontId="16" fillId="15" borderId="38" xfId="0" applyNumberFormat="1" applyFont="1" applyFill="1" applyBorder="1" applyAlignment="1">
      <alignment horizontal="center" vertical="center"/>
    </xf>
    <xf numFmtId="165" fontId="16" fillId="15" borderId="14" xfId="0" applyNumberFormat="1" applyFont="1" applyFill="1" applyBorder="1" applyAlignment="1">
      <alignment horizontal="center" vertical="center"/>
    </xf>
    <xf numFmtId="0" fontId="17" fillId="13" borderId="39" xfId="0" applyFont="1" applyFill="1" applyBorder="1" applyAlignment="1">
      <alignment horizontal="center" vertical="center" wrapText="1"/>
    </xf>
    <xf numFmtId="165" fontId="17" fillId="0" borderId="16" xfId="0" applyNumberFormat="1" applyFont="1" applyBorder="1" applyAlignment="1">
      <alignment horizontal="center" vertical="center"/>
    </xf>
    <xf numFmtId="165" fontId="16" fillId="15" borderId="16" xfId="0" applyNumberFormat="1" applyFont="1" applyFill="1" applyBorder="1" applyAlignment="1">
      <alignment horizontal="center" vertical="center"/>
    </xf>
    <xf numFmtId="165" fontId="16" fillId="15" borderId="39" xfId="0" applyNumberFormat="1" applyFont="1" applyFill="1" applyBorder="1" applyAlignment="1">
      <alignment horizontal="center" vertical="center"/>
    </xf>
    <xf numFmtId="165" fontId="17" fillId="0" borderId="11" xfId="0" applyNumberFormat="1" applyFont="1" applyBorder="1" applyAlignment="1">
      <alignment horizontal="center" vertical="center" wrapText="1"/>
    </xf>
    <xf numFmtId="165" fontId="16" fillId="0" borderId="36" xfId="0" applyNumberFormat="1" applyFont="1" applyBorder="1" applyAlignment="1">
      <alignment horizontal="center" vertical="center"/>
    </xf>
    <xf numFmtId="0" fontId="17" fillId="13" borderId="12" xfId="0" applyFont="1" applyFill="1" applyBorder="1" applyAlignment="1">
      <alignment horizontal="center" vertical="center" wrapText="1"/>
    </xf>
    <xf numFmtId="165" fontId="17" fillId="0" borderId="10" xfId="0" applyNumberFormat="1" applyFont="1" applyBorder="1" applyAlignment="1">
      <alignment horizontal="center" vertical="center"/>
    </xf>
    <xf numFmtId="165" fontId="16" fillId="15" borderId="10" xfId="0" applyNumberFormat="1" applyFont="1" applyFill="1" applyBorder="1" applyAlignment="1">
      <alignment horizontal="center" vertical="center"/>
    </xf>
    <xf numFmtId="3" fontId="16" fillId="0" borderId="35" xfId="0" applyNumberFormat="1" applyFont="1" applyBorder="1" applyAlignment="1">
      <alignment horizontal="center" vertical="center"/>
    </xf>
    <xf numFmtId="3" fontId="16" fillId="0" borderId="36" xfId="0" applyNumberFormat="1" applyFont="1" applyBorder="1" applyAlignment="1">
      <alignment horizontal="center" vertical="center"/>
    </xf>
    <xf numFmtId="165" fontId="16" fillId="15" borderId="12" xfId="0" applyNumberFormat="1" applyFont="1" applyFill="1" applyBorder="1" applyAlignment="1">
      <alignment horizontal="center" vertical="center"/>
    </xf>
    <xf numFmtId="0" fontId="17" fillId="13" borderId="44" xfId="0" applyFont="1" applyFill="1" applyBorder="1" applyAlignment="1">
      <alignment horizontal="center" vertical="center" wrapText="1"/>
    </xf>
    <xf numFmtId="165" fontId="17" fillId="0" borderId="16" xfId="0" applyNumberFormat="1" applyFont="1" applyBorder="1" applyAlignment="1">
      <alignment horizontal="center" vertical="center" wrapText="1"/>
    </xf>
    <xf numFmtId="165" fontId="16" fillId="15" borderId="2" xfId="0" applyNumberFormat="1" applyFont="1" applyFill="1" applyBorder="1" applyAlignment="1">
      <alignment horizontal="center" vertical="center"/>
    </xf>
    <xf numFmtId="165" fontId="16" fillId="15" borderId="45" xfId="0" applyNumberFormat="1" applyFont="1" applyFill="1" applyBorder="1" applyAlignment="1">
      <alignment horizontal="center" vertical="center"/>
    </xf>
    <xf numFmtId="0" fontId="17" fillId="13" borderId="48" xfId="0" applyFont="1" applyFill="1" applyBorder="1" applyAlignment="1">
      <alignment horizontal="center" vertical="center" wrapText="1"/>
    </xf>
    <xf numFmtId="165" fontId="16" fillId="0" borderId="35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165" fontId="16" fillId="15" borderId="34" xfId="0" applyNumberFormat="1" applyFont="1" applyFill="1" applyBorder="1" applyAlignment="1">
      <alignment horizontal="center" vertical="center"/>
    </xf>
    <xf numFmtId="165" fontId="17" fillId="0" borderId="35" xfId="0" applyNumberFormat="1" applyFont="1" applyBorder="1" applyAlignment="1">
      <alignment horizontal="center" vertical="center"/>
    </xf>
    <xf numFmtId="165" fontId="16" fillId="15" borderId="37" xfId="0" applyNumberFormat="1" applyFont="1" applyFill="1" applyBorder="1" applyAlignment="1">
      <alignment horizontal="center" vertical="center"/>
    </xf>
    <xf numFmtId="165" fontId="16" fillId="0" borderId="3" xfId="0" applyNumberFormat="1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5" fontId="43" fillId="15" borderId="13" xfId="0" applyNumberFormat="1" applyFont="1" applyFill="1" applyBorder="1" applyAlignment="1">
      <alignment horizontal="center" vertical="center"/>
    </xf>
    <xf numFmtId="0" fontId="17" fillId="0" borderId="32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left" vertical="center"/>
    </xf>
    <xf numFmtId="165" fontId="17" fillId="0" borderId="5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 wrapText="1"/>
    </xf>
    <xf numFmtId="165" fontId="17" fillId="0" borderId="22" xfId="0" applyNumberFormat="1" applyFont="1" applyBorder="1" applyAlignment="1">
      <alignment horizontal="center" vertical="center"/>
    </xf>
    <xf numFmtId="165" fontId="17" fillId="0" borderId="24" xfId="0" applyNumberFormat="1" applyFont="1" applyBorder="1" applyAlignment="1">
      <alignment horizontal="center" vertical="center"/>
    </xf>
    <xf numFmtId="165" fontId="17" fillId="0" borderId="32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 wrapText="1"/>
    </xf>
    <xf numFmtId="165" fontId="17" fillId="0" borderId="5" xfId="0" applyNumberFormat="1" applyFont="1" applyBorder="1" applyAlignment="1" applyProtection="1">
      <alignment horizontal="center" vertical="center" wrapText="1"/>
      <protection locked="0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8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13" xfId="0" applyFont="1" applyFill="1" applyBorder="1" applyAlignment="1">
      <alignment horizontal="center" vertical="center" wrapText="1"/>
    </xf>
    <xf numFmtId="0" fontId="16" fillId="14" borderId="40" xfId="0" applyFont="1" applyFill="1" applyBorder="1" applyAlignment="1">
      <alignment horizontal="center" vertical="center" wrapText="1"/>
    </xf>
    <xf numFmtId="0" fontId="16" fillId="14" borderId="41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/>
    </xf>
    <xf numFmtId="0" fontId="16" fillId="14" borderId="26" xfId="0" applyFont="1" applyFill="1" applyBorder="1" applyAlignment="1">
      <alignment horizontal="center" vertical="center"/>
    </xf>
    <xf numFmtId="0" fontId="16" fillId="14" borderId="15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center" vertical="center"/>
    </xf>
    <xf numFmtId="0" fontId="17" fillId="14" borderId="43" xfId="0" applyFont="1" applyFill="1" applyBorder="1" applyAlignment="1">
      <alignment horizontal="center" vertical="center" wrapText="1"/>
    </xf>
    <xf numFmtId="0" fontId="17" fillId="14" borderId="26" xfId="0" applyFont="1" applyFill="1" applyBorder="1" applyAlignment="1">
      <alignment horizontal="center" vertical="center" wrapText="1"/>
    </xf>
    <xf numFmtId="0" fontId="17" fillId="14" borderId="28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8" borderId="34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29" xfId="0" applyFont="1" applyFill="1" applyBorder="1" applyAlignment="1">
      <alignment horizontal="center" vertical="center" wrapText="1"/>
    </xf>
    <xf numFmtId="0" fontId="17" fillId="8" borderId="3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6" fillId="14" borderId="46" xfId="0" applyFont="1" applyFill="1" applyBorder="1" applyAlignment="1">
      <alignment horizontal="center" vertical="center" wrapText="1"/>
    </xf>
    <xf numFmtId="0" fontId="16" fillId="14" borderId="27" xfId="0" applyFont="1" applyFill="1" applyBorder="1" applyAlignment="1">
      <alignment horizontal="center" vertical="center" wrapText="1"/>
    </xf>
    <xf numFmtId="0" fontId="16" fillId="14" borderId="47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8" borderId="3" xfId="0" applyFont="1" applyFill="1" applyBorder="1" applyAlignment="1">
      <alignment horizontal="center" vertical="center" wrapText="1"/>
    </xf>
    <xf numFmtId="0" fontId="17" fillId="8" borderId="38" xfId="0" applyFont="1" applyFill="1" applyBorder="1" applyAlignment="1">
      <alignment horizontal="center" vertical="center" wrapText="1"/>
    </xf>
    <xf numFmtId="0" fontId="16" fillId="14" borderId="15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6" fillId="14" borderId="26" xfId="0" applyFont="1" applyFill="1" applyBorder="1" applyAlignment="1">
      <alignment horizontal="center" vertical="center" wrapText="1"/>
    </xf>
    <xf numFmtId="0" fontId="16" fillId="14" borderId="43" xfId="0" applyFont="1" applyFill="1" applyBorder="1" applyAlignment="1">
      <alignment horizontal="center" vertical="center" wrapText="1"/>
    </xf>
    <xf numFmtId="0" fontId="16" fillId="14" borderId="28" xfId="0" applyFont="1" applyFill="1" applyBorder="1" applyAlignment="1">
      <alignment horizontal="center" vertical="center" wrapText="1"/>
    </xf>
    <xf numFmtId="165" fontId="16" fillId="0" borderId="2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10" borderId="18" xfId="0" applyFont="1" applyFill="1" applyBorder="1"/>
    <xf numFmtId="0" fontId="8" fillId="10" borderId="5" xfId="0" applyFont="1" applyFill="1" applyBorder="1"/>
    <xf numFmtId="0" fontId="12" fillId="9" borderId="4" xfId="0" applyFont="1" applyFill="1" applyBorder="1" applyAlignment="1">
      <alignment horizontal="center" vertical="center" textRotation="90" wrapText="1"/>
    </xf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Font="1" applyFill="1" applyBorder="1" applyAlignment="1">
      <alignment horizontal="center" vertical="center" textRotation="90" wrapText="1"/>
    </xf>
    <xf numFmtId="0" fontId="19" fillId="9" borderId="5" xfId="0" applyFont="1" applyFill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12" fillId="9" borderId="18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Alignment="1">
      <alignment horizontal="center"/>
    </xf>
    <xf numFmtId="0" fontId="17" fillId="0" borderId="10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7" fillId="0" borderId="11" xfId="0" applyNumberFormat="1" applyFont="1" applyFill="1" applyBorder="1" applyAlignment="1">
      <alignment horizontal="center" vertical="center" wrapText="1"/>
    </xf>
    <xf numFmtId="165" fontId="17" fillId="0" borderId="16" xfId="0" applyNumberFormat="1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center" vertical="center"/>
    </xf>
    <xf numFmtId="165" fontId="17" fillId="0" borderId="10" xfId="0" applyNumberFormat="1" applyFont="1" applyFill="1" applyBorder="1" applyAlignment="1">
      <alignment horizontal="center" vertical="center"/>
    </xf>
    <xf numFmtId="165" fontId="17" fillId="0" borderId="11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7" fillId="0" borderId="16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6" fillId="0" borderId="3" xfId="0" applyNumberFormat="1" applyFont="1" applyFill="1" applyBorder="1" applyAlignment="1">
      <alignment horizontal="center" vertical="center"/>
    </xf>
    <xf numFmtId="0" fontId="17" fillId="0" borderId="0" xfId="0" applyFont="1" applyFill="1"/>
  </cellXfs>
  <cellStyles count="8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6000000}"/>
    <cellStyle name="Обычный 3" xfId="4" xr:uid="{00000000-0005-0000-0000-000007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mma%20Khachatryan/Desktop/Emma/hamaynqner%20ekamut/2022/31.01.2022/NOR/Aragatsot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kamut"/>
      <sheetName val="Sheet2"/>
      <sheetName val="Sheet1"/>
      <sheetName val="Sheet3"/>
      <sheetName val="Mutqer11"/>
      <sheetName val="Лист1"/>
      <sheetName val="Лист2"/>
      <sheetName val="Лист3"/>
      <sheetName val="Лист5"/>
      <sheetName val="Лист4"/>
    </sheetNames>
    <sheetDataSet>
      <sheetData sheetId="0"/>
      <sheetData sheetId="1">
        <row r="5">
          <cell r="EF5" t="str">
            <v xml:space="preserve">ծրագիր 
տարեկան 31.03.2022թ. դրությամբ                                                                                                         </v>
          </cell>
          <cell r="EG5" t="str">
            <v>ծրագիր
1-ին եռամսյակ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24"/>
  <sheetViews>
    <sheetView tabSelected="1" zoomScale="70" zoomScaleNormal="70" zoomScaleSheetLayoutView="50" workbookViewId="0">
      <pane xSplit="2" ySplit="6" topLeftCell="CV7" activePane="bottomRight" state="frozen"/>
      <selection pane="topRight" activeCell="C1" sqref="C1"/>
      <selection pane="bottomLeft" activeCell="A7" sqref="A7"/>
      <selection pane="bottomRight" activeCell="A13" sqref="A13:XFD13"/>
    </sheetView>
  </sheetViews>
  <sheetFormatPr defaultRowHeight="17.25" x14ac:dyDescent="0.3"/>
  <cols>
    <col min="1" max="1" width="3.875" style="132" customWidth="1"/>
    <col min="2" max="2" width="17.25" style="132" customWidth="1"/>
    <col min="3" max="4" width="14.375" style="135" customWidth="1"/>
    <col min="5" max="5" width="14" style="135" customWidth="1"/>
    <col min="6" max="6" width="8.375" style="132" customWidth="1"/>
    <col min="7" max="7" width="11.375" style="135" customWidth="1"/>
    <col min="8" max="8" width="9.375" style="132" customWidth="1"/>
    <col min="9" max="9" width="8.5" style="132" customWidth="1"/>
    <col min="10" max="10" width="14.75" style="135" customWidth="1"/>
    <col min="11" max="11" width="13.625" style="135" customWidth="1"/>
    <col min="12" max="12" width="13" style="135" customWidth="1"/>
    <col min="13" max="13" width="9.75" style="135" customWidth="1"/>
    <col min="14" max="14" width="8.375" style="132" customWidth="1"/>
    <col min="15" max="15" width="8.625" style="135" customWidth="1"/>
    <col min="16" max="16" width="12.375" style="135" customWidth="1"/>
    <col min="17" max="17" width="12.75" style="135" customWidth="1"/>
    <col min="18" max="18" width="15" style="135" customWidth="1"/>
    <col min="19" max="20" width="13.5" style="135" customWidth="1"/>
    <col min="21" max="21" width="7.5" style="135" customWidth="1"/>
    <col min="22" max="22" width="14.25" style="135" customWidth="1"/>
    <col min="23" max="24" width="8" style="135" customWidth="1"/>
    <col min="25" max="25" width="14.375" style="135" customWidth="1"/>
    <col min="26" max="26" width="16" style="135" customWidth="1"/>
    <col min="27" max="27" width="15.25" style="135" customWidth="1"/>
    <col min="28" max="28" width="11.25" style="135" customWidth="1"/>
    <col min="29" max="29" width="8.875" style="135" customWidth="1"/>
    <col min="30" max="30" width="9.5" style="135" customWidth="1"/>
    <col min="31" max="31" width="13.25" style="135" customWidth="1"/>
    <col min="32" max="32" width="15.75" style="135" customWidth="1"/>
    <col min="33" max="33" width="14.875" style="135" customWidth="1"/>
    <col min="34" max="34" width="13.875" style="135" customWidth="1"/>
    <col min="35" max="35" width="10.75" style="135" customWidth="1"/>
    <col min="36" max="36" width="14.625" style="135" customWidth="1"/>
    <col min="37" max="37" width="10" style="135" customWidth="1"/>
    <col min="38" max="38" width="10.375" style="135" customWidth="1"/>
    <col min="39" max="39" width="14" style="135" customWidth="1"/>
    <col min="40" max="40" width="12.625" style="135" customWidth="1"/>
    <col min="41" max="41" width="14.125" style="135" customWidth="1"/>
    <col min="42" max="42" width="12" style="135" customWidth="1"/>
    <col min="43" max="43" width="8.125" style="135" customWidth="1"/>
    <col min="44" max="44" width="9.125" style="135" customWidth="1"/>
    <col min="45" max="45" width="11.25" style="135" customWidth="1"/>
    <col min="46" max="46" width="14.75" style="135" customWidth="1"/>
    <col min="47" max="47" width="13.875" style="135" customWidth="1"/>
    <col min="48" max="48" width="13.75" style="135" customWidth="1"/>
    <col min="49" max="49" width="9.25" style="135" customWidth="1"/>
    <col min="50" max="50" width="13.125" style="152" customWidth="1"/>
    <col min="51" max="51" width="9.25" style="135" customWidth="1"/>
    <col min="52" max="52" width="7.75" style="135" customWidth="1"/>
    <col min="53" max="53" width="16.25" style="135" customWidth="1"/>
    <col min="54" max="54" width="13.875" style="135" customWidth="1"/>
    <col min="55" max="55" width="12.75" style="135" customWidth="1"/>
    <col min="56" max="56" width="12.5" style="135" customWidth="1"/>
    <col min="57" max="57" width="10.75" style="135" customWidth="1"/>
    <col min="58" max="58" width="8.125" style="135" customWidth="1"/>
    <col min="59" max="59" width="12.625" style="135" customWidth="1"/>
    <col min="60" max="60" width="13.375" style="135" customWidth="1"/>
    <col min="61" max="61" width="13.75" style="135" customWidth="1"/>
    <col min="62" max="62" width="13" style="135" customWidth="1"/>
    <col min="63" max="63" width="14.5" style="135" customWidth="1"/>
    <col min="64" max="64" width="14.5" style="152" customWidth="1"/>
    <col min="65" max="65" width="8.25" style="135" customWidth="1"/>
    <col min="66" max="66" width="9.125" style="135" customWidth="1"/>
    <col min="67" max="67" width="14.375" style="135" customWidth="1"/>
    <col min="68" max="68" width="13.75" style="135" customWidth="1"/>
    <col min="69" max="69" width="12.5" style="135" customWidth="1"/>
    <col min="70" max="70" width="11.625" style="135" customWidth="1"/>
    <col min="71" max="71" width="9.5" style="135" customWidth="1"/>
    <col min="72" max="72" width="9.625" style="135" customWidth="1"/>
    <col min="73" max="73" width="13" style="135" customWidth="1"/>
    <col min="74" max="74" width="14.75" style="135" customWidth="1"/>
    <col min="75" max="75" width="13.125" style="135" customWidth="1"/>
    <col min="76" max="76" width="12.5" style="135" customWidth="1"/>
    <col min="77" max="77" width="8.625" style="135" customWidth="1"/>
    <col min="78" max="78" width="12.125" style="135" customWidth="1"/>
    <col min="79" max="79" width="9.625" style="135" customWidth="1"/>
    <col min="80" max="80" width="8.5" style="135" customWidth="1"/>
    <col min="81" max="81" width="14.75" style="135" customWidth="1"/>
    <col min="82" max="82" width="13.625" style="135" customWidth="1"/>
    <col min="83" max="83" width="14.5" style="135" customWidth="1"/>
    <col min="84" max="84" width="13.625" style="135" customWidth="1"/>
    <col min="85" max="85" width="11.625" style="135" customWidth="1"/>
    <col min="86" max="86" width="10.625" style="135" customWidth="1"/>
    <col min="87" max="87" width="13.375" style="135" customWidth="1"/>
    <col min="88" max="88" width="15" style="135" customWidth="1"/>
    <col min="89" max="89" width="14.75" style="135" customWidth="1"/>
    <col min="90" max="90" width="13.625" style="135" customWidth="1"/>
    <col min="91" max="91" width="10.625" style="135" customWidth="1"/>
    <col min="92" max="92" width="13.25" style="135" customWidth="1"/>
    <col min="93" max="93" width="11.5" style="135" customWidth="1"/>
    <col min="94" max="94" width="10" style="135" customWidth="1"/>
    <col min="95" max="95" width="14.875" style="135" customWidth="1"/>
    <col min="96" max="96" width="13.25" style="135" customWidth="1"/>
    <col min="97" max="97" width="10.25" style="135" customWidth="1"/>
    <col min="98" max="98" width="12.875" style="135" customWidth="1"/>
    <col min="99" max="99" width="10" style="135" customWidth="1"/>
    <col min="100" max="100" width="8.625" style="135" customWidth="1"/>
    <col min="101" max="101" width="10.875" style="135" customWidth="1"/>
    <col min="102" max="102" width="13.875" style="135" customWidth="1"/>
    <col min="103" max="104" width="13.25" style="135" customWidth="1"/>
    <col min="105" max="105" width="8.25" style="135" customWidth="1"/>
    <col min="106" max="106" width="13.75" style="135" customWidth="1"/>
    <col min="107" max="107" width="11.25" style="135" customWidth="1"/>
    <col min="108" max="108" width="8.625" style="135" customWidth="1"/>
    <col min="109" max="109" width="14.5" style="135" customWidth="1"/>
    <col min="110" max="110" width="13.375" style="135" customWidth="1"/>
    <col min="111" max="111" width="15.25" style="135" customWidth="1"/>
    <col min="112" max="112" width="11.875" style="135" customWidth="1"/>
    <col min="113" max="113" width="9.625" style="135" customWidth="1"/>
    <col min="114" max="114" width="9.5" style="135" customWidth="1"/>
    <col min="115" max="115" width="11.75" style="135" customWidth="1"/>
    <col min="116" max="116" width="11" style="135" customWidth="1"/>
    <col min="117" max="117" width="11.75" style="135" customWidth="1"/>
    <col min="118" max="118" width="11.625" style="135" customWidth="1"/>
    <col min="119" max="119" width="7.375" style="135" customWidth="1"/>
    <col min="120" max="120" width="11.625" style="135" customWidth="1"/>
    <col min="121" max="121" width="6.625" style="135" customWidth="1"/>
    <col min="122" max="122" width="7.625" style="135" customWidth="1"/>
    <col min="123" max="123" width="11.125" style="135" customWidth="1"/>
    <col min="124" max="124" width="10.125" style="135" customWidth="1"/>
    <col min="125" max="125" width="10.875" style="135" customWidth="1"/>
    <col min="126" max="126" width="6.375" style="135" customWidth="1"/>
    <col min="127" max="127" width="6.125" style="135" customWidth="1"/>
    <col min="128" max="128" width="11.375" style="135" customWidth="1"/>
    <col min="129" max="129" width="10.875" style="135" customWidth="1"/>
    <col min="130" max="130" width="11.375" style="135" customWidth="1"/>
    <col min="131" max="131" width="7" style="135" customWidth="1"/>
    <col min="132" max="132" width="5.125" style="135" customWidth="1"/>
    <col min="133" max="133" width="5.625" style="135" customWidth="1"/>
    <col min="134" max="134" width="9.875" style="135" customWidth="1"/>
    <col min="135" max="16384" width="9" style="132"/>
  </cols>
  <sheetData>
    <row r="1" spans="1:134" ht="18.75" customHeight="1" x14ac:dyDescent="0.3">
      <c r="B1" s="133"/>
      <c r="C1" s="256" t="s">
        <v>117</v>
      </c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134"/>
      <c r="AG1" s="134"/>
      <c r="AH1" s="134"/>
      <c r="AI1" s="134"/>
      <c r="AJ1" s="134"/>
      <c r="AK1" s="134"/>
      <c r="AL1" s="134"/>
      <c r="CX1" s="135" t="s">
        <v>124</v>
      </c>
    </row>
    <row r="2" spans="1:134" ht="37.5" customHeight="1" x14ac:dyDescent="0.3">
      <c r="A2" s="136"/>
      <c r="B2" s="133"/>
      <c r="C2" s="268" t="s">
        <v>143</v>
      </c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53"/>
      <c r="AY2" s="137"/>
      <c r="AZ2" s="137"/>
      <c r="BA2" s="137"/>
      <c r="BB2" s="137"/>
      <c r="BC2" s="138"/>
      <c r="BD2" s="138"/>
      <c r="BE2" s="138"/>
      <c r="BF2" s="138"/>
      <c r="BG2" s="138"/>
      <c r="BH2" s="138"/>
      <c r="BI2" s="138"/>
      <c r="BJ2" s="138"/>
      <c r="BK2" s="138"/>
      <c r="BL2" s="155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243"/>
      <c r="CA2" s="243"/>
      <c r="CB2" s="243"/>
      <c r="CC2" s="243"/>
      <c r="CD2" s="243"/>
      <c r="CE2" s="243"/>
      <c r="CF2" s="243"/>
      <c r="CG2" s="243"/>
      <c r="CH2" s="139"/>
      <c r="CI2" s="139"/>
      <c r="CJ2" s="139"/>
      <c r="CK2" s="139"/>
      <c r="CL2" s="139"/>
      <c r="CM2" s="139"/>
      <c r="CN2" s="243"/>
      <c r="CO2" s="243"/>
      <c r="CP2" s="243"/>
      <c r="CQ2" s="243"/>
      <c r="CR2" s="243"/>
      <c r="CS2" s="243"/>
      <c r="CT2" s="243"/>
      <c r="CU2" s="243"/>
      <c r="CV2" s="243"/>
      <c r="CW2" s="243"/>
      <c r="CX2" s="243"/>
      <c r="CY2" s="243"/>
      <c r="CZ2" s="243"/>
      <c r="DA2" s="243"/>
      <c r="DB2" s="243"/>
      <c r="DC2" s="243"/>
      <c r="DD2" s="243"/>
      <c r="DE2" s="243"/>
      <c r="DF2" s="243"/>
      <c r="DG2" s="243"/>
      <c r="DH2" s="243"/>
      <c r="DI2" s="243"/>
      <c r="DJ2" s="243"/>
      <c r="DK2" s="243"/>
    </row>
    <row r="3" spans="1:134" ht="13.5" customHeight="1" thickBot="1" x14ac:dyDescent="0.35">
      <c r="A3" s="140"/>
      <c r="B3" s="141"/>
      <c r="C3" s="145"/>
      <c r="D3" s="145"/>
      <c r="E3" s="145"/>
      <c r="F3" s="162"/>
      <c r="G3" s="145"/>
      <c r="H3" s="162"/>
      <c r="I3" s="162"/>
      <c r="J3" s="145"/>
      <c r="K3" s="145"/>
      <c r="L3" s="145"/>
      <c r="M3" s="145"/>
      <c r="N3" s="162"/>
      <c r="O3" s="233" t="s">
        <v>64</v>
      </c>
      <c r="P3" s="233"/>
      <c r="Q3" s="233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233" t="s">
        <v>64</v>
      </c>
      <c r="AE3" s="233"/>
      <c r="AF3" s="143"/>
      <c r="AG3" s="143"/>
      <c r="AH3" s="143"/>
      <c r="AI3" s="143"/>
      <c r="AJ3" s="143"/>
      <c r="AK3" s="143"/>
      <c r="AL3" s="143"/>
      <c r="AM3" s="144"/>
      <c r="AN3" s="144"/>
      <c r="AO3" s="144"/>
      <c r="AP3" s="144"/>
      <c r="AQ3" s="144"/>
      <c r="AR3" s="233" t="s">
        <v>64</v>
      </c>
      <c r="AS3" s="233"/>
      <c r="AT3" s="143"/>
      <c r="AU3" s="143"/>
      <c r="AV3" s="143"/>
      <c r="AW3" s="143"/>
      <c r="AX3" s="154"/>
      <c r="AY3" s="143"/>
      <c r="AZ3" s="143"/>
      <c r="BA3" s="143"/>
      <c r="BB3" s="143"/>
      <c r="BC3" s="144"/>
      <c r="BD3" s="144"/>
      <c r="BE3" s="144"/>
      <c r="BF3" s="233" t="s">
        <v>64</v>
      </c>
      <c r="BG3" s="233"/>
      <c r="BH3" s="145"/>
      <c r="BI3" s="145"/>
      <c r="BJ3" s="145"/>
      <c r="BK3" s="145"/>
      <c r="BL3" s="156"/>
      <c r="BM3" s="145"/>
      <c r="BN3" s="145"/>
      <c r="BO3" s="145"/>
      <c r="BP3" s="145"/>
      <c r="BQ3" s="144"/>
      <c r="BR3" s="144"/>
      <c r="BS3" s="144"/>
      <c r="BT3" s="233" t="s">
        <v>64</v>
      </c>
      <c r="BU3" s="233"/>
      <c r="BV3" s="143"/>
      <c r="BW3" s="143"/>
      <c r="BX3" s="143"/>
      <c r="BY3" s="143"/>
      <c r="BZ3" s="145"/>
      <c r="CA3" s="145"/>
      <c r="CB3" s="145"/>
      <c r="CC3" s="145"/>
      <c r="CD3" s="145"/>
      <c r="CE3" s="145"/>
      <c r="CF3" s="145"/>
      <c r="CG3" s="145"/>
      <c r="CH3" s="233" t="s">
        <v>64</v>
      </c>
      <c r="CI3" s="233"/>
      <c r="CJ3" s="144"/>
      <c r="CK3" s="144"/>
      <c r="CL3" s="144"/>
      <c r="CM3" s="144"/>
      <c r="CN3" s="145"/>
      <c r="CO3" s="145"/>
      <c r="CP3" s="145"/>
      <c r="CQ3" s="145"/>
      <c r="CR3" s="145"/>
      <c r="CS3" s="145"/>
      <c r="CT3" s="145"/>
      <c r="CU3" s="145"/>
      <c r="CV3" s="144"/>
      <c r="CW3" s="143" t="s">
        <v>64</v>
      </c>
      <c r="CX3" s="144"/>
      <c r="CY3" s="144"/>
      <c r="CZ3" s="144"/>
      <c r="DA3" s="144"/>
      <c r="DB3" s="144"/>
      <c r="DC3" s="144"/>
      <c r="DD3" s="145"/>
      <c r="DE3" s="145"/>
      <c r="DF3" s="145"/>
      <c r="DG3" s="145"/>
      <c r="DH3" s="145"/>
      <c r="DI3" s="145"/>
      <c r="DJ3" s="144"/>
      <c r="DK3" s="143" t="s">
        <v>64</v>
      </c>
      <c r="ED3" s="143" t="s">
        <v>64</v>
      </c>
    </row>
    <row r="4" spans="1:134" s="146" customFormat="1" ht="51" customHeight="1" x14ac:dyDescent="0.25">
      <c r="A4" s="224" t="s">
        <v>57</v>
      </c>
      <c r="B4" s="227" t="s">
        <v>56</v>
      </c>
      <c r="C4" s="236" t="s">
        <v>122</v>
      </c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8"/>
      <c r="Q4" s="230" t="s">
        <v>136</v>
      </c>
      <c r="R4" s="269" t="s">
        <v>116</v>
      </c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240" t="s">
        <v>129</v>
      </c>
      <c r="AG4" s="241"/>
      <c r="AH4" s="241"/>
      <c r="AI4" s="241"/>
      <c r="AJ4" s="241"/>
      <c r="AK4" s="241"/>
      <c r="AL4" s="241"/>
      <c r="AM4" s="241"/>
      <c r="AN4" s="241"/>
      <c r="AO4" s="241"/>
      <c r="AP4" s="241"/>
      <c r="AQ4" s="241"/>
      <c r="AR4" s="241"/>
      <c r="AS4" s="242"/>
      <c r="AT4" s="254" t="s">
        <v>127</v>
      </c>
      <c r="AU4" s="254"/>
      <c r="AV4" s="254"/>
      <c r="AW4" s="254"/>
      <c r="AX4" s="254"/>
      <c r="AY4" s="254"/>
      <c r="AZ4" s="254"/>
      <c r="BA4" s="254"/>
      <c r="BB4" s="254"/>
      <c r="BC4" s="254"/>
      <c r="BD4" s="254"/>
      <c r="BE4" s="254"/>
      <c r="BF4" s="254"/>
      <c r="BG4" s="254"/>
      <c r="BH4" s="253" t="s">
        <v>130</v>
      </c>
      <c r="BI4" s="254"/>
      <c r="BJ4" s="254"/>
      <c r="BK4" s="254"/>
      <c r="BL4" s="254"/>
      <c r="BM4" s="254"/>
      <c r="BN4" s="254"/>
      <c r="BO4" s="254"/>
      <c r="BP4" s="254"/>
      <c r="BQ4" s="254"/>
      <c r="BR4" s="254"/>
      <c r="BS4" s="254"/>
      <c r="BT4" s="254"/>
      <c r="BU4" s="255"/>
      <c r="BV4" s="261" t="s">
        <v>39</v>
      </c>
      <c r="BW4" s="262"/>
      <c r="BX4" s="262"/>
      <c r="BY4" s="262"/>
      <c r="BZ4" s="262"/>
      <c r="CA4" s="262"/>
      <c r="CB4" s="262"/>
      <c r="CC4" s="262"/>
      <c r="CD4" s="262"/>
      <c r="CE4" s="262"/>
      <c r="CF4" s="262"/>
      <c r="CG4" s="262"/>
      <c r="CH4" s="262"/>
      <c r="CI4" s="263"/>
      <c r="CJ4" s="253" t="s">
        <v>40</v>
      </c>
      <c r="CK4" s="254"/>
      <c r="CL4" s="254"/>
      <c r="CM4" s="254"/>
      <c r="CN4" s="254"/>
      <c r="CO4" s="254"/>
      <c r="CP4" s="254"/>
      <c r="CQ4" s="254"/>
      <c r="CR4" s="254"/>
      <c r="CS4" s="254"/>
      <c r="CT4" s="254"/>
      <c r="CU4" s="254"/>
      <c r="CV4" s="254"/>
      <c r="CW4" s="255"/>
      <c r="CX4" s="254" t="s">
        <v>41</v>
      </c>
      <c r="CY4" s="254"/>
      <c r="CZ4" s="254"/>
      <c r="DA4" s="254"/>
      <c r="DB4" s="254"/>
      <c r="DC4" s="254"/>
      <c r="DD4" s="254"/>
      <c r="DE4" s="254"/>
      <c r="DF4" s="254"/>
      <c r="DG4" s="254"/>
      <c r="DH4" s="254"/>
      <c r="DI4" s="254"/>
      <c r="DJ4" s="254"/>
      <c r="DK4" s="254"/>
      <c r="DL4" s="270" t="s">
        <v>133</v>
      </c>
      <c r="DM4" s="269"/>
      <c r="DN4" s="269"/>
      <c r="DO4" s="269"/>
      <c r="DP4" s="269"/>
      <c r="DQ4" s="269"/>
      <c r="DR4" s="269"/>
      <c r="DS4" s="269"/>
      <c r="DT4" s="269"/>
      <c r="DU4" s="269"/>
      <c r="DV4" s="269"/>
      <c r="DW4" s="269"/>
      <c r="DX4" s="269"/>
      <c r="DY4" s="269"/>
      <c r="DZ4" s="269"/>
      <c r="EA4" s="269"/>
      <c r="EB4" s="269"/>
      <c r="EC4" s="269"/>
      <c r="ED4" s="271"/>
    </row>
    <row r="5" spans="1:134" s="140" customFormat="1" ht="29.25" customHeight="1" x14ac:dyDescent="0.25">
      <c r="A5" s="225"/>
      <c r="B5" s="228"/>
      <c r="C5" s="248" t="s">
        <v>132</v>
      </c>
      <c r="D5" s="248"/>
      <c r="E5" s="248"/>
      <c r="F5" s="248"/>
      <c r="G5" s="248"/>
      <c r="H5" s="248"/>
      <c r="I5" s="248"/>
      <c r="J5" s="257" t="s">
        <v>134</v>
      </c>
      <c r="K5" s="257"/>
      <c r="L5" s="257"/>
      <c r="M5" s="257"/>
      <c r="N5" s="258"/>
      <c r="O5" s="234" t="s">
        <v>137</v>
      </c>
      <c r="P5" s="234" t="s">
        <v>138</v>
      </c>
      <c r="Q5" s="231"/>
      <c r="R5" s="245" t="str">
        <f>C5</f>
        <v>2024թ.</v>
      </c>
      <c r="S5" s="245"/>
      <c r="T5" s="245"/>
      <c r="U5" s="245"/>
      <c r="V5" s="245"/>
      <c r="W5" s="245"/>
      <c r="X5" s="246"/>
      <c r="Y5" s="239" t="str">
        <f>J5</f>
        <v>2025թ.</v>
      </c>
      <c r="Z5" s="239"/>
      <c r="AA5" s="239"/>
      <c r="AB5" s="239"/>
      <c r="AC5" s="239"/>
      <c r="AD5" s="234" t="str">
        <f>O5</f>
        <v>2024թ. ծրագրի  աճը 2025թ.        ծրագրի համեմատ /%/</v>
      </c>
      <c r="AE5" s="264" t="str">
        <f>P5</f>
        <v>2024թ. փաստ. աճը 2025թ. փաստ       համեմատ    /հազ. դրամ./</v>
      </c>
      <c r="AF5" s="266" t="str">
        <f>R5</f>
        <v>2024թ.</v>
      </c>
      <c r="AG5" s="267"/>
      <c r="AH5" s="267"/>
      <c r="AI5" s="267"/>
      <c r="AJ5" s="267"/>
      <c r="AK5" s="267"/>
      <c r="AL5" s="267"/>
      <c r="AM5" s="257" t="str">
        <f>Y5</f>
        <v>2025թ.</v>
      </c>
      <c r="AN5" s="257"/>
      <c r="AO5" s="257"/>
      <c r="AP5" s="257"/>
      <c r="AQ5" s="257"/>
      <c r="AR5" s="251" t="str">
        <f>AD5</f>
        <v>2024թ. ծրագրի  աճը 2025թ.        ծրագրի համեմատ /%/</v>
      </c>
      <c r="AS5" s="276" t="str">
        <f>AE5</f>
        <v>2024թ. փաստ. աճը 2025թ. փաստ       համեմատ    /հազ. դրամ./</v>
      </c>
      <c r="AT5" s="246" t="str">
        <f>AF5</f>
        <v>2024թ.</v>
      </c>
      <c r="AU5" s="248"/>
      <c r="AV5" s="248"/>
      <c r="AW5" s="248"/>
      <c r="AX5" s="248"/>
      <c r="AY5" s="248"/>
      <c r="AZ5" s="248"/>
      <c r="BA5" s="239" t="str">
        <f>AM5</f>
        <v>2025թ.</v>
      </c>
      <c r="BB5" s="239"/>
      <c r="BC5" s="239"/>
      <c r="BD5" s="239"/>
      <c r="BE5" s="239"/>
      <c r="BF5" s="234" t="str">
        <f>AR5</f>
        <v>2024թ. ծրագրի  աճը 2025թ.        ծրագրի համեմատ /%/</v>
      </c>
      <c r="BG5" s="264" t="str">
        <f>AS5</f>
        <v>2024թ. փաստ. աճը 2025թ. փաստ       համեմատ    /հազ. դրամ./</v>
      </c>
      <c r="BH5" s="244" t="str">
        <f>AT5</f>
        <v>2024թ.</v>
      </c>
      <c r="BI5" s="245"/>
      <c r="BJ5" s="245"/>
      <c r="BK5" s="245"/>
      <c r="BL5" s="245"/>
      <c r="BM5" s="245"/>
      <c r="BN5" s="246"/>
      <c r="BO5" s="275" t="str">
        <f>BA5</f>
        <v>2025թ.</v>
      </c>
      <c r="BP5" s="257"/>
      <c r="BQ5" s="257"/>
      <c r="BR5" s="257"/>
      <c r="BS5" s="258"/>
      <c r="BT5" s="234" t="str">
        <f>BF5</f>
        <v>2024թ. ծրագրի  աճը 2025թ.        ծրագրի համեմատ /%/</v>
      </c>
      <c r="BU5" s="249" t="str">
        <f>BG5</f>
        <v>2024թ. փաստ. աճը 2025թ. փաստ       համեմատ    /հազ. դրամ./</v>
      </c>
      <c r="BV5" s="246" t="str">
        <f>BH5</f>
        <v>2024թ.</v>
      </c>
      <c r="BW5" s="248"/>
      <c r="BX5" s="248"/>
      <c r="BY5" s="248"/>
      <c r="BZ5" s="248"/>
      <c r="CA5" s="248"/>
      <c r="CB5" s="248"/>
      <c r="CC5" s="273" t="str">
        <f>BO5</f>
        <v>2025թ.</v>
      </c>
      <c r="CD5" s="273"/>
      <c r="CE5" s="273"/>
      <c r="CF5" s="273"/>
      <c r="CG5" s="273"/>
      <c r="CH5" s="274" t="str">
        <f>BT5</f>
        <v>2024թ. ծրագրի  աճը 2025թ.        ծրագրի համեմատ /%/</v>
      </c>
      <c r="CI5" s="259" t="str">
        <f>BU5</f>
        <v>2024թ. փաստ. աճը 2025թ. փաստ       համեմատ    /հազ. դրամ./</v>
      </c>
      <c r="CJ5" s="247" t="str">
        <f>BV5</f>
        <v>2024թ.</v>
      </c>
      <c r="CK5" s="248"/>
      <c r="CL5" s="248"/>
      <c r="CM5" s="248"/>
      <c r="CN5" s="248"/>
      <c r="CO5" s="248"/>
      <c r="CP5" s="248"/>
      <c r="CQ5" s="239" t="str">
        <f>CC5</f>
        <v>2025թ.</v>
      </c>
      <c r="CR5" s="239"/>
      <c r="CS5" s="239"/>
      <c r="CT5" s="239"/>
      <c r="CU5" s="239"/>
      <c r="CV5" s="234" t="str">
        <f>CH5</f>
        <v>2024թ. ծրագրի  աճը 2025թ.        ծրագրի համեմատ /%/</v>
      </c>
      <c r="CW5" s="249" t="str">
        <f>CI5</f>
        <v>2024թ. փաստ. աճը 2025թ. փաստ       համեմատ    /հազ. դրամ./</v>
      </c>
      <c r="CX5" s="246" t="str">
        <f>CJ5</f>
        <v>2024թ.</v>
      </c>
      <c r="CY5" s="248"/>
      <c r="CZ5" s="248"/>
      <c r="DA5" s="248"/>
      <c r="DB5" s="248"/>
      <c r="DC5" s="248"/>
      <c r="DD5" s="248"/>
      <c r="DE5" s="239" t="str">
        <f>CQ5</f>
        <v>2025թ.</v>
      </c>
      <c r="DF5" s="239"/>
      <c r="DG5" s="239"/>
      <c r="DH5" s="239"/>
      <c r="DI5" s="239"/>
      <c r="DJ5" s="234" t="str">
        <f>CV5</f>
        <v>2024թ. ծրագրի  աճը 2025թ.        ծրագրի համեմատ /%/</v>
      </c>
      <c r="DK5" s="264" t="str">
        <f>CW5</f>
        <v>2024թ. փաստ. աճը 2025թ. փաստ       համեմատ    /հազ. դրամ./</v>
      </c>
      <c r="DL5" s="244" t="str">
        <f>CX5</f>
        <v>2024թ.</v>
      </c>
      <c r="DM5" s="245"/>
      <c r="DN5" s="245"/>
      <c r="DO5" s="245"/>
      <c r="DP5" s="245"/>
      <c r="DQ5" s="245"/>
      <c r="DR5" s="246"/>
      <c r="DS5" s="239" t="str">
        <f>DE5</f>
        <v>2025թ.</v>
      </c>
      <c r="DT5" s="239"/>
      <c r="DU5" s="239"/>
      <c r="DV5" s="239"/>
      <c r="DW5" s="239"/>
      <c r="DX5" s="239"/>
      <c r="DY5" s="239"/>
      <c r="DZ5" s="239"/>
      <c r="EA5" s="239"/>
      <c r="EB5" s="239"/>
      <c r="EC5" s="234" t="str">
        <f>DJ5</f>
        <v>2024թ. ծրագրի  աճը 2025թ.        ծրագրի համեմատ /%/</v>
      </c>
      <c r="ED5" s="249" t="str">
        <f>DK5</f>
        <v>2024թ. փաստ. աճը 2025թ. փաստ       համեմատ    /հազ. դրամ./</v>
      </c>
    </row>
    <row r="6" spans="1:134" s="140" customFormat="1" ht="207.75" customHeight="1" thickBot="1" x14ac:dyDescent="0.3">
      <c r="A6" s="226"/>
      <c r="B6" s="229"/>
      <c r="C6" s="163" t="s">
        <v>120</v>
      </c>
      <c r="D6" s="163" t="s">
        <v>121</v>
      </c>
      <c r="E6" s="164" t="s">
        <v>125</v>
      </c>
      <c r="F6" s="165" t="s">
        <v>123</v>
      </c>
      <c r="G6" s="166" t="s">
        <v>140</v>
      </c>
      <c r="H6" s="167" t="s">
        <v>139</v>
      </c>
      <c r="I6" s="167" t="s">
        <v>131</v>
      </c>
      <c r="J6" s="168" t="s">
        <v>141</v>
      </c>
      <c r="K6" s="169" t="str">
        <f>E6</f>
        <v>ծրագիր
1-ին եռամսյակ</v>
      </c>
      <c r="L6" s="165" t="str">
        <f>G6</f>
        <v xml:space="preserve">փաստ                   (2 ամիս)                                                                           </v>
      </c>
      <c r="M6" s="170" t="str">
        <f>H6</f>
        <v>1-ին եռամսյակի կատ. %-ը
1-ին ամսվա պլանի նկատմամբ</v>
      </c>
      <c r="N6" s="167" t="str">
        <f>I6</f>
        <v>1-ին եռամսյակի կատ. %-ը
տարեկան պլանի նկատմամբ</v>
      </c>
      <c r="O6" s="235"/>
      <c r="P6" s="235"/>
      <c r="Q6" s="232"/>
      <c r="R6" s="189" t="s">
        <v>118</v>
      </c>
      <c r="S6" s="163" t="s">
        <v>119</v>
      </c>
      <c r="T6" s="164" t="str">
        <f>K6</f>
        <v>ծրագիր
1-ին եռամսյակ</v>
      </c>
      <c r="U6" s="165" t="s">
        <v>123</v>
      </c>
      <c r="V6" s="165" t="str">
        <f>L6</f>
        <v xml:space="preserve">փաստ                   (2 ամիս)                                                                           </v>
      </c>
      <c r="W6" s="167" t="str">
        <f>M6</f>
        <v>1-ին եռամսյակի կատ. %-ը
1-ին ամսվա պլանի նկատմամբ</v>
      </c>
      <c r="X6" s="167" t="str">
        <f>N6</f>
        <v>1-ին եռամսյակի կատ. %-ը
տարեկան պլանի նկատմամբ</v>
      </c>
      <c r="Y6" s="168" t="str">
        <f>J6</f>
        <v xml:space="preserve">ծրագիր 
տարեկան 28.02.2025թ. դրությամբ                                                                                                         </v>
      </c>
      <c r="Z6" s="169" t="str">
        <f>T6</f>
        <v>ծրագիր
1-ին եռամսյակ</v>
      </c>
      <c r="AA6" s="165" t="str">
        <f>V6</f>
        <v xml:space="preserve">փաստ                   (2 ամիս)                                                                           </v>
      </c>
      <c r="AB6" s="170" t="str">
        <f>W6</f>
        <v>1-ին եռամսյակի կատ. %-ը
1-ին ամսվա պլանի նկատմամբ</v>
      </c>
      <c r="AC6" s="167" t="str">
        <f>X6</f>
        <v>1-ին եռամսյակի կատ. %-ը
տարեկան պլանի նկատմամբ</v>
      </c>
      <c r="AD6" s="235"/>
      <c r="AE6" s="265"/>
      <c r="AF6" s="195" t="s">
        <v>118</v>
      </c>
      <c r="AG6" s="168" t="s">
        <v>119</v>
      </c>
      <c r="AH6" s="164" t="str">
        <f>Z6</f>
        <v>ծրագիր
1-ին եռամսյակ</v>
      </c>
      <c r="AI6" s="165" t="s">
        <v>123</v>
      </c>
      <c r="AJ6" s="165" t="str">
        <f>AA6</f>
        <v xml:space="preserve">փաստ                   (2 ամիս)                                                                           </v>
      </c>
      <c r="AK6" s="167" t="str">
        <f>AB6</f>
        <v>1-ին եռամսյակի կատ. %-ը
1-ին ամսվա պլանի նկատմամբ</v>
      </c>
      <c r="AL6" s="167" t="str">
        <f>AC6</f>
        <v>1-ին եռամսյակի կատ. %-ը
տարեկան պլանի նկատմամբ</v>
      </c>
      <c r="AM6" s="168" t="str">
        <f>Y6</f>
        <v xml:space="preserve">ծրագիր 
տարեկան 28.02.2025թ. դրությամբ                                                                                                         </v>
      </c>
      <c r="AN6" s="169" t="str">
        <f>AH6</f>
        <v>ծրագիր
1-ին եռամսյակ</v>
      </c>
      <c r="AO6" s="165" t="str">
        <f>AJ6</f>
        <v xml:space="preserve">փաստ                   (2 ամիս)                                                                           </v>
      </c>
      <c r="AP6" s="170" t="str">
        <f>AK6</f>
        <v>1-ին եռամսյակի կատ. %-ը
1-ին ամսվա պլանի նկատմամբ</v>
      </c>
      <c r="AQ6" s="167" t="str">
        <f>AL6</f>
        <v>1-ին եռամսյակի կատ. %-ը
տարեկան պլանի նկատմամբ</v>
      </c>
      <c r="AR6" s="252"/>
      <c r="AS6" s="277"/>
      <c r="AT6" s="189" t="s">
        <v>118</v>
      </c>
      <c r="AU6" s="163" t="s">
        <v>119</v>
      </c>
      <c r="AV6" s="164" t="str">
        <f>AN6</f>
        <v>ծրագիր
1-ին եռամսյակ</v>
      </c>
      <c r="AW6" s="165" t="s">
        <v>123</v>
      </c>
      <c r="AX6" s="165" t="str">
        <f>AO6</f>
        <v xml:space="preserve">փաստ                   (2 ամիս)                                                                           </v>
      </c>
      <c r="AY6" s="167" t="str">
        <f>AP6</f>
        <v>1-ին եռամսյակի կատ. %-ը
1-ին ամսվա պլանի նկատմամբ</v>
      </c>
      <c r="AZ6" s="167" t="str">
        <f>AQ6</f>
        <v>1-ին եռամսյակի կատ. %-ը
տարեկան պլանի նկատմամբ</v>
      </c>
      <c r="BA6" s="168" t="str">
        <f>AM6</f>
        <v xml:space="preserve">ծրագիր 
տարեկան 28.02.2025թ. դրությամբ                                                                                                         </v>
      </c>
      <c r="BB6" s="169" t="str">
        <f>AV6</f>
        <v>ծրագիր
1-ին եռամսյակ</v>
      </c>
      <c r="BC6" s="165" t="str">
        <f>AX6</f>
        <v xml:space="preserve">փաստ                   (2 ամիս)                                                                           </v>
      </c>
      <c r="BD6" s="170" t="str">
        <f>AY6</f>
        <v>1-ին եռամսյակի կատ. %-ը
1-ին ամսվա պլանի նկատմամբ</v>
      </c>
      <c r="BE6" s="167" t="str">
        <f>AZ6</f>
        <v>1-ին եռամսյակի կատ. %-ը
տարեկան պլանի նկատմամբ</v>
      </c>
      <c r="BF6" s="235"/>
      <c r="BG6" s="265"/>
      <c r="BH6" s="205" t="s">
        <v>118</v>
      </c>
      <c r="BI6" s="163" t="s">
        <v>119</v>
      </c>
      <c r="BJ6" s="164" t="str">
        <f>BB6</f>
        <v>ծրագիր
1-ին եռամսյակ</v>
      </c>
      <c r="BK6" s="165" t="s">
        <v>123</v>
      </c>
      <c r="BL6" s="165" t="str">
        <f>BC6</f>
        <v xml:space="preserve">փաստ                   (2 ամիս)                                                                           </v>
      </c>
      <c r="BM6" s="167" t="str">
        <f>BD6</f>
        <v>1-ին եռամսյակի կատ. %-ը
1-ին ամսվա պլանի նկատմամբ</v>
      </c>
      <c r="BN6" s="167" t="str">
        <f>BE6</f>
        <v>1-ին եռամսյակի կատ. %-ը
տարեկան պլանի նկատմամբ</v>
      </c>
      <c r="BO6" s="168" t="str">
        <f>BA6</f>
        <v xml:space="preserve">ծրագիր 
տարեկան 28.02.2025թ. դրությամբ                                                                                                         </v>
      </c>
      <c r="BP6" s="169" t="str">
        <f>BJ6</f>
        <v>ծրագիր
1-ին եռամսյակ</v>
      </c>
      <c r="BQ6" s="165" t="str">
        <f>BL6</f>
        <v xml:space="preserve">փաստ                   (2 ամիս)                                                                           </v>
      </c>
      <c r="BR6" s="170" t="str">
        <f>BM6</f>
        <v>1-ին եռամսյակի կատ. %-ը
1-ին ամսվա պլանի նկատմամբ</v>
      </c>
      <c r="BS6" s="169" t="str">
        <f>BN6</f>
        <v>1-ին եռամսյակի կատ. %-ը
տարեկան պլանի նկատմամբ</v>
      </c>
      <c r="BT6" s="235"/>
      <c r="BU6" s="250"/>
      <c r="BV6" s="201" t="s">
        <v>118</v>
      </c>
      <c r="BW6" s="163" t="s">
        <v>119</v>
      </c>
      <c r="BX6" s="164" t="s">
        <v>125</v>
      </c>
      <c r="BY6" s="165" t="s">
        <v>123</v>
      </c>
      <c r="BZ6" s="165" t="str">
        <f>CE6</f>
        <v xml:space="preserve">փաստ                   (2 ամիս)                                                                           </v>
      </c>
      <c r="CA6" s="167" t="str">
        <f>CF6</f>
        <v>1-ին եռամսյակի կատ. %-ը
1-ին ամսվա պլանի նկատմամբ</v>
      </c>
      <c r="CB6" s="167" t="str">
        <f>CG6</f>
        <v>1-ին եռամսյակի կատ. %-ը
տարեկան պլանի նկատմամբ</v>
      </c>
      <c r="CC6" s="168" t="str">
        <f>BO6</f>
        <v xml:space="preserve">ծրագիր 
տարեկան 28.02.2025թ. դրությամբ                                                                                                         </v>
      </c>
      <c r="CD6" s="169" t="str">
        <f>BP6</f>
        <v>ծրագիր
1-ին եռամսյակ</v>
      </c>
      <c r="CE6" s="165" t="str">
        <f>BQ6</f>
        <v xml:space="preserve">փաստ                   (2 ամիս)                                                                           </v>
      </c>
      <c r="CF6" s="170" t="str">
        <f>BR6</f>
        <v>1-ին եռամսյակի կատ. %-ը
1-ին ամսվա պլանի նկատմամբ</v>
      </c>
      <c r="CG6" s="167" t="str">
        <f>BS6</f>
        <v>1-ին եռամսյակի կատ. %-ը
տարեկան պլանի նկատմամբ</v>
      </c>
      <c r="CH6" s="235"/>
      <c r="CI6" s="260"/>
      <c r="CJ6" s="205" t="s">
        <v>118</v>
      </c>
      <c r="CK6" s="168" t="s">
        <v>119</v>
      </c>
      <c r="CL6" s="164" t="str">
        <f>CD6</f>
        <v>ծրագիր
1-ին եռամսյակ</v>
      </c>
      <c r="CM6" s="165" t="s">
        <v>123</v>
      </c>
      <c r="CN6" s="165" t="str">
        <f>CE6</f>
        <v xml:space="preserve">փաստ                   (2 ամիս)                                                                           </v>
      </c>
      <c r="CO6" s="167" t="str">
        <f>CF6</f>
        <v>1-ին եռամսյակի կատ. %-ը
1-ին ամսվա պլանի նկատմամբ</v>
      </c>
      <c r="CP6" s="167" t="str">
        <f>CG6</f>
        <v>1-ին եռամսյակի կատ. %-ը
տարեկան պլանի նկատմամբ</v>
      </c>
      <c r="CQ6" s="168" t="str">
        <f>CC6</f>
        <v xml:space="preserve">ծրագիր 
տարեկան 28.02.2025թ. դրությամբ                                                                                                         </v>
      </c>
      <c r="CR6" s="169" t="str">
        <f>CL6</f>
        <v>ծրագիր
1-ին եռամսյակ</v>
      </c>
      <c r="CS6" s="165" t="str">
        <f>CN6</f>
        <v xml:space="preserve">փաստ                   (2 ամիս)                                                                           </v>
      </c>
      <c r="CT6" s="170" t="str">
        <f>CO6</f>
        <v>1-ին եռամսյակի կատ. %-ը
1-ին ամսվա պլանի նկատմամբ</v>
      </c>
      <c r="CU6" s="167" t="str">
        <f>CP6</f>
        <v>1-ին եռամսյակի կատ. %-ը
տարեկան պլանի նկատմամբ</v>
      </c>
      <c r="CV6" s="235"/>
      <c r="CW6" s="250"/>
      <c r="CX6" s="189" t="s">
        <v>118</v>
      </c>
      <c r="CY6" s="163" t="s">
        <v>119</v>
      </c>
      <c r="CZ6" s="164" t="str">
        <f>CR6</f>
        <v>ծրագիր
1-ին եռամսյակ</v>
      </c>
      <c r="DA6" s="165" t="s">
        <v>123</v>
      </c>
      <c r="DB6" s="165" t="str">
        <f>CS6</f>
        <v xml:space="preserve">փաստ                   (2 ամիս)                                                                           </v>
      </c>
      <c r="DC6" s="167" t="str">
        <f>CT6</f>
        <v>1-ին եռամսյակի կատ. %-ը
1-ին ամսվա պլանի նկատմամբ</v>
      </c>
      <c r="DD6" s="167" t="str">
        <f>CU6</f>
        <v>1-ին եռամսյակի կատ. %-ը
տարեկան պլանի նկատմամբ</v>
      </c>
      <c r="DE6" s="168" t="str">
        <f>CQ6</f>
        <v xml:space="preserve">ծրագիր 
տարեկան 28.02.2025թ. դրությամբ                                                                                                         </v>
      </c>
      <c r="DF6" s="163" t="s">
        <v>125</v>
      </c>
      <c r="DG6" s="165" t="str">
        <f>DB6</f>
        <v xml:space="preserve">փաստ                   (2 ամիս)                                                                           </v>
      </c>
      <c r="DH6" s="170" t="str">
        <f>DC6</f>
        <v>1-ին եռամսյակի կատ. %-ը
1-ին ամսվա պլանի նկատմամբ</v>
      </c>
      <c r="DI6" s="167" t="str">
        <f>DD6</f>
        <v>1-ին եռամսյակի կատ. %-ը
տարեկան պլանի նկատմամբ</v>
      </c>
      <c r="DJ6" s="235"/>
      <c r="DK6" s="265"/>
      <c r="DL6" s="195" t="s">
        <v>118</v>
      </c>
      <c r="DM6" s="163" t="s">
        <v>119</v>
      </c>
      <c r="DN6" s="164" t="str">
        <f>[1]Sheet2!EG5</f>
        <v>ծրագիր
1-ին եռամսյակ</v>
      </c>
      <c r="DO6" s="165" t="s">
        <v>123</v>
      </c>
      <c r="DP6" s="165" t="str">
        <f>DG6</f>
        <v xml:space="preserve">փաստ                   (2 ամիս)                                                                           </v>
      </c>
      <c r="DQ6" s="167" t="str">
        <f>DH6</f>
        <v>1-ին եռամսյակի կատ. %-ը
1-ին ամսվա պլանի նկատմամբ</v>
      </c>
      <c r="DR6" s="171" t="str">
        <f>DI6</f>
        <v>1-ին եռամսյակի կատ. %-ը
տարեկան պլանի նկատմամբ</v>
      </c>
      <c r="DS6" s="163" t="str">
        <f>DE6</f>
        <v xml:space="preserve">ծրագիր 
տարեկան 28.02.2025թ. դրությամբ                                                                                                         </v>
      </c>
      <c r="DT6" s="167" t="str">
        <f>[1]Sheet2!EG5</f>
        <v>ծրագիր
1-ին եռամսյակ</v>
      </c>
      <c r="DU6" s="165" t="str">
        <f>DG6</f>
        <v xml:space="preserve">փաստ                   (2 ամիս)                                                                           </v>
      </c>
      <c r="DV6" s="165" t="str">
        <f>DH6</f>
        <v>1-ին եռամսյակի կատ. %-ը
1-ին ամսվա պլանի նկատմամբ</v>
      </c>
      <c r="DW6" s="167" t="str">
        <f>DI6</f>
        <v>1-ին եռամսյակի կատ. %-ը
տարեկան պլանի նկատմամբ</v>
      </c>
      <c r="DX6" s="167" t="s">
        <v>135</v>
      </c>
      <c r="DY6" s="167" t="s">
        <v>126</v>
      </c>
      <c r="DZ6" s="167" t="s">
        <v>142</v>
      </c>
      <c r="EA6" s="165" t="str">
        <f>DQ6</f>
        <v>1-ին եռամսյակի կատ. %-ը
1-ին ամսվա պլանի նկատմամբ</v>
      </c>
      <c r="EB6" s="171" t="str">
        <f>DR6</f>
        <v>1-ին եռամսյակի կատ. %-ը
տարեկան պլանի նկատմամբ</v>
      </c>
      <c r="EC6" s="235"/>
      <c r="ED6" s="250"/>
    </row>
    <row r="7" spans="1:134" s="140" customFormat="1" ht="34.5" customHeight="1" x14ac:dyDescent="0.25">
      <c r="A7" s="214">
        <v>1</v>
      </c>
      <c r="B7" s="215" t="s">
        <v>58</v>
      </c>
      <c r="C7" s="216">
        <v>113198866.20000002</v>
      </c>
      <c r="D7" s="216">
        <v>110398974.75899997</v>
      </c>
      <c r="E7" s="216">
        <v>25787096.000000004</v>
      </c>
      <c r="F7" s="216">
        <f>D7/C7*100</f>
        <v>97.526572893359912</v>
      </c>
      <c r="G7" s="216">
        <v>14052716.699999999</v>
      </c>
      <c r="H7" s="216">
        <f>G7/E7*100</f>
        <v>54.495150210012</v>
      </c>
      <c r="I7" s="216">
        <f>G7/C7*100</f>
        <v>12.414185028294918</v>
      </c>
      <c r="J7" s="216">
        <v>159399754.19999999</v>
      </c>
      <c r="K7" s="216">
        <v>30132043.199999999</v>
      </c>
      <c r="L7" s="216">
        <v>15019857.899999997</v>
      </c>
      <c r="M7" s="216">
        <f>L7/K7*100</f>
        <v>49.846795321201441</v>
      </c>
      <c r="N7" s="216">
        <f>L7/J7*100</f>
        <v>9.4227610170304761</v>
      </c>
      <c r="O7" s="216">
        <f t="shared" ref="O7" si="0">J7/C7*100-100</f>
        <v>40.813914088478697</v>
      </c>
      <c r="P7" s="216">
        <f>L7-G7</f>
        <v>967141.19999999739</v>
      </c>
      <c r="Q7" s="217">
        <v>9550014.7702177837</v>
      </c>
      <c r="R7" s="218">
        <v>62917314.900000006</v>
      </c>
      <c r="S7" s="216">
        <v>71163566.158999994</v>
      </c>
      <c r="T7" s="216">
        <v>14856051.300000001</v>
      </c>
      <c r="U7" s="216">
        <f>S7/R7*100</f>
        <v>113.10648948084716</v>
      </c>
      <c r="V7" s="216">
        <v>8043701.0999999996</v>
      </c>
      <c r="W7" s="216">
        <f>V7/T7*100</f>
        <v>54.144273855597135</v>
      </c>
      <c r="X7" s="216">
        <f>V7/R7*100</f>
        <v>12.784558770164553</v>
      </c>
      <c r="Y7" s="216">
        <v>90219059.900000006</v>
      </c>
      <c r="Z7" s="216">
        <v>17020413.899999999</v>
      </c>
      <c r="AA7" s="216">
        <v>10438429.1</v>
      </c>
      <c r="AB7" s="216">
        <f>AA7/Z7*100</f>
        <v>61.328879317088756</v>
      </c>
      <c r="AC7" s="216">
        <f>AA7/Y7*100</f>
        <v>11.570092962141361</v>
      </c>
      <c r="AD7" s="216">
        <f t="shared" ref="AD7" si="1">Y7/R7*100-100</f>
        <v>43.393054906098655</v>
      </c>
      <c r="AE7" s="219">
        <f t="shared" ref="AE7" si="2">AA7-V7</f>
        <v>2394728</v>
      </c>
      <c r="AF7" s="220">
        <f t="shared" ref="AF7:AF17" si="3">AT7+BH7+BV7+CJ7+CX7</f>
        <v>40511545.300000004</v>
      </c>
      <c r="AG7" s="216">
        <f t="shared" ref="AG7:AG17" si="4">AU7+BI7+BW7+CK7+CY7</f>
        <v>48451668.458999999</v>
      </c>
      <c r="AH7" s="216">
        <f t="shared" ref="AH7:AH17" si="5">AV7+BJ7+BX7+CL7+CZ7</f>
        <v>8174511.8000000007</v>
      </c>
      <c r="AI7" s="216">
        <f>AG7/AF7*100</f>
        <v>119.59965511115665</v>
      </c>
      <c r="AJ7" s="216">
        <f t="shared" ref="AJ7:AJ17" si="6">AX7+BL7+BZ7+CN7+DB7</f>
        <v>5065249.0999999996</v>
      </c>
      <c r="AK7" s="216">
        <f>AJ7/AH7*100</f>
        <v>61.963934041908153</v>
      </c>
      <c r="AL7" s="216">
        <f>AJ7/AF7*100</f>
        <v>12.503223618083014</v>
      </c>
      <c r="AM7" s="216">
        <f t="shared" ref="AM7:AM17" si="7">BA7+BO7+CC7+CQ7+DE7</f>
        <v>51026805.099999994</v>
      </c>
      <c r="AN7" s="216">
        <f t="shared" ref="AN7:AN17" si="8">BB7+BP7+CD7+CR7+DF7</f>
        <v>9398018.3000000007</v>
      </c>
      <c r="AO7" s="216">
        <f t="shared" ref="AO7:AO17" si="9">BC7+BQ7+CE7+CS7+DG7</f>
        <v>6296414.2999999998</v>
      </c>
      <c r="AP7" s="216">
        <f>AO7/AN7*100</f>
        <v>66.997255155376735</v>
      </c>
      <c r="AQ7" s="216">
        <f>AO7/AM7*100</f>
        <v>12.339424911398186</v>
      </c>
      <c r="AR7" s="216">
        <f>AM7/AF7*100-100</f>
        <v>25.956205131478868</v>
      </c>
      <c r="AS7" s="221">
        <f>AO7-AJ7</f>
        <v>1231165.2000000002</v>
      </c>
      <c r="AT7" s="218">
        <v>12869578.100000001</v>
      </c>
      <c r="AU7" s="216">
        <v>13534157.899999999</v>
      </c>
      <c r="AV7" s="216">
        <v>2322100</v>
      </c>
      <c r="AW7" s="216">
        <f>AU7/AT7*100</f>
        <v>105.1639594929689</v>
      </c>
      <c r="AX7" s="216">
        <v>1298896.5</v>
      </c>
      <c r="AY7" s="216">
        <f>AX7/AV7*100</f>
        <v>55.936286120322123</v>
      </c>
      <c r="AZ7" s="216">
        <f>AX7/AT7*100</f>
        <v>10.092766755112196</v>
      </c>
      <c r="BA7" s="216">
        <v>19194999.799999997</v>
      </c>
      <c r="BB7" s="216">
        <v>3263150.0000000005</v>
      </c>
      <c r="BC7" s="216">
        <v>2105899.6</v>
      </c>
      <c r="BD7" s="216">
        <f>BC7/BB7*100</f>
        <v>64.535789038199283</v>
      </c>
      <c r="BE7" s="216">
        <f>BC7/BA7*100</f>
        <v>10.971084250805777</v>
      </c>
      <c r="BF7" s="216">
        <f t="shared" ref="BF7:BF15" si="10">BA7/AT7*100-100</f>
        <v>49.150186982431023</v>
      </c>
      <c r="BG7" s="219">
        <f>BC7-AX7</f>
        <v>807003.10000000009</v>
      </c>
      <c r="BH7" s="220">
        <v>13295706.4</v>
      </c>
      <c r="BI7" s="216">
        <v>12764605.6</v>
      </c>
      <c r="BJ7" s="216">
        <v>2424790</v>
      </c>
      <c r="BK7" s="216">
        <f t="shared" ref="BK7" si="11">+BI7/BH7*100</f>
        <v>96.005471360288155</v>
      </c>
      <c r="BL7" s="216">
        <v>1967122.6999999997</v>
      </c>
      <c r="BM7" s="216">
        <f t="shared" ref="BM7:BM18" si="12">BL7/BJ7*100</f>
        <v>81.125487155588715</v>
      </c>
      <c r="BN7" s="216">
        <f t="shared" ref="BN7:BN18" si="13">BL7/BH7*100</f>
        <v>14.795172522762684</v>
      </c>
      <c r="BO7" s="216">
        <v>13980727.800000001</v>
      </c>
      <c r="BP7" s="216">
        <v>2446627.1</v>
      </c>
      <c r="BQ7" s="216">
        <v>2203648.2999999998</v>
      </c>
      <c r="BR7" s="216">
        <f t="shared" ref="BR7:BR15" si="14">BQ7/BP7*100</f>
        <v>90.068825772427672</v>
      </c>
      <c r="BS7" s="216">
        <f t="shared" ref="BS7:BS15" si="15">BQ7/BO7*100</f>
        <v>15.762042802950498</v>
      </c>
      <c r="BT7" s="222">
        <f t="shared" ref="BT7:BT18" si="16">BO7/BH7*100-100</f>
        <v>5.1522001117593845</v>
      </c>
      <c r="BU7" s="217">
        <f t="shared" ref="BU7:BU18" si="17">BQ7-BL7</f>
        <v>236525.60000000009</v>
      </c>
      <c r="BV7" s="218">
        <v>11569619.1</v>
      </c>
      <c r="BW7" s="216">
        <v>19515440.200000003</v>
      </c>
      <c r="BX7" s="216">
        <v>2763655.4</v>
      </c>
      <c r="BY7" s="222">
        <f t="shared" ref="BY7:BY15" si="18">BW7/BV7*100</f>
        <v>168.67832926323393</v>
      </c>
      <c r="BZ7" s="216">
        <v>1443248.4</v>
      </c>
      <c r="CA7" s="216">
        <f>BZ7/BX7*100</f>
        <v>52.222444230926911</v>
      </c>
      <c r="CB7" s="216">
        <f>BZ7/BV7*100</f>
        <v>12.474467720376376</v>
      </c>
      <c r="CC7" s="216">
        <v>14990088.699999999</v>
      </c>
      <c r="CD7" s="216">
        <v>3040330.8000000003</v>
      </c>
      <c r="CE7" s="216">
        <v>1637914.6</v>
      </c>
      <c r="CF7" s="216">
        <f>CE7/CD7*100</f>
        <v>53.872907513879738</v>
      </c>
      <c r="CG7" s="216">
        <f>CE7/CC7*100</f>
        <v>10.926650487398385</v>
      </c>
      <c r="CH7" s="216">
        <f t="shared" ref="CH7" si="19">CC7/BV7*100-100</f>
        <v>29.564236907332599</v>
      </c>
      <c r="CI7" s="219">
        <f t="shared" ref="CI7" si="20">CE7-BZ7</f>
        <v>194666.20000000019</v>
      </c>
      <c r="CJ7" s="220">
        <v>584208.6</v>
      </c>
      <c r="CK7" s="216">
        <v>761003.95900000003</v>
      </c>
      <c r="CL7" s="216">
        <v>134000</v>
      </c>
      <c r="CM7" s="216">
        <f>CK7/CJ7*100</f>
        <v>130.26236844168335</v>
      </c>
      <c r="CN7" s="216">
        <v>116114.1</v>
      </c>
      <c r="CO7" s="216">
        <f t="shared" ref="CO7" si="21">CN7/CL7*100</f>
        <v>86.652313432835825</v>
      </c>
      <c r="CP7" s="216">
        <f t="shared" ref="CP7" si="22">CN7/CJ7*100</f>
        <v>19.875452021760722</v>
      </c>
      <c r="CQ7" s="216">
        <v>590000</v>
      </c>
      <c r="CR7" s="216">
        <v>135200</v>
      </c>
      <c r="CS7" s="216">
        <v>115344.6</v>
      </c>
      <c r="CT7" s="216">
        <f t="shared" ref="CT7:CT15" si="23">CS7/CR7*100</f>
        <v>85.314053254437866</v>
      </c>
      <c r="CU7" s="216">
        <f t="shared" ref="CU7:CU15" si="24">CS7/CQ7*100</f>
        <v>19.54993220338983</v>
      </c>
      <c r="CV7" s="216">
        <f t="shared" ref="CV7:CV15" si="25">CQ7/CJ7*100-100</f>
        <v>0.99132398941064537</v>
      </c>
      <c r="CW7" s="221">
        <f t="shared" ref="CW7:CW15" si="26">CS7-CN7</f>
        <v>-769.5</v>
      </c>
      <c r="CX7" s="218">
        <v>2192433.1</v>
      </c>
      <c r="CY7" s="216">
        <v>1876460.8</v>
      </c>
      <c r="CZ7" s="216">
        <v>529966.4</v>
      </c>
      <c r="DA7" s="216">
        <f t="shared" ref="DA7:DA15" si="27">CY7/CX7*100</f>
        <v>85.588052834998706</v>
      </c>
      <c r="DB7" s="216">
        <v>239867.4</v>
      </c>
      <c r="DC7" s="223">
        <f>DB7/CZ7*100</f>
        <v>45.260869368322219</v>
      </c>
      <c r="DD7" s="216">
        <f>DB7/CX7*100</f>
        <v>10.940694153905996</v>
      </c>
      <c r="DE7" s="223">
        <v>2270988.7999999998</v>
      </c>
      <c r="DF7" s="223">
        <v>512710.39999999997</v>
      </c>
      <c r="DG7" s="216">
        <v>233607.2</v>
      </c>
      <c r="DH7" s="211">
        <f t="shared" ref="DH7:DH17" si="28">DG7/DF7*100</f>
        <v>45.56318732758298</v>
      </c>
      <c r="DI7" s="211">
        <f t="shared" ref="DI7:DI17" si="29">DG7/DE7*100</f>
        <v>10.286585297118156</v>
      </c>
      <c r="DJ7" s="211">
        <f t="shared" ref="DJ7:DJ17" si="30">DE7/CX7*100-100</f>
        <v>3.5830374938236247</v>
      </c>
      <c r="DK7" s="219">
        <f t="shared" ref="DK7:DK15" si="31">DG7-DB7</f>
        <v>-6260.1999999999825</v>
      </c>
      <c r="DL7" s="220">
        <v>18190182.5</v>
      </c>
      <c r="DM7" s="216">
        <v>17920351</v>
      </c>
      <c r="DN7" s="216">
        <v>6045244.5</v>
      </c>
      <c r="DO7" s="216">
        <f t="shared" ref="DO7:DO15" si="32">DM7/DL7*100</f>
        <v>98.516609165411069</v>
      </c>
      <c r="DP7" s="216">
        <v>2511409.2000000002</v>
      </c>
      <c r="DQ7" s="216">
        <f>DP7/DN7*100</f>
        <v>41.54355047177993</v>
      </c>
      <c r="DR7" s="216">
        <f>DP7/DL7*100</f>
        <v>13.80639913865625</v>
      </c>
      <c r="DS7" s="216">
        <v>14972558.699999999</v>
      </c>
      <c r="DT7" s="216">
        <v>2978278.5</v>
      </c>
      <c r="DU7" s="216">
        <v>2132417.1</v>
      </c>
      <c r="DV7" s="216">
        <f t="shared" ref="DV7:DV15" si="33">DU7/DT7*100</f>
        <v>71.598982432301085</v>
      </c>
      <c r="DW7" s="216">
        <f t="shared" ref="DW7:DW15" si="34">DU7/DS7*100</f>
        <v>14.242168908644853</v>
      </c>
      <c r="DX7" s="216">
        <v>3962205.0999999996</v>
      </c>
      <c r="DY7" s="216">
        <v>713196.8</v>
      </c>
      <c r="DZ7" s="216">
        <v>462600.80000000005</v>
      </c>
      <c r="EA7" s="216">
        <f>DZ7/DY7*100</f>
        <v>64.862994337607788</v>
      </c>
      <c r="EB7" s="216">
        <f>DZ7/DX7*100</f>
        <v>11.67533704905887</v>
      </c>
      <c r="EC7" s="216">
        <f t="shared" ref="EC7:EC15" si="35">DS7/DL7*100-100</f>
        <v>-17.688793391710064</v>
      </c>
      <c r="ED7" s="221">
        <f t="shared" ref="ED7:ED15" si="36">DU7-DP7</f>
        <v>-378992.10000000009</v>
      </c>
    </row>
    <row r="8" spans="1:134" s="140" customFormat="1" ht="34.5" customHeight="1" x14ac:dyDescent="0.25">
      <c r="A8" s="172">
        <v>2</v>
      </c>
      <c r="B8" s="157" t="s">
        <v>45</v>
      </c>
      <c r="C8" s="161">
        <v>13722406.600000001</v>
      </c>
      <c r="D8" s="161">
        <v>12201610</v>
      </c>
      <c r="E8" s="161">
        <v>2243205.25</v>
      </c>
      <c r="F8" s="161">
        <f t="shared" ref="F8:F15" si="37">D8/C8*100</f>
        <v>88.917420651272622</v>
      </c>
      <c r="G8" s="161">
        <v>1457384.2999999998</v>
      </c>
      <c r="H8" s="161">
        <f t="shared" ref="H8" si="38">G8/E8*100</f>
        <v>64.968834216128897</v>
      </c>
      <c r="I8" s="161">
        <f t="shared" ref="I8:I18" si="39">G8/C8*100</f>
        <v>10.620471630683204</v>
      </c>
      <c r="J8" s="161">
        <v>14125568.532279983</v>
      </c>
      <c r="K8" s="161">
        <v>3531392.1330699958</v>
      </c>
      <c r="L8" s="161">
        <v>1690676.4000000004</v>
      </c>
      <c r="M8" s="161">
        <f>L8/K8*100</f>
        <v>47.875634772120883</v>
      </c>
      <c r="N8" s="161">
        <f>L8/J8*100</f>
        <v>11.968908693030221</v>
      </c>
      <c r="O8" s="161">
        <f>J8/C8*100-100</f>
        <v>2.9379827025383491</v>
      </c>
      <c r="P8" s="161">
        <f>L8-G8</f>
        <v>233292.10000000056</v>
      </c>
      <c r="Q8" s="193">
        <v>7342917.1322799847</v>
      </c>
      <c r="R8" s="190">
        <v>2776173.3</v>
      </c>
      <c r="S8" s="161">
        <v>2887659.8999999994</v>
      </c>
      <c r="T8" s="161">
        <v>629043.32499999995</v>
      </c>
      <c r="U8" s="161">
        <f>S8/R8*100</f>
        <v>104.01583719575429</v>
      </c>
      <c r="V8" s="161">
        <v>376527.89999999997</v>
      </c>
      <c r="W8" s="161">
        <f t="shared" ref="W8:W15" si="40">V8/T8*100</f>
        <v>59.85722843494127</v>
      </c>
      <c r="X8" s="161">
        <f t="shared" ref="X8:X15" si="41">V8/R8*100</f>
        <v>13.562838458247544</v>
      </c>
      <c r="Y8" s="161">
        <v>2928650.9</v>
      </c>
      <c r="Z8" s="161">
        <v>732162.72499999998</v>
      </c>
      <c r="AA8" s="161">
        <v>423192.9</v>
      </c>
      <c r="AB8" s="161">
        <f t="shared" ref="AB8:AB17" si="42">AA8/Z8*100</f>
        <v>57.800388567992179</v>
      </c>
      <c r="AC8" s="161">
        <f t="shared" ref="AC8:AC17" si="43">AA8/Y8*100</f>
        <v>14.450097141998045</v>
      </c>
      <c r="AD8" s="161">
        <f>Y8/R8*100-100</f>
        <v>5.4923660565426644</v>
      </c>
      <c r="AE8" s="160">
        <f>AA8-V8</f>
        <v>46665.000000000058</v>
      </c>
      <c r="AF8" s="196">
        <f t="shared" si="3"/>
        <v>2109380.3000000003</v>
      </c>
      <c r="AG8" s="161">
        <f t="shared" si="4"/>
        <v>2222673.4000000004</v>
      </c>
      <c r="AH8" s="161">
        <f t="shared" si="5"/>
        <v>471095.07499999995</v>
      </c>
      <c r="AI8" s="161">
        <f>AG8/AF8*100</f>
        <v>105.37091865321773</v>
      </c>
      <c r="AJ8" s="161">
        <f t="shared" si="6"/>
        <v>297505.09999999998</v>
      </c>
      <c r="AK8" s="161">
        <f>AJ8/AH8*100</f>
        <v>63.151817072169557</v>
      </c>
      <c r="AL8" s="161">
        <f>AJ8/AF8*100</f>
        <v>14.103910044101575</v>
      </c>
      <c r="AM8" s="161">
        <f t="shared" si="7"/>
        <v>2334850.9</v>
      </c>
      <c r="AN8" s="161">
        <f t="shared" si="8"/>
        <v>583712.72499999998</v>
      </c>
      <c r="AO8" s="161">
        <f t="shared" si="9"/>
        <v>342442.8</v>
      </c>
      <c r="AP8" s="161">
        <f>AO8/AN8*100</f>
        <v>58.666324260791129</v>
      </c>
      <c r="AQ8" s="161">
        <f>AO8/AM8*100</f>
        <v>14.666581065197782</v>
      </c>
      <c r="AR8" s="161">
        <f>AM8/AF8*100-100</f>
        <v>10.688949735616646</v>
      </c>
      <c r="AS8" s="173">
        <f>AO8-AJ8</f>
        <v>44937.700000000012</v>
      </c>
      <c r="AT8" s="190">
        <v>739252.40000000014</v>
      </c>
      <c r="AU8" s="161">
        <v>804985.10000000009</v>
      </c>
      <c r="AV8" s="161">
        <v>163063.09999999998</v>
      </c>
      <c r="AW8" s="161">
        <f t="shared" ref="AW8:AW18" si="44">AU8/AT8*100</f>
        <v>108.89178039868386</v>
      </c>
      <c r="AX8" s="161">
        <v>83484.799999999988</v>
      </c>
      <c r="AY8" s="161">
        <f t="shared" ref="AY8:AY14" si="45">AX8/AV8*100</f>
        <v>51.197849176177812</v>
      </c>
      <c r="AZ8" s="161">
        <f t="shared" ref="AZ8:AZ15" si="46">AX8/AT8*100</f>
        <v>11.293138852170108</v>
      </c>
      <c r="BA8" s="161">
        <v>924890.9</v>
      </c>
      <c r="BB8" s="161">
        <v>231222.72500000001</v>
      </c>
      <c r="BC8" s="161">
        <v>95388.3</v>
      </c>
      <c r="BD8" s="161">
        <f t="shared" ref="BD8:BD15" si="47">BC8/BB8*100</f>
        <v>41.253860320173978</v>
      </c>
      <c r="BE8" s="161">
        <f t="shared" ref="BE8:BE15" si="48">BC8/BA8*100</f>
        <v>10.313465080043494</v>
      </c>
      <c r="BF8" s="161">
        <f t="shared" si="10"/>
        <v>25.11165334059109</v>
      </c>
      <c r="BG8" s="160">
        <f t="shared" ref="BG8:BG14" si="49">BC8-AX8</f>
        <v>11903.500000000015</v>
      </c>
      <c r="BH8" s="196">
        <v>964596.9</v>
      </c>
      <c r="BI8" s="161">
        <v>1009724.7</v>
      </c>
      <c r="BJ8" s="161">
        <v>229149.22499999998</v>
      </c>
      <c r="BK8" s="161">
        <f t="shared" ref="BK8:BK18" si="50">+BI8/BH8*100</f>
        <v>104.67841022503804</v>
      </c>
      <c r="BL8" s="161">
        <v>167786.8</v>
      </c>
      <c r="BM8" s="161">
        <f t="shared" si="12"/>
        <v>73.221631013589501</v>
      </c>
      <c r="BN8" s="161">
        <f t="shared" si="13"/>
        <v>17.394499194430335</v>
      </c>
      <c r="BO8" s="161">
        <v>1034289</v>
      </c>
      <c r="BP8" s="161">
        <v>258572.25</v>
      </c>
      <c r="BQ8" s="161">
        <v>169904.39999999997</v>
      </c>
      <c r="BR8" s="161">
        <f t="shared" si="14"/>
        <v>65.708675234871478</v>
      </c>
      <c r="BS8" s="161">
        <f t="shared" si="15"/>
        <v>16.42716880871787</v>
      </c>
      <c r="BT8" s="158">
        <f t="shared" si="16"/>
        <v>7.2249973019817872</v>
      </c>
      <c r="BU8" s="193">
        <f t="shared" si="17"/>
        <v>2117.5999999999767</v>
      </c>
      <c r="BV8" s="202">
        <v>176747</v>
      </c>
      <c r="BW8" s="158">
        <v>156161.40000000002</v>
      </c>
      <c r="BX8" s="158">
        <v>21686.75</v>
      </c>
      <c r="BY8" s="158">
        <f t="shared" si="18"/>
        <v>88.353069641917557</v>
      </c>
      <c r="BZ8" s="161">
        <v>17732.2</v>
      </c>
      <c r="CA8" s="161">
        <f>BZ8/BX8*100</f>
        <v>81.765133088175972</v>
      </c>
      <c r="CB8" s="161">
        <f>BZ8/BV8*100</f>
        <v>10.032532376787159</v>
      </c>
      <c r="CC8" s="161">
        <v>125147</v>
      </c>
      <c r="CD8" s="161">
        <v>31286.75</v>
      </c>
      <c r="CE8" s="161">
        <v>55521.399999999994</v>
      </c>
      <c r="CF8" s="161">
        <f>CE8/CD8*100</f>
        <v>177.45978729014678</v>
      </c>
      <c r="CG8" s="161">
        <f>CE8/CC8*100</f>
        <v>44.364946822536695</v>
      </c>
      <c r="CH8" s="161">
        <f>CC8/BV8*100-100</f>
        <v>-29.194272038563597</v>
      </c>
      <c r="CI8" s="160">
        <f>CE8-BZ8</f>
        <v>37789.199999999997</v>
      </c>
      <c r="CJ8" s="196">
        <v>39300</v>
      </c>
      <c r="CK8" s="161">
        <v>44380.799999999996</v>
      </c>
      <c r="CL8" s="161">
        <v>9825</v>
      </c>
      <c r="CM8" s="161">
        <f>CK8/CJ8*100</f>
        <v>112.92824427480915</v>
      </c>
      <c r="CN8" s="161">
        <v>7321.1</v>
      </c>
      <c r="CO8" s="161">
        <f>CN8/CL8*100</f>
        <v>74.515012722646318</v>
      </c>
      <c r="CP8" s="161">
        <f>CN8/CJ8*100</f>
        <v>18.62875318066158</v>
      </c>
      <c r="CQ8" s="161">
        <v>41800</v>
      </c>
      <c r="CR8" s="161">
        <v>10450</v>
      </c>
      <c r="CS8" s="161">
        <v>5520.2</v>
      </c>
      <c r="CT8" s="161">
        <f t="shared" si="23"/>
        <v>52.82488038277512</v>
      </c>
      <c r="CU8" s="161">
        <f t="shared" si="24"/>
        <v>13.20622009569378</v>
      </c>
      <c r="CV8" s="161">
        <f t="shared" si="25"/>
        <v>6.3613231552162972</v>
      </c>
      <c r="CW8" s="173">
        <f t="shared" si="26"/>
        <v>-1800.9000000000005</v>
      </c>
      <c r="CX8" s="190">
        <v>189484</v>
      </c>
      <c r="CY8" s="161">
        <v>207421.39999999997</v>
      </c>
      <c r="CZ8" s="161">
        <v>47371</v>
      </c>
      <c r="DA8" s="161">
        <f t="shared" si="27"/>
        <v>109.46644571573323</v>
      </c>
      <c r="DB8" s="159">
        <v>21180.199999999997</v>
      </c>
      <c r="DC8" s="159">
        <f t="shared" ref="DC8:DC15" si="51">DB8/CZ8*100</f>
        <v>44.711321272508492</v>
      </c>
      <c r="DD8" s="161">
        <f t="shared" ref="DD8:DD15" si="52">DB8/CX8*100</f>
        <v>11.177830318127123</v>
      </c>
      <c r="DE8" s="159">
        <v>208724</v>
      </c>
      <c r="DF8" s="159">
        <v>52181</v>
      </c>
      <c r="DG8" s="161">
        <v>16108.500000000002</v>
      </c>
      <c r="DH8" s="211">
        <f t="shared" si="28"/>
        <v>30.870431766351743</v>
      </c>
      <c r="DI8" s="211">
        <f t="shared" si="29"/>
        <v>7.7176079415879357</v>
      </c>
      <c r="DJ8" s="211">
        <f t="shared" si="30"/>
        <v>10.153891621456168</v>
      </c>
      <c r="DK8" s="160">
        <f t="shared" si="31"/>
        <v>-5071.6999999999953</v>
      </c>
      <c r="DL8" s="196">
        <v>489943</v>
      </c>
      <c r="DM8" s="161">
        <v>499897.69999999995</v>
      </c>
      <c r="DN8" s="161">
        <v>122485.75</v>
      </c>
      <c r="DO8" s="161">
        <f t="shared" si="32"/>
        <v>102.03180778172154</v>
      </c>
      <c r="DP8" s="161">
        <v>51488.6</v>
      </c>
      <c r="DQ8" s="161">
        <f t="shared" ref="DQ8:DQ15" si="53">DP8/DN8*100</f>
        <v>42.036400152670822</v>
      </c>
      <c r="DR8" s="161">
        <f t="shared" ref="DR8:DR15" si="54">DP8/DL8*100</f>
        <v>10.509100038167706</v>
      </c>
      <c r="DS8" s="161">
        <v>510370</v>
      </c>
      <c r="DT8" s="161">
        <v>127592.5</v>
      </c>
      <c r="DU8" s="161">
        <v>66559.600000000006</v>
      </c>
      <c r="DV8" s="161">
        <f t="shared" si="33"/>
        <v>52.165762094166979</v>
      </c>
      <c r="DW8" s="161">
        <f t="shared" si="34"/>
        <v>13.041440523541745</v>
      </c>
      <c r="DX8" s="160">
        <v>177630</v>
      </c>
      <c r="DY8" s="160">
        <v>44407.5</v>
      </c>
      <c r="DZ8" s="161">
        <v>20950.8</v>
      </c>
      <c r="EA8" s="161">
        <f t="shared" ref="EA8:EA15" si="55">DZ8/DY8*100</f>
        <v>47.178517142374602</v>
      </c>
      <c r="EB8" s="161">
        <f t="shared" ref="EB8:EB15" si="56">DZ8/DX8*100</f>
        <v>11.794629285593651</v>
      </c>
      <c r="EC8" s="161">
        <f t="shared" si="35"/>
        <v>4.1692605058139378</v>
      </c>
      <c r="ED8" s="173">
        <f t="shared" si="36"/>
        <v>15071.000000000007</v>
      </c>
    </row>
    <row r="9" spans="1:134" s="140" customFormat="1" ht="34.5" customHeight="1" x14ac:dyDescent="0.25">
      <c r="A9" s="172">
        <v>3</v>
      </c>
      <c r="B9" s="157" t="s">
        <v>46</v>
      </c>
      <c r="C9" s="161">
        <v>22014137.761</v>
      </c>
      <c r="D9" s="161">
        <v>20999866.275600001</v>
      </c>
      <c r="E9" s="161">
        <v>3914698.6636000001</v>
      </c>
      <c r="F9" s="161">
        <f t="shared" si="37"/>
        <v>95.392635876037488</v>
      </c>
      <c r="G9" s="161">
        <v>2736886.1529000001</v>
      </c>
      <c r="H9" s="161">
        <f t="shared" ref="H9" si="57">G9/E9*100</f>
        <v>69.913073472253657</v>
      </c>
      <c r="I9" s="161">
        <f t="shared" si="39"/>
        <v>12.432402225394615</v>
      </c>
      <c r="J9" s="161">
        <v>19728102.726999998</v>
      </c>
      <c r="K9" s="161">
        <v>4488156.3250000002</v>
      </c>
      <c r="L9" s="161">
        <v>2884750.1574999997</v>
      </c>
      <c r="M9" s="161">
        <f t="shared" ref="M9:M16" si="58">L9/K9*100</f>
        <v>64.274725490984309</v>
      </c>
      <c r="N9" s="161">
        <f t="shared" ref="N9:N16" si="59">L9/J9*100</f>
        <v>14.622542255682367</v>
      </c>
      <c r="O9" s="161">
        <f t="shared" ref="O9:O10" si="60">J9/C9*100-100</f>
        <v>-10.384395059296466</v>
      </c>
      <c r="P9" s="161">
        <f>L9-G9</f>
        <v>147864.00459999964</v>
      </c>
      <c r="Q9" s="193">
        <v>12535493.682665857</v>
      </c>
      <c r="R9" s="190">
        <v>5969919.6310000001</v>
      </c>
      <c r="S9" s="161">
        <v>6026908.8836000003</v>
      </c>
      <c r="T9" s="161">
        <v>1218519.3636</v>
      </c>
      <c r="U9" s="161">
        <f t="shared" ref="U9:U16" si="61">S9/R9*100</f>
        <v>100.95460669694903</v>
      </c>
      <c r="V9" s="161">
        <v>781980.37790000008</v>
      </c>
      <c r="W9" s="161">
        <f t="shared" si="40"/>
        <v>64.174636961838104</v>
      </c>
      <c r="X9" s="161">
        <f t="shared" si="41"/>
        <v>13.098675128546301</v>
      </c>
      <c r="Y9" s="161">
        <v>6509134.2999999998</v>
      </c>
      <c r="Z9" s="161">
        <v>1288835.6000000001</v>
      </c>
      <c r="AA9" s="161">
        <v>795471.23749999993</v>
      </c>
      <c r="AB9" s="161">
        <f t="shared" si="42"/>
        <v>61.720147821801305</v>
      </c>
      <c r="AC9" s="161">
        <f t="shared" si="43"/>
        <v>12.220845366487522</v>
      </c>
      <c r="AD9" s="161">
        <f t="shared" ref="AD9:AD15" si="62">Y9/R9*100-100</f>
        <v>9.0321931002223153</v>
      </c>
      <c r="AE9" s="160">
        <f t="shared" ref="AE9:AE16" si="63">AA9-V9</f>
        <v>13490.859599999851</v>
      </c>
      <c r="AF9" s="196">
        <f t="shared" si="3"/>
        <v>4053037.7000000007</v>
      </c>
      <c r="AG9" s="161">
        <f t="shared" si="4"/>
        <v>4143058.3832999999</v>
      </c>
      <c r="AH9" s="161">
        <f t="shared" si="5"/>
        <v>929427.29509999999</v>
      </c>
      <c r="AI9" s="161">
        <f t="shared" ref="AI9:AI15" si="64">AG9/AF9*100</f>
        <v>102.22106701104703</v>
      </c>
      <c r="AJ9" s="161">
        <f t="shared" si="6"/>
        <v>582238.79390000005</v>
      </c>
      <c r="AK9" s="161">
        <f t="shared" ref="AK9:AK15" si="65">AJ9/AH9*100</f>
        <v>62.644899387999487</v>
      </c>
      <c r="AL9" s="161">
        <f t="shared" ref="AL9:AL15" si="66">AJ9/AF9*100</f>
        <v>14.365491687876478</v>
      </c>
      <c r="AM9" s="161">
        <f t="shared" si="7"/>
        <v>4831875.55</v>
      </c>
      <c r="AN9" s="161">
        <f t="shared" si="8"/>
        <v>955365.6</v>
      </c>
      <c r="AO9" s="161">
        <f t="shared" si="9"/>
        <v>602891.6986</v>
      </c>
      <c r="AP9" s="161">
        <f t="shared" ref="AP9:AP15" si="67">AO9/AN9*100</f>
        <v>63.105862153713723</v>
      </c>
      <c r="AQ9" s="161">
        <f t="shared" ref="AQ9:AQ15" si="68">AO9/AM9*100</f>
        <v>12.477384658634264</v>
      </c>
      <c r="AR9" s="161">
        <f t="shared" ref="AR9:AR15" si="69">AM9/AF9*100-100</f>
        <v>19.216151135233673</v>
      </c>
      <c r="AS9" s="173">
        <f t="shared" ref="AS9:AS15" si="70">AO9-AJ9</f>
        <v>20652.904699999955</v>
      </c>
      <c r="AT9" s="190">
        <v>1383292.8000000005</v>
      </c>
      <c r="AU9" s="161">
        <v>1310473.0464999997</v>
      </c>
      <c r="AV9" s="161">
        <v>282795.44199999998</v>
      </c>
      <c r="AW9" s="161">
        <f t="shared" si="44"/>
        <v>94.73576718537096</v>
      </c>
      <c r="AX9" s="161">
        <v>155303.109</v>
      </c>
      <c r="AY9" s="161">
        <f t="shared" si="45"/>
        <v>54.91711885511932</v>
      </c>
      <c r="AZ9" s="161">
        <f t="shared" si="46"/>
        <v>11.227059737461218</v>
      </c>
      <c r="BA9" s="161">
        <v>1515577.8</v>
      </c>
      <c r="BB9" s="161">
        <v>295009</v>
      </c>
      <c r="BC9" s="161">
        <v>125554.5249</v>
      </c>
      <c r="BD9" s="161">
        <f t="shared" si="47"/>
        <v>42.559557471128002</v>
      </c>
      <c r="BE9" s="161">
        <f t="shared" si="48"/>
        <v>8.2842678812001616</v>
      </c>
      <c r="BF9" s="161">
        <f t="shared" si="10"/>
        <v>9.5630512932619638</v>
      </c>
      <c r="BG9" s="160">
        <f t="shared" si="49"/>
        <v>-29748.584099999993</v>
      </c>
      <c r="BH9" s="196">
        <v>2072805.7</v>
      </c>
      <c r="BI9" s="161">
        <v>1921691.3656000001</v>
      </c>
      <c r="BJ9" s="161">
        <v>479727.864</v>
      </c>
      <c r="BK9" s="161">
        <f t="shared" si="50"/>
        <v>92.709671996753002</v>
      </c>
      <c r="BL9" s="161">
        <v>281380.549</v>
      </c>
      <c r="BM9" s="161">
        <f t="shared" si="12"/>
        <v>58.654201707991682</v>
      </c>
      <c r="BN9" s="161">
        <f t="shared" si="13"/>
        <v>13.574863722152058</v>
      </c>
      <c r="BO9" s="161">
        <v>2442522.7999999998</v>
      </c>
      <c r="BP9" s="161">
        <v>485685</v>
      </c>
      <c r="BQ9" s="161">
        <v>314659.5086</v>
      </c>
      <c r="BR9" s="161">
        <f t="shared" si="14"/>
        <v>64.786746265583659</v>
      </c>
      <c r="BS9" s="161">
        <f t="shared" si="15"/>
        <v>12.882561775881888</v>
      </c>
      <c r="BT9" s="158">
        <f t="shared" si="16"/>
        <v>17.836553614263011</v>
      </c>
      <c r="BU9" s="193">
        <f t="shared" si="17"/>
        <v>33278.959600000002</v>
      </c>
      <c r="BV9" s="202">
        <v>191320.49999999997</v>
      </c>
      <c r="BW9" s="158">
        <v>389604.79739999998</v>
      </c>
      <c r="BX9" s="158">
        <v>73353.474499999997</v>
      </c>
      <c r="BY9" s="158">
        <f t="shared" si="18"/>
        <v>203.63985950277157</v>
      </c>
      <c r="BZ9" s="161">
        <v>78381.783800000005</v>
      </c>
      <c r="CA9" s="161">
        <f t="shared" ref="CA9:CA16" si="71">BZ9/BX9*100</f>
        <v>106.85490269448657</v>
      </c>
      <c r="CB9" s="161">
        <f t="shared" ref="CB9:CB16" si="72">BZ9/BV9*100</f>
        <v>40.968837003875706</v>
      </c>
      <c r="CC9" s="161">
        <v>406971.45</v>
      </c>
      <c r="CD9" s="161">
        <v>81200.600000000006</v>
      </c>
      <c r="CE9" s="161">
        <v>94339.000499999995</v>
      </c>
      <c r="CF9" s="161">
        <f t="shared" ref="CF9:CF15" si="73">CE9/CD9*100</f>
        <v>116.18017662431063</v>
      </c>
      <c r="CG9" s="161">
        <f t="shared" ref="CG9:CG15" si="74">CE9/CC9*100</f>
        <v>23.180741671190937</v>
      </c>
      <c r="CH9" s="161">
        <f t="shared" ref="CH9:CH15" si="75">CC9/BV9*100-100</f>
        <v>112.71711604349775</v>
      </c>
      <c r="CI9" s="160">
        <f t="shared" ref="CI9:CI15" si="76">CE9-BZ9</f>
        <v>15957.21669999999</v>
      </c>
      <c r="CJ9" s="196">
        <v>76000</v>
      </c>
      <c r="CK9" s="161">
        <v>94157.849999999991</v>
      </c>
      <c r="CL9" s="161">
        <v>20048.601000000002</v>
      </c>
      <c r="CM9" s="161">
        <f t="shared" ref="CM9:CM15" si="77">CK9/CJ9*100</f>
        <v>123.89190789473683</v>
      </c>
      <c r="CN9" s="161">
        <v>15785.4</v>
      </c>
      <c r="CO9" s="161">
        <f t="shared" ref="CO9:CO15" si="78">CN9/CL9*100</f>
        <v>78.735668389031218</v>
      </c>
      <c r="CP9" s="161">
        <f t="shared" ref="CP9:CP15" si="79">CN9/CJ9*100</f>
        <v>20.770263157894735</v>
      </c>
      <c r="CQ9" s="161">
        <v>78000</v>
      </c>
      <c r="CR9" s="161">
        <v>15180</v>
      </c>
      <c r="CS9" s="161">
        <v>12506</v>
      </c>
      <c r="CT9" s="161">
        <f t="shared" si="23"/>
        <v>82.384716732542813</v>
      </c>
      <c r="CU9" s="161">
        <f t="shared" si="24"/>
        <v>16.033333333333331</v>
      </c>
      <c r="CV9" s="161">
        <f t="shared" si="25"/>
        <v>2.6315789473684248</v>
      </c>
      <c r="CW9" s="173">
        <f t="shared" si="26"/>
        <v>-3279.3999999999996</v>
      </c>
      <c r="CX9" s="190">
        <v>329618.7</v>
      </c>
      <c r="CY9" s="161">
        <v>427131.32379999995</v>
      </c>
      <c r="CZ9" s="161">
        <v>73501.9136</v>
      </c>
      <c r="DA9" s="161">
        <f t="shared" si="27"/>
        <v>129.5834622853618</v>
      </c>
      <c r="DB9" s="159">
        <v>51387.952099999995</v>
      </c>
      <c r="DC9" s="159">
        <f t="shared" si="51"/>
        <v>69.913760857513225</v>
      </c>
      <c r="DD9" s="161">
        <f t="shared" si="52"/>
        <v>15.590120372418189</v>
      </c>
      <c r="DE9" s="159">
        <v>388803.5</v>
      </c>
      <c r="DF9" s="159">
        <v>78291</v>
      </c>
      <c r="DG9" s="161">
        <v>55832.664600000004</v>
      </c>
      <c r="DH9" s="211">
        <f t="shared" si="28"/>
        <v>71.314282101390972</v>
      </c>
      <c r="DI9" s="211">
        <f t="shared" si="29"/>
        <v>14.360123970077431</v>
      </c>
      <c r="DJ9" s="211">
        <f t="shared" si="30"/>
        <v>17.95553468295337</v>
      </c>
      <c r="DK9" s="160">
        <f t="shared" si="31"/>
        <v>4444.7125000000087</v>
      </c>
      <c r="DL9" s="196">
        <v>1084987.8</v>
      </c>
      <c r="DM9" s="161">
        <v>1013731.3966999999</v>
      </c>
      <c r="DN9" s="161">
        <v>221682.90000000002</v>
      </c>
      <c r="DO9" s="161">
        <f t="shared" si="32"/>
        <v>93.432515711236547</v>
      </c>
      <c r="DP9" s="161">
        <v>136673.38500000001</v>
      </c>
      <c r="DQ9" s="161">
        <f t="shared" si="53"/>
        <v>61.652651151712647</v>
      </c>
      <c r="DR9" s="161">
        <f t="shared" si="54"/>
        <v>12.596766986688698</v>
      </c>
      <c r="DS9" s="161">
        <v>1263825.75</v>
      </c>
      <c r="DT9" s="161">
        <v>252370</v>
      </c>
      <c r="DU9" s="161">
        <v>152690.96490000002</v>
      </c>
      <c r="DV9" s="161">
        <f t="shared" si="33"/>
        <v>60.502819233664859</v>
      </c>
      <c r="DW9" s="161">
        <f t="shared" si="34"/>
        <v>12.081646927988295</v>
      </c>
      <c r="DX9" s="160">
        <v>509470.3</v>
      </c>
      <c r="DY9" s="160">
        <v>101690</v>
      </c>
      <c r="DZ9" s="160">
        <v>75832.929100000008</v>
      </c>
      <c r="EA9" s="161">
        <f t="shared" si="55"/>
        <v>74.572651293145839</v>
      </c>
      <c r="EB9" s="161">
        <f t="shared" si="56"/>
        <v>14.884661402244648</v>
      </c>
      <c r="EC9" s="161">
        <f t="shared" si="35"/>
        <v>16.482945706854963</v>
      </c>
      <c r="ED9" s="173">
        <f t="shared" si="36"/>
        <v>16017.579900000012</v>
      </c>
    </row>
    <row r="10" spans="1:134" s="140" customFormat="1" ht="34.5" customHeight="1" x14ac:dyDescent="0.25">
      <c r="A10" s="172">
        <v>4</v>
      </c>
      <c r="B10" s="157" t="s">
        <v>47</v>
      </c>
      <c r="C10" s="161">
        <v>17388003.578000002</v>
      </c>
      <c r="D10" s="161">
        <v>18199625.333999999</v>
      </c>
      <c r="E10" s="161">
        <v>3334211.4689999996</v>
      </c>
      <c r="F10" s="161">
        <f t="shared" si="37"/>
        <v>104.66771100177881</v>
      </c>
      <c r="G10" s="161">
        <v>2544724.6249999995</v>
      </c>
      <c r="H10" s="161">
        <f t="shared" ref="H10" si="80">G10/E10*100</f>
        <v>76.32163252570227</v>
      </c>
      <c r="I10" s="161">
        <f t="shared" si="39"/>
        <v>14.634944222231972</v>
      </c>
      <c r="J10" s="161">
        <v>17164297.177999999</v>
      </c>
      <c r="K10" s="161">
        <v>4163364.1490000002</v>
      </c>
      <c r="L10" s="161">
        <v>2880347.3050000002</v>
      </c>
      <c r="M10" s="161">
        <f t="shared" si="58"/>
        <v>69.183170194032428</v>
      </c>
      <c r="N10" s="161">
        <f t="shared" si="59"/>
        <v>16.781038426040702</v>
      </c>
      <c r="O10" s="161">
        <f t="shared" si="60"/>
        <v>-1.286555980946801</v>
      </c>
      <c r="P10" s="161">
        <f t="shared" ref="P10:P16" si="81">L10-G10</f>
        <v>335622.68000000063</v>
      </c>
      <c r="Q10" s="193">
        <v>10720443.876339309</v>
      </c>
      <c r="R10" s="190">
        <v>4982235.5</v>
      </c>
      <c r="S10" s="161">
        <v>5618347.6619999995</v>
      </c>
      <c r="T10" s="161">
        <v>906690.2</v>
      </c>
      <c r="U10" s="161">
        <f t="shared" si="61"/>
        <v>112.7676052647451</v>
      </c>
      <c r="V10" s="161">
        <v>799315.93299999996</v>
      </c>
      <c r="W10" s="161">
        <f t="shared" si="40"/>
        <v>88.157557344283632</v>
      </c>
      <c r="X10" s="161">
        <f t="shared" si="41"/>
        <v>16.043318967961266</v>
      </c>
      <c r="Y10" s="161">
        <v>5509432.2999999998</v>
      </c>
      <c r="Z10" s="161">
        <v>1073909.9550000001</v>
      </c>
      <c r="AA10" s="161">
        <v>843144.36499999999</v>
      </c>
      <c r="AB10" s="161">
        <f t="shared" si="42"/>
        <v>78.511644395735203</v>
      </c>
      <c r="AC10" s="161">
        <f t="shared" si="43"/>
        <v>15.303652338190995</v>
      </c>
      <c r="AD10" s="161">
        <f t="shared" si="62"/>
        <v>10.581531121923078</v>
      </c>
      <c r="AE10" s="160">
        <f t="shared" si="63"/>
        <v>43828.43200000003</v>
      </c>
      <c r="AF10" s="196">
        <f t="shared" si="3"/>
        <v>3648587.8</v>
      </c>
      <c r="AG10" s="161">
        <f t="shared" si="4"/>
        <v>4038808.1919999998</v>
      </c>
      <c r="AH10" s="161">
        <f t="shared" si="5"/>
        <v>670173.5</v>
      </c>
      <c r="AI10" s="161">
        <f t="shared" si="64"/>
        <v>110.6951076249282</v>
      </c>
      <c r="AJ10" s="161">
        <f t="shared" si="6"/>
        <v>592289.56200000003</v>
      </c>
      <c r="AK10" s="161">
        <f t="shared" si="65"/>
        <v>88.378541079287686</v>
      </c>
      <c r="AL10" s="161">
        <f t="shared" si="66"/>
        <v>16.233392053769407</v>
      </c>
      <c r="AM10" s="161">
        <f t="shared" si="7"/>
        <v>4123689.0999999996</v>
      </c>
      <c r="AN10" s="161">
        <f t="shared" si="8"/>
        <v>780111.255</v>
      </c>
      <c r="AO10" s="161">
        <f t="shared" si="9"/>
        <v>646151.49300000013</v>
      </c>
      <c r="AP10" s="161">
        <f t="shared" si="67"/>
        <v>82.828120842840576</v>
      </c>
      <c r="AQ10" s="161">
        <f t="shared" si="68"/>
        <v>15.669258213476864</v>
      </c>
      <c r="AR10" s="161">
        <f t="shared" si="69"/>
        <v>13.021512049127608</v>
      </c>
      <c r="AS10" s="173">
        <f>AO10-AJ10</f>
        <v>53861.931000000099</v>
      </c>
      <c r="AT10" s="190">
        <v>1163086.8</v>
      </c>
      <c r="AU10" s="161">
        <v>1306099.263</v>
      </c>
      <c r="AV10" s="161">
        <v>204983.5</v>
      </c>
      <c r="AW10" s="161">
        <f t="shared" si="44"/>
        <v>112.29594068129738</v>
      </c>
      <c r="AX10" s="161">
        <v>146459.864</v>
      </c>
      <c r="AY10" s="161">
        <f t="shared" ref="AY10" si="82">AX10/AV10*100</f>
        <v>71.449586917971459</v>
      </c>
      <c r="AZ10" s="161">
        <f t="shared" ref="AZ10" si="83">AX10/AT10*100</f>
        <v>12.592341689373484</v>
      </c>
      <c r="BA10" s="161">
        <v>1387738.9</v>
      </c>
      <c r="BB10" s="161">
        <v>230173.34</v>
      </c>
      <c r="BC10" s="161">
        <v>144863.90400000001</v>
      </c>
      <c r="BD10" s="161">
        <f t="shared" si="47"/>
        <v>62.936873575367159</v>
      </c>
      <c r="BE10" s="161">
        <f t="shared" si="48"/>
        <v>10.438844367625641</v>
      </c>
      <c r="BF10" s="161">
        <f t="shared" si="10"/>
        <v>19.315162032618716</v>
      </c>
      <c r="BG10" s="160">
        <f t="shared" si="49"/>
        <v>-1595.9599999999919</v>
      </c>
      <c r="BH10" s="196">
        <v>1948462.5</v>
      </c>
      <c r="BI10" s="161">
        <v>2036089.298</v>
      </c>
      <c r="BJ10" s="161">
        <v>365035.9</v>
      </c>
      <c r="BK10" s="161">
        <f t="shared" si="50"/>
        <v>104.49722783989941</v>
      </c>
      <c r="BL10" s="161">
        <v>329984.99700000003</v>
      </c>
      <c r="BM10" s="161">
        <f t="shared" si="12"/>
        <v>90.397957296802872</v>
      </c>
      <c r="BN10" s="161">
        <f t="shared" si="13"/>
        <v>16.935660655516852</v>
      </c>
      <c r="BO10" s="161">
        <v>2163933.7000000002</v>
      </c>
      <c r="BP10" s="161">
        <v>434505.70500000002</v>
      </c>
      <c r="BQ10" s="161">
        <v>335392.29300000001</v>
      </c>
      <c r="BR10" s="161">
        <f t="shared" si="14"/>
        <v>77.18938765142336</v>
      </c>
      <c r="BS10" s="161">
        <f t="shared" si="15"/>
        <v>15.49919449935088</v>
      </c>
      <c r="BT10" s="158">
        <f t="shared" si="16"/>
        <v>11.058524349326731</v>
      </c>
      <c r="BU10" s="193">
        <f t="shared" si="17"/>
        <v>5407.295999999973</v>
      </c>
      <c r="BV10" s="202">
        <v>264718.5</v>
      </c>
      <c r="BW10" s="158">
        <v>367161.83299999998</v>
      </c>
      <c r="BX10" s="158">
        <v>52745</v>
      </c>
      <c r="BY10" s="158">
        <f t="shared" si="18"/>
        <v>138.69897003798374</v>
      </c>
      <c r="BZ10" s="161">
        <v>77120.430000000008</v>
      </c>
      <c r="CA10" s="161">
        <f t="shared" si="71"/>
        <v>146.21372641956586</v>
      </c>
      <c r="CB10" s="161">
        <f t="shared" si="72"/>
        <v>29.13299599385763</v>
      </c>
      <c r="CC10" s="161">
        <v>279548.79999999999</v>
      </c>
      <c r="CD10" s="161">
        <v>59296.74</v>
      </c>
      <c r="CE10" s="161">
        <v>127509.46400000001</v>
      </c>
      <c r="CF10" s="161">
        <f t="shared" si="73"/>
        <v>215.0362127833672</v>
      </c>
      <c r="CG10" s="161">
        <f t="shared" si="74"/>
        <v>45.612595725683683</v>
      </c>
      <c r="CH10" s="161">
        <f t="shared" si="75"/>
        <v>5.6022907352527369</v>
      </c>
      <c r="CI10" s="160">
        <f t="shared" si="76"/>
        <v>50389.034</v>
      </c>
      <c r="CJ10" s="196">
        <v>86500</v>
      </c>
      <c r="CK10" s="161">
        <v>98099.6</v>
      </c>
      <c r="CL10" s="161">
        <v>16300</v>
      </c>
      <c r="CM10" s="161">
        <f t="shared" si="77"/>
        <v>113.4099421965318</v>
      </c>
      <c r="CN10" s="161">
        <v>14719.199999999999</v>
      </c>
      <c r="CO10" s="161">
        <f t="shared" si="78"/>
        <v>90.301840490797531</v>
      </c>
      <c r="CP10" s="161">
        <f t="shared" si="79"/>
        <v>17.016416184971099</v>
      </c>
      <c r="CQ10" s="161">
        <v>91627.8</v>
      </c>
      <c r="CR10" s="161">
        <v>18169.2</v>
      </c>
      <c r="CS10" s="161">
        <v>13903</v>
      </c>
      <c r="CT10" s="161">
        <f t="shared" si="23"/>
        <v>76.519604605596285</v>
      </c>
      <c r="CU10" s="161">
        <f t="shared" si="24"/>
        <v>15.173342588166472</v>
      </c>
      <c r="CV10" s="161">
        <f t="shared" si="25"/>
        <v>5.9280924855491293</v>
      </c>
      <c r="CW10" s="173">
        <f t="shared" si="26"/>
        <v>-816.19999999999891</v>
      </c>
      <c r="CX10" s="190">
        <v>185820</v>
      </c>
      <c r="CY10" s="161">
        <v>231358.198</v>
      </c>
      <c r="CZ10" s="161">
        <v>31109.100000000002</v>
      </c>
      <c r="DA10" s="161">
        <f t="shared" si="27"/>
        <v>124.5066182326983</v>
      </c>
      <c r="DB10" s="159">
        <v>24005.071</v>
      </c>
      <c r="DC10" s="159">
        <f t="shared" si="51"/>
        <v>77.164144896509384</v>
      </c>
      <c r="DD10" s="161">
        <f t="shared" si="52"/>
        <v>12.918453880099021</v>
      </c>
      <c r="DE10" s="159">
        <v>200839.9</v>
      </c>
      <c r="DF10" s="159">
        <v>37966.269999999997</v>
      </c>
      <c r="DG10" s="161">
        <v>24482.831999999999</v>
      </c>
      <c r="DH10" s="211">
        <f t="shared" si="28"/>
        <v>64.485744846675757</v>
      </c>
      <c r="DI10" s="211">
        <f t="shared" si="29"/>
        <v>12.190223157848616</v>
      </c>
      <c r="DJ10" s="211">
        <f t="shared" si="30"/>
        <v>8.0830373479711568</v>
      </c>
      <c r="DK10" s="160">
        <f t="shared" si="31"/>
        <v>477.7609999999986</v>
      </c>
      <c r="DL10" s="196">
        <v>1031461.9</v>
      </c>
      <c r="DM10" s="161">
        <v>1047309.745</v>
      </c>
      <c r="DN10" s="161">
        <v>187930.8</v>
      </c>
      <c r="DO10" s="161">
        <f t="shared" si="32"/>
        <v>101.53644502041229</v>
      </c>
      <c r="DP10" s="161">
        <v>134817.25099999999</v>
      </c>
      <c r="DQ10" s="161">
        <f t="shared" si="53"/>
        <v>71.737709305765733</v>
      </c>
      <c r="DR10" s="161">
        <f t="shared" si="54"/>
        <v>13.070502264795236</v>
      </c>
      <c r="DS10" s="161">
        <v>1176444.3</v>
      </c>
      <c r="DT10" s="161">
        <v>242156.79999999999</v>
      </c>
      <c r="DU10" s="161">
        <v>137774.921</v>
      </c>
      <c r="DV10" s="161">
        <f t="shared" si="33"/>
        <v>56.89492138977721</v>
      </c>
      <c r="DW10" s="161">
        <f t="shared" si="34"/>
        <v>11.711129970199185</v>
      </c>
      <c r="DX10" s="160">
        <v>493374.6</v>
      </c>
      <c r="DY10" s="160">
        <v>101832</v>
      </c>
      <c r="DZ10" s="160">
        <v>57069.339</v>
      </c>
      <c r="EA10" s="161">
        <f t="shared" si="55"/>
        <v>56.042637874145655</v>
      </c>
      <c r="EB10" s="161">
        <f t="shared" si="56"/>
        <v>11.567141680986415</v>
      </c>
      <c r="EC10" s="161">
        <f t="shared" si="35"/>
        <v>14.056011181799349</v>
      </c>
      <c r="ED10" s="173">
        <f t="shared" si="36"/>
        <v>2957.6700000000128</v>
      </c>
    </row>
    <row r="11" spans="1:134" s="140" customFormat="1" ht="34.5" customHeight="1" x14ac:dyDescent="0.25">
      <c r="A11" s="172">
        <v>5</v>
      </c>
      <c r="B11" s="157" t="s">
        <v>48</v>
      </c>
      <c r="C11" s="161">
        <v>20325521.888400003</v>
      </c>
      <c r="D11" s="161">
        <v>18605089.681200001</v>
      </c>
      <c r="E11" s="161">
        <v>4089938.7214999995</v>
      </c>
      <c r="F11" s="161">
        <f t="shared" si="37"/>
        <v>91.535606236109132</v>
      </c>
      <c r="G11" s="161">
        <v>2333220.3522000001</v>
      </c>
      <c r="H11" s="161">
        <f t="shared" ref="H11" si="84">G11/E11*100</f>
        <v>57.047807096344059</v>
      </c>
      <c r="I11" s="161">
        <f t="shared" si="39"/>
        <v>11.479264173440951</v>
      </c>
      <c r="J11" s="161">
        <v>17944696.434700001</v>
      </c>
      <c r="K11" s="161">
        <v>2990782.7391166668</v>
      </c>
      <c r="L11" s="161">
        <v>2271892.1880999999</v>
      </c>
      <c r="M11" s="161">
        <f t="shared" si="58"/>
        <v>75.963130266393321</v>
      </c>
      <c r="N11" s="161">
        <f t="shared" si="59"/>
        <v>12.660521711065552</v>
      </c>
      <c r="O11" s="161">
        <f>J11/C11*100-100</f>
        <v>-11.71347760107831</v>
      </c>
      <c r="P11" s="161">
        <f>L11-G11</f>
        <v>-61328.164100000169</v>
      </c>
      <c r="Q11" s="193">
        <v>10559414.328673596</v>
      </c>
      <c r="R11" s="190">
        <v>3294679.966</v>
      </c>
      <c r="S11" s="161">
        <v>3556277.5351</v>
      </c>
      <c r="T11" s="161">
        <v>762070.29999999993</v>
      </c>
      <c r="U11" s="161">
        <f t="shared" si="61"/>
        <v>107.93999938687824</v>
      </c>
      <c r="V11" s="161">
        <v>506162.12319999991</v>
      </c>
      <c r="W11" s="161">
        <f t="shared" si="40"/>
        <v>66.419347821323043</v>
      </c>
      <c r="X11" s="161">
        <f t="shared" si="41"/>
        <v>15.363013355573971</v>
      </c>
      <c r="Y11" s="161">
        <v>3501308.4</v>
      </c>
      <c r="Z11" s="161">
        <v>583551.4</v>
      </c>
      <c r="AA11" s="161">
        <v>511845.40810000006</v>
      </c>
      <c r="AB11" s="161">
        <f t="shared" si="42"/>
        <v>87.712137799686545</v>
      </c>
      <c r="AC11" s="161">
        <f t="shared" si="43"/>
        <v>14.618689633281093</v>
      </c>
      <c r="AD11" s="161">
        <f>Y11/R11*100-100</f>
        <v>6.2715783060065462</v>
      </c>
      <c r="AE11" s="160">
        <f>AA11-V11</f>
        <v>5683.2849000001443</v>
      </c>
      <c r="AF11" s="196">
        <f t="shared" si="3"/>
        <v>2575410.4</v>
      </c>
      <c r="AG11" s="161">
        <f t="shared" si="4"/>
        <v>2412383.9262999999</v>
      </c>
      <c r="AH11" s="161">
        <f t="shared" si="5"/>
        <v>621116.85</v>
      </c>
      <c r="AI11" s="161">
        <f t="shared" si="64"/>
        <v>93.669883693099948</v>
      </c>
      <c r="AJ11" s="161">
        <f t="shared" si="6"/>
        <v>402127.31729999994</v>
      </c>
      <c r="AK11" s="161">
        <f t="shared" ref="AK11" si="85">AJ11/AH11*100</f>
        <v>64.742619251111918</v>
      </c>
      <c r="AL11" s="161">
        <f t="shared" ref="AL11" si="86">AJ11/AF11*100</f>
        <v>15.614106291564248</v>
      </c>
      <c r="AM11" s="161">
        <f t="shared" si="7"/>
        <v>2882527.5</v>
      </c>
      <c r="AN11" s="161">
        <f t="shared" si="8"/>
        <v>480421.25</v>
      </c>
      <c r="AO11" s="161">
        <f t="shared" si="9"/>
        <v>424734.3933</v>
      </c>
      <c r="AP11" s="161">
        <f t="shared" si="67"/>
        <v>88.408744055347256</v>
      </c>
      <c r="AQ11" s="161">
        <f t="shared" si="68"/>
        <v>14.73479067589121</v>
      </c>
      <c r="AR11" s="161">
        <f t="shared" si="69"/>
        <v>11.924977083264096</v>
      </c>
      <c r="AS11" s="173">
        <f t="shared" ref="AS11:AS13" si="87">AO11-AJ11</f>
        <v>22607.076000000059</v>
      </c>
      <c r="AT11" s="190">
        <v>612831.59999999986</v>
      </c>
      <c r="AU11" s="161">
        <v>400237.73810000008</v>
      </c>
      <c r="AV11" s="161">
        <v>145506.4</v>
      </c>
      <c r="AW11" s="161">
        <f t="shared" si="44"/>
        <v>65.309579026277405</v>
      </c>
      <c r="AX11" s="161">
        <v>66097.114599999884</v>
      </c>
      <c r="AY11" s="161">
        <f t="shared" ref="AY11" si="88">AX11/AV11*100</f>
        <v>45.425572071056592</v>
      </c>
      <c r="AZ11" s="161">
        <f t="shared" ref="AZ11" si="89">AX11/AT11*100</f>
        <v>10.78552649700177</v>
      </c>
      <c r="BA11" s="161">
        <v>814545.5</v>
      </c>
      <c r="BB11" s="161">
        <v>135757.58333333334</v>
      </c>
      <c r="BC11" s="161">
        <v>81828.082999999999</v>
      </c>
      <c r="BD11" s="161">
        <f t="shared" si="47"/>
        <v>60.275147060538657</v>
      </c>
      <c r="BE11" s="161">
        <f t="shared" si="48"/>
        <v>10.045857843423111</v>
      </c>
      <c r="BF11" s="161">
        <f t="shared" si="10"/>
        <v>32.915061821224668</v>
      </c>
      <c r="BG11" s="160">
        <f t="shared" si="49"/>
        <v>15730.968400000114</v>
      </c>
      <c r="BH11" s="196">
        <v>1500389.1</v>
      </c>
      <c r="BI11" s="161">
        <v>1491654.0109999999</v>
      </c>
      <c r="BJ11" s="161">
        <v>359148.77500000002</v>
      </c>
      <c r="BK11" s="161">
        <f t="shared" si="50"/>
        <v>99.417811752964596</v>
      </c>
      <c r="BL11" s="161">
        <v>283929.46769999998</v>
      </c>
      <c r="BM11" s="161">
        <f t="shared" si="12"/>
        <v>79.056226128016164</v>
      </c>
      <c r="BN11" s="161">
        <f t="shared" si="13"/>
        <v>18.923722366418151</v>
      </c>
      <c r="BO11" s="161">
        <v>1572651.1</v>
      </c>
      <c r="BP11" s="161">
        <v>262108.51666666669</v>
      </c>
      <c r="BQ11" s="161">
        <v>277426.68459999998</v>
      </c>
      <c r="BR11" s="161">
        <f t="shared" si="14"/>
        <v>105.84420839434759</v>
      </c>
      <c r="BS11" s="161">
        <f t="shared" si="15"/>
        <v>17.640701399057932</v>
      </c>
      <c r="BT11" s="158">
        <f t="shared" si="16"/>
        <v>4.8162173398887091</v>
      </c>
      <c r="BU11" s="193">
        <f t="shared" si="17"/>
        <v>-6502.7831000000006</v>
      </c>
      <c r="BV11" s="202">
        <v>47922.400000000001</v>
      </c>
      <c r="BW11" s="158">
        <v>68670.002300000007</v>
      </c>
      <c r="BX11" s="158">
        <v>11980.6</v>
      </c>
      <c r="BY11" s="158">
        <f t="shared" si="18"/>
        <v>143.2941636896316</v>
      </c>
      <c r="BZ11" s="161">
        <v>11592.498</v>
      </c>
      <c r="CA11" s="161">
        <f t="shared" si="71"/>
        <v>96.760579603692634</v>
      </c>
      <c r="CB11" s="161">
        <f t="shared" si="72"/>
        <v>24.190144900923158</v>
      </c>
      <c r="CC11" s="161">
        <v>56230.400000000001</v>
      </c>
      <c r="CD11" s="161">
        <v>9371.7333333333336</v>
      </c>
      <c r="CE11" s="161">
        <v>16636.714800000002</v>
      </c>
      <c r="CF11" s="161">
        <f t="shared" si="73"/>
        <v>177.52014710903711</v>
      </c>
      <c r="CG11" s="161">
        <f t="shared" si="74"/>
        <v>29.58669118483952</v>
      </c>
      <c r="CH11" s="161">
        <f t="shared" si="75"/>
        <v>17.336360449393197</v>
      </c>
      <c r="CI11" s="160">
        <f t="shared" si="76"/>
        <v>5044.216800000002</v>
      </c>
      <c r="CJ11" s="196">
        <v>50400</v>
      </c>
      <c r="CK11" s="161">
        <v>58526.149999999994</v>
      </c>
      <c r="CL11" s="161">
        <v>12600</v>
      </c>
      <c r="CM11" s="161">
        <f t="shared" si="77"/>
        <v>116.12331349206349</v>
      </c>
      <c r="CN11" s="161">
        <v>12038.9</v>
      </c>
      <c r="CO11" s="161">
        <f t="shared" si="78"/>
        <v>95.546825396825398</v>
      </c>
      <c r="CP11" s="161">
        <f t="shared" si="79"/>
        <v>23.886706349206349</v>
      </c>
      <c r="CQ11" s="161">
        <v>56000</v>
      </c>
      <c r="CR11" s="161">
        <v>9333.3333333333339</v>
      </c>
      <c r="CS11" s="161">
        <v>8769.9</v>
      </c>
      <c r="CT11" s="161">
        <f t="shared" si="23"/>
        <v>93.963214285714287</v>
      </c>
      <c r="CU11" s="161">
        <f t="shared" si="24"/>
        <v>15.660535714285714</v>
      </c>
      <c r="CV11" s="161">
        <f t="shared" si="25"/>
        <v>11.111111111111114</v>
      </c>
      <c r="CW11" s="173">
        <f t="shared" si="26"/>
        <v>-3269</v>
      </c>
      <c r="CX11" s="190">
        <v>363867.3</v>
      </c>
      <c r="CY11" s="161">
        <v>393296.02490000002</v>
      </c>
      <c r="CZ11" s="161">
        <v>91881.074999999997</v>
      </c>
      <c r="DA11" s="161">
        <f t="shared" si="27"/>
        <v>108.08776301140554</v>
      </c>
      <c r="DB11" s="159">
        <v>28469.337</v>
      </c>
      <c r="DC11" s="159">
        <f t="shared" si="51"/>
        <v>30.984984666320024</v>
      </c>
      <c r="DD11" s="161">
        <f t="shared" si="52"/>
        <v>7.8240987854638222</v>
      </c>
      <c r="DE11" s="159">
        <v>383100.5</v>
      </c>
      <c r="DF11" s="159">
        <v>63850.083333333328</v>
      </c>
      <c r="DG11" s="161">
        <v>40073.010900000001</v>
      </c>
      <c r="DH11" s="211">
        <f t="shared" si="28"/>
        <v>62.761094125431846</v>
      </c>
      <c r="DI11" s="211">
        <f t="shared" si="29"/>
        <v>10.46018235423864</v>
      </c>
      <c r="DJ11" s="211">
        <f t="shared" si="30"/>
        <v>5.2857731376246164</v>
      </c>
      <c r="DK11" s="160">
        <f t="shared" si="31"/>
        <v>11603.673900000002</v>
      </c>
      <c r="DL11" s="196">
        <v>544686.80000000005</v>
      </c>
      <c r="DM11" s="161">
        <v>513123.31829999993</v>
      </c>
      <c r="DN11" s="161">
        <v>125366.2</v>
      </c>
      <c r="DO11" s="161">
        <f t="shared" si="32"/>
        <v>94.205205321663726</v>
      </c>
      <c r="DP11" s="161">
        <v>61621.9421</v>
      </c>
      <c r="DQ11" s="161">
        <f t="shared" si="53"/>
        <v>49.153553429871849</v>
      </c>
      <c r="DR11" s="161">
        <f t="shared" si="54"/>
        <v>11.313279870193291</v>
      </c>
      <c r="DS11" s="161">
        <v>544471.9</v>
      </c>
      <c r="DT11" s="161">
        <v>90745.316666666666</v>
      </c>
      <c r="DU11" s="161">
        <v>72421.055399999997</v>
      </c>
      <c r="DV11" s="161">
        <f t="shared" si="33"/>
        <v>79.806934462549862</v>
      </c>
      <c r="DW11" s="161">
        <f t="shared" si="34"/>
        <v>13.301155743758308</v>
      </c>
      <c r="DX11" s="160">
        <v>276477.40000000002</v>
      </c>
      <c r="DY11" s="160">
        <v>46079.566666666673</v>
      </c>
      <c r="DZ11" s="160">
        <v>34564.509400000003</v>
      </c>
      <c r="EA11" s="161">
        <f t="shared" si="55"/>
        <v>75.010491418105048</v>
      </c>
      <c r="EB11" s="161">
        <f t="shared" si="56"/>
        <v>12.501748569684176</v>
      </c>
      <c r="EC11" s="161">
        <f t="shared" si="35"/>
        <v>-3.9453865964816259E-2</v>
      </c>
      <c r="ED11" s="173">
        <f>DU11-DP11</f>
        <v>10799.113299999997</v>
      </c>
    </row>
    <row r="12" spans="1:134" s="140" customFormat="1" ht="34.5" customHeight="1" x14ac:dyDescent="0.25">
      <c r="A12" s="172">
        <v>6</v>
      </c>
      <c r="B12" s="157" t="s">
        <v>49</v>
      </c>
      <c r="C12" s="161">
        <v>23427714.513999999</v>
      </c>
      <c r="D12" s="161">
        <v>18608376.971900001</v>
      </c>
      <c r="E12" s="161">
        <v>5682717.207750001</v>
      </c>
      <c r="F12" s="161">
        <f t="shared" si="37"/>
        <v>79.428904431885385</v>
      </c>
      <c r="G12" s="161">
        <v>2535731.585</v>
      </c>
      <c r="H12" s="161">
        <f t="shared" ref="H12" si="90">G12/E12*100</f>
        <v>44.621815450218236</v>
      </c>
      <c r="I12" s="161">
        <f t="shared" si="39"/>
        <v>10.823640451503241</v>
      </c>
      <c r="J12" s="161">
        <v>15111412.699299999</v>
      </c>
      <c r="K12" s="161">
        <v>3777853.1748249996</v>
      </c>
      <c r="L12" s="161">
        <v>2491384.6158000003</v>
      </c>
      <c r="M12" s="161">
        <f t="shared" si="58"/>
        <v>65.947100125599974</v>
      </c>
      <c r="N12" s="161">
        <f t="shared" si="59"/>
        <v>16.486775031399993</v>
      </c>
      <c r="O12" s="161">
        <f t="shared" ref="O12:O18" si="91">J12/C12*100-100</f>
        <v>-35.49770853546265</v>
      </c>
      <c r="P12" s="161">
        <f t="shared" si="81"/>
        <v>-44346.969199999701</v>
      </c>
      <c r="Q12" s="193">
        <v>11270147.256100429</v>
      </c>
      <c r="R12" s="190">
        <v>3837882.6770000001</v>
      </c>
      <c r="S12" s="161">
        <v>4273437.1858999999</v>
      </c>
      <c r="T12" s="161">
        <v>881704.53374999994</v>
      </c>
      <c r="U12" s="161">
        <f t="shared" si="61"/>
        <v>111.34882292025831</v>
      </c>
      <c r="V12" s="161">
        <v>518732.47099999996</v>
      </c>
      <c r="W12" s="161">
        <f t="shared" si="40"/>
        <v>58.832914104883386</v>
      </c>
      <c r="X12" s="161">
        <f t="shared" si="41"/>
        <v>13.516110695845535</v>
      </c>
      <c r="Y12" s="161">
        <v>2132136.338</v>
      </c>
      <c r="Z12" s="161">
        <v>533034.0845</v>
      </c>
      <c r="AA12" s="161">
        <v>562243.52679999999</v>
      </c>
      <c r="AB12" s="161">
        <f t="shared" si="42"/>
        <v>105.47984512611406</v>
      </c>
      <c r="AC12" s="161">
        <f t="shared" si="43"/>
        <v>26.369961281528514</v>
      </c>
      <c r="AD12" s="161">
        <f>Y12/R12*100-100</f>
        <v>-44.444983928829984</v>
      </c>
      <c r="AE12" s="160">
        <f>AA12-V12</f>
        <v>43511.055800000031</v>
      </c>
      <c r="AF12" s="196">
        <f t="shared" si="3"/>
        <v>2741582.2080000001</v>
      </c>
      <c r="AG12" s="161">
        <f t="shared" si="4"/>
        <v>2762815.6223000004</v>
      </c>
      <c r="AH12" s="161">
        <f t="shared" si="5"/>
        <v>688509.56374999997</v>
      </c>
      <c r="AI12" s="161">
        <f t="shared" si="64"/>
        <v>100.77449489707224</v>
      </c>
      <c r="AJ12" s="161">
        <f t="shared" si="6"/>
        <v>392882.01569999999</v>
      </c>
      <c r="AK12" s="161">
        <f t="shared" si="65"/>
        <v>57.06268095393613</v>
      </c>
      <c r="AL12" s="161">
        <f t="shared" si="66"/>
        <v>14.330484584907255</v>
      </c>
      <c r="AM12" s="161">
        <f t="shared" si="7"/>
        <v>1680246.6600000001</v>
      </c>
      <c r="AN12" s="161">
        <f t="shared" si="8"/>
        <v>420061.66500000004</v>
      </c>
      <c r="AO12" s="161">
        <f t="shared" si="9"/>
        <v>422271.00470000005</v>
      </c>
      <c r="AP12" s="161">
        <f t="shared" si="67"/>
        <v>100.52595604028755</v>
      </c>
      <c r="AQ12" s="161">
        <f t="shared" si="68"/>
        <v>25.131489010071888</v>
      </c>
      <c r="AR12" s="161">
        <f t="shared" si="69"/>
        <v>-38.712519540832972</v>
      </c>
      <c r="AS12" s="173">
        <f>AO12-AJ12</f>
        <v>29388.98900000006</v>
      </c>
      <c r="AT12" s="190">
        <v>555375.79599999997</v>
      </c>
      <c r="AU12" s="161">
        <v>701292.83660000027</v>
      </c>
      <c r="AV12" s="161">
        <v>138968.94899999996</v>
      </c>
      <c r="AW12" s="161">
        <f t="shared" si="44"/>
        <v>126.27356857301723</v>
      </c>
      <c r="AX12" s="161">
        <v>67940.608100000027</v>
      </c>
      <c r="AY12" s="161">
        <f t="shared" si="45"/>
        <v>48.889056576228441</v>
      </c>
      <c r="AZ12" s="161">
        <f t="shared" si="46"/>
        <v>12.233267742190195</v>
      </c>
      <c r="BA12" s="161">
        <v>475328.83700000006</v>
      </c>
      <c r="BB12" s="161">
        <v>118832.20925000001</v>
      </c>
      <c r="BC12" s="161">
        <v>87043.694400000008</v>
      </c>
      <c r="BD12" s="161">
        <f t="shared" si="47"/>
        <v>73.249243575769</v>
      </c>
      <c r="BE12" s="161">
        <f t="shared" si="48"/>
        <v>18.31231089394225</v>
      </c>
      <c r="BF12" s="161">
        <f t="shared" si="10"/>
        <v>-14.413116231662343</v>
      </c>
      <c r="BG12" s="160">
        <f t="shared" si="49"/>
        <v>19103.086299999981</v>
      </c>
      <c r="BH12" s="196">
        <v>1652719.8020000001</v>
      </c>
      <c r="BI12" s="161">
        <v>1464754.3617999998</v>
      </c>
      <c r="BJ12" s="161">
        <v>414304.95050000004</v>
      </c>
      <c r="BK12" s="161">
        <f t="shared" si="50"/>
        <v>88.626902154101487</v>
      </c>
      <c r="BL12" s="161">
        <v>232101.06699999998</v>
      </c>
      <c r="BM12" s="161">
        <f t="shared" si="12"/>
        <v>56.021794265284782</v>
      </c>
      <c r="BN12" s="161">
        <f t="shared" si="13"/>
        <v>14.043582385781809</v>
      </c>
      <c r="BO12" s="161">
        <v>865464.61500000011</v>
      </c>
      <c r="BP12" s="161">
        <v>216366.15375000003</v>
      </c>
      <c r="BQ12" s="161">
        <v>240236.43799999999</v>
      </c>
      <c r="BR12" s="161">
        <f t="shared" si="14"/>
        <v>111.0323559559971</v>
      </c>
      <c r="BS12" s="161">
        <f t="shared" si="15"/>
        <v>27.758088988999276</v>
      </c>
      <c r="BT12" s="158">
        <f t="shared" si="16"/>
        <v>-47.633917500554034</v>
      </c>
      <c r="BU12" s="193">
        <f t="shared" si="17"/>
        <v>8135.3710000000137</v>
      </c>
      <c r="BV12" s="202">
        <v>142249.60999999999</v>
      </c>
      <c r="BW12" s="158">
        <v>165300.97800000003</v>
      </c>
      <c r="BX12" s="158">
        <v>35537.402499999997</v>
      </c>
      <c r="BY12" s="158">
        <f t="shared" si="18"/>
        <v>116.20487254762952</v>
      </c>
      <c r="BZ12" s="161">
        <v>47230.805999999997</v>
      </c>
      <c r="CA12" s="161">
        <f t="shared" si="71"/>
        <v>132.90449688887645</v>
      </c>
      <c r="CB12" s="161">
        <f t="shared" si="72"/>
        <v>33.20276660160966</v>
      </c>
      <c r="CC12" s="161">
        <v>65983.01999999999</v>
      </c>
      <c r="CD12" s="161">
        <v>16495.754999999997</v>
      </c>
      <c r="CE12" s="161">
        <v>51103.792000000009</v>
      </c>
      <c r="CF12" s="161">
        <f t="shared" si="73"/>
        <v>309.79965451717743</v>
      </c>
      <c r="CG12" s="161">
        <f t="shared" si="74"/>
        <v>77.449913629294358</v>
      </c>
      <c r="CH12" s="161">
        <f t="shared" si="75"/>
        <v>-53.614621509331386</v>
      </c>
      <c r="CI12" s="160">
        <f t="shared" si="76"/>
        <v>3872.9860000000117</v>
      </c>
      <c r="CJ12" s="196">
        <v>71300</v>
      </c>
      <c r="CK12" s="161">
        <v>94753.75</v>
      </c>
      <c r="CL12" s="161">
        <v>17825</v>
      </c>
      <c r="CM12" s="161">
        <f t="shared" si="77"/>
        <v>132.8944600280505</v>
      </c>
      <c r="CN12" s="161">
        <v>15045.3</v>
      </c>
      <c r="CO12" s="161">
        <f t="shared" si="78"/>
        <v>84.405610098176709</v>
      </c>
      <c r="CP12" s="161">
        <f t="shared" si="79"/>
        <v>21.101402524544177</v>
      </c>
      <c r="CQ12" s="161">
        <v>37300</v>
      </c>
      <c r="CR12" s="161">
        <v>9325</v>
      </c>
      <c r="CS12" s="161">
        <v>13499.900000000001</v>
      </c>
      <c r="CT12" s="161">
        <f t="shared" si="23"/>
        <v>144.77104557640752</v>
      </c>
      <c r="CU12" s="161">
        <f t="shared" si="24"/>
        <v>36.192761394101879</v>
      </c>
      <c r="CV12" s="161">
        <f t="shared" si="25"/>
        <v>-47.685834502103788</v>
      </c>
      <c r="CW12" s="173">
        <f t="shared" si="26"/>
        <v>-1545.3999999999978</v>
      </c>
      <c r="CX12" s="190">
        <v>319937</v>
      </c>
      <c r="CY12" s="161">
        <v>336713.69590000005</v>
      </c>
      <c r="CZ12" s="161">
        <v>81873.261749999991</v>
      </c>
      <c r="DA12" s="161">
        <f t="shared" si="27"/>
        <v>105.2437498319982</v>
      </c>
      <c r="DB12" s="159">
        <v>30564.2346</v>
      </c>
      <c r="DC12" s="159">
        <f t="shared" si="51"/>
        <v>37.331155430606749</v>
      </c>
      <c r="DD12" s="161">
        <f t="shared" si="52"/>
        <v>9.5532040995570995</v>
      </c>
      <c r="DE12" s="159">
        <v>236170.18800000002</v>
      </c>
      <c r="DF12" s="159">
        <v>59042.547000000006</v>
      </c>
      <c r="DG12" s="161">
        <v>30387.1803</v>
      </c>
      <c r="DH12" s="211">
        <f t="shared" si="28"/>
        <v>51.466581040279301</v>
      </c>
      <c r="DI12" s="211">
        <f t="shared" si="29"/>
        <v>12.866645260069825</v>
      </c>
      <c r="DJ12" s="211">
        <f t="shared" si="30"/>
        <v>-26.182283387041821</v>
      </c>
      <c r="DK12" s="160">
        <f t="shared" si="31"/>
        <v>-177.05429999999978</v>
      </c>
      <c r="DL12" s="196">
        <v>659069.71000000008</v>
      </c>
      <c r="DM12" s="161">
        <v>721247.35939999984</v>
      </c>
      <c r="DN12" s="161">
        <v>165904.42500000002</v>
      </c>
      <c r="DO12" s="161">
        <f t="shared" si="32"/>
        <v>109.43415369521378</v>
      </c>
      <c r="DP12" s="161">
        <v>104841.8734</v>
      </c>
      <c r="DQ12" s="161">
        <f t="shared" si="53"/>
        <v>63.194139276273063</v>
      </c>
      <c r="DR12" s="161">
        <f t="shared" si="54"/>
        <v>15.90755451346717</v>
      </c>
      <c r="DS12" s="161">
        <v>354085.9</v>
      </c>
      <c r="DT12" s="161">
        <v>88521.475000000006</v>
      </c>
      <c r="DU12" s="161">
        <v>104108.94749999998</v>
      </c>
      <c r="DV12" s="161">
        <f t="shared" si="33"/>
        <v>117.6086904335925</v>
      </c>
      <c r="DW12" s="161">
        <f t="shared" si="34"/>
        <v>29.402172608398125</v>
      </c>
      <c r="DX12" s="160">
        <v>166022.29999999999</v>
      </c>
      <c r="DY12" s="160">
        <v>41505.574999999997</v>
      </c>
      <c r="DZ12" s="160">
        <v>57624.854500000009</v>
      </c>
      <c r="EA12" s="161">
        <f t="shared" si="55"/>
        <v>138.83642016765222</v>
      </c>
      <c r="EB12" s="161">
        <f t="shared" si="56"/>
        <v>34.709105041913055</v>
      </c>
      <c r="EC12" s="161">
        <f t="shared" si="35"/>
        <v>-46.274894047247294</v>
      </c>
      <c r="ED12" s="173">
        <f t="shared" si="36"/>
        <v>-732.92590000001655</v>
      </c>
    </row>
    <row r="13" spans="1:134" s="486" customFormat="1" ht="34.5" customHeight="1" x14ac:dyDescent="0.25">
      <c r="A13" s="474">
        <v>7</v>
      </c>
      <c r="B13" s="475" t="s">
        <v>50</v>
      </c>
      <c r="C13" s="476">
        <v>22753681.579</v>
      </c>
      <c r="D13" s="476">
        <v>20388815.786499999</v>
      </c>
      <c r="E13" s="476">
        <v>3688514.9108333332</v>
      </c>
      <c r="F13" s="476">
        <f t="shared" si="37"/>
        <v>89.606667456036647</v>
      </c>
      <c r="G13" s="476">
        <v>3261198.5086000003</v>
      </c>
      <c r="H13" s="476">
        <f t="shared" ref="H13" si="92">G13/E13*100</f>
        <v>88.414947138256494</v>
      </c>
      <c r="I13" s="476">
        <f t="shared" si="39"/>
        <v>14.332619085299367</v>
      </c>
      <c r="J13" s="476">
        <v>34829262.710000001</v>
      </c>
      <c r="K13" s="476">
        <v>2927643.6881166669</v>
      </c>
      <c r="L13" s="476">
        <v>3155834.2232999997</v>
      </c>
      <c r="M13" s="476">
        <f t="shared" si="58"/>
        <v>107.79434109791299</v>
      </c>
      <c r="N13" s="476">
        <f t="shared" si="59"/>
        <v>9.0608700206390314</v>
      </c>
      <c r="O13" s="476">
        <f t="shared" si="91"/>
        <v>53.070889161712131</v>
      </c>
      <c r="P13" s="476">
        <f>L13-G13</f>
        <v>-105364.28530000057</v>
      </c>
      <c r="Q13" s="477">
        <v>9508773.2307709958</v>
      </c>
      <c r="R13" s="478">
        <v>8490203.8600000013</v>
      </c>
      <c r="S13" s="476">
        <v>8764031.1992000006</v>
      </c>
      <c r="T13" s="476">
        <v>1387334.4181666668</v>
      </c>
      <c r="U13" s="476">
        <f t="shared" si="61"/>
        <v>103.22521512693099</v>
      </c>
      <c r="V13" s="476">
        <v>1362580.6445999998</v>
      </c>
      <c r="W13" s="476">
        <f>V13/T13*100</f>
        <v>98.215731315930398</v>
      </c>
      <c r="X13" s="476">
        <f>V13/R13*100</f>
        <v>16.048856624274269</v>
      </c>
      <c r="Y13" s="476">
        <v>9470133.1159999985</v>
      </c>
      <c r="Z13" s="476">
        <v>1285290.7611833334</v>
      </c>
      <c r="AA13" s="476">
        <v>1527488.1501000002</v>
      </c>
      <c r="AB13" s="476">
        <f t="shared" si="42"/>
        <v>118.84378198546158</v>
      </c>
      <c r="AC13" s="476">
        <f t="shared" si="43"/>
        <v>16.129531986401282</v>
      </c>
      <c r="AD13" s="476">
        <f>Y13/R13*100-100</f>
        <v>11.541881351244697</v>
      </c>
      <c r="AE13" s="479">
        <f>AA13-V13</f>
        <v>164907.50550000044</v>
      </c>
      <c r="AF13" s="480">
        <f t="shared" si="3"/>
        <v>5336452.2590000005</v>
      </c>
      <c r="AG13" s="476">
        <f t="shared" si="4"/>
        <v>6020517.9519000007</v>
      </c>
      <c r="AH13" s="476">
        <f t="shared" si="5"/>
        <v>1357007.1639999999</v>
      </c>
      <c r="AI13" s="476">
        <f t="shared" si="64"/>
        <v>112.81873536386115</v>
      </c>
      <c r="AJ13" s="476">
        <f t="shared" si="6"/>
        <v>1253862.6383</v>
      </c>
      <c r="AK13" s="476">
        <f t="shared" si="65"/>
        <v>92.39911708380636</v>
      </c>
      <c r="AL13" s="476">
        <f t="shared" si="66"/>
        <v>23.496183933536429</v>
      </c>
      <c r="AM13" s="476">
        <f t="shared" si="7"/>
        <v>6461770.3159999996</v>
      </c>
      <c r="AN13" s="476">
        <f t="shared" si="8"/>
        <v>982906.3946</v>
      </c>
      <c r="AO13" s="476">
        <f t="shared" si="9"/>
        <v>1187722.4182000002</v>
      </c>
      <c r="AP13" s="476">
        <f t="shared" si="67"/>
        <v>120.83779541218178</v>
      </c>
      <c r="AQ13" s="476">
        <f t="shared" si="68"/>
        <v>18.380758834139908</v>
      </c>
      <c r="AR13" s="476">
        <f t="shared" si="69"/>
        <v>21.087381698245949</v>
      </c>
      <c r="AS13" s="481">
        <f t="shared" si="87"/>
        <v>-66140.220099999802</v>
      </c>
      <c r="AT13" s="478">
        <v>1893440.5590000004</v>
      </c>
      <c r="AU13" s="476">
        <v>2125067.4987000003</v>
      </c>
      <c r="AV13" s="476">
        <v>731330.77650000015</v>
      </c>
      <c r="AW13" s="476">
        <f t="shared" si="44"/>
        <v>112.23312443578008</v>
      </c>
      <c r="AX13" s="476">
        <v>680933.75949999993</v>
      </c>
      <c r="AY13" s="476">
        <f t="shared" si="45"/>
        <v>93.10886145921684</v>
      </c>
      <c r="AZ13" s="476">
        <f t="shared" si="46"/>
        <v>35.9627745515089</v>
      </c>
      <c r="BA13" s="476">
        <v>2877472.4280000003</v>
      </c>
      <c r="BB13" s="476">
        <v>294431.34180000005</v>
      </c>
      <c r="BC13" s="476">
        <v>424241.30199999991</v>
      </c>
      <c r="BD13" s="476">
        <f t="shared" si="47"/>
        <v>144.08836348956916</v>
      </c>
      <c r="BE13" s="476">
        <f t="shared" si="48"/>
        <v>14.74354012472226</v>
      </c>
      <c r="BF13" s="476">
        <f t="shared" si="10"/>
        <v>51.970570944128582</v>
      </c>
      <c r="BG13" s="479">
        <f t="shared" si="49"/>
        <v>-256692.45750000002</v>
      </c>
      <c r="BH13" s="480">
        <v>1992659.2999999998</v>
      </c>
      <c r="BI13" s="476">
        <v>2255582.1861</v>
      </c>
      <c r="BJ13" s="476">
        <v>410576.97916666663</v>
      </c>
      <c r="BK13" s="476">
        <f t="shared" si="50"/>
        <v>113.19457300603271</v>
      </c>
      <c r="BL13" s="476">
        <v>357019.799</v>
      </c>
      <c r="BM13" s="476">
        <f t="shared" si="12"/>
        <v>86.955630031822608</v>
      </c>
      <c r="BN13" s="476">
        <f t="shared" si="13"/>
        <v>17.916750695916761</v>
      </c>
      <c r="BO13" s="476">
        <v>2174547.9</v>
      </c>
      <c r="BP13" s="476">
        <v>354644.39999999991</v>
      </c>
      <c r="BQ13" s="476">
        <v>412418.28400000004</v>
      </c>
      <c r="BR13" s="476">
        <f t="shared" si="14"/>
        <v>116.29065170632897</v>
      </c>
      <c r="BS13" s="476">
        <f t="shared" si="15"/>
        <v>18.965702434055377</v>
      </c>
      <c r="BT13" s="482">
        <f t="shared" si="16"/>
        <v>9.1279327078141392</v>
      </c>
      <c r="BU13" s="477">
        <f t="shared" si="17"/>
        <v>55398.485000000044</v>
      </c>
      <c r="BV13" s="483">
        <v>1019891.0000000001</v>
      </c>
      <c r="BW13" s="482">
        <v>1184822.1677999999</v>
      </c>
      <c r="BX13" s="482">
        <v>103955.70833333333</v>
      </c>
      <c r="BY13" s="482">
        <f t="shared" si="18"/>
        <v>116.17145045892157</v>
      </c>
      <c r="BZ13" s="476">
        <v>167626.73400000003</v>
      </c>
      <c r="CA13" s="476">
        <f t="shared" si="71"/>
        <v>161.24822454434724</v>
      </c>
      <c r="CB13" s="476">
        <f t="shared" si="72"/>
        <v>16.435749898763692</v>
      </c>
      <c r="CC13" s="476">
        <v>986664.2</v>
      </c>
      <c r="CD13" s="476">
        <v>219489.46666666665</v>
      </c>
      <c r="CE13" s="476">
        <v>289848.59900000005</v>
      </c>
      <c r="CF13" s="476">
        <f t="shared" si="73"/>
        <v>132.05581270111065</v>
      </c>
      <c r="CG13" s="476">
        <f t="shared" si="74"/>
        <v>29.376620637497545</v>
      </c>
      <c r="CH13" s="476">
        <f t="shared" si="75"/>
        <v>-3.2578775575037042</v>
      </c>
      <c r="CI13" s="479">
        <f t="shared" si="76"/>
        <v>122221.86500000002</v>
      </c>
      <c r="CJ13" s="480">
        <v>116500</v>
      </c>
      <c r="CK13" s="476">
        <v>123544.00000000001</v>
      </c>
      <c r="CL13" s="476">
        <v>23020.833333333336</v>
      </c>
      <c r="CM13" s="476">
        <f t="shared" si="77"/>
        <v>106.04635193133048</v>
      </c>
      <c r="CN13" s="476">
        <v>20610.699999999997</v>
      </c>
      <c r="CO13" s="476">
        <f t="shared" si="78"/>
        <v>89.530642533936629</v>
      </c>
      <c r="CP13" s="476">
        <f t="shared" si="79"/>
        <v>17.691587982832615</v>
      </c>
      <c r="CQ13" s="476">
        <v>126000</v>
      </c>
      <c r="CR13" s="476">
        <v>16758.333333333336</v>
      </c>
      <c r="CS13" s="476">
        <v>15503.600000000002</v>
      </c>
      <c r="CT13" s="476">
        <f t="shared" si="23"/>
        <v>92.512779711586276</v>
      </c>
      <c r="CU13" s="476">
        <f t="shared" si="24"/>
        <v>12.304444444444446</v>
      </c>
      <c r="CV13" s="476">
        <f t="shared" si="25"/>
        <v>8.1545064377682479</v>
      </c>
      <c r="CW13" s="481">
        <f t="shared" si="26"/>
        <v>-5107.0999999999949</v>
      </c>
      <c r="CX13" s="478">
        <v>313961.39999999997</v>
      </c>
      <c r="CY13" s="476">
        <v>331502.09930000006</v>
      </c>
      <c r="CZ13" s="476">
        <v>88122.866666666669</v>
      </c>
      <c r="DA13" s="476">
        <f t="shared" si="27"/>
        <v>105.58689676501636</v>
      </c>
      <c r="DB13" s="484">
        <v>27671.645800000002</v>
      </c>
      <c r="DC13" s="484">
        <f t="shared" si="51"/>
        <v>31.401209296414173</v>
      </c>
      <c r="DD13" s="476">
        <f t="shared" si="52"/>
        <v>8.8137095197052897</v>
      </c>
      <c r="DE13" s="484">
        <v>297085.788</v>
      </c>
      <c r="DF13" s="484">
        <v>97582.852799999993</v>
      </c>
      <c r="DG13" s="476">
        <v>45710.633200000004</v>
      </c>
      <c r="DH13" s="485">
        <f t="shared" si="28"/>
        <v>46.84289492303099</v>
      </c>
      <c r="DI13" s="485">
        <f t="shared" si="29"/>
        <v>15.386341267863008</v>
      </c>
      <c r="DJ13" s="485">
        <f t="shared" si="30"/>
        <v>-5.37505948183437</v>
      </c>
      <c r="DK13" s="479">
        <f t="shared" si="31"/>
        <v>18038.987400000002</v>
      </c>
      <c r="DL13" s="480">
        <v>1777915</v>
      </c>
      <c r="DM13" s="476">
        <v>1750927.9909999999</v>
      </c>
      <c r="DN13" s="476">
        <v>273906.66666666663</v>
      </c>
      <c r="DO13" s="476">
        <f t="shared" si="32"/>
        <v>98.482097906817813</v>
      </c>
      <c r="DP13" s="476">
        <v>334728.51469999994</v>
      </c>
      <c r="DQ13" s="476">
        <f t="shared" si="53"/>
        <v>122.20531861217934</v>
      </c>
      <c r="DR13" s="476">
        <f t="shared" si="54"/>
        <v>18.827025740825626</v>
      </c>
      <c r="DS13" s="476">
        <v>1781999.5</v>
      </c>
      <c r="DT13" s="476">
        <v>238632.95416666666</v>
      </c>
      <c r="DU13" s="476">
        <v>252276.0307</v>
      </c>
      <c r="DV13" s="476">
        <f t="shared" si="33"/>
        <v>105.7171804208587</v>
      </c>
      <c r="DW13" s="476">
        <f t="shared" si="34"/>
        <v>14.156908051882169</v>
      </c>
      <c r="DX13" s="479">
        <v>664764.20000000007</v>
      </c>
      <c r="DY13" s="479">
        <v>107993.31999999999</v>
      </c>
      <c r="DZ13" s="479">
        <v>106994.78469999999</v>
      </c>
      <c r="EA13" s="476">
        <f t="shared" si="55"/>
        <v>99.075373087890981</v>
      </c>
      <c r="EB13" s="476">
        <f t="shared" si="56"/>
        <v>16.0951484300749</v>
      </c>
      <c r="EC13" s="476">
        <f t="shared" si="35"/>
        <v>0.22973539229940343</v>
      </c>
      <c r="ED13" s="481">
        <f>DU13-DP13</f>
        <v>-82452.483999999939</v>
      </c>
    </row>
    <row r="14" spans="1:134" s="140" customFormat="1" ht="34.5" customHeight="1" x14ac:dyDescent="0.25">
      <c r="A14" s="172">
        <v>8</v>
      </c>
      <c r="B14" s="157" t="s">
        <v>51</v>
      </c>
      <c r="C14" s="161">
        <v>18064853.276040431</v>
      </c>
      <c r="D14" s="161">
        <v>18187545.081640434</v>
      </c>
      <c r="E14" s="161">
        <v>5191014.6059009768</v>
      </c>
      <c r="F14" s="161">
        <f t="shared" si="37"/>
        <v>100.67917410523744</v>
      </c>
      <c r="G14" s="161">
        <v>2557725.6431999998</v>
      </c>
      <c r="H14" s="161">
        <f t="shared" ref="H14" si="93">G14/E14*100</f>
        <v>49.272171962152839</v>
      </c>
      <c r="I14" s="161">
        <f t="shared" si="39"/>
        <v>14.158574133521102</v>
      </c>
      <c r="J14" s="161">
        <v>16252674.948764475</v>
      </c>
      <c r="K14" s="161">
        <v>4501961.0766408686</v>
      </c>
      <c r="L14" s="161">
        <v>2367295.8202999998</v>
      </c>
      <c r="M14" s="161">
        <f t="shared" si="58"/>
        <v>52.583658099202268</v>
      </c>
      <c r="N14" s="161">
        <f t="shared" si="59"/>
        <v>14.565576606698585</v>
      </c>
      <c r="O14" s="161">
        <f t="shared" si="91"/>
        <v>-10.031514231446664</v>
      </c>
      <c r="P14" s="161">
        <f t="shared" si="81"/>
        <v>-190429.82290000003</v>
      </c>
      <c r="Q14" s="193">
        <v>10696112.288764473</v>
      </c>
      <c r="R14" s="190">
        <v>4635814.1880000001</v>
      </c>
      <c r="S14" s="161">
        <v>4540288.3357999995</v>
      </c>
      <c r="T14" s="161">
        <v>1042384.4266408694</v>
      </c>
      <c r="U14" s="161">
        <f t="shared" si="61"/>
        <v>97.939394282728728</v>
      </c>
      <c r="V14" s="161">
        <v>539411.56920000003</v>
      </c>
      <c r="W14" s="161">
        <f t="shared" si="40"/>
        <v>51.747853806515323</v>
      </c>
      <c r="X14" s="161">
        <f t="shared" si="41"/>
        <v>11.63574611329957</v>
      </c>
      <c r="Y14" s="161">
        <v>4338870.9600000009</v>
      </c>
      <c r="Z14" s="161">
        <v>1050382.9766408694</v>
      </c>
      <c r="AA14" s="161">
        <v>583829.07629999984</v>
      </c>
      <c r="AB14" s="161">
        <f t="shared" si="42"/>
        <v>55.582496030837106</v>
      </c>
      <c r="AC14" s="161">
        <f t="shared" si="43"/>
        <v>13.455783351989794</v>
      </c>
      <c r="AD14" s="161">
        <f t="shared" si="62"/>
        <v>-6.4054169549903293</v>
      </c>
      <c r="AE14" s="160">
        <f t="shared" si="63"/>
        <v>44417.507099999813</v>
      </c>
      <c r="AF14" s="196">
        <f t="shared" si="3"/>
        <v>3213581.7090000003</v>
      </c>
      <c r="AG14" s="161">
        <f t="shared" si="4"/>
        <v>2984340.3735000002</v>
      </c>
      <c r="AH14" s="161">
        <f t="shared" si="5"/>
        <v>802714.71517841879</v>
      </c>
      <c r="AI14" s="161">
        <f t="shared" si="64"/>
        <v>92.866484929946438</v>
      </c>
      <c r="AJ14" s="161">
        <f t="shared" si="6"/>
        <v>399757.73080000002</v>
      </c>
      <c r="AK14" s="161">
        <f t="shared" si="65"/>
        <v>49.800722877136515</v>
      </c>
      <c r="AL14" s="161">
        <f t="shared" si="66"/>
        <v>12.439631756691705</v>
      </c>
      <c r="AM14" s="161">
        <f t="shared" si="7"/>
        <v>3339716.66</v>
      </c>
      <c r="AN14" s="161">
        <f t="shared" si="8"/>
        <v>800113.24517841882</v>
      </c>
      <c r="AO14" s="161">
        <f t="shared" si="9"/>
        <v>449805.34579999995</v>
      </c>
      <c r="AP14" s="161">
        <f t="shared" si="67"/>
        <v>56.21771024421637</v>
      </c>
      <c r="AQ14" s="161">
        <f>AO14/AM14*100</f>
        <v>13.468368475306521</v>
      </c>
      <c r="AR14" s="161">
        <f t="shared" si="69"/>
        <v>3.9250581569699676</v>
      </c>
      <c r="AS14" s="173">
        <f t="shared" si="70"/>
        <v>50047.614999999932</v>
      </c>
      <c r="AT14" s="190">
        <v>846821.73900000006</v>
      </c>
      <c r="AU14" s="161">
        <v>793813.71490000002</v>
      </c>
      <c r="AV14" s="161">
        <v>189278.52813438734</v>
      </c>
      <c r="AW14" s="161">
        <f t="shared" si="44"/>
        <v>93.740356245153023</v>
      </c>
      <c r="AX14" s="161">
        <v>70445.396799999988</v>
      </c>
      <c r="AY14" s="161">
        <f t="shared" si="45"/>
        <v>37.21784900503026</v>
      </c>
      <c r="AZ14" s="161">
        <f t="shared" si="46"/>
        <v>8.3187988162878259</v>
      </c>
      <c r="BA14" s="161">
        <v>914587.83899999992</v>
      </c>
      <c r="BB14" s="161">
        <v>200344.56813438734</v>
      </c>
      <c r="BC14" s="161">
        <v>89833.75999999998</v>
      </c>
      <c r="BD14" s="161">
        <f t="shared" si="47"/>
        <v>44.839628464367046</v>
      </c>
      <c r="BE14" s="161">
        <f t="shared" si="48"/>
        <v>9.8223217245292922</v>
      </c>
      <c r="BF14" s="161">
        <f t="shared" si="10"/>
        <v>8.0024043879676441</v>
      </c>
      <c r="BG14" s="160">
        <f t="shared" si="49"/>
        <v>19388.363199999993</v>
      </c>
      <c r="BH14" s="196">
        <v>1727467.5650000002</v>
      </c>
      <c r="BI14" s="161">
        <v>1532559.6917000001</v>
      </c>
      <c r="BJ14" s="161">
        <v>461322.77490173897</v>
      </c>
      <c r="BK14" s="161">
        <f t="shared" si="50"/>
        <v>88.717132683182967</v>
      </c>
      <c r="BL14" s="161">
        <v>225425.34000000003</v>
      </c>
      <c r="BM14" s="161">
        <f t="shared" si="12"/>
        <v>48.86499263948442</v>
      </c>
      <c r="BN14" s="161">
        <f t="shared" si="13"/>
        <v>13.049468746465292</v>
      </c>
      <c r="BO14" s="161">
        <v>1792761.5649999999</v>
      </c>
      <c r="BP14" s="161">
        <v>454052.15490173898</v>
      </c>
      <c r="BQ14" s="161">
        <v>261630.97579999999</v>
      </c>
      <c r="BR14" s="161">
        <f t="shared" si="14"/>
        <v>57.621348775807334</v>
      </c>
      <c r="BS14" s="161">
        <f t="shared" si="15"/>
        <v>14.59374079117989</v>
      </c>
      <c r="BT14" s="158">
        <f t="shared" si="16"/>
        <v>3.779752588292439</v>
      </c>
      <c r="BU14" s="193">
        <f t="shared" si="17"/>
        <v>36205.63579999996</v>
      </c>
      <c r="BV14" s="202">
        <v>178059.86299999998</v>
      </c>
      <c r="BW14" s="158">
        <v>187246.26589999997</v>
      </c>
      <c r="BX14" s="158">
        <v>43663.246664031605</v>
      </c>
      <c r="BY14" s="158">
        <f t="shared" si="18"/>
        <v>105.1591654319087</v>
      </c>
      <c r="BZ14" s="161">
        <v>56533.330999999998</v>
      </c>
      <c r="CA14" s="161">
        <f t="shared" si="71"/>
        <v>129.47578414174674</v>
      </c>
      <c r="CB14" s="161">
        <f t="shared" si="72"/>
        <v>31.749620631798418</v>
      </c>
      <c r="CC14" s="161">
        <v>177233.76300000001</v>
      </c>
      <c r="CD14" s="161">
        <v>44067.116664031601</v>
      </c>
      <c r="CE14" s="161">
        <v>46462.63</v>
      </c>
      <c r="CF14" s="161">
        <f t="shared" si="73"/>
        <v>105.43605644597042</v>
      </c>
      <c r="CG14" s="161">
        <f t="shared" si="74"/>
        <v>26.215450833710502</v>
      </c>
      <c r="CH14" s="161">
        <f t="shared" si="75"/>
        <v>-0.46394509468984779</v>
      </c>
      <c r="CI14" s="160">
        <f t="shared" si="76"/>
        <v>-10070.701000000001</v>
      </c>
      <c r="CJ14" s="196">
        <v>69550</v>
      </c>
      <c r="CK14" s="161">
        <v>78886.900000000009</v>
      </c>
      <c r="CL14" s="161">
        <v>16743.260869565216</v>
      </c>
      <c r="CM14" s="161">
        <f t="shared" si="77"/>
        <v>113.42473040977714</v>
      </c>
      <c r="CN14" s="161">
        <v>11137.199999999999</v>
      </c>
      <c r="CO14" s="161">
        <f t="shared" si="78"/>
        <v>66.517508666692635</v>
      </c>
      <c r="CP14" s="161">
        <f t="shared" si="79"/>
        <v>16.013227893601723</v>
      </c>
      <c r="CQ14" s="161">
        <v>71550</v>
      </c>
      <c r="CR14" s="161">
        <v>16993.260869565216</v>
      </c>
      <c r="CS14" s="161">
        <v>11598</v>
      </c>
      <c r="CT14" s="161">
        <f t="shared" si="23"/>
        <v>68.250585270375723</v>
      </c>
      <c r="CU14" s="161">
        <f t="shared" si="24"/>
        <v>16.209643605870021</v>
      </c>
      <c r="CV14" s="161">
        <f t="shared" si="25"/>
        <v>2.8756290438533512</v>
      </c>
      <c r="CW14" s="173">
        <f t="shared" si="26"/>
        <v>460.80000000000109</v>
      </c>
      <c r="CX14" s="190">
        <v>391682.54200000002</v>
      </c>
      <c r="CY14" s="161">
        <v>391833.80099999992</v>
      </c>
      <c r="CZ14" s="161">
        <v>91706.904608695651</v>
      </c>
      <c r="DA14" s="161">
        <f t="shared" si="27"/>
        <v>100.03861775386453</v>
      </c>
      <c r="DB14" s="159">
        <v>36216.463000000003</v>
      </c>
      <c r="DC14" s="159">
        <f t="shared" si="51"/>
        <v>39.491533548681083</v>
      </c>
      <c r="DD14" s="161">
        <f t="shared" si="52"/>
        <v>9.2463817292117145</v>
      </c>
      <c r="DE14" s="159">
        <v>383583.49300000002</v>
      </c>
      <c r="DF14" s="159">
        <v>84656.144608695642</v>
      </c>
      <c r="DG14" s="161">
        <v>40279.979999999996</v>
      </c>
      <c r="DH14" s="211">
        <f t="shared" si="28"/>
        <v>47.580692678818906</v>
      </c>
      <c r="DI14" s="211">
        <f t="shared" si="29"/>
        <v>10.500968038267484</v>
      </c>
      <c r="DJ14" s="211">
        <f t="shared" si="30"/>
        <v>-2.0677584859015781</v>
      </c>
      <c r="DK14" s="160">
        <f t="shared" si="31"/>
        <v>4063.5169999999925</v>
      </c>
      <c r="DL14" s="196">
        <v>793562.1</v>
      </c>
      <c r="DM14" s="161">
        <v>798872.97829999996</v>
      </c>
      <c r="DN14" s="161">
        <v>202583.71225296444</v>
      </c>
      <c r="DO14" s="161">
        <f t="shared" si="32"/>
        <v>100.66924545665677</v>
      </c>
      <c r="DP14" s="161">
        <v>105263.92520000001</v>
      </c>
      <c r="DQ14" s="161">
        <f t="shared" si="53"/>
        <v>51.960705048468014</v>
      </c>
      <c r="DR14" s="161">
        <f t="shared" si="54"/>
        <v>13.264736962614521</v>
      </c>
      <c r="DS14" s="161">
        <v>830845.4</v>
      </c>
      <c r="DT14" s="161">
        <v>212653.73225296443</v>
      </c>
      <c r="DU14" s="161">
        <v>105841.27009999999</v>
      </c>
      <c r="DV14" s="161">
        <f t="shared" si="33"/>
        <v>49.771649422120383</v>
      </c>
      <c r="DW14" s="161">
        <f t="shared" si="34"/>
        <v>12.738984906217206</v>
      </c>
      <c r="DX14" s="160">
        <v>357513.1</v>
      </c>
      <c r="DY14" s="160">
        <v>97128.508537549395</v>
      </c>
      <c r="DZ14" s="160">
        <v>39222.013799999993</v>
      </c>
      <c r="EA14" s="161">
        <f t="shared" si="55"/>
        <v>40.381567050251739</v>
      </c>
      <c r="EB14" s="161">
        <f t="shared" si="56"/>
        <v>10.970790664733682</v>
      </c>
      <c r="EC14" s="161">
        <f t="shared" si="35"/>
        <v>4.6982208449723117</v>
      </c>
      <c r="ED14" s="173">
        <f t="shared" si="36"/>
        <v>577.34489999998186</v>
      </c>
    </row>
    <row r="15" spans="1:134" s="140" customFormat="1" ht="34.5" customHeight="1" x14ac:dyDescent="0.25">
      <c r="A15" s="172">
        <v>9</v>
      </c>
      <c r="B15" s="157" t="s">
        <v>52</v>
      </c>
      <c r="C15" s="161">
        <v>19509549.622500002</v>
      </c>
      <c r="D15" s="161">
        <v>14842137.331</v>
      </c>
      <c r="E15" s="161">
        <v>4690112.7917250004</v>
      </c>
      <c r="F15" s="161">
        <f t="shared" si="37"/>
        <v>76.076268382345631</v>
      </c>
      <c r="G15" s="161">
        <v>1603382.3724000002</v>
      </c>
      <c r="H15" s="161">
        <f t="shared" ref="H15" si="94">G15/E15*100</f>
        <v>34.18643524370944</v>
      </c>
      <c r="I15" s="161">
        <f t="shared" si="39"/>
        <v>8.2184489310345175</v>
      </c>
      <c r="J15" s="161">
        <v>17383143.648899999</v>
      </c>
      <c r="K15" s="161">
        <v>4345785.9122249996</v>
      </c>
      <c r="L15" s="161">
        <v>1853994.7674999998</v>
      </c>
      <c r="M15" s="161">
        <f t="shared" si="58"/>
        <v>42.661898329703334</v>
      </c>
      <c r="N15" s="161">
        <f t="shared" si="59"/>
        <v>10.665474582425833</v>
      </c>
      <c r="O15" s="161">
        <f>J15/C15*100-100</f>
        <v>-10.899308363057543</v>
      </c>
      <c r="P15" s="161">
        <f t="shared" si="81"/>
        <v>250612.39509999962</v>
      </c>
      <c r="Q15" s="193">
        <v>7625835.6853018366</v>
      </c>
      <c r="R15" s="190">
        <v>3741448.4164999994</v>
      </c>
      <c r="S15" s="161">
        <v>4099400.6116999998</v>
      </c>
      <c r="T15" s="161">
        <v>770186.69849999994</v>
      </c>
      <c r="U15" s="161">
        <f t="shared" si="61"/>
        <v>109.56720914877273</v>
      </c>
      <c r="V15" s="161">
        <v>478368.98239999986</v>
      </c>
      <c r="W15" s="161">
        <f t="shared" si="40"/>
        <v>62.110782143039032</v>
      </c>
      <c r="X15" s="161">
        <f t="shared" si="41"/>
        <v>12.785662907722195</v>
      </c>
      <c r="Y15" s="161">
        <v>3690111.2590000005</v>
      </c>
      <c r="Z15" s="161">
        <v>922527.71475000028</v>
      </c>
      <c r="AA15" s="161">
        <v>519198.38449999987</v>
      </c>
      <c r="AB15" s="161">
        <f t="shared" si="42"/>
        <v>56.279976872098594</v>
      </c>
      <c r="AC15" s="161">
        <f t="shared" si="43"/>
        <v>14.069992692868011</v>
      </c>
      <c r="AD15" s="161">
        <f t="shared" si="62"/>
        <v>-1.3721198793921445</v>
      </c>
      <c r="AE15" s="160">
        <f>AA15-V15</f>
        <v>40829.402100000007</v>
      </c>
      <c r="AF15" s="196">
        <f t="shared" si="3"/>
        <v>2476902.7694999995</v>
      </c>
      <c r="AG15" s="161">
        <f t="shared" si="4"/>
        <v>2543524.2259</v>
      </c>
      <c r="AH15" s="161">
        <f t="shared" si="5"/>
        <v>602730.64299999992</v>
      </c>
      <c r="AI15" s="161">
        <f t="shared" si="64"/>
        <v>102.6897081799238</v>
      </c>
      <c r="AJ15" s="161">
        <f t="shared" si="6"/>
        <v>317710.35179999995</v>
      </c>
      <c r="AK15" s="161">
        <f t="shared" si="65"/>
        <v>52.711829984061389</v>
      </c>
      <c r="AL15" s="161">
        <f t="shared" si="66"/>
        <v>12.826920608762313</v>
      </c>
      <c r="AM15" s="161">
        <f t="shared" si="7"/>
        <v>2610975.1490000002</v>
      </c>
      <c r="AN15" s="161">
        <f t="shared" si="8"/>
        <v>652743.68725000008</v>
      </c>
      <c r="AO15" s="161">
        <f t="shared" si="9"/>
        <v>424833.31759999983</v>
      </c>
      <c r="AP15" s="161">
        <f t="shared" si="67"/>
        <v>65.084247599515905</v>
      </c>
      <c r="AQ15" s="161">
        <f t="shared" si="68"/>
        <v>16.271059407160976</v>
      </c>
      <c r="AR15" s="161">
        <f t="shared" si="69"/>
        <v>5.4129044204292711</v>
      </c>
      <c r="AS15" s="173">
        <f t="shared" si="70"/>
        <v>107122.96579999989</v>
      </c>
      <c r="AT15" s="190">
        <v>347777.91499999963</v>
      </c>
      <c r="AU15" s="161">
        <v>363996.04439999966</v>
      </c>
      <c r="AV15" s="161">
        <v>82154.052249999892</v>
      </c>
      <c r="AW15" s="161">
        <f t="shared" si="44"/>
        <v>104.66335805135873</v>
      </c>
      <c r="AX15" s="161">
        <v>26777.695999999924</v>
      </c>
      <c r="AY15" s="161">
        <f>AX15/AV15*100</f>
        <v>32.594492014238966</v>
      </c>
      <c r="AZ15" s="161">
        <f t="shared" si="46"/>
        <v>7.6996539587627213</v>
      </c>
      <c r="BA15" s="161">
        <v>434607.14200000023</v>
      </c>
      <c r="BB15" s="161">
        <v>108651.68550000005</v>
      </c>
      <c r="BC15" s="161">
        <v>105634.17889999985</v>
      </c>
      <c r="BD15" s="161">
        <f t="shared" si="47"/>
        <v>97.222770557019842</v>
      </c>
      <c r="BE15" s="161">
        <f t="shared" si="48"/>
        <v>24.305670268989687</v>
      </c>
      <c r="BF15" s="161">
        <f t="shared" si="10"/>
        <v>24.966860532245335</v>
      </c>
      <c r="BG15" s="160">
        <f>BC15-AX15</f>
        <v>78856.48289999993</v>
      </c>
      <c r="BH15" s="196">
        <v>804070.68199999991</v>
      </c>
      <c r="BI15" s="161">
        <v>867984.22859999991</v>
      </c>
      <c r="BJ15" s="161">
        <v>195385.41074999998</v>
      </c>
      <c r="BK15" s="161">
        <f t="shared" si="50"/>
        <v>107.94874729682036</v>
      </c>
      <c r="BL15" s="161">
        <v>133204.13510000001</v>
      </c>
      <c r="BM15" s="161">
        <f t="shared" si="12"/>
        <v>68.175067211357813</v>
      </c>
      <c r="BN15" s="161">
        <f t="shared" si="13"/>
        <v>16.566222109811989</v>
      </c>
      <c r="BO15" s="161">
        <v>820242.08700000006</v>
      </c>
      <c r="BP15" s="161">
        <v>205060.52175000001</v>
      </c>
      <c r="BQ15" s="161">
        <v>161172.0851</v>
      </c>
      <c r="BR15" s="161">
        <f t="shared" si="14"/>
        <v>78.597325182120287</v>
      </c>
      <c r="BS15" s="161">
        <f t="shared" si="15"/>
        <v>19.649331295530072</v>
      </c>
      <c r="BT15" s="158">
        <f t="shared" si="16"/>
        <v>2.0111919713048536</v>
      </c>
      <c r="BU15" s="193">
        <f t="shared" si="17"/>
        <v>27967.949999999983</v>
      </c>
      <c r="BV15" s="202">
        <v>115011.91800000001</v>
      </c>
      <c r="BW15" s="158">
        <v>131787.08299999998</v>
      </c>
      <c r="BX15" s="158">
        <v>28047.485000000001</v>
      </c>
      <c r="BY15" s="158">
        <f t="shared" si="18"/>
        <v>114.58558842571426</v>
      </c>
      <c r="BZ15" s="161">
        <v>29287.794999999998</v>
      </c>
      <c r="CA15" s="161">
        <f t="shared" si="71"/>
        <v>104.42217902959925</v>
      </c>
      <c r="CB15" s="161">
        <f t="shared" si="72"/>
        <v>25.465008765439418</v>
      </c>
      <c r="CC15" s="161">
        <v>126228.14</v>
      </c>
      <c r="CD15" s="161">
        <v>31557.035</v>
      </c>
      <c r="CE15" s="161">
        <v>31169.504000000001</v>
      </c>
      <c r="CF15" s="161">
        <f t="shared" si="73"/>
        <v>98.771966377703109</v>
      </c>
      <c r="CG15" s="161">
        <f t="shared" si="74"/>
        <v>24.692991594425777</v>
      </c>
      <c r="CH15" s="161">
        <f t="shared" si="75"/>
        <v>9.7522258519330052</v>
      </c>
      <c r="CI15" s="160">
        <f t="shared" si="76"/>
        <v>1881.7090000000026</v>
      </c>
      <c r="CJ15" s="196">
        <v>49541</v>
      </c>
      <c r="CK15" s="161">
        <v>48140.1</v>
      </c>
      <c r="CL15" s="161">
        <v>9650</v>
      </c>
      <c r="CM15" s="161">
        <f t="shared" si="77"/>
        <v>97.172241173977099</v>
      </c>
      <c r="CN15" s="161">
        <v>7245.4</v>
      </c>
      <c r="CO15" s="161">
        <f t="shared" si="78"/>
        <v>75.081865284974086</v>
      </c>
      <c r="CP15" s="161">
        <f t="shared" si="79"/>
        <v>14.625058032740556</v>
      </c>
      <c r="CQ15" s="161">
        <v>42900</v>
      </c>
      <c r="CR15" s="161">
        <v>10725</v>
      </c>
      <c r="CS15" s="161">
        <v>5692.5</v>
      </c>
      <c r="CT15" s="161">
        <f t="shared" si="23"/>
        <v>53.07692307692308</v>
      </c>
      <c r="CU15" s="161">
        <f t="shared" si="24"/>
        <v>13.26923076923077</v>
      </c>
      <c r="CV15" s="161">
        <f t="shared" si="25"/>
        <v>-13.405058436446581</v>
      </c>
      <c r="CW15" s="173">
        <f t="shared" si="26"/>
        <v>-1552.8999999999996</v>
      </c>
      <c r="CX15" s="190">
        <v>1160501.2545</v>
      </c>
      <c r="CY15" s="161">
        <v>1131616.7699</v>
      </c>
      <c r="CZ15" s="161">
        <v>287493.69500000001</v>
      </c>
      <c r="DA15" s="161">
        <f t="shared" si="27"/>
        <v>97.511033746150929</v>
      </c>
      <c r="DB15" s="159">
        <v>121195.3257</v>
      </c>
      <c r="DC15" s="159">
        <f t="shared" si="51"/>
        <v>42.155820391121971</v>
      </c>
      <c r="DD15" s="161">
        <f t="shared" si="52"/>
        <v>10.443360162692525</v>
      </c>
      <c r="DE15" s="159">
        <v>1186997.78</v>
      </c>
      <c r="DF15" s="159">
        <v>296749.44500000001</v>
      </c>
      <c r="DG15" s="161">
        <v>121165.0496</v>
      </c>
      <c r="DH15" s="211">
        <f t="shared" si="28"/>
        <v>40.830758621974844</v>
      </c>
      <c r="DI15" s="211">
        <f t="shared" si="29"/>
        <v>10.207689655493711</v>
      </c>
      <c r="DJ15" s="211">
        <f t="shared" si="30"/>
        <v>2.2831966270830009</v>
      </c>
      <c r="DK15" s="160">
        <f t="shared" si="31"/>
        <v>-30.276100000002771</v>
      </c>
      <c r="DL15" s="196">
        <v>628696.20199999993</v>
      </c>
      <c r="DM15" s="161">
        <v>733283.85790000006</v>
      </c>
      <c r="DN15" s="161">
        <v>154092.01250000001</v>
      </c>
      <c r="DO15" s="161">
        <f t="shared" si="32"/>
        <v>116.63564302874541</v>
      </c>
      <c r="DP15" s="161">
        <v>89437.501599999989</v>
      </c>
      <c r="DQ15" s="161">
        <f t="shared" si="53"/>
        <v>58.041620814057438</v>
      </c>
      <c r="DR15" s="161">
        <f t="shared" si="54"/>
        <v>14.22586955599264</v>
      </c>
      <c r="DS15" s="161">
        <v>602731.11</v>
      </c>
      <c r="DT15" s="161">
        <v>150682.7775</v>
      </c>
      <c r="DU15" s="161">
        <v>29398.341500000002</v>
      </c>
      <c r="DV15" s="161">
        <f t="shared" si="33"/>
        <v>19.510087342264448</v>
      </c>
      <c r="DW15" s="161">
        <f t="shared" si="34"/>
        <v>4.8775218355661121</v>
      </c>
      <c r="DX15" s="160">
        <v>341140.41000000003</v>
      </c>
      <c r="DY15" s="160">
        <v>85285.102500000008</v>
      </c>
      <c r="DZ15" s="160">
        <v>51014.467200000006</v>
      </c>
      <c r="EA15" s="161">
        <f t="shared" si="55"/>
        <v>59.816387275843397</v>
      </c>
      <c r="EB15" s="161">
        <f t="shared" si="56"/>
        <v>14.954096818960849</v>
      </c>
      <c r="EC15" s="161">
        <f t="shared" si="35"/>
        <v>-4.1299902746986845</v>
      </c>
      <c r="ED15" s="173">
        <f t="shared" si="36"/>
        <v>-60039.160099999986</v>
      </c>
    </row>
    <row r="16" spans="1:134" s="140" customFormat="1" ht="34.5" customHeight="1" x14ac:dyDescent="0.25">
      <c r="A16" s="172">
        <v>10</v>
      </c>
      <c r="B16" s="157" t="s">
        <v>53</v>
      </c>
      <c r="C16" s="161">
        <v>4168533.8769000005</v>
      </c>
      <c r="D16" s="161">
        <v>4344912.3512000004</v>
      </c>
      <c r="E16" s="161">
        <v>838566.95402499987</v>
      </c>
      <c r="F16" s="161">
        <f>D16/C16*100</f>
        <v>104.23118725932406</v>
      </c>
      <c r="G16" s="161">
        <v>562721.82530000003</v>
      </c>
      <c r="H16" s="161">
        <f>G16/E16*100</f>
        <v>67.105175394644021</v>
      </c>
      <c r="I16" s="161">
        <f t="shared" si="39"/>
        <v>13.499274371220354</v>
      </c>
      <c r="J16" s="161">
        <v>4023730.3731</v>
      </c>
      <c r="K16" s="161">
        <v>905274.17085833335</v>
      </c>
      <c r="L16" s="161">
        <v>584055.7585</v>
      </c>
      <c r="M16" s="161">
        <f t="shared" si="58"/>
        <v>64.517002395664178</v>
      </c>
      <c r="N16" s="161">
        <f t="shared" si="59"/>
        <v>14.515280705800032</v>
      </c>
      <c r="O16" s="161">
        <f t="shared" si="91"/>
        <v>-3.473727408152584</v>
      </c>
      <c r="P16" s="161">
        <f t="shared" si="81"/>
        <v>21333.93319999997</v>
      </c>
      <c r="Q16" s="193">
        <v>2381511.8820383013</v>
      </c>
      <c r="R16" s="190">
        <v>1324912.6531</v>
      </c>
      <c r="S16" s="161">
        <v>1499101.1142</v>
      </c>
      <c r="T16" s="161">
        <v>277087.029025</v>
      </c>
      <c r="U16" s="161">
        <f t="shared" si="61"/>
        <v>113.14716564087736</v>
      </c>
      <c r="V16" s="161">
        <v>173743.32929999998</v>
      </c>
      <c r="W16" s="161">
        <f>V16/T16*100</f>
        <v>62.703523117397211</v>
      </c>
      <c r="X16" s="161">
        <f>V16/R16*100</f>
        <v>13.11356857325495</v>
      </c>
      <c r="Y16" s="161">
        <v>1404902.0501000001</v>
      </c>
      <c r="Z16" s="161">
        <v>298997.82085833332</v>
      </c>
      <c r="AA16" s="161">
        <v>177437.11849999998</v>
      </c>
      <c r="AB16" s="161">
        <f t="shared" si="42"/>
        <v>59.343950397575163</v>
      </c>
      <c r="AC16" s="161">
        <f t="shared" si="43"/>
        <v>12.629856899089164</v>
      </c>
      <c r="AD16" s="161">
        <f>Y16/R16*100-100</f>
        <v>6.0373336168873237</v>
      </c>
      <c r="AE16" s="160">
        <f t="shared" si="63"/>
        <v>3693.7891999999993</v>
      </c>
      <c r="AF16" s="196">
        <f t="shared" si="3"/>
        <v>973503.44009999989</v>
      </c>
      <c r="AG16" s="161">
        <f t="shared" si="4"/>
        <v>1044970.0134000001</v>
      </c>
      <c r="AH16" s="161">
        <f t="shared" si="5"/>
        <v>212851.235025</v>
      </c>
      <c r="AI16" s="161">
        <f>AG16/AF16*100</f>
        <v>107.34117316448916</v>
      </c>
      <c r="AJ16" s="161">
        <f t="shared" si="6"/>
        <v>137033.16930000001</v>
      </c>
      <c r="AK16" s="161">
        <f>AJ16/AH16*100</f>
        <v>64.37978585555544</v>
      </c>
      <c r="AL16" s="161">
        <f>AJ16/AF16*100</f>
        <v>14.076290196357574</v>
      </c>
      <c r="AM16" s="161">
        <f t="shared" si="7"/>
        <v>1072409.3721</v>
      </c>
      <c r="AN16" s="161">
        <f t="shared" si="8"/>
        <v>232045.65135833336</v>
      </c>
      <c r="AO16" s="161">
        <f t="shared" si="9"/>
        <v>140169.75459999999</v>
      </c>
      <c r="AP16" s="161">
        <f>AO16/AN16*100</f>
        <v>60.40611137484526</v>
      </c>
      <c r="AQ16" s="161">
        <f>AO16/AM16*100</f>
        <v>13.070545469545694</v>
      </c>
      <c r="AR16" s="161">
        <f>AM16/AF16*100-100</f>
        <v>10.159792757367185</v>
      </c>
      <c r="AS16" s="173">
        <f>AO16-AJ16</f>
        <v>3136.585299999977</v>
      </c>
      <c r="AT16" s="190">
        <v>174318.1</v>
      </c>
      <c r="AU16" s="161">
        <v>190667.34100000001</v>
      </c>
      <c r="AV16" s="161">
        <v>31705.974999999999</v>
      </c>
      <c r="AW16" s="161">
        <f t="shared" si="44"/>
        <v>109.37896925218897</v>
      </c>
      <c r="AX16" s="161">
        <v>13014.629000000001</v>
      </c>
      <c r="AY16" s="161">
        <f>AX16/AU16*100</f>
        <v>6.8258302296249047</v>
      </c>
      <c r="AZ16" s="161">
        <f>AX16/AT16*100</f>
        <v>7.4660227480680437</v>
      </c>
      <c r="BA16" s="161">
        <v>202082</v>
      </c>
      <c r="BB16" s="161">
        <v>36740.166666666664</v>
      </c>
      <c r="BC16" s="161">
        <v>14187.963</v>
      </c>
      <c r="BD16" s="161">
        <f>BC16/BB16*100</f>
        <v>38.617034943590347</v>
      </c>
      <c r="BE16" s="161">
        <f>BC16/BA16*100</f>
        <v>7.0208939935273804</v>
      </c>
      <c r="BF16" s="161">
        <f>BA16/AT16*100-100</f>
        <v>15.927146980147214</v>
      </c>
      <c r="BG16" s="160">
        <f>BC16-AX16</f>
        <v>1173.3339999999989</v>
      </c>
      <c r="BH16" s="196">
        <v>346922.74</v>
      </c>
      <c r="BI16" s="161">
        <v>368716.71609999996</v>
      </c>
      <c r="BJ16" s="161">
        <v>69657.16</v>
      </c>
      <c r="BK16" s="161">
        <f t="shared" si="50"/>
        <v>106.28208346907439</v>
      </c>
      <c r="BL16" s="161">
        <v>53898.551999999996</v>
      </c>
      <c r="BM16" s="161">
        <f t="shared" si="12"/>
        <v>77.376901383863469</v>
      </c>
      <c r="BN16" s="161">
        <f t="shared" si="13"/>
        <v>15.536183070616818</v>
      </c>
      <c r="BO16" s="161">
        <v>378660.20010000002</v>
      </c>
      <c r="BP16" s="161">
        <v>80779.625025000001</v>
      </c>
      <c r="BQ16" s="161">
        <v>57379.144</v>
      </c>
      <c r="BR16" s="161">
        <f>BQ16/BP16*100</f>
        <v>71.031703826604883</v>
      </c>
      <c r="BS16" s="161">
        <f>BQ16/BO16*100</f>
        <v>15.153201732013768</v>
      </c>
      <c r="BT16" s="158">
        <f t="shared" si="16"/>
        <v>9.1482789799250526</v>
      </c>
      <c r="BU16" s="193">
        <f t="shared" si="17"/>
        <v>3480.5920000000042</v>
      </c>
      <c r="BV16" s="202">
        <v>40151.851999999999</v>
      </c>
      <c r="BW16" s="158">
        <v>49804.284</v>
      </c>
      <c r="BX16" s="158">
        <v>7315.4129999999996</v>
      </c>
      <c r="BY16" s="158">
        <f>BW16/BV16*100</f>
        <v>124.03981764029217</v>
      </c>
      <c r="BZ16" s="161">
        <v>6574.9759999999997</v>
      </c>
      <c r="CA16" s="161">
        <f t="shared" si="71"/>
        <v>89.87839784301994</v>
      </c>
      <c r="CB16" s="161">
        <f t="shared" si="72"/>
        <v>16.37527454524389</v>
      </c>
      <c r="CC16" s="161">
        <v>32590.351999999999</v>
      </c>
      <c r="CD16" s="161">
        <v>7425.2380000000003</v>
      </c>
      <c r="CE16" s="161">
        <v>9907.5259999999998</v>
      </c>
      <c r="CF16" s="161">
        <f>CE16/CD16*100</f>
        <v>133.43041664119048</v>
      </c>
      <c r="CG16" s="161">
        <f>CE16/CC16*100</f>
        <v>30.400181010625477</v>
      </c>
      <c r="CH16" s="161">
        <f>CC16/BV16*100-100</f>
        <v>-18.832257102362306</v>
      </c>
      <c r="CI16" s="160">
        <f>CE16-BZ16</f>
        <v>3332.55</v>
      </c>
      <c r="CJ16" s="196">
        <v>7615</v>
      </c>
      <c r="CK16" s="161">
        <v>13547.3</v>
      </c>
      <c r="CL16" s="161">
        <v>2075</v>
      </c>
      <c r="CM16" s="161">
        <f>CK16/CJ16*100</f>
        <v>177.90282337491792</v>
      </c>
      <c r="CN16" s="161">
        <v>2361.5</v>
      </c>
      <c r="CO16" s="161">
        <f>CN16/CL16*100</f>
        <v>113.80722891566266</v>
      </c>
      <c r="CP16" s="161">
        <f>CN16/CJ16*100</f>
        <v>31.011162179908077</v>
      </c>
      <c r="CQ16" s="161">
        <v>7215</v>
      </c>
      <c r="CR16" s="161">
        <v>1578.75</v>
      </c>
      <c r="CS16" s="161">
        <v>1581.2</v>
      </c>
      <c r="CT16" s="161">
        <f>CS16/CR16*100</f>
        <v>100.15518606492479</v>
      </c>
      <c r="CU16" s="161">
        <f>CS16/CQ16*100</f>
        <v>21.915453915453917</v>
      </c>
      <c r="CV16" s="161">
        <f>CQ16/CJ16*100-100</f>
        <v>-5.2527905449770174</v>
      </c>
      <c r="CW16" s="173">
        <f>CS16-CN16</f>
        <v>-780.3</v>
      </c>
      <c r="CX16" s="190">
        <v>404495.74809999997</v>
      </c>
      <c r="CY16" s="161">
        <v>422234.37229999999</v>
      </c>
      <c r="CZ16" s="161">
        <v>102097.68702499999</v>
      </c>
      <c r="DA16" s="161">
        <f>CY16/CX16*100</f>
        <v>104.38536728341943</v>
      </c>
      <c r="DB16" s="159">
        <v>61183.512300000009</v>
      </c>
      <c r="DC16" s="159">
        <f>DB16/CZ16*100</f>
        <v>59.926443078988065</v>
      </c>
      <c r="DD16" s="161">
        <f>DB16/CX16*100</f>
        <v>15.125872790354805</v>
      </c>
      <c r="DE16" s="159">
        <v>451861.82000000007</v>
      </c>
      <c r="DF16" s="159">
        <v>105521.87166666669</v>
      </c>
      <c r="DG16" s="161">
        <v>57113.921599999994</v>
      </c>
      <c r="DH16" s="211">
        <f t="shared" si="28"/>
        <v>54.125197646623732</v>
      </c>
      <c r="DI16" s="211">
        <f t="shared" si="29"/>
        <v>12.639687415944985</v>
      </c>
      <c r="DJ16" s="211">
        <f t="shared" si="30"/>
        <v>11.709906005808051</v>
      </c>
      <c r="DK16" s="160">
        <f>DG16-DB16</f>
        <v>-4069.5907000000152</v>
      </c>
      <c r="DL16" s="196">
        <v>201135.53599999999</v>
      </c>
      <c r="DM16" s="161">
        <v>236432.54680000004</v>
      </c>
      <c r="DN16" s="161">
        <v>52460.519</v>
      </c>
      <c r="DO16" s="161">
        <f>DM16/DL16*100</f>
        <v>117.54886854006745</v>
      </c>
      <c r="DP16" s="161">
        <v>32296.864000000001</v>
      </c>
      <c r="DQ16" s="161">
        <f>DP16/DN16*100</f>
        <v>61.564133591587236</v>
      </c>
      <c r="DR16" s="161">
        <f>DP16/DL16*100</f>
        <v>16.057263993370125</v>
      </c>
      <c r="DS16" s="161">
        <v>241635.02799999999</v>
      </c>
      <c r="DT16" s="161">
        <v>46512.756999999998</v>
      </c>
      <c r="DU16" s="161">
        <v>27944.2039</v>
      </c>
      <c r="DV16" s="161">
        <f>DU16/DT16*100</f>
        <v>60.078579947432488</v>
      </c>
      <c r="DW16" s="161">
        <f>DU16/DS16*100</f>
        <v>11.564632880957971</v>
      </c>
      <c r="DX16" s="160">
        <v>76529.5</v>
      </c>
      <c r="DY16" s="160">
        <v>16877.375</v>
      </c>
      <c r="DZ16" s="160">
        <v>7911.1548000000003</v>
      </c>
      <c r="EA16" s="161">
        <f>DZ16/DY16*100</f>
        <v>46.874320206785711</v>
      </c>
      <c r="EB16" s="161">
        <f>DZ16/DX16*100</f>
        <v>10.337392508771128</v>
      </c>
      <c r="EC16" s="161">
        <f>DS16/DL16*100-100</f>
        <v>20.135423508653389</v>
      </c>
      <c r="ED16" s="173">
        <f>DU16-DP16</f>
        <v>-4352.660100000001</v>
      </c>
    </row>
    <row r="17" spans="1:134" s="140" customFormat="1" ht="36.75" customHeight="1" x14ac:dyDescent="0.25">
      <c r="A17" s="212">
        <v>11</v>
      </c>
      <c r="B17" s="157" t="s">
        <v>54</v>
      </c>
      <c r="C17" s="161">
        <v>9797619.6999999993</v>
      </c>
      <c r="D17" s="161">
        <v>9611821</v>
      </c>
      <c r="E17" s="161">
        <v>1796203.4</v>
      </c>
      <c r="F17" s="161">
        <f>D17/C17*100</f>
        <v>98.103634293949995</v>
      </c>
      <c r="G17" s="161">
        <v>1405049.2</v>
      </c>
      <c r="H17" s="161">
        <f>G17/E17*100</f>
        <v>78.223279167604304</v>
      </c>
      <c r="I17" s="161">
        <f t="shared" si="39"/>
        <v>14.340719919961783</v>
      </c>
      <c r="J17" s="161">
        <v>8659827.6999999993</v>
      </c>
      <c r="K17" s="161">
        <v>1930495.65</v>
      </c>
      <c r="L17" s="161">
        <v>1706828.4</v>
      </c>
      <c r="M17" s="161">
        <f>L17/K17*100</f>
        <v>88.413998757262164</v>
      </c>
      <c r="N17" s="161">
        <f>L17/J17*100</f>
        <v>19.709727019164596</v>
      </c>
      <c r="O17" s="161">
        <f>J17/C17*100-100</f>
        <v>-11.612943090657012</v>
      </c>
      <c r="P17" s="161">
        <f>L17-G17</f>
        <v>301779.19999999995</v>
      </c>
      <c r="Q17" s="173">
        <v>6014914.9946513856</v>
      </c>
      <c r="R17" s="190">
        <v>2176298.9</v>
      </c>
      <c r="S17" s="161">
        <v>2111437.1999999997</v>
      </c>
      <c r="T17" s="161">
        <v>473323.39999999997</v>
      </c>
      <c r="U17" s="161">
        <f>S17/R17*100</f>
        <v>97.019632735190925</v>
      </c>
      <c r="V17" s="161">
        <v>291226.59999999998</v>
      </c>
      <c r="W17" s="161">
        <f>V17/T17*100</f>
        <v>61.528037701072883</v>
      </c>
      <c r="X17" s="161">
        <f>V17/R17*100</f>
        <v>13.381737223687425</v>
      </c>
      <c r="Y17" s="161">
        <v>2209344.4</v>
      </c>
      <c r="Z17" s="161">
        <v>518724.35000000003</v>
      </c>
      <c r="AA17" s="161">
        <v>272131.09999999998</v>
      </c>
      <c r="AB17" s="161">
        <f t="shared" si="42"/>
        <v>52.461601233873047</v>
      </c>
      <c r="AC17" s="161">
        <f t="shared" si="43"/>
        <v>12.317278374525944</v>
      </c>
      <c r="AD17" s="161">
        <f>Y17/R17*100-100</f>
        <v>1.5184265359873024</v>
      </c>
      <c r="AE17" s="160">
        <f>AA17-V17</f>
        <v>-19095.5</v>
      </c>
      <c r="AF17" s="196">
        <f t="shared" si="3"/>
        <v>1470288.4</v>
      </c>
      <c r="AG17" s="161">
        <f t="shared" si="4"/>
        <v>1447543.7</v>
      </c>
      <c r="AH17" s="161">
        <f t="shared" si="5"/>
        <v>326042.80000000005</v>
      </c>
      <c r="AI17" s="161">
        <f>AG17/AF17*100</f>
        <v>98.453044994437832</v>
      </c>
      <c r="AJ17" s="161">
        <f t="shared" si="6"/>
        <v>236837.2</v>
      </c>
      <c r="AK17" s="161">
        <f>AJ17/AH17*100</f>
        <v>72.639911079158921</v>
      </c>
      <c r="AL17" s="161">
        <f>AJ17/AF17*100</f>
        <v>16.108213871509836</v>
      </c>
      <c r="AM17" s="161">
        <f t="shared" si="7"/>
        <v>1700784.4</v>
      </c>
      <c r="AN17" s="161">
        <f t="shared" si="8"/>
        <v>400973.05000000005</v>
      </c>
      <c r="AO17" s="161">
        <f t="shared" si="9"/>
        <v>227881.60000000003</v>
      </c>
      <c r="AP17" s="161">
        <f>AO17/AN17*100</f>
        <v>56.832148694282566</v>
      </c>
      <c r="AQ17" s="161">
        <f>AO17/AM17*100</f>
        <v>13.398617720153128</v>
      </c>
      <c r="AR17" s="161">
        <f>AM17/AF17*100-100</f>
        <v>15.676924336749167</v>
      </c>
      <c r="AS17" s="173">
        <f>AO17-AJ17</f>
        <v>-8955.5999999999767</v>
      </c>
      <c r="AT17" s="190">
        <v>486271.9</v>
      </c>
      <c r="AU17" s="161">
        <v>445465.89999999997</v>
      </c>
      <c r="AV17" s="161">
        <v>93412.5</v>
      </c>
      <c r="AW17" s="161">
        <f t="shared" si="44"/>
        <v>91.608398511203291</v>
      </c>
      <c r="AX17" s="161">
        <v>59657.200000000004</v>
      </c>
      <c r="AY17" s="161">
        <f>AX17/AV17*100</f>
        <v>63.864257995450288</v>
      </c>
      <c r="AZ17" s="161">
        <f>AX17/AT17*100</f>
        <v>12.268280359198219</v>
      </c>
      <c r="BA17" s="161">
        <v>617119.20000000007</v>
      </c>
      <c r="BB17" s="161">
        <v>142609.5</v>
      </c>
      <c r="BC17" s="161">
        <v>50162.3</v>
      </c>
      <c r="BD17" s="161">
        <f>BC17/BB17*100</f>
        <v>35.174585143345993</v>
      </c>
      <c r="BE17" s="161">
        <f>BC17/BA17*100</f>
        <v>8.1284620540083665</v>
      </c>
      <c r="BF17" s="161">
        <f>BA17/AT17*100-100</f>
        <v>26.908258527790736</v>
      </c>
      <c r="BG17" s="160">
        <f>BC17-AX17</f>
        <v>-9494.9000000000015</v>
      </c>
      <c r="BH17" s="196">
        <v>721334.5</v>
      </c>
      <c r="BI17" s="161">
        <v>680397</v>
      </c>
      <c r="BJ17" s="161">
        <v>181688.5</v>
      </c>
      <c r="BK17" s="161">
        <f t="shared" si="50"/>
        <v>94.324755020035781</v>
      </c>
      <c r="BL17" s="161">
        <v>131993.60000000001</v>
      </c>
      <c r="BM17" s="161">
        <f t="shared" si="12"/>
        <v>72.64829639740546</v>
      </c>
      <c r="BN17" s="161">
        <f t="shared" si="13"/>
        <v>18.29852862992135</v>
      </c>
      <c r="BO17" s="161">
        <v>792236.29999999993</v>
      </c>
      <c r="BP17" s="161">
        <v>200134.15</v>
      </c>
      <c r="BQ17" s="161">
        <v>132675.1</v>
      </c>
      <c r="BR17" s="161">
        <f>BQ17/BP17*100</f>
        <v>66.293083913964708</v>
      </c>
      <c r="BS17" s="161">
        <f>BQ17/BO17*100</f>
        <v>16.746909981277053</v>
      </c>
      <c r="BT17" s="161">
        <f t="shared" si="16"/>
        <v>9.829253973018055</v>
      </c>
      <c r="BU17" s="173">
        <f t="shared" si="17"/>
        <v>681.5</v>
      </c>
      <c r="BV17" s="190">
        <v>100513</v>
      </c>
      <c r="BW17" s="161">
        <v>140876.20000000001</v>
      </c>
      <c r="BX17" s="161">
        <v>17069.400000000001</v>
      </c>
      <c r="BY17" s="161">
        <f>BW17/BV17*100</f>
        <v>140.15719359684817</v>
      </c>
      <c r="BZ17" s="161">
        <v>21347.4</v>
      </c>
      <c r="CA17" s="161">
        <f>BZ17/BX17*100</f>
        <v>125.062392351225</v>
      </c>
      <c r="CB17" s="161">
        <f>BZ17/BV17*100</f>
        <v>21.238446768079751</v>
      </c>
      <c r="CC17" s="161">
        <v>136599.4</v>
      </c>
      <c r="CD17" s="161">
        <v>19790</v>
      </c>
      <c r="CE17" s="161">
        <v>16333.1</v>
      </c>
      <c r="CF17" s="161">
        <f>CE17/CD17*100</f>
        <v>82.532086912582116</v>
      </c>
      <c r="CG17" s="161">
        <f>CE17/CC17*100</f>
        <v>11.956933925039202</v>
      </c>
      <c r="CH17" s="161">
        <f>CC17/BV17*100-100</f>
        <v>35.902221603175718</v>
      </c>
      <c r="CI17" s="160">
        <f>CE17-BZ17</f>
        <v>-5014.3000000000011</v>
      </c>
      <c r="CJ17" s="196">
        <v>38070.199999999997</v>
      </c>
      <c r="CK17" s="161">
        <v>45731.8</v>
      </c>
      <c r="CL17" s="161">
        <v>8412</v>
      </c>
      <c r="CM17" s="161">
        <f>CK17/CJ17*100</f>
        <v>120.12492710834198</v>
      </c>
      <c r="CN17" s="161">
        <v>7436.6</v>
      </c>
      <c r="CO17" s="161">
        <f>CN17/CL17*100</f>
        <v>88.404660009510224</v>
      </c>
      <c r="CP17" s="161">
        <f>CN17/CJ17*100</f>
        <v>19.533913664756163</v>
      </c>
      <c r="CQ17" s="161">
        <v>40100</v>
      </c>
      <c r="CR17" s="161">
        <v>10722</v>
      </c>
      <c r="CS17" s="161">
        <v>5743.5</v>
      </c>
      <c r="CT17" s="161">
        <f>CS17/CR17*100</f>
        <v>53.567431449356462</v>
      </c>
      <c r="CU17" s="161">
        <f>CS17/CQ17*100</f>
        <v>14.322942643391521</v>
      </c>
      <c r="CV17" s="161">
        <f>CQ17/CJ17*100-100</f>
        <v>5.3317292790686821</v>
      </c>
      <c r="CW17" s="173">
        <f>CS17-CN17</f>
        <v>-1693.1000000000004</v>
      </c>
      <c r="CX17" s="190">
        <v>124098.8</v>
      </c>
      <c r="CY17" s="161">
        <v>135072.79999999999</v>
      </c>
      <c r="CZ17" s="161">
        <v>25460.400000000001</v>
      </c>
      <c r="DA17" s="161">
        <f>CY17/CX17*100</f>
        <v>108.84295416232872</v>
      </c>
      <c r="DB17" s="161">
        <v>16402.400000000001</v>
      </c>
      <c r="DC17" s="161">
        <f>DB17/CZ17*100</f>
        <v>64.423182667986367</v>
      </c>
      <c r="DD17" s="161">
        <f>DB17/CX17*100</f>
        <v>13.217210803005347</v>
      </c>
      <c r="DE17" s="159">
        <v>114729.5</v>
      </c>
      <c r="DF17" s="159">
        <v>27717.4</v>
      </c>
      <c r="DG17" s="161">
        <v>22967.599999999999</v>
      </c>
      <c r="DH17" s="211">
        <f t="shared" si="28"/>
        <v>82.863472042832285</v>
      </c>
      <c r="DI17" s="211">
        <f t="shared" si="29"/>
        <v>20.018914054362654</v>
      </c>
      <c r="DJ17" s="211">
        <f t="shared" si="30"/>
        <v>-7.5498715539553984</v>
      </c>
      <c r="DK17" s="160">
        <f>DG17-DB17</f>
        <v>6565.1999999999971</v>
      </c>
      <c r="DL17" s="196">
        <v>451167.6</v>
      </c>
      <c r="DM17" s="161">
        <v>457934.7</v>
      </c>
      <c r="DN17" s="161">
        <v>91485.6</v>
      </c>
      <c r="DO17" s="161">
        <f>DM17/DL17*100</f>
        <v>101.49990823809156</v>
      </c>
      <c r="DP17" s="161">
        <v>59130.9</v>
      </c>
      <c r="DQ17" s="161">
        <f>DP17/DN17*100</f>
        <v>64.634106351163453</v>
      </c>
      <c r="DR17" s="161">
        <f>DP17/DL17*100</f>
        <v>13.106193795831084</v>
      </c>
      <c r="DS17" s="161">
        <v>431060</v>
      </c>
      <c r="DT17" s="161">
        <v>100376.3</v>
      </c>
      <c r="DU17" s="161">
        <v>64570.2</v>
      </c>
      <c r="DV17" s="161">
        <f>DU17/DT17*100</f>
        <v>64.328133234638045</v>
      </c>
      <c r="DW17" s="161">
        <f>DU17/DS17*100</f>
        <v>14.979399619542521</v>
      </c>
      <c r="DX17" s="161">
        <v>139000</v>
      </c>
      <c r="DY17" s="161">
        <v>27850</v>
      </c>
      <c r="DZ17" s="161">
        <v>17878.7</v>
      </c>
      <c r="EA17" s="161">
        <f>DZ17/DY17*100</f>
        <v>64.196409335727111</v>
      </c>
      <c r="EB17" s="161">
        <f>DZ17/DX17*100</f>
        <v>12.862374100719427</v>
      </c>
      <c r="EC17" s="161">
        <f>DS17/DL17*100-100</f>
        <v>-4.4567916667774767</v>
      </c>
      <c r="ED17" s="173">
        <f>DU17-DP17</f>
        <v>5439.2999999999956</v>
      </c>
    </row>
    <row r="18" spans="1:134" s="140" customFormat="1" ht="61.5" customHeight="1" x14ac:dyDescent="0.25">
      <c r="A18" s="174"/>
      <c r="B18" s="149" t="s">
        <v>55</v>
      </c>
      <c r="C18" s="147">
        <f>SUM(C7:C17)</f>
        <v>284370888.59584045</v>
      </c>
      <c r="D18" s="147">
        <f>SUM(D7:D17)</f>
        <v>266388774.57204041</v>
      </c>
      <c r="E18" s="147">
        <f>SUM(E7:E17)</f>
        <v>61256279.974334314</v>
      </c>
      <c r="F18" s="147">
        <f>D18/C18*100</f>
        <v>93.676527821609426</v>
      </c>
      <c r="G18" s="147">
        <f>SUM(G7:G17)</f>
        <v>35050741.264600001</v>
      </c>
      <c r="H18" s="147">
        <f>G18/E18*100</f>
        <v>57.21983326327662</v>
      </c>
      <c r="I18" s="147">
        <f t="shared" si="39"/>
        <v>12.325713591033416</v>
      </c>
      <c r="J18" s="147">
        <f>SUM(J7:J17)</f>
        <v>324622471.15204442</v>
      </c>
      <c r="K18" s="147">
        <f t="shared" ref="K18:L18" si="95">SUM(K7:K17)</f>
        <v>63694752.218852535</v>
      </c>
      <c r="L18" s="147">
        <f t="shared" si="95"/>
        <v>36906917.535999991</v>
      </c>
      <c r="M18" s="147">
        <f>L18/K18*100</f>
        <v>57.943419591600495</v>
      </c>
      <c r="N18" s="147">
        <f>L18/J18*100</f>
        <v>11.369181377069177</v>
      </c>
      <c r="O18" s="147">
        <f t="shared" si="91"/>
        <v>14.154607299979702</v>
      </c>
      <c r="P18" s="147">
        <f>SUM(P7:P17)</f>
        <v>1856176.2713999974</v>
      </c>
      <c r="Q18" s="175">
        <f t="shared" ref="Q18:V18" si="96">SUM(Q7:Q17)</f>
        <v>98205579.127803952</v>
      </c>
      <c r="R18" s="191">
        <f>SUM(R7:R17)</f>
        <v>104146883.99160001</v>
      </c>
      <c r="S18" s="147">
        <f t="shared" si="96"/>
        <v>114540455.78649999</v>
      </c>
      <c r="T18" s="147">
        <f t="shared" si="96"/>
        <v>23204394.994682536</v>
      </c>
      <c r="U18" s="147">
        <f>S18/R18*100</f>
        <v>109.97972420926034</v>
      </c>
      <c r="V18" s="147">
        <f t="shared" si="96"/>
        <v>13871751.0306</v>
      </c>
      <c r="W18" s="147">
        <f>V18/T18*100</f>
        <v>59.780705481779719</v>
      </c>
      <c r="X18" s="147">
        <f>V18/R18*100</f>
        <v>13.319410527653261</v>
      </c>
      <c r="Y18" s="147">
        <f t="shared" ref="Y18" si="97">SUM(Y7:Y17)</f>
        <v>131913083.92310002</v>
      </c>
      <c r="Z18" s="147">
        <f t="shared" ref="Z18" si="98">SUM(Z7:Z17)</f>
        <v>25307831.287932534</v>
      </c>
      <c r="AA18" s="147">
        <f t="shared" ref="AA18" si="99">SUM(AA7:AA17)</f>
        <v>16654410.366799999</v>
      </c>
      <c r="AB18" s="147">
        <f>AA18/Z18*100</f>
        <v>65.807339148579189</v>
      </c>
      <c r="AC18" s="147">
        <f>AA18/Y18*100</f>
        <v>12.625290738035391</v>
      </c>
      <c r="AD18" s="147">
        <f>Y18/R18*100-100</f>
        <v>26.660615149791226</v>
      </c>
      <c r="AE18" s="150">
        <f>SUM(AE7:AE17)</f>
        <v>2782659.3362000007</v>
      </c>
      <c r="AF18" s="197">
        <f>SUM(AF7:AF17)</f>
        <v>69110272.285600007</v>
      </c>
      <c r="AG18" s="147">
        <f t="shared" ref="AG18" si="100">SUM(AG7:AG17)</f>
        <v>78072304.247600004</v>
      </c>
      <c r="AH18" s="147">
        <f>SUM(AH7:AH17)</f>
        <v>14856180.64105342</v>
      </c>
      <c r="AI18" s="147">
        <f>AG18/AF18*100</f>
        <v>112.96772775682922</v>
      </c>
      <c r="AJ18" s="147">
        <f>SUM(AJ7:AJ17)</f>
        <v>9677492.9791000001</v>
      </c>
      <c r="AK18" s="147">
        <f>AJ18/AH18*100</f>
        <v>65.141190814261591</v>
      </c>
      <c r="AL18" s="147">
        <f>AJ18/AF18*100</f>
        <v>14.002973304905394</v>
      </c>
      <c r="AM18" s="147">
        <f>SUM(AM7:AM17)</f>
        <v>82065650.707099989</v>
      </c>
      <c r="AN18" s="147">
        <f>SUM(AN7:AN17)</f>
        <v>15686472.823386753</v>
      </c>
      <c r="AO18" s="147">
        <f>BC18+BQ18+CE18+CS18+DG18</f>
        <v>11165318.125799999</v>
      </c>
      <c r="AP18" s="147">
        <f>AO18/AN18*100</f>
        <v>71.178003184717056</v>
      </c>
      <c r="AQ18" s="147">
        <f>AO18/AM18*100</f>
        <v>13.605348924424016</v>
      </c>
      <c r="AR18" s="147">
        <f>AM18/AF18*100-100</f>
        <v>18.745951930216023</v>
      </c>
      <c r="AS18" s="175">
        <f>SUM(AS7:AS17)</f>
        <v>1487825.1467000004</v>
      </c>
      <c r="AT18" s="191">
        <f>SUM(AT7:AT17)</f>
        <v>21072047.709000003</v>
      </c>
      <c r="AU18" s="147">
        <f t="shared" ref="AU18:AX18" si="101">SUM(AU7:AU17)</f>
        <v>21976256.383199997</v>
      </c>
      <c r="AV18" s="147">
        <f t="shared" si="101"/>
        <v>4385299.2228843868</v>
      </c>
      <c r="AW18" s="147">
        <f t="shared" si="44"/>
        <v>104.2910337271769</v>
      </c>
      <c r="AX18" s="147">
        <f t="shared" si="101"/>
        <v>2669010.6770000001</v>
      </c>
      <c r="AY18" s="147">
        <f>AX18/AV18*100</f>
        <v>60.86268100183333</v>
      </c>
      <c r="AZ18" s="147">
        <f>AX18/AT18*100</f>
        <v>12.666119182427863</v>
      </c>
      <c r="BA18" s="147">
        <f>SUM(BA7:BA17)</f>
        <v>29358950.345999997</v>
      </c>
      <c r="BB18" s="147">
        <f t="shared" ref="BB18:BC18" si="102">SUM(BB7:BB17)</f>
        <v>5056922.119684387</v>
      </c>
      <c r="BC18" s="147">
        <f t="shared" si="102"/>
        <v>3324637.6101999995</v>
      </c>
      <c r="BD18" s="147">
        <f>BC18/BB18*100</f>
        <v>65.744291320181475</v>
      </c>
      <c r="BE18" s="147">
        <f>BC18/BA18*100</f>
        <v>11.32410243220076</v>
      </c>
      <c r="BF18" s="147">
        <f>BA18/AT18*100-100</f>
        <v>39.326518008312064</v>
      </c>
      <c r="BG18" s="150">
        <f>BC18-AX18</f>
        <v>655626.93319999939</v>
      </c>
      <c r="BH18" s="197">
        <f>SUM(BH7:BH17)</f>
        <v>27027135.189000003</v>
      </c>
      <c r="BI18" s="147">
        <f>SUM(BI7:BI17)</f>
        <v>26393759.158899996</v>
      </c>
      <c r="BJ18" s="147">
        <f>SUM(BJ7:BJ17)</f>
        <v>5590787.539318406</v>
      </c>
      <c r="BK18" s="147">
        <f t="shared" si="50"/>
        <v>97.656518067228276</v>
      </c>
      <c r="BL18" s="147">
        <f>SUM(BL7:BL17)</f>
        <v>4163847.0067999996</v>
      </c>
      <c r="BM18" s="147">
        <f t="shared" si="12"/>
        <v>74.476931514869023</v>
      </c>
      <c r="BN18" s="147">
        <f t="shared" si="13"/>
        <v>15.406172269766415</v>
      </c>
      <c r="BO18" s="147">
        <f>SUM(BO7:BO17)</f>
        <v>28018037.067100003</v>
      </c>
      <c r="BP18" s="147">
        <f>SUM(BP7:BP17)</f>
        <v>5398535.5770934066</v>
      </c>
      <c r="BQ18" s="147">
        <f>SUM(BQ7:BQ17)</f>
        <v>4566543.2130999994</v>
      </c>
      <c r="BR18" s="147">
        <f>BQ18/BP18*100</f>
        <v>84.58855457906688</v>
      </c>
      <c r="BS18" s="147">
        <f>BQ18/BO18*100</f>
        <v>16.298583666527563</v>
      </c>
      <c r="BT18" s="147">
        <f t="shared" si="16"/>
        <v>3.6663222763739185</v>
      </c>
      <c r="BU18" s="175">
        <f t="shared" si="17"/>
        <v>402696.20629999973</v>
      </c>
      <c r="BV18" s="203">
        <f>SUM(BV7:BV17)</f>
        <v>13846204.742999999</v>
      </c>
      <c r="BW18" s="150">
        <f t="shared" ref="BW18:BX18" si="103">SUM(BW7:BW17)</f>
        <v>22356875.21140001</v>
      </c>
      <c r="BX18" s="150">
        <f t="shared" si="103"/>
        <v>3159009.8799973647</v>
      </c>
      <c r="BY18" s="150">
        <f>BW18/BV18*100</f>
        <v>161.4657274420459</v>
      </c>
      <c r="BZ18" s="150">
        <f>SUM(BZ7:BZ17)</f>
        <v>1956676.3537999997</v>
      </c>
      <c r="CA18" s="150">
        <f>BZ18/BX18*100</f>
        <v>61.939545241359994</v>
      </c>
      <c r="CB18" s="150">
        <f>BZ18/BV18*100</f>
        <v>14.131499498367628</v>
      </c>
      <c r="CC18" s="150">
        <f t="shared" ref="CC18:CE18" si="104">SUM(CC7:CC17)</f>
        <v>17383285.225000001</v>
      </c>
      <c r="CD18" s="150">
        <f t="shared" si="104"/>
        <v>3560311.2346640322</v>
      </c>
      <c r="CE18" s="150">
        <f t="shared" si="104"/>
        <v>2376746.3303</v>
      </c>
      <c r="CF18" s="150">
        <f>CE18/CD18*100</f>
        <v>66.756701132177312</v>
      </c>
      <c r="CG18" s="150">
        <f>CE18/CC18*100</f>
        <v>13.672595827179151</v>
      </c>
      <c r="CH18" s="150">
        <f>CC18/BV18*100-100</f>
        <v>25.545487356657688</v>
      </c>
      <c r="CI18" s="150">
        <f>CE18-BZ18</f>
        <v>420069.97650000034</v>
      </c>
      <c r="CJ18" s="208">
        <f t="shared" ref="CJ18" si="105">SUM(CJ7:CJ17)</f>
        <v>1188984.8</v>
      </c>
      <c r="CK18" s="150">
        <f t="shared" ref="CK18" si="106">SUM(CK7:CK17)</f>
        <v>1460772.209</v>
      </c>
      <c r="CL18" s="150">
        <f t="shared" ref="CL18:CN18" si="107">SUM(CL7:CL17)</f>
        <v>270499.69520289858</v>
      </c>
      <c r="CM18" s="150">
        <f>CK18/CJ18*100</f>
        <v>122.85877910297928</v>
      </c>
      <c r="CN18" s="150">
        <f t="shared" si="107"/>
        <v>229815.40000000002</v>
      </c>
      <c r="CO18" s="150">
        <f>CN18/CL18*100</f>
        <v>84.959578171656815</v>
      </c>
      <c r="CP18" s="150">
        <f>CN18/CJ18*100</f>
        <v>19.328707986847267</v>
      </c>
      <c r="CQ18" s="150">
        <f t="shared" ref="CQ18" si="108">SUM(CQ7:CQ17)</f>
        <v>1182492.8</v>
      </c>
      <c r="CR18" s="150">
        <f t="shared" ref="CR18" si="109">SUM(CR7:CR17)</f>
        <v>254434.87753623191</v>
      </c>
      <c r="CS18" s="150">
        <f t="shared" ref="CS18" si="110">SUM(CS7:CS17)</f>
        <v>209662.4</v>
      </c>
      <c r="CT18" s="150">
        <f>CS18/CR18*100</f>
        <v>82.403168162408775</v>
      </c>
      <c r="CU18" s="150">
        <f>CS18/CQ18*100</f>
        <v>17.730543475613551</v>
      </c>
      <c r="CV18" s="150">
        <f>CQ18/CJ18*100-100</f>
        <v>-0.54601202639427981</v>
      </c>
      <c r="CW18" s="175">
        <f>CS18-CN18</f>
        <v>-20153.000000000029</v>
      </c>
      <c r="CX18" s="203">
        <f t="shared" ref="CX18" si="111">SUM(CX7:CX17)</f>
        <v>5975899.8446000004</v>
      </c>
      <c r="CY18" s="150">
        <f t="shared" ref="CY18" si="112">SUM(CY7:CY17)</f>
        <v>5884641.285099999</v>
      </c>
      <c r="CZ18" s="150">
        <f t="shared" ref="CZ18:DB18" si="113">SUM(CZ7:CZ17)</f>
        <v>1450584.303650362</v>
      </c>
      <c r="DA18" s="150">
        <f>CY18/CX18*100</f>
        <v>98.472890077258143</v>
      </c>
      <c r="DB18" s="150">
        <f t="shared" si="113"/>
        <v>658143.54150000005</v>
      </c>
      <c r="DC18" s="150">
        <f>DB18/CZ18*100</f>
        <v>45.370926725444157</v>
      </c>
      <c r="DD18" s="150">
        <f>DB18/CX18*100</f>
        <v>11.013296049376029</v>
      </c>
      <c r="DE18" s="150">
        <f>SUM(DE7:DE17)</f>
        <v>6122885.2690000003</v>
      </c>
      <c r="DF18" s="150">
        <f t="shared" ref="DF18:DG18" si="114">SUM(DF7:DF17)</f>
        <v>1416269.0144086955</v>
      </c>
      <c r="DG18" s="150">
        <f t="shared" si="114"/>
        <v>687728.57219999994</v>
      </c>
      <c r="DH18" s="150">
        <f>DG18/DF18*100</f>
        <v>48.559176625574381</v>
      </c>
      <c r="DI18" s="150">
        <f>DG18/DE18*100</f>
        <v>11.232099606405347</v>
      </c>
      <c r="DJ18" s="150">
        <f>DE18/CX18*100-100</f>
        <v>2.4596366776933394</v>
      </c>
      <c r="DK18" s="150">
        <f>DG18-DB18</f>
        <v>29585.030699999887</v>
      </c>
      <c r="DL18" s="208">
        <f t="shared" ref="DL18" si="115">SUM(DL7:DL17)</f>
        <v>25852808.148000002</v>
      </c>
      <c r="DM18" s="150">
        <f t="shared" ref="DM18" si="116">SUM(DM7:DM17)</f>
        <v>25693112.593400002</v>
      </c>
      <c r="DN18" s="150">
        <f t="shared" ref="DN18:DP18" si="117">SUM(DN7:DN17)</f>
        <v>7643143.0854196316</v>
      </c>
      <c r="DO18" s="150">
        <f>DM18/DL18*100</f>
        <v>99.382289329322418</v>
      </c>
      <c r="DP18" s="150">
        <f t="shared" si="117"/>
        <v>3621709.9570000004</v>
      </c>
      <c r="DQ18" s="150">
        <f>DP18/DN18*100</f>
        <v>47.385086430069855</v>
      </c>
      <c r="DR18" s="150">
        <f>DP18/DL18*100</f>
        <v>14.00896156528427</v>
      </c>
      <c r="DS18" s="150">
        <f t="shared" ref="DS18" si="118">SUM(DS7:DS17)</f>
        <v>22710027.587999996</v>
      </c>
      <c r="DT18" s="150">
        <f t="shared" ref="DT18" si="119">SUM(DT7:DT17)</f>
        <v>4528523.112586298</v>
      </c>
      <c r="DU18" s="150">
        <f t="shared" ref="DU18" si="120">SUM(DU7:DU17)</f>
        <v>3146002.6350000002</v>
      </c>
      <c r="DV18" s="150">
        <f>DU18/DT18*100</f>
        <v>69.470830926228345</v>
      </c>
      <c r="DW18" s="150">
        <f>DU18/DS18*100</f>
        <v>13.852922999804507</v>
      </c>
      <c r="DX18" s="150">
        <f t="shared" ref="DX18" si="121">SUM(DX7:DX17)</f>
        <v>7164126.9099999992</v>
      </c>
      <c r="DY18" s="150">
        <f t="shared" ref="DY18" si="122">SUM(DY7:DY17)</f>
        <v>1383845.747704216</v>
      </c>
      <c r="DZ18" s="150">
        <f t="shared" ref="DZ18" si="123">SUM(DZ7:DZ17)</f>
        <v>931664.35249999992</v>
      </c>
      <c r="EA18" s="150">
        <f>DZ18/DY18*100</f>
        <v>67.324292035121701</v>
      </c>
      <c r="EB18" s="150">
        <f>DZ18/DX18*100</f>
        <v>13.004576331549103</v>
      </c>
      <c r="EC18" s="150">
        <f>DS18/DL18*100-100</f>
        <v>-12.156437869373718</v>
      </c>
      <c r="ED18" s="175">
        <f>DU18-DP18</f>
        <v>-475707.32200000016</v>
      </c>
    </row>
    <row r="19" spans="1:134" s="140" customFormat="1" ht="8.25" customHeight="1" x14ac:dyDescent="0.25">
      <c r="A19" s="176"/>
      <c r="C19" s="177"/>
      <c r="D19" s="177"/>
      <c r="E19" s="177"/>
      <c r="F19" s="177"/>
      <c r="G19" s="272"/>
      <c r="H19" s="272"/>
      <c r="I19" s="272"/>
      <c r="J19" s="178"/>
      <c r="K19" s="178"/>
      <c r="L19" s="178"/>
      <c r="M19" s="178"/>
      <c r="N19" s="178"/>
      <c r="O19" s="178"/>
      <c r="P19" s="179"/>
      <c r="Q19" s="194"/>
      <c r="R19" s="178"/>
      <c r="S19" s="179"/>
      <c r="T19" s="180"/>
      <c r="U19" s="180"/>
      <c r="V19" s="180"/>
      <c r="W19" s="180"/>
      <c r="X19" s="179"/>
      <c r="Y19" s="179"/>
      <c r="Z19" s="178"/>
      <c r="AA19" s="178"/>
      <c r="AB19" s="178"/>
      <c r="AC19" s="178"/>
      <c r="AD19" s="178"/>
      <c r="AE19" s="178"/>
      <c r="AF19" s="198"/>
      <c r="AG19" s="180"/>
      <c r="AH19" s="180"/>
      <c r="AI19" s="180"/>
      <c r="AJ19" s="181"/>
      <c r="AK19" s="181"/>
      <c r="AL19" s="181"/>
      <c r="AM19" s="181"/>
      <c r="AN19" s="181"/>
      <c r="AO19" s="181"/>
      <c r="AP19" s="178"/>
      <c r="AQ19" s="161"/>
      <c r="AR19" s="180"/>
      <c r="AS19" s="199"/>
      <c r="AT19" s="180"/>
      <c r="AU19" s="181"/>
      <c r="AV19" s="180"/>
      <c r="AW19" s="180"/>
      <c r="AX19" s="181"/>
      <c r="AY19" s="180"/>
      <c r="AZ19" s="151"/>
      <c r="BA19" s="148"/>
      <c r="BB19" s="148"/>
      <c r="BC19" s="179"/>
      <c r="BD19" s="179"/>
      <c r="BE19" s="179"/>
      <c r="BF19" s="179"/>
      <c r="BG19" s="179"/>
      <c r="BH19" s="206"/>
      <c r="BI19" s="178"/>
      <c r="BJ19" s="178"/>
      <c r="BK19" s="178"/>
      <c r="BL19" s="181"/>
      <c r="BM19" s="207"/>
      <c r="BN19" s="207"/>
      <c r="BO19" s="181"/>
      <c r="BP19" s="181"/>
      <c r="BQ19" s="181"/>
      <c r="BR19" s="179"/>
      <c r="BS19" s="179"/>
      <c r="BT19" s="179"/>
      <c r="BU19" s="194"/>
      <c r="BV19" s="179"/>
      <c r="BW19" s="179"/>
      <c r="BX19" s="179"/>
      <c r="BY19" s="179"/>
      <c r="BZ19" s="182"/>
      <c r="CA19" s="182"/>
      <c r="CC19" s="182"/>
      <c r="CD19" s="182"/>
      <c r="CE19" s="182"/>
      <c r="CJ19" s="209"/>
      <c r="CK19" s="182"/>
      <c r="CL19" s="182"/>
      <c r="CN19" s="182"/>
      <c r="CQ19" s="182"/>
      <c r="CR19" s="182"/>
      <c r="CS19" s="182"/>
      <c r="CW19" s="183"/>
      <c r="CX19" s="182"/>
      <c r="CY19" s="182"/>
      <c r="CZ19" s="182"/>
      <c r="DB19" s="182"/>
      <c r="DE19" s="182"/>
      <c r="DF19" s="182"/>
      <c r="DG19" s="182"/>
      <c r="DL19" s="209"/>
      <c r="DM19" s="182"/>
      <c r="DN19" s="182"/>
      <c r="DP19" s="182"/>
      <c r="DS19" s="182"/>
      <c r="DT19" s="182"/>
      <c r="DU19" s="182"/>
      <c r="DX19" s="182"/>
      <c r="DY19" s="182"/>
      <c r="DZ19" s="182"/>
      <c r="ED19" s="183"/>
    </row>
    <row r="20" spans="1:134" s="140" customFormat="1" ht="56.25" customHeight="1" thickBot="1" x14ac:dyDescent="0.3">
      <c r="A20" s="184"/>
      <c r="B20" s="185" t="s">
        <v>128</v>
      </c>
      <c r="C20" s="186">
        <f>C18-C7</f>
        <v>171172022.39584044</v>
      </c>
      <c r="D20" s="186">
        <f>D18-D7</f>
        <v>155989799.81304044</v>
      </c>
      <c r="E20" s="186">
        <f>E18-E7</f>
        <v>35469183.974334314</v>
      </c>
      <c r="F20" s="186">
        <f>D20/C20*100</f>
        <v>91.130429862135614</v>
      </c>
      <c r="G20" s="213">
        <f>G18-G7</f>
        <v>20998024.564600002</v>
      </c>
      <c r="H20" s="186">
        <f>G20/E20*100</f>
        <v>59.200754603754859</v>
      </c>
      <c r="I20" s="186">
        <f>G20/C20*100</f>
        <v>12.267205978346999</v>
      </c>
      <c r="J20" s="186">
        <f>J18-J7</f>
        <v>165222716.95204443</v>
      </c>
      <c r="K20" s="186">
        <f t="shared" ref="K20:L20" si="124">K18-K7</f>
        <v>33562709.018852532</v>
      </c>
      <c r="L20" s="186">
        <f t="shared" si="124"/>
        <v>21887059.635999992</v>
      </c>
      <c r="M20" s="186">
        <f>L20/K20*100</f>
        <v>65.212434501952146</v>
      </c>
      <c r="N20" s="186">
        <f>L20/J20*100</f>
        <v>13.247003825964605</v>
      </c>
      <c r="O20" s="186">
        <f>J20/C20*100-100</f>
        <v>-3.4756295804217672</v>
      </c>
      <c r="P20" s="186">
        <f>P18-P7</f>
        <v>889035.07140000002</v>
      </c>
      <c r="Q20" s="188">
        <f>Q18-Q7</f>
        <v>88655564.357586175</v>
      </c>
      <c r="R20" s="192">
        <f>R18-R7</f>
        <v>41229569.091600001</v>
      </c>
      <c r="S20" s="186">
        <f t="shared" ref="S20" si="125">S18-S7</f>
        <v>43376889.627499998</v>
      </c>
      <c r="T20" s="186">
        <f>T18-T7</f>
        <v>8348343.6946825348</v>
      </c>
      <c r="U20" s="186">
        <f>S20/R20*100</f>
        <v>105.2082051382329</v>
      </c>
      <c r="V20" s="186">
        <f>V18-V7</f>
        <v>5828049.9306000005</v>
      </c>
      <c r="W20" s="186">
        <f>V20/T20*100</f>
        <v>69.810852831947585</v>
      </c>
      <c r="X20" s="186">
        <f>V20/R20*100</f>
        <v>14.135607184377271</v>
      </c>
      <c r="Y20" s="186">
        <f>Y18-Y7</f>
        <v>41694024.023100019</v>
      </c>
      <c r="Z20" s="186">
        <f t="shared" ref="Z20:AA20" si="126">Z18-Z7</f>
        <v>8287417.3879325353</v>
      </c>
      <c r="AA20" s="186">
        <f t="shared" si="126"/>
        <v>6215981.2667999994</v>
      </c>
      <c r="AB20" s="186">
        <f>AA20/Z20*100</f>
        <v>75.005046516073961</v>
      </c>
      <c r="AC20" s="186">
        <f>AA20/Y20*100</f>
        <v>14.908566425145525</v>
      </c>
      <c r="AD20" s="186">
        <f>Y20/R20*100-100</f>
        <v>1.1265093032336324</v>
      </c>
      <c r="AE20" s="187">
        <f>AE18-AE7</f>
        <v>387931.33620000072</v>
      </c>
      <c r="AF20" s="200">
        <f>AF18-AF7</f>
        <v>28598726.985600002</v>
      </c>
      <c r="AG20" s="186">
        <f t="shared" ref="AG20" si="127">AG18-AG7</f>
        <v>29620635.788600005</v>
      </c>
      <c r="AH20" s="186">
        <f>AH18-AH7</f>
        <v>6681668.8410534188</v>
      </c>
      <c r="AI20" s="186">
        <f>AG20/AF20*100</f>
        <v>103.57326675244865</v>
      </c>
      <c r="AJ20" s="186">
        <f>AJ18-AJ7</f>
        <v>4612243.8791000005</v>
      </c>
      <c r="AK20" s="186">
        <f>AJ20/AH20*100</f>
        <v>69.02832194797675</v>
      </c>
      <c r="AL20" s="186">
        <f>AJ20/AF20*100</f>
        <v>16.127444698578199</v>
      </c>
      <c r="AM20" s="186">
        <f>AM18-AM7</f>
        <v>31038845.607099995</v>
      </c>
      <c r="AN20" s="186">
        <f>AN18-AN7</f>
        <v>6288454.5233867522</v>
      </c>
      <c r="AO20" s="186">
        <f>BC20+BQ20+CE20+CS20+DG20</f>
        <v>4868903.8257999988</v>
      </c>
      <c r="AP20" s="186">
        <f>AO20/AN20*100</f>
        <v>77.426079932558196</v>
      </c>
      <c r="AQ20" s="186">
        <f t="shared" ref="AQ20" si="128">AO20/AM20*100</f>
        <v>15.686484888749403</v>
      </c>
      <c r="AR20" s="186">
        <f>AM20/AF20*100-100</f>
        <v>8.532263071459937</v>
      </c>
      <c r="AS20" s="188">
        <f>AS18-AS7</f>
        <v>256659.9467000002</v>
      </c>
      <c r="AT20" s="192">
        <f>AT18-AT7</f>
        <v>8202469.6090000011</v>
      </c>
      <c r="AU20" s="186">
        <f t="shared" ref="AU20:AV20" si="129">AU18-AU7</f>
        <v>8442098.4831999987</v>
      </c>
      <c r="AV20" s="186">
        <f t="shared" si="129"/>
        <v>2063199.2228843868</v>
      </c>
      <c r="AW20" s="186">
        <f>AU20/AT20*100</f>
        <v>102.92142349344482</v>
      </c>
      <c r="AX20" s="186">
        <f>AX18-AX7</f>
        <v>1370114.1770000001</v>
      </c>
      <c r="AY20" s="186">
        <f>AX20/AV20*100</f>
        <v>66.407265076639462</v>
      </c>
      <c r="AZ20" s="186">
        <f>AX20/AT20*100</f>
        <v>16.703678798110619</v>
      </c>
      <c r="BA20" s="186">
        <f>BA18-BA7</f>
        <v>10163950.546</v>
      </c>
      <c r="BB20" s="186">
        <f>BB18-BB7</f>
        <v>1793772.1196843865</v>
      </c>
      <c r="BC20" s="186">
        <f t="shared" ref="BC20" si="130">BC18-BC7</f>
        <v>1218738.0101999994</v>
      </c>
      <c r="BD20" s="186">
        <f>BC20/BB20*100</f>
        <v>67.942744612087964</v>
      </c>
      <c r="BE20" s="186">
        <f>BC20/BA20*100</f>
        <v>11.990790438070668</v>
      </c>
      <c r="BF20" s="186">
        <f>BA20/AT20*100-100</f>
        <v>23.913297220239656</v>
      </c>
      <c r="BG20" s="187">
        <f>BC20-AX20</f>
        <v>-151376.1668000007</v>
      </c>
      <c r="BH20" s="200">
        <f>BH18-BH7</f>
        <v>13731428.789000003</v>
      </c>
      <c r="BI20" s="186">
        <f>BI18-BI7</f>
        <v>13629153.558899997</v>
      </c>
      <c r="BJ20" s="186">
        <f>BJ18-BJ7</f>
        <v>3165997.539318406</v>
      </c>
      <c r="BK20" s="186">
        <f>+BI20/BH20*100</f>
        <v>99.255174157973016</v>
      </c>
      <c r="BL20" s="186">
        <f>BL18-BL7</f>
        <v>2196724.3067999999</v>
      </c>
      <c r="BM20" s="186">
        <f>BL20/BJ20*100</f>
        <v>69.38490253131792</v>
      </c>
      <c r="BN20" s="186">
        <f>BL20/BH20*100</f>
        <v>15.997783920051756</v>
      </c>
      <c r="BO20" s="186">
        <f>BO18-BO7</f>
        <v>14037309.267100003</v>
      </c>
      <c r="BP20" s="186">
        <f>BP18-BP7</f>
        <v>2951908.4770934065</v>
      </c>
      <c r="BQ20" s="186">
        <f>BQ18-BQ7</f>
        <v>2362894.9130999995</v>
      </c>
      <c r="BR20" s="186">
        <f>BQ20/BP20*100</f>
        <v>80.046347352429478</v>
      </c>
      <c r="BS20" s="186">
        <f>BQ20/BO20*100</f>
        <v>16.832961845743782</v>
      </c>
      <c r="BT20" s="186">
        <f>BO20/BH20*100-100</f>
        <v>2.2275939583580282</v>
      </c>
      <c r="BU20" s="188">
        <f>BQ20-BL20</f>
        <v>166170.60629999964</v>
      </c>
      <c r="BV20" s="204">
        <f>BV18-BV7</f>
        <v>2276585.6429999992</v>
      </c>
      <c r="BW20" s="187">
        <f t="shared" ref="BW20:BX20" si="131">BW18-BW7</f>
        <v>2841435.0114000067</v>
      </c>
      <c r="BX20" s="187">
        <f t="shared" si="131"/>
        <v>395354.4799973648</v>
      </c>
      <c r="BY20" s="187">
        <f>BW20/BV20*100</f>
        <v>124.81125057327824</v>
      </c>
      <c r="BZ20" s="187">
        <f>BZ18-BZ7</f>
        <v>513427.95379999978</v>
      </c>
      <c r="CA20" s="187">
        <f>BZ20/BX20*100</f>
        <v>129.8652171093197</v>
      </c>
      <c r="CB20" s="187">
        <f>BZ20/BV20*100</f>
        <v>22.552542900315565</v>
      </c>
      <c r="CC20" s="187">
        <f t="shared" ref="CC20:CE20" si="132">CC18-CC7</f>
        <v>2393196.5250000022</v>
      </c>
      <c r="CD20" s="187">
        <f t="shared" si="132"/>
        <v>519980.43466403196</v>
      </c>
      <c r="CE20" s="187">
        <f t="shared" si="132"/>
        <v>738831.73029999994</v>
      </c>
      <c r="CF20" s="187">
        <f>CE20/CD20*100</f>
        <v>142.08837122446184</v>
      </c>
      <c r="CG20" s="187">
        <f>CE20/CC20*100</f>
        <v>30.872171281462112</v>
      </c>
      <c r="CH20" s="187">
        <f>CC20/BV20*100-100</f>
        <v>5.1221829654665356</v>
      </c>
      <c r="CI20" s="187">
        <f>CE20-BZ20</f>
        <v>225403.77650000015</v>
      </c>
      <c r="CJ20" s="210">
        <f t="shared" ref="CJ20:CL20" si="133">CJ18-CJ7</f>
        <v>604776.20000000007</v>
      </c>
      <c r="CK20" s="187">
        <f t="shared" si="133"/>
        <v>699768.25</v>
      </c>
      <c r="CL20" s="187">
        <f t="shared" si="133"/>
        <v>136499.69520289858</v>
      </c>
      <c r="CM20" s="187">
        <f>CK20/CJ20*100</f>
        <v>115.70697557212071</v>
      </c>
      <c r="CN20" s="187">
        <f t="shared" ref="CN20" si="134">CN18-CN7</f>
        <v>113701.30000000002</v>
      </c>
      <c r="CO20" s="187">
        <f>CN20/CL20*100</f>
        <v>83.297841677221243</v>
      </c>
      <c r="CP20" s="187">
        <f>CN20/CJ20*100</f>
        <v>18.800557958464637</v>
      </c>
      <c r="CQ20" s="187">
        <f t="shared" ref="CQ20" si="135">CQ18-CQ7</f>
        <v>592492.80000000005</v>
      </c>
      <c r="CR20" s="187">
        <f>CR18-CR7</f>
        <v>119234.87753623191</v>
      </c>
      <c r="CS20" s="187">
        <f>CS18-CS7</f>
        <v>94317.799999999988</v>
      </c>
      <c r="CT20" s="187">
        <f>CS20/CR20*100</f>
        <v>79.102525996506031</v>
      </c>
      <c r="CU20" s="187">
        <f>CS20/CQ20*100</f>
        <v>15.91880947751601</v>
      </c>
      <c r="CV20" s="187">
        <f>CQ20/CJ20*100-100</f>
        <v>-2.0310653759192263</v>
      </c>
      <c r="CW20" s="188">
        <f>CS20-CN20</f>
        <v>-19383.500000000029</v>
      </c>
      <c r="CX20" s="204">
        <f t="shared" ref="CX20:CZ20" si="136">CX18-CX7</f>
        <v>3783466.7446000003</v>
      </c>
      <c r="CY20" s="187">
        <f t="shared" si="136"/>
        <v>4008180.4850999992</v>
      </c>
      <c r="CZ20" s="187">
        <f t="shared" si="136"/>
        <v>920617.90365036193</v>
      </c>
      <c r="DA20" s="187">
        <f>CY20/CX20*100</f>
        <v>105.93936079445456</v>
      </c>
      <c r="DB20" s="187">
        <f>DB18-DB7</f>
        <v>418276.14150000003</v>
      </c>
      <c r="DC20" s="187">
        <f>DB20/CZ20*100</f>
        <v>45.434282761771662</v>
      </c>
      <c r="DD20" s="187">
        <f>DB20/CX20*100</f>
        <v>11.055367199856846</v>
      </c>
      <c r="DE20" s="187">
        <f>DE18-DE7</f>
        <v>3851896.4690000005</v>
      </c>
      <c r="DF20" s="187">
        <f>DF18-DF7</f>
        <v>903558.6144086956</v>
      </c>
      <c r="DG20" s="187">
        <f>DG18-DG7</f>
        <v>454121.37219999993</v>
      </c>
      <c r="DH20" s="187">
        <f>DG20/DF20*100</f>
        <v>50.259204545040483</v>
      </c>
      <c r="DI20" s="187">
        <f>DG20/DE20*100</f>
        <v>11.789552908671384</v>
      </c>
      <c r="DJ20" s="187">
        <f>DE20/CX20*100-100</f>
        <v>1.8086514041035855</v>
      </c>
      <c r="DK20" s="187">
        <f>DG20-DB20</f>
        <v>35845.230699999898</v>
      </c>
      <c r="DL20" s="210">
        <f t="shared" ref="DL20:DN20" si="137">DL18-DL7</f>
        <v>7662625.6480000019</v>
      </c>
      <c r="DM20" s="187">
        <f t="shared" si="137"/>
        <v>7772761.5934000015</v>
      </c>
      <c r="DN20" s="187">
        <f t="shared" si="137"/>
        <v>1597898.5854196316</v>
      </c>
      <c r="DO20" s="187">
        <f>DM20/DL20*100</f>
        <v>101.43731340221149</v>
      </c>
      <c r="DP20" s="187">
        <f t="shared" ref="DP20" si="138">DP18-DP7</f>
        <v>1110300.7570000002</v>
      </c>
      <c r="DQ20" s="187">
        <f>DP20/DN20*100</f>
        <v>69.485057883596468</v>
      </c>
      <c r="DR20" s="187">
        <f>DP20/DL20*100</f>
        <v>14.489821218002428</v>
      </c>
      <c r="DS20" s="187">
        <f t="shared" ref="DS20:DU20" si="139">DS18-DS7</f>
        <v>7737468.8879999965</v>
      </c>
      <c r="DT20" s="187">
        <f t="shared" si="139"/>
        <v>1550244.612586298</v>
      </c>
      <c r="DU20" s="187">
        <f t="shared" si="139"/>
        <v>1013585.5350000001</v>
      </c>
      <c r="DV20" s="187">
        <f>DU20/DT20*100</f>
        <v>65.382296882104242</v>
      </c>
      <c r="DW20" s="187">
        <f>DU20/DS20*100</f>
        <v>13.099704175508418</v>
      </c>
      <c r="DX20" s="187">
        <f t="shared" ref="DX20:DY20" si="140">DX18-DX7</f>
        <v>3201921.8099999996</v>
      </c>
      <c r="DY20" s="187">
        <f t="shared" si="140"/>
        <v>670648.947704216</v>
      </c>
      <c r="DZ20" s="187">
        <f>DZ18-DZ7</f>
        <v>469063.55249999987</v>
      </c>
      <c r="EA20" s="187">
        <f>DZ20/DY20*100</f>
        <v>69.941741369417059</v>
      </c>
      <c r="EB20" s="187">
        <f>DZ20/DX20*100</f>
        <v>14.649438066696574</v>
      </c>
      <c r="EC20" s="187">
        <f>DS20/DL20*100-100</f>
        <v>0.97673099846042533</v>
      </c>
      <c r="ED20" s="188">
        <f>DU20-DP20</f>
        <v>-96715.222000000067</v>
      </c>
    </row>
    <row r="22" spans="1:134" ht="42.75" customHeight="1" x14ac:dyDescent="0.3"/>
    <row r="24" spans="1:134" x14ac:dyDescent="0.3">
      <c r="C24" s="473"/>
      <c r="D24" s="473"/>
      <c r="E24" s="473"/>
      <c r="F24" s="473"/>
      <c r="G24" s="473"/>
      <c r="H24" s="473"/>
      <c r="I24" s="473"/>
      <c r="J24" s="473"/>
      <c r="K24" s="473"/>
      <c r="L24" s="473"/>
      <c r="M24" s="473"/>
      <c r="N24" s="473"/>
      <c r="O24" s="473"/>
      <c r="P24" s="473"/>
      <c r="Q24" s="473"/>
      <c r="R24" s="473"/>
      <c r="S24" s="473"/>
      <c r="T24" s="473"/>
      <c r="U24" s="473"/>
      <c r="V24" s="473"/>
      <c r="W24" s="473"/>
      <c r="X24" s="473"/>
      <c r="Y24" s="473"/>
      <c r="Z24" s="473"/>
      <c r="AA24" s="473"/>
      <c r="AB24" s="473"/>
      <c r="AC24" s="473"/>
      <c r="AD24" s="473"/>
      <c r="AE24" s="473"/>
      <c r="AF24" s="473"/>
      <c r="AG24" s="473"/>
      <c r="AH24" s="473"/>
      <c r="AI24" s="473"/>
      <c r="AJ24" s="473"/>
      <c r="AK24" s="473"/>
      <c r="AL24" s="473"/>
      <c r="AM24" s="473"/>
      <c r="AN24" s="473"/>
      <c r="AO24" s="473"/>
      <c r="AP24" s="473"/>
      <c r="AQ24" s="473"/>
      <c r="AR24" s="473"/>
      <c r="AS24" s="473"/>
      <c r="AT24" s="473"/>
      <c r="AU24" s="473"/>
      <c r="AV24" s="473"/>
      <c r="AW24" s="473"/>
      <c r="AX24" s="473"/>
      <c r="AY24" s="473"/>
      <c r="AZ24" s="473"/>
      <c r="BA24" s="473"/>
      <c r="BB24" s="473"/>
      <c r="BC24" s="473"/>
      <c r="BD24" s="473"/>
      <c r="BE24" s="473"/>
      <c r="BF24" s="473"/>
      <c r="BG24" s="473"/>
      <c r="BH24" s="473"/>
      <c r="BI24" s="473"/>
      <c r="BJ24" s="473"/>
      <c r="BK24" s="473"/>
      <c r="BL24" s="473"/>
      <c r="BM24" s="473"/>
      <c r="BN24" s="473"/>
      <c r="BO24" s="473"/>
      <c r="BP24" s="473"/>
      <c r="BQ24" s="473"/>
      <c r="BR24" s="473"/>
      <c r="BS24" s="473"/>
      <c r="BT24" s="473"/>
      <c r="BU24" s="473"/>
      <c r="BV24" s="473"/>
      <c r="BW24" s="473"/>
      <c r="BX24" s="473"/>
      <c r="BY24" s="473"/>
      <c r="BZ24" s="473"/>
      <c r="CA24" s="473"/>
      <c r="CB24" s="473"/>
      <c r="CC24" s="473"/>
      <c r="CD24" s="473"/>
      <c r="CE24" s="473"/>
      <c r="CF24" s="473"/>
      <c r="CG24" s="473"/>
      <c r="CH24" s="473"/>
      <c r="CI24" s="473"/>
      <c r="CJ24" s="473"/>
      <c r="CK24" s="473"/>
      <c r="CL24" s="473"/>
      <c r="CM24" s="473"/>
      <c r="CN24" s="473"/>
      <c r="CO24" s="473"/>
      <c r="CP24" s="473"/>
      <c r="CQ24" s="473"/>
      <c r="CR24" s="473"/>
      <c r="CS24" s="473"/>
      <c r="CT24" s="473"/>
      <c r="CU24" s="473"/>
      <c r="CV24" s="473"/>
      <c r="CW24" s="473"/>
      <c r="CX24" s="473"/>
      <c r="CY24" s="473"/>
      <c r="CZ24" s="473"/>
      <c r="DA24" s="473"/>
      <c r="DB24" s="473"/>
      <c r="DC24" s="473"/>
      <c r="DD24" s="473"/>
      <c r="DE24" s="473"/>
      <c r="DF24" s="473"/>
      <c r="DG24" s="473"/>
      <c r="DH24" s="473"/>
      <c r="DI24" s="473"/>
      <c r="DJ24" s="473"/>
      <c r="DK24" s="473"/>
      <c r="DL24" s="473"/>
      <c r="DM24" s="473"/>
      <c r="DN24" s="473"/>
      <c r="DO24" s="473"/>
      <c r="DP24" s="473"/>
      <c r="DQ24" s="473"/>
      <c r="DR24" s="473"/>
      <c r="DS24" s="473"/>
      <c r="DT24" s="473"/>
      <c r="DU24" s="473"/>
      <c r="DV24" s="473"/>
      <c r="DW24" s="473"/>
      <c r="DX24" s="473"/>
      <c r="DY24" s="473"/>
      <c r="DZ24" s="473"/>
      <c r="EA24" s="473"/>
      <c r="EB24" s="473"/>
      <c r="EC24" s="473"/>
      <c r="ED24" s="473"/>
    </row>
  </sheetData>
  <mergeCells count="62">
    <mergeCell ref="G19:I19"/>
    <mergeCell ref="CC5:CG5"/>
    <mergeCell ref="CH5:CH6"/>
    <mergeCell ref="BV5:CB5"/>
    <mergeCell ref="CV5:CV6"/>
    <mergeCell ref="BO5:BS5"/>
    <mergeCell ref="AS5:AS6"/>
    <mergeCell ref="BU5:BU6"/>
    <mergeCell ref="DS5:EB5"/>
    <mergeCell ref="C5:I5"/>
    <mergeCell ref="R5:X5"/>
    <mergeCell ref="CX4:DK4"/>
    <mergeCell ref="DL5:DR5"/>
    <mergeCell ref="DL4:ED4"/>
    <mergeCell ref="ED5:ED6"/>
    <mergeCell ref="EC5:EC6"/>
    <mergeCell ref="DE5:DI5"/>
    <mergeCell ref="DK5:DK6"/>
    <mergeCell ref="CX5:DD5"/>
    <mergeCell ref="R1:AE1"/>
    <mergeCell ref="BZ2:CG2"/>
    <mergeCell ref="AM5:AQ5"/>
    <mergeCell ref="J5:N5"/>
    <mergeCell ref="CI5:CI6"/>
    <mergeCell ref="BV4:CI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CX2:DK2"/>
    <mergeCell ref="BH5:BN5"/>
    <mergeCell ref="BT5:BT6"/>
    <mergeCell ref="BA5:BE5"/>
    <mergeCell ref="AD3:AE3"/>
    <mergeCell ref="CN2:CW2"/>
    <mergeCell ref="DJ5:DJ6"/>
    <mergeCell ref="CJ5:CP5"/>
    <mergeCell ref="CW5:CW6"/>
    <mergeCell ref="AR5:AR6"/>
    <mergeCell ref="CJ4:CW4"/>
    <mergeCell ref="CH3:CI3"/>
    <mergeCell ref="BT3:BU3"/>
    <mergeCell ref="CQ5:CU5"/>
    <mergeCell ref="BH4:BU4"/>
    <mergeCell ref="AT5:AZ5"/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</mergeCells>
  <conditionalFormatting sqref="R19:V19">
    <cfRule type="cellIs" dxfId="2" priority="2" stopIfTrue="1" operator="lessThan">
      <formula>-1</formula>
    </cfRule>
  </conditionalFormatting>
  <conditionalFormatting sqref="S19:V19">
    <cfRule type="cellIs" dxfId="1" priority="3" stopIfTrue="1" operator="lessThan">
      <formula>-1000</formula>
    </cfRule>
  </conditionalFormatting>
  <conditionalFormatting sqref="AD7:AD16">
    <cfRule type="cellIs" dxfId="0" priority="129" stopIfTrue="1" operator="lessThan">
      <formula>-1</formula>
    </cfRule>
  </conditionalFormatting>
  <printOptions horizontalCentered="1" verticalCentered="1"/>
  <pageMargins left="0" right="0" top="0.11811023622047245" bottom="0.15748031496062992" header="0.27559055118110237" footer="0.15748031496062992"/>
  <pageSetup scale="65" orientation="landscape" r:id="rId1"/>
  <colBreaks count="3" manualBreakCount="3">
    <brk id="17" max="19" man="1"/>
    <brk id="31" max="1048575" man="1"/>
    <brk id="4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5">
      <c r="B1" s="278" t="s">
        <v>5</v>
      </c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41"/>
      <c r="T1" s="35"/>
      <c r="U1" s="3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5">
      <c r="B2" s="279" t="s">
        <v>102</v>
      </c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42"/>
      <c r="T2" s="36"/>
      <c r="U2" s="36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280" t="s">
        <v>4</v>
      </c>
      <c r="P3" s="280"/>
      <c r="Q3" s="280"/>
      <c r="R3" s="280"/>
      <c r="S3" s="11"/>
      <c r="T3" s="11"/>
      <c r="U3" s="11"/>
      <c r="V3" s="11"/>
      <c r="W3" s="11"/>
      <c r="X3" s="11"/>
      <c r="Y3" s="280"/>
      <c r="Z3" s="280"/>
      <c r="AA3" s="280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49" t="s">
        <v>1</v>
      </c>
      <c r="C4" s="292" t="s">
        <v>6</v>
      </c>
      <c r="D4" s="289" t="s">
        <v>7</v>
      </c>
      <c r="E4" s="289" t="s">
        <v>8</v>
      </c>
      <c r="F4" s="360" t="s">
        <v>9</v>
      </c>
      <c r="G4" s="360"/>
      <c r="H4" s="361"/>
      <c r="I4" s="366" t="s">
        <v>10</v>
      </c>
      <c r="J4" s="366"/>
      <c r="K4" s="367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1"/>
      <c r="AA4" s="291"/>
      <c r="AB4" s="291"/>
      <c r="AC4" s="291"/>
      <c r="AD4" s="291"/>
      <c r="AE4" s="291"/>
      <c r="AF4" s="291"/>
      <c r="AG4" s="291"/>
      <c r="AH4" s="291"/>
      <c r="AI4" s="291"/>
      <c r="AJ4" s="291"/>
      <c r="AK4" s="291"/>
      <c r="AL4" s="291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  <c r="BD4" s="291"/>
      <c r="BE4" s="291"/>
      <c r="BF4" s="12"/>
      <c r="BG4" s="354" t="s">
        <v>11</v>
      </c>
      <c r="BH4" s="355"/>
      <c r="BI4" s="291"/>
      <c r="BJ4" s="291"/>
      <c r="BK4" s="291"/>
      <c r="BL4" s="291"/>
      <c r="BM4" s="291"/>
      <c r="BN4" s="291"/>
      <c r="BO4" s="291"/>
      <c r="BP4" s="291"/>
      <c r="BQ4" s="291"/>
      <c r="BR4" s="291"/>
      <c r="BS4" s="291"/>
      <c r="BT4" s="12"/>
      <c r="BU4" s="12"/>
      <c r="BV4" s="12"/>
      <c r="BW4" s="315" t="s">
        <v>12</v>
      </c>
      <c r="BX4" s="316"/>
    </row>
    <row r="5" spans="2:80" ht="18" customHeight="1" x14ac:dyDescent="0.2">
      <c r="B5" s="349"/>
      <c r="C5" s="292"/>
      <c r="D5" s="290"/>
      <c r="E5" s="290"/>
      <c r="F5" s="362"/>
      <c r="G5" s="362"/>
      <c r="H5" s="363"/>
      <c r="I5" s="368"/>
      <c r="J5" s="368"/>
      <c r="K5" s="369"/>
      <c r="L5" s="375" t="s">
        <v>13</v>
      </c>
      <c r="M5" s="376"/>
      <c r="N5" s="376"/>
      <c r="O5" s="376"/>
      <c r="P5" s="376"/>
      <c r="Q5" s="376"/>
      <c r="R5" s="376"/>
      <c r="S5" s="376"/>
      <c r="T5" s="376"/>
      <c r="U5" s="376"/>
      <c r="V5" s="376"/>
      <c r="W5" s="376"/>
      <c r="X5" s="376"/>
      <c r="Y5" s="376"/>
      <c r="Z5" s="376"/>
      <c r="AA5" s="376"/>
      <c r="AB5" s="376"/>
      <c r="AC5" s="376"/>
      <c r="AD5" s="376"/>
      <c r="AE5" s="376"/>
      <c r="AF5" s="376"/>
      <c r="AG5" s="376"/>
      <c r="AH5" s="376"/>
      <c r="AI5" s="376"/>
      <c r="AJ5" s="376"/>
      <c r="AK5" s="376"/>
      <c r="AL5" s="376"/>
      <c r="AM5" s="377"/>
      <c r="AN5" s="353"/>
      <c r="AO5" s="353"/>
      <c r="AP5" s="353"/>
      <c r="AQ5" s="353"/>
      <c r="AR5" s="353"/>
      <c r="AS5" s="353"/>
      <c r="AT5" s="353"/>
      <c r="AU5" s="353"/>
      <c r="AV5" s="329"/>
      <c r="AW5" s="330"/>
      <c r="AX5" s="330"/>
      <c r="AY5" s="330"/>
      <c r="AZ5" s="330"/>
      <c r="BA5" s="330"/>
      <c r="BB5" s="330"/>
      <c r="BC5" s="330"/>
      <c r="BD5" s="330"/>
      <c r="BE5" s="331"/>
      <c r="BF5" s="322" t="s">
        <v>15</v>
      </c>
      <c r="BG5" s="356"/>
      <c r="BH5" s="357"/>
      <c r="BI5" s="329" t="s">
        <v>14</v>
      </c>
      <c r="BJ5" s="330"/>
      <c r="BK5" s="330"/>
      <c r="BL5" s="331"/>
      <c r="BM5" s="321"/>
      <c r="BN5" s="338"/>
      <c r="BO5" s="40"/>
      <c r="BP5" s="321"/>
      <c r="BQ5" s="321"/>
      <c r="BR5" s="321"/>
      <c r="BS5" s="321"/>
      <c r="BT5" s="321"/>
      <c r="BU5" s="321"/>
      <c r="BV5" s="322" t="s">
        <v>16</v>
      </c>
      <c r="BW5" s="317"/>
      <c r="BX5" s="318"/>
    </row>
    <row r="6" spans="2:80" ht="37.5" customHeight="1" x14ac:dyDescent="0.2">
      <c r="B6" s="349"/>
      <c r="C6" s="292"/>
      <c r="D6" s="290"/>
      <c r="E6" s="290"/>
      <c r="F6" s="362"/>
      <c r="G6" s="362"/>
      <c r="H6" s="363"/>
      <c r="I6" s="368"/>
      <c r="J6" s="368"/>
      <c r="K6" s="369"/>
      <c r="L6" s="372" t="s">
        <v>17</v>
      </c>
      <c r="M6" s="373"/>
      <c r="N6" s="373"/>
      <c r="O6" s="373"/>
      <c r="P6" s="373"/>
      <c r="Q6" s="373"/>
      <c r="R6" s="374"/>
      <c r="S6" s="281" t="s">
        <v>73</v>
      </c>
      <c r="T6" s="281" t="s">
        <v>66</v>
      </c>
      <c r="U6" s="289" t="s">
        <v>67</v>
      </c>
      <c r="V6" s="284" t="s">
        <v>72</v>
      </c>
      <c r="W6" s="284" t="s">
        <v>18</v>
      </c>
      <c r="X6" s="284" t="s">
        <v>42</v>
      </c>
      <c r="Y6" s="295" t="s">
        <v>19</v>
      </c>
      <c r="Z6" s="295"/>
      <c r="AA6" s="296"/>
      <c r="AB6" s="281" t="s">
        <v>68</v>
      </c>
      <c r="AC6" s="281" t="s">
        <v>66</v>
      </c>
      <c r="AD6" s="289" t="s">
        <v>67</v>
      </c>
      <c r="AE6" s="284" t="s">
        <v>61</v>
      </c>
      <c r="AF6" s="284" t="s">
        <v>18</v>
      </c>
      <c r="AG6" s="284" t="s">
        <v>43</v>
      </c>
      <c r="AH6" s="378" t="s">
        <v>20</v>
      </c>
      <c r="AI6" s="379"/>
      <c r="AJ6" s="295" t="s">
        <v>69</v>
      </c>
      <c r="AK6" s="296"/>
      <c r="AL6" s="295" t="s">
        <v>21</v>
      </c>
      <c r="AM6" s="296"/>
      <c r="AN6" s="384" t="s">
        <v>36</v>
      </c>
      <c r="AO6" s="385"/>
      <c r="AP6" s="390" t="s">
        <v>22</v>
      </c>
      <c r="AQ6" s="321"/>
      <c r="AR6" s="321"/>
      <c r="AS6" s="321"/>
      <c r="AT6" s="321"/>
      <c r="AU6" s="338"/>
      <c r="AV6" s="399" t="s">
        <v>23</v>
      </c>
      <c r="AW6" s="400"/>
      <c r="AX6" s="307" t="s">
        <v>24</v>
      </c>
      <c r="AY6" s="308"/>
      <c r="AZ6" s="390" t="s">
        <v>25</v>
      </c>
      <c r="BA6" s="321"/>
      <c r="BB6" s="321"/>
      <c r="BC6" s="338"/>
      <c r="BD6" s="307" t="s">
        <v>26</v>
      </c>
      <c r="BE6" s="308"/>
      <c r="BF6" s="322"/>
      <c r="BG6" s="356"/>
      <c r="BH6" s="357"/>
      <c r="BI6" s="323" t="s">
        <v>62</v>
      </c>
      <c r="BJ6" s="324"/>
      <c r="BK6" s="332" t="s">
        <v>63</v>
      </c>
      <c r="BL6" s="333"/>
      <c r="BM6" s="339" t="s">
        <v>59</v>
      </c>
      <c r="BN6" s="333"/>
      <c r="BO6" s="313" t="s">
        <v>65</v>
      </c>
      <c r="BP6" s="343" t="s">
        <v>70</v>
      </c>
      <c r="BQ6" s="344"/>
      <c r="BR6" s="301" t="s">
        <v>27</v>
      </c>
      <c r="BS6" s="302"/>
      <c r="BT6" s="307" t="s">
        <v>26</v>
      </c>
      <c r="BU6" s="308"/>
      <c r="BV6" s="322"/>
      <c r="BW6" s="317"/>
      <c r="BX6" s="318"/>
    </row>
    <row r="7" spans="2:80" ht="34.5" customHeight="1" x14ac:dyDescent="0.2">
      <c r="B7" s="349"/>
      <c r="C7" s="292"/>
      <c r="D7" s="290"/>
      <c r="E7" s="290"/>
      <c r="F7" s="362"/>
      <c r="G7" s="362"/>
      <c r="H7" s="363"/>
      <c r="I7" s="368"/>
      <c r="J7" s="368"/>
      <c r="K7" s="369"/>
      <c r="L7" s="295" t="s">
        <v>28</v>
      </c>
      <c r="M7" s="295"/>
      <c r="N7" s="296"/>
      <c r="O7" s="295" t="s">
        <v>29</v>
      </c>
      <c r="P7" s="295"/>
      <c r="Q7" s="295"/>
      <c r="R7" s="296"/>
      <c r="S7" s="282"/>
      <c r="T7" s="282"/>
      <c r="U7" s="290"/>
      <c r="V7" s="285"/>
      <c r="W7" s="287"/>
      <c r="X7" s="294"/>
      <c r="Y7" s="297"/>
      <c r="Z7" s="297"/>
      <c r="AA7" s="298"/>
      <c r="AB7" s="282"/>
      <c r="AC7" s="282"/>
      <c r="AD7" s="290"/>
      <c r="AE7" s="294"/>
      <c r="AF7" s="294"/>
      <c r="AG7" s="294"/>
      <c r="AH7" s="380"/>
      <c r="AI7" s="381"/>
      <c r="AJ7" s="297"/>
      <c r="AK7" s="298"/>
      <c r="AL7" s="297"/>
      <c r="AM7" s="298"/>
      <c r="AN7" s="386"/>
      <c r="AO7" s="387"/>
      <c r="AP7" s="384" t="s">
        <v>30</v>
      </c>
      <c r="AQ7" s="385"/>
      <c r="AR7" s="384" t="s">
        <v>31</v>
      </c>
      <c r="AS7" s="385"/>
      <c r="AT7" s="384" t="s">
        <v>32</v>
      </c>
      <c r="AU7" s="385"/>
      <c r="AV7" s="401"/>
      <c r="AW7" s="402"/>
      <c r="AX7" s="309"/>
      <c r="AY7" s="310"/>
      <c r="AZ7" s="391" t="s">
        <v>33</v>
      </c>
      <c r="BA7" s="392"/>
      <c r="BB7" s="395" t="s">
        <v>34</v>
      </c>
      <c r="BC7" s="396"/>
      <c r="BD7" s="309"/>
      <c r="BE7" s="310"/>
      <c r="BF7" s="322"/>
      <c r="BG7" s="356"/>
      <c r="BH7" s="357"/>
      <c r="BI7" s="325"/>
      <c r="BJ7" s="326"/>
      <c r="BK7" s="334"/>
      <c r="BL7" s="335"/>
      <c r="BM7" s="340" t="s">
        <v>60</v>
      </c>
      <c r="BN7" s="335"/>
      <c r="BO7" s="314"/>
      <c r="BP7" s="345"/>
      <c r="BQ7" s="346"/>
      <c r="BR7" s="303"/>
      <c r="BS7" s="304"/>
      <c r="BT7" s="309"/>
      <c r="BU7" s="310"/>
      <c r="BV7" s="322"/>
      <c r="BW7" s="317"/>
      <c r="BX7" s="318"/>
    </row>
    <row r="8" spans="2:80" ht="70.5" customHeight="1" x14ac:dyDescent="0.2">
      <c r="B8" s="349"/>
      <c r="C8" s="292"/>
      <c r="D8" s="290"/>
      <c r="E8" s="290"/>
      <c r="F8" s="364"/>
      <c r="G8" s="364"/>
      <c r="H8" s="365"/>
      <c r="I8" s="370"/>
      <c r="J8" s="370"/>
      <c r="K8" s="371"/>
      <c r="L8" s="299"/>
      <c r="M8" s="299"/>
      <c r="N8" s="300"/>
      <c r="O8" s="299"/>
      <c r="P8" s="299"/>
      <c r="Q8" s="299"/>
      <c r="R8" s="300"/>
      <c r="S8" s="282"/>
      <c r="T8" s="282"/>
      <c r="U8" s="290"/>
      <c r="V8" s="285"/>
      <c r="W8" s="287"/>
      <c r="X8" s="294"/>
      <c r="Y8" s="299"/>
      <c r="Z8" s="299"/>
      <c r="AA8" s="300"/>
      <c r="AB8" s="282"/>
      <c r="AC8" s="282"/>
      <c r="AD8" s="290"/>
      <c r="AE8" s="294"/>
      <c r="AF8" s="294"/>
      <c r="AG8" s="294"/>
      <c r="AH8" s="382"/>
      <c r="AI8" s="383"/>
      <c r="AJ8" s="299"/>
      <c r="AK8" s="300"/>
      <c r="AL8" s="299"/>
      <c r="AM8" s="300"/>
      <c r="AN8" s="388"/>
      <c r="AO8" s="389"/>
      <c r="AP8" s="388"/>
      <c r="AQ8" s="389"/>
      <c r="AR8" s="388"/>
      <c r="AS8" s="389"/>
      <c r="AT8" s="388"/>
      <c r="AU8" s="389"/>
      <c r="AV8" s="403"/>
      <c r="AW8" s="404"/>
      <c r="AX8" s="311"/>
      <c r="AY8" s="312"/>
      <c r="AZ8" s="393"/>
      <c r="BA8" s="394"/>
      <c r="BB8" s="397"/>
      <c r="BC8" s="398"/>
      <c r="BD8" s="311"/>
      <c r="BE8" s="312"/>
      <c r="BF8" s="322"/>
      <c r="BG8" s="358"/>
      <c r="BH8" s="359"/>
      <c r="BI8" s="327"/>
      <c r="BJ8" s="328"/>
      <c r="BK8" s="336"/>
      <c r="BL8" s="337"/>
      <c r="BM8" s="351"/>
      <c r="BN8" s="352"/>
      <c r="BO8" s="314"/>
      <c r="BP8" s="347"/>
      <c r="BQ8" s="348"/>
      <c r="BR8" s="305"/>
      <c r="BS8" s="306"/>
      <c r="BT8" s="311"/>
      <c r="BU8" s="312"/>
      <c r="BV8" s="322"/>
      <c r="BW8" s="319"/>
      <c r="BX8" s="320"/>
    </row>
    <row r="9" spans="2:80" ht="27.75" customHeight="1" x14ac:dyDescent="0.2">
      <c r="B9" s="349"/>
      <c r="C9" s="292"/>
      <c r="D9" s="293"/>
      <c r="E9" s="293"/>
      <c r="F9" s="24" t="s">
        <v>35</v>
      </c>
      <c r="G9" s="23" t="s">
        <v>0</v>
      </c>
      <c r="H9" s="23" t="s">
        <v>2</v>
      </c>
      <c r="I9" s="24" t="s">
        <v>35</v>
      </c>
      <c r="J9" s="23" t="s">
        <v>0</v>
      </c>
      <c r="K9" s="25" t="s">
        <v>2</v>
      </c>
      <c r="L9" s="24" t="s">
        <v>35</v>
      </c>
      <c r="M9" s="4" t="s">
        <v>0</v>
      </c>
      <c r="N9" s="25" t="s">
        <v>2</v>
      </c>
      <c r="O9" s="24" t="s">
        <v>35</v>
      </c>
      <c r="P9" s="24"/>
      <c r="Q9" s="4" t="s">
        <v>0</v>
      </c>
      <c r="R9" s="37" t="s">
        <v>2</v>
      </c>
      <c r="S9" s="282"/>
      <c r="T9" s="282"/>
      <c r="U9" s="290"/>
      <c r="V9" s="285"/>
      <c r="W9" s="287"/>
      <c r="X9" s="294"/>
      <c r="Y9" s="24" t="s">
        <v>35</v>
      </c>
      <c r="Z9" s="4" t="s">
        <v>0</v>
      </c>
      <c r="AA9" s="37" t="s">
        <v>2</v>
      </c>
      <c r="AB9" s="282"/>
      <c r="AC9" s="282"/>
      <c r="AD9" s="290"/>
      <c r="AE9" s="294"/>
      <c r="AF9" s="294"/>
      <c r="AG9" s="294"/>
      <c r="AH9" s="24" t="s">
        <v>35</v>
      </c>
      <c r="AI9" s="4" t="s">
        <v>0</v>
      </c>
      <c r="AJ9" s="24" t="s">
        <v>35</v>
      </c>
      <c r="AK9" s="4" t="s">
        <v>0</v>
      </c>
      <c r="AL9" s="24" t="s">
        <v>35</v>
      </c>
      <c r="AM9" s="4" t="s">
        <v>0</v>
      </c>
      <c r="AN9" s="24" t="s">
        <v>35</v>
      </c>
      <c r="AO9" s="4" t="s">
        <v>0</v>
      </c>
      <c r="AP9" s="24" t="s">
        <v>35</v>
      </c>
      <c r="AQ9" s="4" t="s">
        <v>0</v>
      </c>
      <c r="AR9" s="24" t="s">
        <v>35</v>
      </c>
      <c r="AS9" s="4" t="s">
        <v>0</v>
      </c>
      <c r="AT9" s="24" t="s">
        <v>35</v>
      </c>
      <c r="AU9" s="13" t="s">
        <v>0</v>
      </c>
      <c r="AV9" s="24" t="s">
        <v>35</v>
      </c>
      <c r="AW9" s="13" t="s">
        <v>0</v>
      </c>
      <c r="AX9" s="24" t="s">
        <v>35</v>
      </c>
      <c r="AY9" s="13" t="s">
        <v>0</v>
      </c>
      <c r="AZ9" s="24" t="s">
        <v>35</v>
      </c>
      <c r="BA9" s="13" t="s">
        <v>0</v>
      </c>
      <c r="BB9" s="24" t="s">
        <v>35</v>
      </c>
      <c r="BC9" s="13" t="s">
        <v>0</v>
      </c>
      <c r="BD9" s="24" t="s">
        <v>35</v>
      </c>
      <c r="BE9" s="14" t="s">
        <v>0</v>
      </c>
      <c r="BF9" s="14"/>
      <c r="BG9" s="24" t="s">
        <v>35</v>
      </c>
      <c r="BH9" s="13" t="s">
        <v>0</v>
      </c>
      <c r="BI9" s="24" t="s">
        <v>35</v>
      </c>
      <c r="BJ9" s="4" t="s">
        <v>0</v>
      </c>
      <c r="BK9" s="24" t="s">
        <v>35</v>
      </c>
      <c r="BL9" s="13" t="s">
        <v>0</v>
      </c>
      <c r="BM9" s="24" t="s">
        <v>71</v>
      </c>
      <c r="BN9" s="13" t="s">
        <v>0</v>
      </c>
      <c r="BO9" s="53"/>
      <c r="BP9" s="24" t="s">
        <v>35</v>
      </c>
      <c r="BQ9" s="13" t="s">
        <v>0</v>
      </c>
      <c r="BR9" s="24" t="s">
        <v>35</v>
      </c>
      <c r="BS9" s="13" t="s">
        <v>0</v>
      </c>
      <c r="BT9" s="24" t="s">
        <v>35</v>
      </c>
      <c r="BU9" s="13" t="s">
        <v>0</v>
      </c>
      <c r="BV9" s="13"/>
      <c r="BW9" s="24" t="s">
        <v>35</v>
      </c>
      <c r="BX9" s="13" t="s">
        <v>0</v>
      </c>
      <c r="BY9" s="24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8"/>
      <c r="S10" s="45"/>
      <c r="T10" s="45"/>
      <c r="U10" s="43"/>
      <c r="V10" s="286"/>
      <c r="W10" s="288"/>
      <c r="X10" s="350"/>
      <c r="Y10" s="17">
        <v>21</v>
      </c>
      <c r="Z10" s="17">
        <v>22</v>
      </c>
      <c r="AA10" s="18">
        <v>23</v>
      </c>
      <c r="AB10" s="44"/>
      <c r="AC10" s="283"/>
      <c r="AD10" s="43"/>
      <c r="AE10" s="39"/>
      <c r="AF10" s="39"/>
      <c r="AG10" s="39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6"/>
      <c r="BZ10" s="46"/>
      <c r="CA10" s="46"/>
    </row>
    <row r="11" spans="2:80" ht="27" customHeight="1" x14ac:dyDescent="0.2">
      <c r="B11" s="28">
        <v>1</v>
      </c>
      <c r="C11" s="26" t="s">
        <v>58</v>
      </c>
      <c r="D11" s="29">
        <v>554643.11750000005</v>
      </c>
      <c r="E11" s="29">
        <v>2655625.0044</v>
      </c>
      <c r="F11" s="29">
        <v>59724588.400000006</v>
      </c>
      <c r="G11" s="29">
        <v>58910309.652500004</v>
      </c>
      <c r="H11" s="27">
        <f>G11/F11*100</f>
        <v>98.636610532924152</v>
      </c>
      <c r="I11" s="29">
        <v>15165190.200000001</v>
      </c>
      <c r="J11" s="29">
        <v>13183414.559500003</v>
      </c>
      <c r="K11" s="27">
        <f>J11/I11*100</f>
        <v>86.932075269982462</v>
      </c>
      <c r="L11" s="29">
        <v>4301881</v>
      </c>
      <c r="M11" s="29">
        <v>4261871.9340000004</v>
      </c>
      <c r="N11" s="27">
        <f>M11/L11*100</f>
        <v>99.069963441573591</v>
      </c>
      <c r="O11" s="29">
        <v>792405.4</v>
      </c>
      <c r="P11" s="29">
        <v>506927</v>
      </c>
      <c r="Q11" s="29">
        <v>659317.9227</v>
      </c>
      <c r="R11" s="27">
        <f>Q11/O11*100</f>
        <v>83.204622621198681</v>
      </c>
      <c r="S11" s="29">
        <v>237721.62</v>
      </c>
      <c r="T11" s="29">
        <v>237721.62</v>
      </c>
      <c r="U11" s="27">
        <f t="shared" ref="U11:U18" si="0">T11/S11*100</f>
        <v>100</v>
      </c>
      <c r="V11" s="29">
        <v>1000000</v>
      </c>
      <c r="W11" s="29">
        <v>538615</v>
      </c>
      <c r="X11" s="29">
        <v>237721.62</v>
      </c>
      <c r="Y11" s="29">
        <v>4698919</v>
      </c>
      <c r="Z11" s="29">
        <v>3759665.0129</v>
      </c>
      <c r="AA11" s="27">
        <f>Z11/Y11*100</f>
        <v>80.011275208191506</v>
      </c>
      <c r="AB11" s="29">
        <v>1870711</v>
      </c>
      <c r="AC11" s="29">
        <v>1870711</v>
      </c>
      <c r="AD11" s="27">
        <f>AC11/AB11*100</f>
        <v>100</v>
      </c>
      <c r="AE11" s="29">
        <v>4590863</v>
      </c>
      <c r="AF11" s="29">
        <v>2443975</v>
      </c>
      <c r="AG11" s="29">
        <v>1870711</v>
      </c>
      <c r="AH11" s="29">
        <v>1883100</v>
      </c>
      <c r="AI11" s="29">
        <v>1882238.1410000001</v>
      </c>
      <c r="AJ11" s="29">
        <v>445000</v>
      </c>
      <c r="AK11" s="29">
        <v>436399.34100000001</v>
      </c>
      <c r="AL11" s="29"/>
      <c r="AM11" s="29"/>
      <c r="AN11" s="29"/>
      <c r="AO11" s="29"/>
      <c r="AP11" s="29">
        <v>8965288.6999999993</v>
      </c>
      <c r="AQ11" s="29">
        <v>8965288.6999999993</v>
      </c>
      <c r="AR11" s="29">
        <v>6580278.7000000002</v>
      </c>
      <c r="AS11" s="29">
        <v>6580171.6880000001</v>
      </c>
      <c r="AT11" s="29"/>
      <c r="AU11" s="29"/>
      <c r="AV11" s="29">
        <v>583700</v>
      </c>
      <c r="AW11" s="29">
        <v>720620.20140000002</v>
      </c>
      <c r="AX11" s="29">
        <v>890480</v>
      </c>
      <c r="AY11" s="29">
        <v>779865.61690000002</v>
      </c>
      <c r="AZ11" s="29">
        <v>178351</v>
      </c>
      <c r="BA11" s="29">
        <v>120897.481</v>
      </c>
      <c r="BB11" s="29">
        <v>26030840.599999998</v>
      </c>
      <c r="BC11" s="29">
        <f>242153.27+26781639</f>
        <v>27023792.27</v>
      </c>
      <c r="BD11" s="29">
        <v>1391353.8</v>
      </c>
      <c r="BE11" s="29">
        <v>562538.90859999997</v>
      </c>
      <c r="BF11" s="29"/>
      <c r="BG11" s="29">
        <v>59684442.400000006</v>
      </c>
      <c r="BH11" s="29">
        <f>31924733.9935+26781639</f>
        <v>58706372.993500002</v>
      </c>
      <c r="BI11" s="33"/>
      <c r="BJ11" s="33"/>
      <c r="BK11" s="29">
        <v>40146</v>
      </c>
      <c r="BL11" s="29">
        <v>33207.159</v>
      </c>
      <c r="BM11" s="27"/>
      <c r="BN11" s="27"/>
      <c r="BO11" s="27"/>
      <c r="BP11" s="27"/>
      <c r="BQ11" s="27">
        <v>170729.5</v>
      </c>
      <c r="BR11" s="31">
        <v>2496395.6</v>
      </c>
      <c r="BS11" s="31">
        <v>1360000</v>
      </c>
      <c r="BT11" s="27"/>
      <c r="BU11" s="27"/>
      <c r="BV11" s="27"/>
      <c r="BW11" s="29">
        <v>2536541.6</v>
      </c>
      <c r="BX11" s="29">
        <v>1563936.659</v>
      </c>
      <c r="BY11" s="50">
        <f t="shared" ref="BY11:BZ16" si="1">L11+Y11</f>
        <v>9000800</v>
      </c>
      <c r="BZ11" s="50">
        <f t="shared" si="1"/>
        <v>8021536.9469000008</v>
      </c>
      <c r="CA11" s="33">
        <f>BZ11/BY11*100</f>
        <v>89.120266497422463</v>
      </c>
      <c r="CB11" s="49">
        <f t="shared" ref="CB11:CB22" si="2">AO11+AQ11+AS11+AU11+BC11+BJ11+BL11+BN11</f>
        <v>42602459.817000002</v>
      </c>
    </row>
    <row r="12" spans="2:80" s="21" customFormat="1" ht="27" customHeight="1" x14ac:dyDescent="0.2">
      <c r="B12" s="28">
        <v>2</v>
      </c>
      <c r="C12" s="26" t="s">
        <v>45</v>
      </c>
      <c r="D12" s="29">
        <v>274073.02010000002</v>
      </c>
      <c r="E12" s="29">
        <v>198384.02519999997</v>
      </c>
      <c r="F12" s="29">
        <v>2480397.1101000011</v>
      </c>
      <c r="G12" s="29">
        <v>2336679.5160000008</v>
      </c>
      <c r="H12" s="27">
        <v>94.20586350811358</v>
      </c>
      <c r="I12" s="29">
        <v>853719.60009999992</v>
      </c>
      <c r="J12" s="29">
        <v>726882.01600000006</v>
      </c>
      <c r="K12" s="27">
        <v>85.1</v>
      </c>
      <c r="L12" s="29">
        <v>92681.000000000029</v>
      </c>
      <c r="M12" s="29">
        <v>36326.500999999997</v>
      </c>
      <c r="N12" s="27">
        <v>39.19519750542181</v>
      </c>
      <c r="O12" s="29">
        <v>359964.2</v>
      </c>
      <c r="P12" s="29"/>
      <c r="Q12" s="29">
        <v>328270.29999999993</v>
      </c>
      <c r="R12" s="27">
        <v>91.195263306739932</v>
      </c>
      <c r="S12" s="29">
        <v>34285.299999999988</v>
      </c>
      <c r="T12" s="29">
        <v>34951.760000000009</v>
      </c>
      <c r="U12" s="27">
        <f t="shared" si="0"/>
        <v>101.94386515503734</v>
      </c>
      <c r="V12" s="29">
        <v>2122658.1000000006</v>
      </c>
      <c r="W12" s="29">
        <v>1355148.7999999993</v>
      </c>
      <c r="X12" s="29">
        <v>34285.299999999988</v>
      </c>
      <c r="Y12" s="29">
        <v>145807.20000000001</v>
      </c>
      <c r="Z12" s="29">
        <v>168860.2999999999</v>
      </c>
      <c r="AA12" s="27">
        <v>115.81067327265038</v>
      </c>
      <c r="AB12" s="29">
        <v>22466.099999999991</v>
      </c>
      <c r="AC12" s="29">
        <v>22445.9</v>
      </c>
      <c r="AD12" s="27">
        <f>AC12/AB12*100</f>
        <v>99.910086752930013</v>
      </c>
      <c r="AE12" s="29">
        <v>1030252.6999999997</v>
      </c>
      <c r="AF12" s="29">
        <v>490473.6</v>
      </c>
      <c r="AG12" s="29">
        <v>22466.099999999991</v>
      </c>
      <c r="AH12" s="29">
        <v>33412.300000000003</v>
      </c>
      <c r="AI12" s="29">
        <v>22917.100000000002</v>
      </c>
      <c r="AJ12" s="29">
        <v>27507.599999999999</v>
      </c>
      <c r="AK12" s="29">
        <v>19644.099999999999</v>
      </c>
      <c r="AL12" s="29">
        <v>0</v>
      </c>
      <c r="AM12" s="29">
        <v>0</v>
      </c>
      <c r="AN12" s="29">
        <v>732.2</v>
      </c>
      <c r="AO12" s="29">
        <v>732.2</v>
      </c>
      <c r="AP12" s="29">
        <v>1559584.5</v>
      </c>
      <c r="AQ12" s="29">
        <v>1559584.5</v>
      </c>
      <c r="AR12" s="29">
        <v>9379.9</v>
      </c>
      <c r="AS12" s="29">
        <v>9379.9</v>
      </c>
      <c r="AT12" s="29">
        <v>0</v>
      </c>
      <c r="AU12" s="29">
        <v>0</v>
      </c>
      <c r="AV12" s="29">
        <v>9654.1</v>
      </c>
      <c r="AW12" s="29">
        <v>4761.7640000000001</v>
      </c>
      <c r="AX12" s="29">
        <v>116260.49999999997</v>
      </c>
      <c r="AY12" s="29">
        <v>115646.76000000004</v>
      </c>
      <c r="AZ12" s="29">
        <v>10327.1</v>
      </c>
      <c r="BA12" s="29">
        <v>8414.1</v>
      </c>
      <c r="BB12" s="29">
        <v>46653.91</v>
      </c>
      <c r="BC12" s="29">
        <v>40100.9</v>
      </c>
      <c r="BD12" s="29">
        <v>68432.600099999996</v>
      </c>
      <c r="BE12" s="29">
        <v>30736.891000000003</v>
      </c>
      <c r="BF12" s="29"/>
      <c r="BG12" s="29">
        <v>2480397.1101000011</v>
      </c>
      <c r="BH12" s="29">
        <v>2345375.3160000006</v>
      </c>
      <c r="BI12" s="33">
        <v>0</v>
      </c>
      <c r="BJ12" s="33">
        <v>0</v>
      </c>
      <c r="BK12" s="27"/>
      <c r="BL12" s="27"/>
      <c r="BM12" s="27"/>
      <c r="BN12" s="27"/>
      <c r="BO12" s="27"/>
      <c r="BP12" s="27"/>
      <c r="BQ12" s="29">
        <v>-8695.7999999999993</v>
      </c>
      <c r="BR12" s="29">
        <v>169602.5</v>
      </c>
      <c r="BS12" s="29">
        <v>54758.65600000001</v>
      </c>
      <c r="BT12" s="27"/>
      <c r="BU12" s="27"/>
      <c r="BV12" s="27"/>
      <c r="BW12" s="27">
        <v>169602.5</v>
      </c>
      <c r="BX12" s="27">
        <v>46062.856000000007</v>
      </c>
      <c r="BY12" s="33">
        <f t="shared" si="1"/>
        <v>238488.20000000004</v>
      </c>
      <c r="BZ12" s="33">
        <f t="shared" si="1"/>
        <v>205186.80099999989</v>
      </c>
      <c r="CA12" s="33">
        <f t="shared" ref="CA12:CA22" si="3">BZ12/BY12*100</f>
        <v>86.036458407585727</v>
      </c>
      <c r="CB12" s="49">
        <f t="shared" si="2"/>
        <v>1609797.4999999998</v>
      </c>
    </row>
    <row r="13" spans="2:80" s="21" customFormat="1" ht="27" customHeight="1" x14ac:dyDescent="0.2">
      <c r="B13" s="28">
        <v>3</v>
      </c>
      <c r="C13" s="26" t="s">
        <v>46</v>
      </c>
      <c r="D13" s="29">
        <v>359699.26839999988</v>
      </c>
      <c r="E13" s="29">
        <v>590719.14830000012</v>
      </c>
      <c r="F13" s="29">
        <v>4406652.910000002</v>
      </c>
      <c r="G13" s="29">
        <v>4428332.4700000007</v>
      </c>
      <c r="H13" s="27">
        <v>100.49197339665217</v>
      </c>
      <c r="I13" s="29">
        <v>1402429.78</v>
      </c>
      <c r="J13" s="29">
        <v>1443717.07</v>
      </c>
      <c r="K13" s="27">
        <v>102.94398269266644</v>
      </c>
      <c r="L13" s="29">
        <v>146696.30000000005</v>
      </c>
      <c r="M13" s="29">
        <v>132043.19000000003</v>
      </c>
      <c r="N13" s="27">
        <v>90.011261361056825</v>
      </c>
      <c r="O13" s="29">
        <v>619867.10000000009</v>
      </c>
      <c r="P13" s="29"/>
      <c r="Q13" s="29">
        <v>626646.30000000016</v>
      </c>
      <c r="R13" s="27">
        <v>101.09365378481937</v>
      </c>
      <c r="S13" s="29">
        <v>77378.400000000038</v>
      </c>
      <c r="T13" s="29">
        <v>84156.709999999992</v>
      </c>
      <c r="U13" s="27">
        <f t="shared" si="0"/>
        <v>108.75995109746384</v>
      </c>
      <c r="V13" s="29">
        <v>1207109.3999999999</v>
      </c>
      <c r="W13" s="29">
        <v>651839.07600000012</v>
      </c>
      <c r="X13" s="29">
        <v>77378.400000000038</v>
      </c>
      <c r="Y13" s="29">
        <v>282619.18</v>
      </c>
      <c r="Z13" s="29">
        <v>315727.29999999993</v>
      </c>
      <c r="AA13" s="27">
        <v>111.71474632401096</v>
      </c>
      <c r="AB13" s="29">
        <v>36143.78</v>
      </c>
      <c r="AC13" s="29">
        <v>54599.080000000009</v>
      </c>
      <c r="AD13" s="27">
        <f t="shared" ref="AD13:AD22" si="4">AC13/AB13*100</f>
        <v>151.06079109600603</v>
      </c>
      <c r="AE13" s="29">
        <v>598890.59999999986</v>
      </c>
      <c r="AF13" s="29">
        <v>323400.924</v>
      </c>
      <c r="AG13" s="29">
        <v>36143.78</v>
      </c>
      <c r="AH13" s="29">
        <v>72820.2</v>
      </c>
      <c r="AI13" s="29">
        <v>77551.900000000009</v>
      </c>
      <c r="AJ13" s="29">
        <v>43000</v>
      </c>
      <c r="AK13" s="29">
        <v>45985</v>
      </c>
      <c r="AL13" s="29"/>
      <c r="AM13" s="29"/>
      <c r="AN13" s="29"/>
      <c r="AO13" s="29"/>
      <c r="AP13" s="29">
        <v>2926344.0000000014</v>
      </c>
      <c r="AQ13" s="29">
        <v>2926344.0000000014</v>
      </c>
      <c r="AR13" s="29">
        <v>5692.5999999999985</v>
      </c>
      <c r="AS13" s="29">
        <v>5692.5999999999985</v>
      </c>
      <c r="AT13" s="29">
        <v>0</v>
      </c>
      <c r="AU13" s="29">
        <v>0</v>
      </c>
      <c r="AV13" s="29">
        <v>7696.4</v>
      </c>
      <c r="AW13" s="29">
        <v>9083.9499999999971</v>
      </c>
      <c r="AX13" s="29">
        <v>126945.5</v>
      </c>
      <c r="AY13" s="29">
        <v>135123.22999999998</v>
      </c>
      <c r="AZ13" s="29">
        <v>35094.5</v>
      </c>
      <c r="BA13" s="29">
        <v>31823.200000000001</v>
      </c>
      <c r="BB13" s="29">
        <v>47167.130000000005</v>
      </c>
      <c r="BC13" s="29">
        <v>40069.100000000006</v>
      </c>
      <c r="BD13" s="29">
        <v>67690.600000000006</v>
      </c>
      <c r="BE13" s="29">
        <v>69731.800000000017</v>
      </c>
      <c r="BF13" s="29">
        <v>-24394.600000000006</v>
      </c>
      <c r="BG13" s="29">
        <v>4381633.5100000026</v>
      </c>
      <c r="BH13" s="29">
        <v>4415822.7700000005</v>
      </c>
      <c r="BI13" s="33">
        <v>0</v>
      </c>
      <c r="BJ13" s="33">
        <v>0</v>
      </c>
      <c r="BK13" s="29">
        <v>25019.4</v>
      </c>
      <c r="BL13" s="29">
        <v>12509.7</v>
      </c>
      <c r="BM13" s="29"/>
      <c r="BN13" s="29"/>
      <c r="BO13" s="29"/>
      <c r="BP13" s="29">
        <v>0</v>
      </c>
      <c r="BQ13" s="29"/>
      <c r="BR13" s="29">
        <v>190701.4</v>
      </c>
      <c r="BS13" s="29">
        <v>148228.68</v>
      </c>
      <c r="BT13" s="29"/>
      <c r="BU13" s="29"/>
      <c r="BV13" s="29">
        <v>-3008.88</v>
      </c>
      <c r="BW13" s="51">
        <v>215720.79999999996</v>
      </c>
      <c r="BX13" s="51">
        <v>160738.38</v>
      </c>
      <c r="BY13" s="50">
        <f t="shared" si="1"/>
        <v>429315.48000000004</v>
      </c>
      <c r="BZ13" s="50">
        <f t="shared" si="1"/>
        <v>447770.49</v>
      </c>
      <c r="CA13" s="33">
        <f t="shared" si="3"/>
        <v>104.29870593065964</v>
      </c>
      <c r="CB13" s="49">
        <f t="shared" si="2"/>
        <v>2984615.4000000018</v>
      </c>
    </row>
    <row r="14" spans="2:80" s="21" customFormat="1" ht="27" customHeight="1" x14ac:dyDescent="0.2">
      <c r="B14" s="28">
        <v>4</v>
      </c>
      <c r="C14" s="26" t="s">
        <v>47</v>
      </c>
      <c r="D14" s="50">
        <v>666589.69999999972</v>
      </c>
      <c r="E14" s="50">
        <v>49163.6</v>
      </c>
      <c r="F14" s="29">
        <v>4894229.5</v>
      </c>
      <c r="G14" s="29">
        <v>4854633.2000000011</v>
      </c>
      <c r="H14" s="27">
        <v>99.190959475848061</v>
      </c>
      <c r="I14" s="29">
        <v>1944465.7000000009</v>
      </c>
      <c r="J14" s="29">
        <v>1896338.1999999993</v>
      </c>
      <c r="K14" s="27">
        <v>97.524898484966755</v>
      </c>
      <c r="L14" s="29">
        <v>236411.09999999998</v>
      </c>
      <c r="M14" s="29">
        <v>212772.40000000005</v>
      </c>
      <c r="N14" s="27">
        <v>90.001019410679135</v>
      </c>
      <c r="O14" s="29">
        <v>811873.5</v>
      </c>
      <c r="P14" s="29"/>
      <c r="Q14" s="29">
        <v>793964.90000000026</v>
      </c>
      <c r="R14" s="27">
        <v>97.794163745953071</v>
      </c>
      <c r="S14" s="27">
        <v>92877.5</v>
      </c>
      <c r="T14" s="29">
        <v>133322.20000000001</v>
      </c>
      <c r="U14" s="27">
        <f t="shared" si="0"/>
        <v>143.54628408387393</v>
      </c>
      <c r="V14" s="29">
        <v>3751162.4</v>
      </c>
      <c r="W14" s="29">
        <v>1966722.5</v>
      </c>
      <c r="X14" s="29">
        <v>92877.5</v>
      </c>
      <c r="Y14" s="29">
        <v>337466.89999999997</v>
      </c>
      <c r="Z14" s="29">
        <v>375128.20000000013</v>
      </c>
      <c r="AA14" s="27">
        <v>111.15999821019489</v>
      </c>
      <c r="AB14" s="29">
        <v>30073.300000000003</v>
      </c>
      <c r="AC14" s="29">
        <v>55976.899999999994</v>
      </c>
      <c r="AD14" s="27">
        <f t="shared" si="4"/>
        <v>186.13487711691096</v>
      </c>
      <c r="AE14" s="29">
        <v>1406455.4000000001</v>
      </c>
      <c r="AF14" s="29">
        <v>722956.70000000007</v>
      </c>
      <c r="AG14" s="29">
        <v>30073.300000000003</v>
      </c>
      <c r="AH14" s="29">
        <v>86567.6</v>
      </c>
      <c r="AI14" s="29">
        <v>79708.099999999991</v>
      </c>
      <c r="AJ14" s="29">
        <v>48270</v>
      </c>
      <c r="AK14" s="29">
        <v>53835.7</v>
      </c>
      <c r="AL14" s="29">
        <v>1381.4</v>
      </c>
      <c r="AM14" s="29">
        <v>199.9</v>
      </c>
      <c r="AN14" s="29"/>
      <c r="AO14" s="29"/>
      <c r="AP14" s="29">
        <v>2910954.2000000016</v>
      </c>
      <c r="AQ14" s="29">
        <v>2910954.2000000016</v>
      </c>
      <c r="AR14" s="29">
        <v>0</v>
      </c>
      <c r="AS14" s="29">
        <v>0</v>
      </c>
      <c r="AT14" s="29">
        <v>0</v>
      </c>
      <c r="AU14" s="29">
        <v>0</v>
      </c>
      <c r="AV14" s="29">
        <v>17364.3</v>
      </c>
      <c r="AW14" s="29">
        <v>21958.700000000004</v>
      </c>
      <c r="AX14" s="29">
        <v>166906.70000000001</v>
      </c>
      <c r="AY14" s="29">
        <v>135251.09999999998</v>
      </c>
      <c r="AZ14" s="29">
        <v>185664.2</v>
      </c>
      <c r="BA14" s="29">
        <v>154179.70000000001</v>
      </c>
      <c r="BB14" s="29">
        <v>32290</v>
      </c>
      <c r="BC14" s="29">
        <v>27099.9</v>
      </c>
      <c r="BD14" s="29">
        <v>52560</v>
      </c>
      <c r="BE14" s="29">
        <v>69339.500000000015</v>
      </c>
      <c r="BF14" s="29">
        <v>-19645.8</v>
      </c>
      <c r="BG14" s="29">
        <v>4887709.8999999994</v>
      </c>
      <c r="BH14" s="29">
        <v>4834392.3</v>
      </c>
      <c r="BI14" s="33"/>
      <c r="BJ14" s="33"/>
      <c r="BK14" s="29">
        <v>6519.6</v>
      </c>
      <c r="BL14" s="29">
        <v>18519.599999999999</v>
      </c>
      <c r="BM14" s="29"/>
      <c r="BN14" s="29"/>
      <c r="BO14" s="29"/>
      <c r="BP14" s="29"/>
      <c r="BQ14" s="29"/>
      <c r="BR14" s="29">
        <v>137861.4</v>
      </c>
      <c r="BS14" s="29">
        <v>114043.49999999997</v>
      </c>
      <c r="BT14" s="29">
        <v>0</v>
      </c>
      <c r="BU14" s="29">
        <v>1721.3000000000002</v>
      </c>
      <c r="BV14" s="29">
        <v>-6019.8</v>
      </c>
      <c r="BW14" s="29">
        <v>144381</v>
      </c>
      <c r="BX14" s="29">
        <v>134284.4</v>
      </c>
      <c r="BY14" s="50">
        <f t="shared" si="1"/>
        <v>573878</v>
      </c>
      <c r="BZ14" s="50">
        <f t="shared" si="1"/>
        <v>587900.60000000021</v>
      </c>
      <c r="CA14" s="33">
        <f t="shared" si="3"/>
        <v>102.44348101861375</v>
      </c>
      <c r="CB14" s="49">
        <f t="shared" si="2"/>
        <v>2956573.7000000016</v>
      </c>
    </row>
    <row r="15" spans="2:80" s="21" customFormat="1" ht="27" customHeight="1" x14ac:dyDescent="0.2">
      <c r="B15" s="28">
        <v>5</v>
      </c>
      <c r="C15" s="26" t="s">
        <v>48</v>
      </c>
      <c r="D15" s="50">
        <v>148300.97049999997</v>
      </c>
      <c r="E15" s="50">
        <v>194832.58490000002</v>
      </c>
      <c r="F15" s="29">
        <v>4177656.0071999999</v>
      </c>
      <c r="G15" s="29">
        <v>4129186.2999999993</v>
      </c>
      <c r="H15" s="27">
        <v>98.839787021323318</v>
      </c>
      <c r="I15" s="29">
        <v>1053235.8072000004</v>
      </c>
      <c r="J15" s="29">
        <v>1035475</v>
      </c>
      <c r="K15" s="27">
        <v>98.313691285599475</v>
      </c>
      <c r="L15" s="29">
        <v>79359.407200000016</v>
      </c>
      <c r="M15" s="29">
        <v>67695.100000000006</v>
      </c>
      <c r="N15" s="27">
        <v>85.301922466981324</v>
      </c>
      <c r="O15" s="29">
        <v>438116.99999999994</v>
      </c>
      <c r="P15" s="29"/>
      <c r="Q15" s="29">
        <v>390934.60000000003</v>
      </c>
      <c r="R15" s="27">
        <v>89.230639304112842</v>
      </c>
      <c r="S15" s="29">
        <v>93122.299999999988</v>
      </c>
      <c r="T15" s="29">
        <v>84948.6</v>
      </c>
      <c r="U15" s="27">
        <f>T15/S15*100</f>
        <v>91.222617998052044</v>
      </c>
      <c r="V15" s="29">
        <v>1859662.5999999994</v>
      </c>
      <c r="W15" s="29">
        <v>1125186.7</v>
      </c>
      <c r="X15" s="29">
        <v>87758.399999999994</v>
      </c>
      <c r="Y15" s="29">
        <v>235893.6</v>
      </c>
      <c r="Z15" s="29">
        <v>252762.19999999995</v>
      </c>
      <c r="AA15" s="27">
        <v>107.15093584565243</v>
      </c>
      <c r="AB15" s="29">
        <v>66182.807199999981</v>
      </c>
      <c r="AC15" s="29">
        <v>61399.8</v>
      </c>
      <c r="AD15" s="27">
        <f>AC15/AB15*100</f>
        <v>92.773036680740887</v>
      </c>
      <c r="AE15" s="29">
        <v>767912.9</v>
      </c>
      <c r="AF15" s="29">
        <v>372663.69999999995</v>
      </c>
      <c r="AG15" s="29">
        <v>66182.807199999981</v>
      </c>
      <c r="AH15" s="29">
        <v>31671</v>
      </c>
      <c r="AI15" s="29">
        <v>29252.000000000004</v>
      </c>
      <c r="AJ15" s="29">
        <v>21550</v>
      </c>
      <c r="AK15" s="29">
        <v>22467</v>
      </c>
      <c r="AL15" s="29">
        <v>10</v>
      </c>
      <c r="AM15" s="29">
        <v>90</v>
      </c>
      <c r="AN15" s="29"/>
      <c r="AO15" s="29"/>
      <c r="AP15" s="29">
        <v>2891626.4999999995</v>
      </c>
      <c r="AQ15" s="29">
        <v>2891626.4999999995</v>
      </c>
      <c r="AR15" s="29">
        <v>15251.5</v>
      </c>
      <c r="AS15" s="29">
        <v>15864.9</v>
      </c>
      <c r="AT15" s="29">
        <v>0</v>
      </c>
      <c r="AU15" s="29">
        <v>0</v>
      </c>
      <c r="AV15" s="29">
        <v>8385.6</v>
      </c>
      <c r="AW15" s="29">
        <v>11931.699999999999</v>
      </c>
      <c r="AX15" s="29">
        <v>201831.1</v>
      </c>
      <c r="AY15" s="29">
        <v>225875.8</v>
      </c>
      <c r="AZ15" s="29">
        <v>18778</v>
      </c>
      <c r="BA15" s="29">
        <v>16411.400000000001</v>
      </c>
      <c r="BB15" s="29">
        <v>77192.2</v>
      </c>
      <c r="BC15" s="29">
        <v>49600.899999999994</v>
      </c>
      <c r="BD15" s="29">
        <v>17283.099999999999</v>
      </c>
      <c r="BE15" s="29">
        <v>18055.2</v>
      </c>
      <c r="BF15" s="29">
        <v>-7321.9169999999995</v>
      </c>
      <c r="BG15" s="29">
        <v>4036949.0071999999</v>
      </c>
      <c r="BH15" s="29">
        <v>3992567.2999999984</v>
      </c>
      <c r="BI15" s="33">
        <v>0</v>
      </c>
      <c r="BJ15" s="33">
        <v>0</v>
      </c>
      <c r="BK15" s="29">
        <v>0</v>
      </c>
      <c r="BL15" s="29">
        <v>0</v>
      </c>
      <c r="BM15" s="29">
        <v>140350</v>
      </c>
      <c r="BN15" s="29">
        <v>136619</v>
      </c>
      <c r="BO15" s="29"/>
      <c r="BP15" s="29">
        <v>357</v>
      </c>
      <c r="BQ15" s="29">
        <v>0</v>
      </c>
      <c r="BR15" s="29">
        <v>372388.30000000005</v>
      </c>
      <c r="BS15" s="29">
        <v>59260.3</v>
      </c>
      <c r="BT15" s="29"/>
      <c r="BU15" s="29"/>
      <c r="BV15" s="29"/>
      <c r="BW15" s="29">
        <v>513095.3</v>
      </c>
      <c r="BX15" s="29">
        <v>195879.3</v>
      </c>
      <c r="BY15" s="50">
        <f t="shared" si="1"/>
        <v>315253.00719999999</v>
      </c>
      <c r="BZ15" s="50">
        <f t="shared" si="1"/>
        <v>320457.29999999993</v>
      </c>
      <c r="CA15" s="33">
        <f t="shared" si="3"/>
        <v>101.65083050157816</v>
      </c>
      <c r="CB15" s="49">
        <f t="shared" si="2"/>
        <v>3093711.2999999993</v>
      </c>
    </row>
    <row r="16" spans="2:80" s="21" customFormat="1" ht="27" customHeight="1" x14ac:dyDescent="0.2">
      <c r="B16" s="28">
        <v>6</v>
      </c>
      <c r="C16" s="26" t="s">
        <v>49</v>
      </c>
      <c r="D16" s="50">
        <v>534172.10420000006</v>
      </c>
      <c r="E16" s="50">
        <v>15183.388499999999</v>
      </c>
      <c r="F16" s="29">
        <v>4904396.8801999995</v>
      </c>
      <c r="G16" s="29">
        <v>4699134.147400002</v>
      </c>
      <c r="H16" s="27">
        <v>95.814720182441121</v>
      </c>
      <c r="I16" s="29">
        <v>1612573.9497000002</v>
      </c>
      <c r="J16" s="29">
        <v>1415689.7014000008</v>
      </c>
      <c r="K16" s="27">
        <v>87.790684059070443</v>
      </c>
      <c r="L16" s="29">
        <v>154603.9112</v>
      </c>
      <c r="M16" s="29">
        <v>150528.10499999989</v>
      </c>
      <c r="N16" s="27">
        <v>97.363710808889223</v>
      </c>
      <c r="O16" s="29">
        <v>448980.02500000002</v>
      </c>
      <c r="P16" s="29"/>
      <c r="Q16" s="29">
        <v>362643.28260000015</v>
      </c>
      <c r="R16" s="27">
        <v>80.770471381215714</v>
      </c>
      <c r="S16" s="29">
        <v>86084.599999999991</v>
      </c>
      <c r="T16" s="29">
        <v>69423.779988694165</v>
      </c>
      <c r="U16" s="27">
        <f>T16/S16*100</f>
        <v>80.645992417568507</v>
      </c>
      <c r="V16" s="29">
        <v>2078424.8000000005</v>
      </c>
      <c r="W16" s="29">
        <v>1381370.9676000006</v>
      </c>
      <c r="X16" s="29">
        <v>86084.599999999991</v>
      </c>
      <c r="Y16" s="29">
        <v>294918.45100000012</v>
      </c>
      <c r="Z16" s="29">
        <v>267088.31130000006</v>
      </c>
      <c r="AA16" s="27">
        <v>90.563445723509489</v>
      </c>
      <c r="AB16" s="29">
        <v>52609.200000000012</v>
      </c>
      <c r="AC16" s="29">
        <v>39755</v>
      </c>
      <c r="AD16" s="27">
        <f>AC16/AB16*100</f>
        <v>75.566630931472048</v>
      </c>
      <c r="AE16" s="27">
        <v>500234.40100000001</v>
      </c>
      <c r="AF16" s="29">
        <v>280645.54499999987</v>
      </c>
      <c r="AG16" s="29">
        <v>52609.200000000012</v>
      </c>
      <c r="AH16" s="29">
        <v>106282.6802</v>
      </c>
      <c r="AI16" s="29">
        <v>101809.70299999996</v>
      </c>
      <c r="AJ16" s="29">
        <v>56170</v>
      </c>
      <c r="AK16" s="29">
        <v>54330.799999999996</v>
      </c>
      <c r="AL16" s="29"/>
      <c r="AM16" s="29"/>
      <c r="AN16" s="29"/>
      <c r="AO16" s="29"/>
      <c r="AP16" s="29">
        <v>3081190.7000000007</v>
      </c>
      <c r="AQ16" s="29">
        <v>3081132.1000000006</v>
      </c>
      <c r="AR16" s="29">
        <v>45595.7</v>
      </c>
      <c r="AS16" s="29">
        <v>44858.493000000002</v>
      </c>
      <c r="AT16" s="29"/>
      <c r="AU16" s="29"/>
      <c r="AV16" s="29">
        <v>57632.365499999993</v>
      </c>
      <c r="AW16" s="29">
        <v>54574.120999999999</v>
      </c>
      <c r="AX16" s="29">
        <v>233474.20009999999</v>
      </c>
      <c r="AY16" s="29">
        <v>194440.38689999992</v>
      </c>
      <c r="AZ16" s="29">
        <v>23509.400099999999</v>
      </c>
      <c r="BA16" s="29">
        <v>15573.634999999998</v>
      </c>
      <c r="BB16" s="29">
        <v>78487.030499999979</v>
      </c>
      <c r="BC16" s="29">
        <v>71817.250000000015</v>
      </c>
      <c r="BD16" s="29">
        <v>236602.91660000006</v>
      </c>
      <c r="BE16" s="29">
        <v>214301.35659999997</v>
      </c>
      <c r="BF16" s="29">
        <v>-1834</v>
      </c>
      <c r="BG16" s="29">
        <v>4817447.3801999995</v>
      </c>
      <c r="BH16" s="29">
        <v>4613097.5444000009</v>
      </c>
      <c r="BI16" s="33"/>
      <c r="BJ16" s="33"/>
      <c r="BK16" s="29">
        <v>86549.5</v>
      </c>
      <c r="BL16" s="29">
        <v>85636.603000000003</v>
      </c>
      <c r="BM16" s="29"/>
      <c r="BN16" s="29"/>
      <c r="BO16" s="29"/>
      <c r="BP16" s="29">
        <v>400</v>
      </c>
      <c r="BQ16" s="29">
        <v>400</v>
      </c>
      <c r="BR16" s="29">
        <v>249586.59520000001</v>
      </c>
      <c r="BS16" s="29">
        <v>192638.79649999997</v>
      </c>
      <c r="BT16" s="29"/>
      <c r="BU16" s="29"/>
      <c r="BV16" s="29"/>
      <c r="BW16" s="29">
        <v>336536.09519999992</v>
      </c>
      <c r="BX16" s="29">
        <v>278675.3995</v>
      </c>
      <c r="BY16" s="50">
        <f t="shared" si="1"/>
        <v>449522.36220000009</v>
      </c>
      <c r="BZ16" s="50">
        <f t="shared" si="1"/>
        <v>417616.41629999992</v>
      </c>
      <c r="CA16" s="33">
        <f t="shared" si="3"/>
        <v>92.902256131630509</v>
      </c>
      <c r="CB16" s="49">
        <f t="shared" si="2"/>
        <v>3283444.4460000005</v>
      </c>
    </row>
    <row r="17" spans="1:80" s="21" customFormat="1" ht="27" customHeight="1" x14ac:dyDescent="0.2">
      <c r="B17" s="28">
        <v>7</v>
      </c>
      <c r="C17" s="26" t="s">
        <v>50</v>
      </c>
      <c r="D17" s="50">
        <v>501153.62140000006</v>
      </c>
      <c r="E17" s="50">
        <v>384057.46620000002</v>
      </c>
      <c r="F17" s="29">
        <v>4847629.2004000004</v>
      </c>
      <c r="G17" s="29">
        <v>4782768.9090999989</v>
      </c>
      <c r="H17" s="27">
        <v>98.662020368747477</v>
      </c>
      <c r="I17" s="29">
        <v>1880127.1001999995</v>
      </c>
      <c r="J17" s="29">
        <v>1827876.8090000004</v>
      </c>
      <c r="K17" s="27">
        <v>97.220917075529584</v>
      </c>
      <c r="L17" s="29">
        <v>496905.29999999987</v>
      </c>
      <c r="M17" s="29">
        <v>490467.40000000008</v>
      </c>
      <c r="N17" s="27">
        <v>98.674616672432393</v>
      </c>
      <c r="O17" s="29">
        <v>412712.20000000007</v>
      </c>
      <c r="P17" s="29"/>
      <c r="Q17" s="29">
        <v>413570.10000000003</v>
      </c>
      <c r="R17" s="27">
        <v>100.20786882481303</v>
      </c>
      <c r="S17" s="29">
        <v>71330.05</v>
      </c>
      <c r="T17" s="29">
        <v>77425.527000000016</v>
      </c>
      <c r="U17" s="27">
        <f t="shared" si="0"/>
        <v>108.54545454545456</v>
      </c>
      <c r="V17" s="29">
        <v>1779613.2999999998</v>
      </c>
      <c r="W17" s="29">
        <v>1105478.2406000001</v>
      </c>
      <c r="X17" s="29">
        <v>71330.05</v>
      </c>
      <c r="Y17" s="27">
        <v>358757.60000000015</v>
      </c>
      <c r="Z17" s="27">
        <v>402886.10000000003</v>
      </c>
      <c r="AA17" s="27">
        <v>112.30036659850546</v>
      </c>
      <c r="AB17" s="29">
        <v>149875.82500000001</v>
      </c>
      <c r="AC17" s="29">
        <v>161865.89099999995</v>
      </c>
      <c r="AD17" s="27">
        <f t="shared" si="4"/>
        <v>107.99999999999996</v>
      </c>
      <c r="AE17" s="27">
        <v>1850674.9000000001</v>
      </c>
      <c r="AF17" s="27">
        <v>948397.76433700009</v>
      </c>
      <c r="AG17" s="27">
        <v>163500.90000000002</v>
      </c>
      <c r="AH17" s="29">
        <v>112351.8</v>
      </c>
      <c r="AI17" s="29">
        <v>112469.1</v>
      </c>
      <c r="AJ17" s="29">
        <v>50400</v>
      </c>
      <c r="AK17" s="29">
        <v>53237.9</v>
      </c>
      <c r="AL17" s="27"/>
      <c r="AM17" s="27"/>
      <c r="AN17" s="27"/>
      <c r="AO17" s="27"/>
      <c r="AP17" s="29">
        <v>2860143.7</v>
      </c>
      <c r="AQ17" s="29">
        <v>2860143.7</v>
      </c>
      <c r="AR17" s="27">
        <v>33687.700100000002</v>
      </c>
      <c r="AS17" s="27">
        <v>33491.700100000002</v>
      </c>
      <c r="AT17" s="29">
        <v>20000</v>
      </c>
      <c r="AU17" s="29">
        <v>20766.900000000001</v>
      </c>
      <c r="AV17" s="29">
        <v>121685.3002</v>
      </c>
      <c r="AW17" s="29">
        <v>95882.257999999987</v>
      </c>
      <c r="AX17" s="27">
        <v>180684.19999999998</v>
      </c>
      <c r="AY17" s="29">
        <v>185483.6</v>
      </c>
      <c r="AZ17" s="29">
        <v>7416.1</v>
      </c>
      <c r="BA17" s="29">
        <v>4805.3</v>
      </c>
      <c r="BB17" s="27">
        <v>48330.700100000002</v>
      </c>
      <c r="BC17" s="27">
        <v>29749.899999999998</v>
      </c>
      <c r="BD17" s="27">
        <v>139214.6</v>
      </c>
      <c r="BE17" s="27">
        <v>69223.050999999992</v>
      </c>
      <c r="BF17" s="27"/>
      <c r="BG17" s="29">
        <v>4842289.2004000004</v>
      </c>
      <c r="BH17" s="29">
        <v>4772029.0090999994</v>
      </c>
      <c r="BI17" s="27"/>
      <c r="BJ17" s="27"/>
      <c r="BK17" s="27">
        <v>1700</v>
      </c>
      <c r="BL17" s="27">
        <v>3300</v>
      </c>
      <c r="BM17" s="27">
        <v>4895</v>
      </c>
      <c r="BN17" s="27">
        <v>9140.41</v>
      </c>
      <c r="BO17" s="50">
        <v>15000</v>
      </c>
      <c r="BP17" s="27">
        <v>3640</v>
      </c>
      <c r="BQ17" s="27">
        <v>7440.4000000000005</v>
      </c>
      <c r="BR17" s="29">
        <v>141750.20000000001</v>
      </c>
      <c r="BS17" s="29">
        <v>129946.55</v>
      </c>
      <c r="BT17" s="27"/>
      <c r="BU17" s="27"/>
      <c r="BV17" s="27"/>
      <c r="BW17" s="27">
        <v>147090.19999999998</v>
      </c>
      <c r="BX17" s="27">
        <v>140686.95000000001</v>
      </c>
      <c r="BY17" s="50">
        <v>855662.9</v>
      </c>
      <c r="BZ17" s="50">
        <f t="shared" ref="BZ17:BZ22" si="5">M17+Z17</f>
        <v>893353.50000000012</v>
      </c>
      <c r="CA17" s="33">
        <f t="shared" si="3"/>
        <v>104.40484214052053</v>
      </c>
      <c r="CB17" s="49">
        <f t="shared" si="2"/>
        <v>2956592.6101000002</v>
      </c>
    </row>
    <row r="18" spans="1:80" s="21" customFormat="1" ht="27" customHeight="1" x14ac:dyDescent="0.2">
      <c r="B18" s="28">
        <v>8</v>
      </c>
      <c r="C18" s="26" t="s">
        <v>51</v>
      </c>
      <c r="D18" s="50">
        <v>383575.0999999998</v>
      </c>
      <c r="E18" s="50">
        <v>22847.4</v>
      </c>
      <c r="F18" s="29">
        <v>5156005</v>
      </c>
      <c r="G18" s="29">
        <v>4964803.2980999984</v>
      </c>
      <c r="H18" s="27">
        <v>96.291669579451494</v>
      </c>
      <c r="I18" s="29">
        <v>1779929.9000000008</v>
      </c>
      <c r="J18" s="29">
        <v>1593091.1381000017</v>
      </c>
      <c r="K18" s="27">
        <v>89.503026950668158</v>
      </c>
      <c r="L18" s="29">
        <v>127624.90000000004</v>
      </c>
      <c r="M18" s="29">
        <v>106087.12619999998</v>
      </c>
      <c r="N18" s="27">
        <v>83.124160097285056</v>
      </c>
      <c r="O18" s="29">
        <v>458799.7</v>
      </c>
      <c r="P18" s="29"/>
      <c r="Q18" s="29">
        <v>415615.67690000025</v>
      </c>
      <c r="R18" s="27">
        <v>90.587608688497454</v>
      </c>
      <c r="S18" s="27">
        <v>71141.199999999983</v>
      </c>
      <c r="T18" s="29">
        <v>64635.4</v>
      </c>
      <c r="U18" s="27">
        <f t="shared" si="0"/>
        <v>90.855088190809283</v>
      </c>
      <c r="V18" s="27">
        <v>1327115.6999999995</v>
      </c>
      <c r="W18" s="29">
        <v>991008.49999999965</v>
      </c>
      <c r="X18" s="29">
        <v>71141.199999999983</v>
      </c>
      <c r="Y18" s="29">
        <v>324541.09999999998</v>
      </c>
      <c r="Z18" s="29">
        <v>324527.43499999988</v>
      </c>
      <c r="AA18" s="27">
        <v>99.99578943930365</v>
      </c>
      <c r="AB18" s="29">
        <v>43171.399999999987</v>
      </c>
      <c r="AC18" s="29">
        <v>39174.699999999983</v>
      </c>
      <c r="AD18" s="27">
        <f t="shared" si="4"/>
        <v>90.742250656684746</v>
      </c>
      <c r="AE18" s="27">
        <v>498920.4</v>
      </c>
      <c r="AF18" s="29">
        <v>264038.3000000001</v>
      </c>
      <c r="AG18" s="29">
        <v>43171.399999999987</v>
      </c>
      <c r="AH18" s="29">
        <v>152472.20000000001</v>
      </c>
      <c r="AI18" s="29">
        <v>122942.9</v>
      </c>
      <c r="AJ18" s="29">
        <v>51680</v>
      </c>
      <c r="AK18" s="29">
        <v>56379.3</v>
      </c>
      <c r="AL18" s="29"/>
      <c r="AM18" s="29"/>
      <c r="AN18" s="29"/>
      <c r="AO18" s="29"/>
      <c r="AP18" s="29">
        <v>3292920.5999999987</v>
      </c>
      <c r="AQ18" s="29">
        <v>3292920.5999999987</v>
      </c>
      <c r="AR18" s="27"/>
      <c r="AS18" s="27"/>
      <c r="AT18" s="29">
        <v>2142.1999999999998</v>
      </c>
      <c r="AU18" s="29">
        <v>3742.2</v>
      </c>
      <c r="AV18" s="29">
        <v>2142.1999999999998</v>
      </c>
      <c r="AW18" s="29">
        <v>3742.2</v>
      </c>
      <c r="AX18" s="29">
        <v>331923.99999999994</v>
      </c>
      <c r="AY18" s="29">
        <v>277059.3000000001</v>
      </c>
      <c r="AZ18" s="29"/>
      <c r="BA18" s="29"/>
      <c r="BB18" s="29">
        <v>83154.5</v>
      </c>
      <c r="BC18" s="29">
        <v>78465.260000000009</v>
      </c>
      <c r="BD18" s="29">
        <v>330745.8</v>
      </c>
      <c r="BE18" s="29">
        <v>286737.19999999995</v>
      </c>
      <c r="BF18" s="29">
        <v>-4008.6689999999999</v>
      </c>
      <c r="BG18" s="29">
        <v>5156005</v>
      </c>
      <c r="BH18" s="29">
        <v>4964476.9980999986</v>
      </c>
      <c r="BI18" s="33"/>
      <c r="BJ18" s="33"/>
      <c r="BK18" s="29"/>
      <c r="BL18" s="29"/>
      <c r="BM18" s="29"/>
      <c r="BN18" s="29"/>
      <c r="BO18" s="29"/>
      <c r="BP18" s="29"/>
      <c r="BQ18" s="29">
        <v>326.3</v>
      </c>
      <c r="BR18" s="29"/>
      <c r="BS18" s="29"/>
      <c r="BT18" s="29"/>
      <c r="BU18" s="29"/>
      <c r="BV18" s="29">
        <v>-3449.1010000000006</v>
      </c>
      <c r="BW18" s="29">
        <v>0</v>
      </c>
      <c r="BX18" s="29">
        <v>326.3</v>
      </c>
      <c r="BY18" s="50">
        <f>L18+Y18</f>
        <v>452166</v>
      </c>
      <c r="BZ18" s="50">
        <f t="shared" si="5"/>
        <v>430614.56119999988</v>
      </c>
      <c r="CA18" s="33">
        <f t="shared" si="3"/>
        <v>95.233733009558406</v>
      </c>
      <c r="CB18" s="49">
        <f t="shared" si="2"/>
        <v>3375128.0599999987</v>
      </c>
    </row>
    <row r="19" spans="1:80" s="21" customFormat="1" ht="27" customHeight="1" x14ac:dyDescent="0.2">
      <c r="B19" s="28">
        <v>9</v>
      </c>
      <c r="C19" s="26" t="s">
        <v>52</v>
      </c>
      <c r="D19" s="50">
        <v>159547.5</v>
      </c>
      <c r="E19" s="50">
        <v>26150.499999999996</v>
      </c>
      <c r="F19" s="29">
        <v>3051702.1000000015</v>
      </c>
      <c r="G19" s="29">
        <v>2985626</v>
      </c>
      <c r="H19" s="27">
        <v>97.834778827199358</v>
      </c>
      <c r="I19" s="29">
        <v>1056327.2999999998</v>
      </c>
      <c r="J19" s="29">
        <v>998941.50000000023</v>
      </c>
      <c r="K19" s="27">
        <v>94.567422426742212</v>
      </c>
      <c r="L19" s="29">
        <v>44893</v>
      </c>
      <c r="M19" s="29">
        <v>34704.600000000006</v>
      </c>
      <c r="N19" s="27">
        <v>77.305147795870184</v>
      </c>
      <c r="O19" s="29">
        <v>195387.20000000004</v>
      </c>
      <c r="P19" s="29"/>
      <c r="Q19" s="29">
        <v>196083.49999999997</v>
      </c>
      <c r="R19" s="27">
        <v>100.35636930157142</v>
      </c>
      <c r="S19" s="27">
        <v>32959.200000000012</v>
      </c>
      <c r="T19" s="29">
        <v>32959.200000000012</v>
      </c>
      <c r="U19" s="27">
        <f>T19/S19*100</f>
        <v>100</v>
      </c>
      <c r="V19" s="29">
        <v>410685.02500000008</v>
      </c>
      <c r="W19" s="29">
        <v>260508.09999999995</v>
      </c>
      <c r="X19" s="29">
        <v>32959.200000000012</v>
      </c>
      <c r="Y19" s="29">
        <v>163100.5</v>
      </c>
      <c r="Z19" s="29">
        <v>178275.10000000009</v>
      </c>
      <c r="AA19" s="27">
        <v>109.30383413907381</v>
      </c>
      <c r="AB19" s="29">
        <v>23410</v>
      </c>
      <c r="AC19" s="29">
        <v>23410.000000000004</v>
      </c>
      <c r="AD19" s="27">
        <f t="shared" si="4"/>
        <v>100.00000000000003</v>
      </c>
      <c r="AE19" s="27">
        <v>78562.7</v>
      </c>
      <c r="AF19" s="29">
        <v>76346.600000000035</v>
      </c>
      <c r="AG19" s="29">
        <v>23410</v>
      </c>
      <c r="AH19" s="29">
        <v>69357.399999999994</v>
      </c>
      <c r="AI19" s="29">
        <v>64729.099999999991</v>
      </c>
      <c r="AJ19" s="29">
        <v>23224</v>
      </c>
      <c r="AK19" s="29">
        <v>23197.7</v>
      </c>
      <c r="AL19" s="29">
        <v>1000</v>
      </c>
      <c r="AM19" s="29">
        <v>0</v>
      </c>
      <c r="AN19" s="29">
        <v>0</v>
      </c>
      <c r="AO19" s="29"/>
      <c r="AP19" s="29">
        <v>1863210.9000000004</v>
      </c>
      <c r="AQ19" s="29">
        <v>1863210.9000000004</v>
      </c>
      <c r="AR19" s="29">
        <v>21064.300000000003</v>
      </c>
      <c r="AS19" s="29">
        <v>21064.300000000003</v>
      </c>
      <c r="AT19" s="29">
        <v>0</v>
      </c>
      <c r="AU19" s="29">
        <v>0</v>
      </c>
      <c r="AV19" s="29">
        <v>85568</v>
      </c>
      <c r="AW19" s="29">
        <v>88302.9</v>
      </c>
      <c r="AX19" s="29">
        <v>387133.19999999995</v>
      </c>
      <c r="AY19" s="29">
        <v>354430.89999999985</v>
      </c>
      <c r="AZ19" s="29"/>
      <c r="BA19" s="29"/>
      <c r="BB19" s="29">
        <v>45056.899999999994</v>
      </c>
      <c r="BC19" s="29">
        <v>36366.6</v>
      </c>
      <c r="BD19" s="29">
        <v>86664.000000000015</v>
      </c>
      <c r="BE19" s="29">
        <v>59217.700000000004</v>
      </c>
      <c r="BF19" s="29">
        <v>-1120.8</v>
      </c>
      <c r="BG19" s="29">
        <v>2985659.4000000018</v>
      </c>
      <c r="BH19" s="29">
        <v>2919583.3000000003</v>
      </c>
      <c r="BI19" s="33">
        <v>65000</v>
      </c>
      <c r="BJ19" s="33">
        <v>65000</v>
      </c>
      <c r="BK19" s="29">
        <v>1042.7</v>
      </c>
      <c r="BL19" s="29">
        <v>1042.7</v>
      </c>
      <c r="BM19" s="29"/>
      <c r="BN19" s="29"/>
      <c r="BO19" s="29"/>
      <c r="BP19" s="29"/>
      <c r="BQ19" s="29"/>
      <c r="BR19" s="29">
        <v>40455.899999999994</v>
      </c>
      <c r="BS19" s="29">
        <v>17982.899999999998</v>
      </c>
      <c r="BT19" s="29"/>
      <c r="BU19" s="29"/>
      <c r="BV19" s="29"/>
      <c r="BW19" s="29">
        <v>106498.6</v>
      </c>
      <c r="BX19" s="29">
        <v>84025.60000000002</v>
      </c>
      <c r="BY19" s="50">
        <f>L19+Y19</f>
        <v>207993.5</v>
      </c>
      <c r="BZ19" s="50">
        <f t="shared" si="5"/>
        <v>212979.7000000001</v>
      </c>
      <c r="CA19" s="33">
        <f t="shared" si="3"/>
        <v>102.39728645366326</v>
      </c>
      <c r="CB19" s="49">
        <f t="shared" si="2"/>
        <v>1986684.5000000005</v>
      </c>
    </row>
    <row r="20" spans="1:80" s="21" customFormat="1" ht="27" customHeight="1" x14ac:dyDescent="0.2">
      <c r="B20" s="28">
        <v>10</v>
      </c>
      <c r="C20" s="26" t="s">
        <v>53</v>
      </c>
      <c r="D20" s="50">
        <v>82119.8</v>
      </c>
      <c r="E20" s="50">
        <v>111877.59999999999</v>
      </c>
      <c r="F20" s="29">
        <v>1050929.2</v>
      </c>
      <c r="G20" s="29">
        <v>1051189</v>
      </c>
      <c r="H20" s="27">
        <v>100.02472098025252</v>
      </c>
      <c r="I20" s="29">
        <v>345573.59999999992</v>
      </c>
      <c r="J20" s="29">
        <v>348792.20000000007</v>
      </c>
      <c r="K20" s="27">
        <v>100.9313790173787</v>
      </c>
      <c r="L20" s="29">
        <v>25248.5</v>
      </c>
      <c r="M20" s="29">
        <v>25293.5</v>
      </c>
      <c r="N20" s="27">
        <v>100.17822840960848</v>
      </c>
      <c r="O20" s="29">
        <v>82769</v>
      </c>
      <c r="P20" s="29"/>
      <c r="Q20" s="29">
        <v>84733.700000000012</v>
      </c>
      <c r="R20" s="27">
        <v>102.3737147966026</v>
      </c>
      <c r="S20" s="27">
        <v>22792.1</v>
      </c>
      <c r="T20" s="27">
        <v>24335.5</v>
      </c>
      <c r="U20" s="27">
        <f>T20/S20*100</f>
        <v>106.77164456105406</v>
      </c>
      <c r="V20" s="29">
        <v>97420.800000000017</v>
      </c>
      <c r="W20" s="29">
        <v>82832.7</v>
      </c>
      <c r="X20" s="29">
        <v>22792.1</v>
      </c>
      <c r="Y20" s="29">
        <v>69304.7</v>
      </c>
      <c r="Z20" s="29">
        <v>79158.199999999983</v>
      </c>
      <c r="AA20" s="27">
        <v>114.21765046237844</v>
      </c>
      <c r="AB20" s="29">
        <v>9895.9000000000015</v>
      </c>
      <c r="AC20" s="29">
        <v>6108.6</v>
      </c>
      <c r="AD20" s="27">
        <f t="shared" si="4"/>
        <v>61.72859467052011</v>
      </c>
      <c r="AE20" s="27">
        <v>41834.19999999999</v>
      </c>
      <c r="AF20" s="29">
        <v>34936.300000000003</v>
      </c>
      <c r="AG20" s="29">
        <v>6108.6</v>
      </c>
      <c r="AH20" s="29">
        <v>18850.099999999999</v>
      </c>
      <c r="AI20" s="29">
        <v>14085.9</v>
      </c>
      <c r="AJ20" s="29">
        <v>8000</v>
      </c>
      <c r="AK20" s="29">
        <v>7399</v>
      </c>
      <c r="AL20" s="29"/>
      <c r="AM20" s="29"/>
      <c r="AN20" s="29"/>
      <c r="AO20" s="29"/>
      <c r="AP20" s="29">
        <v>664523</v>
      </c>
      <c r="AQ20" s="29">
        <v>664531</v>
      </c>
      <c r="AR20" s="29">
        <v>6276.6</v>
      </c>
      <c r="AS20" s="29">
        <v>6276.6</v>
      </c>
      <c r="AT20" s="29">
        <v>0</v>
      </c>
      <c r="AU20" s="29">
        <v>0</v>
      </c>
      <c r="AV20" s="29">
        <v>9997</v>
      </c>
      <c r="AW20" s="29">
        <v>8746.7999999999993</v>
      </c>
      <c r="AX20" s="29">
        <v>46822.400000000001</v>
      </c>
      <c r="AY20" s="29">
        <v>66922.400000000009</v>
      </c>
      <c r="AZ20" s="29">
        <v>400</v>
      </c>
      <c r="BA20" s="29">
        <v>388</v>
      </c>
      <c r="BB20" s="29">
        <v>27556</v>
      </c>
      <c r="BC20" s="29">
        <v>24589.200000000001</v>
      </c>
      <c r="BD20" s="29">
        <v>84181.9</v>
      </c>
      <c r="BE20" s="29">
        <v>62064.700000000004</v>
      </c>
      <c r="BF20" s="29"/>
      <c r="BG20" s="29">
        <v>1043929.1999999998</v>
      </c>
      <c r="BH20" s="29">
        <v>1044189</v>
      </c>
      <c r="BI20" s="33"/>
      <c r="BJ20" s="33"/>
      <c r="BK20" s="29">
        <v>7000</v>
      </c>
      <c r="BL20" s="29">
        <v>7000</v>
      </c>
      <c r="BM20" s="29"/>
      <c r="BN20" s="29"/>
      <c r="BO20" s="29"/>
      <c r="BP20" s="29"/>
      <c r="BQ20" s="29"/>
      <c r="BR20" s="29">
        <v>2925.4</v>
      </c>
      <c r="BS20" s="29">
        <v>2925.4</v>
      </c>
      <c r="BT20" s="29"/>
      <c r="BU20" s="29"/>
      <c r="BV20" s="29"/>
      <c r="BW20" s="29">
        <v>9925.4</v>
      </c>
      <c r="BX20" s="29">
        <v>9925.4</v>
      </c>
      <c r="BY20" s="50">
        <f>L20+Y20</f>
        <v>94553.2</v>
      </c>
      <c r="BZ20" s="50">
        <f t="shared" si="5"/>
        <v>104451.69999999998</v>
      </c>
      <c r="CA20" s="33">
        <f t="shared" si="3"/>
        <v>110.46870967878399</v>
      </c>
      <c r="CB20" s="49">
        <f t="shared" si="2"/>
        <v>702396.79999999993</v>
      </c>
    </row>
    <row r="21" spans="1:80" s="21" customFormat="1" ht="27" customHeight="1" x14ac:dyDescent="0.2">
      <c r="B21" s="28">
        <v>11</v>
      </c>
      <c r="C21" s="26" t="s">
        <v>54</v>
      </c>
      <c r="D21" s="54">
        <v>512739.90000000008</v>
      </c>
      <c r="E21" s="54">
        <v>0</v>
      </c>
      <c r="F21" s="55">
        <v>2160653.1</v>
      </c>
      <c r="G21" s="55">
        <v>2113046.9999999991</v>
      </c>
      <c r="H21" s="56">
        <v>97.79668008714583</v>
      </c>
      <c r="I21" s="55">
        <v>569156</v>
      </c>
      <c r="J21" s="55">
        <v>527092.99999999988</v>
      </c>
      <c r="K21" s="56">
        <v>92.609583312835113</v>
      </c>
      <c r="L21" s="55">
        <v>33045.1</v>
      </c>
      <c r="M21" s="55">
        <v>32765.799999999996</v>
      </c>
      <c r="N21" s="57">
        <v>99.154791481944358</v>
      </c>
      <c r="O21" s="55">
        <v>183782.20000000007</v>
      </c>
      <c r="P21" s="55"/>
      <c r="Q21" s="55">
        <v>162880.6</v>
      </c>
      <c r="R21" s="57">
        <v>88.626972579498968</v>
      </c>
      <c r="S21" s="57">
        <v>21732.200000000004</v>
      </c>
      <c r="T21" s="55">
        <v>15475.899999999994</v>
      </c>
      <c r="U21" s="27">
        <f>T21/S21*100</f>
        <v>71.211842335336456</v>
      </c>
      <c r="V21" s="55">
        <v>773268.4</v>
      </c>
      <c r="W21" s="55">
        <v>388959.00000000006</v>
      </c>
      <c r="X21" s="55">
        <v>21732.200000000004</v>
      </c>
      <c r="Y21" s="55">
        <v>108357.69999999998</v>
      </c>
      <c r="Z21" s="55">
        <v>118442.69999999994</v>
      </c>
      <c r="AA21" s="57">
        <v>109.30713737925404</v>
      </c>
      <c r="AB21" s="55">
        <v>12264.8</v>
      </c>
      <c r="AC21" s="55">
        <v>11515.6</v>
      </c>
      <c r="AD21" s="27">
        <f t="shared" si="4"/>
        <v>93.891461744178471</v>
      </c>
      <c r="AE21" s="55">
        <v>220182.50000000003</v>
      </c>
      <c r="AF21" s="55">
        <v>57003.299999999988</v>
      </c>
      <c r="AG21" s="55">
        <v>12264.8</v>
      </c>
      <c r="AH21" s="55">
        <v>38923</v>
      </c>
      <c r="AI21" s="55">
        <v>35944</v>
      </c>
      <c r="AJ21" s="55">
        <v>22235</v>
      </c>
      <c r="AK21" s="55">
        <v>18872</v>
      </c>
      <c r="AL21" s="29"/>
      <c r="AM21" s="29"/>
      <c r="AN21" s="29"/>
      <c r="AO21" s="29"/>
      <c r="AP21" s="55">
        <v>1478077.899999999</v>
      </c>
      <c r="AQ21" s="55">
        <v>1478077.0999999989</v>
      </c>
      <c r="AR21" s="55">
        <v>18149.7</v>
      </c>
      <c r="AS21" s="55">
        <v>18149.7</v>
      </c>
      <c r="AT21" s="29"/>
      <c r="AU21" s="29"/>
      <c r="AV21" s="55">
        <v>32530</v>
      </c>
      <c r="AW21" s="55">
        <v>27853.100000000006</v>
      </c>
      <c r="AX21" s="55">
        <v>101513.9</v>
      </c>
      <c r="AY21" s="55">
        <v>102283.89999999998</v>
      </c>
      <c r="AZ21" s="55">
        <v>15800</v>
      </c>
      <c r="BA21" s="55">
        <v>13286</v>
      </c>
      <c r="BB21" s="55">
        <v>31654.5</v>
      </c>
      <c r="BC21" s="55">
        <v>28544.100000000002</v>
      </c>
      <c r="BD21" s="55">
        <v>32969.100000000006</v>
      </c>
      <c r="BE21" s="55">
        <v>14764.9</v>
      </c>
      <c r="BF21" s="55">
        <v>-3843.5</v>
      </c>
      <c r="BG21" s="55">
        <v>2097038.0999999996</v>
      </c>
      <c r="BH21" s="55">
        <v>2051863.8999999994</v>
      </c>
      <c r="BI21" s="33"/>
      <c r="BJ21" s="33"/>
      <c r="BK21" s="55">
        <v>62665</v>
      </c>
      <c r="BL21" s="55">
        <v>61604.1</v>
      </c>
      <c r="BM21" s="29">
        <v>950</v>
      </c>
      <c r="BN21" s="29">
        <v>-420.99999999999989</v>
      </c>
      <c r="BO21" s="29"/>
      <c r="BP21" s="29"/>
      <c r="BQ21" s="29"/>
      <c r="BR21" s="55">
        <v>22705.000000000004</v>
      </c>
      <c r="BS21" s="55">
        <v>19693.2</v>
      </c>
      <c r="BT21" s="29"/>
      <c r="BU21" s="29"/>
      <c r="BV21" s="29">
        <v>-1371.5</v>
      </c>
      <c r="BW21" s="55">
        <v>86319.099999999991</v>
      </c>
      <c r="BX21" s="55">
        <v>80875.7</v>
      </c>
      <c r="BY21" s="50">
        <f>L21+Y21</f>
        <v>141402.79999999999</v>
      </c>
      <c r="BZ21" s="50">
        <f t="shared" si="5"/>
        <v>151208.49999999994</v>
      </c>
      <c r="CA21" s="33">
        <f t="shared" si="3"/>
        <v>106.93458686815251</v>
      </c>
      <c r="CB21" s="49">
        <f t="shared" si="2"/>
        <v>1585953.9999999991</v>
      </c>
    </row>
    <row r="22" spans="1:80" s="21" customFormat="1" ht="29.25" customHeight="1" x14ac:dyDescent="0.2">
      <c r="B22" s="341" t="s">
        <v>3</v>
      </c>
      <c r="C22" s="342"/>
      <c r="D22" s="52">
        <f>SUM(D11:D21)</f>
        <v>4176614.1020999993</v>
      </c>
      <c r="E22" s="52">
        <f>SUM(E11:E21)</f>
        <v>4248840.7175000003</v>
      </c>
      <c r="F22" s="32">
        <f>SUM(F11:F21)</f>
        <v>96854839.407899991</v>
      </c>
      <c r="G22" s="32">
        <f>SUM(G11:G21)</f>
        <v>95255709.493100002</v>
      </c>
      <c r="H22" s="30">
        <f>G22/F22*100</f>
        <v>98.348941648578531</v>
      </c>
      <c r="I22" s="32">
        <f>SUM(I11:I21)</f>
        <v>27662728.937200006</v>
      </c>
      <c r="J22" s="32">
        <f>SUM(J11:J21)</f>
        <v>24997311.194000006</v>
      </c>
      <c r="K22" s="30">
        <f>J22/I22*100</f>
        <v>90.364588579633491</v>
      </c>
      <c r="L22" s="32">
        <f>SUM(L11:L21)</f>
        <v>5739349.5183999995</v>
      </c>
      <c r="M22" s="32">
        <f>SUM(M11:M21)</f>
        <v>5550555.6562000001</v>
      </c>
      <c r="N22" s="30">
        <f>M22/L22*100</f>
        <v>96.710535547717768</v>
      </c>
      <c r="O22" s="32">
        <f>SUM(O11:O21)</f>
        <v>4804657.5250000004</v>
      </c>
      <c r="P22" s="32"/>
      <c r="Q22" s="32">
        <f>SUM(Q11:Q21)</f>
        <v>4434660.8822000008</v>
      </c>
      <c r="R22" s="30">
        <f>Q22/O22*100</f>
        <v>92.299208822381161</v>
      </c>
      <c r="S22" s="32">
        <f>SUM(S11:S21)</f>
        <v>841424.46999999986</v>
      </c>
      <c r="T22" s="32">
        <f>SUM(T11:T21)</f>
        <v>859356.19698869425</v>
      </c>
      <c r="U22" s="30">
        <f>T22/S22*100</f>
        <v>102.13111546288812</v>
      </c>
      <c r="V22" s="32">
        <f>SUM(V11:V21)</f>
        <v>16407120.525000002</v>
      </c>
      <c r="W22" s="32">
        <f>SUM(W11:W21)</f>
        <v>9847669.5841999985</v>
      </c>
      <c r="X22" s="32">
        <f>SUM(X11:X21)</f>
        <v>836060.57</v>
      </c>
      <c r="Y22" s="32">
        <f>SUM(Y11:Y21)</f>
        <v>7019685.9310000008</v>
      </c>
      <c r="Z22" s="32">
        <f>SUM(Z11:Z21)</f>
        <v>6242520.8592000008</v>
      </c>
      <c r="AA22" s="30">
        <f>Z22/Y22*100</f>
        <v>88.928777164118969</v>
      </c>
      <c r="AB22" s="32">
        <f>SUM(AB11:AB21)</f>
        <v>2316804.1121999999</v>
      </c>
      <c r="AC22" s="32">
        <f>SUM(AC11:AC21)</f>
        <v>2346962.4709999999</v>
      </c>
      <c r="AD22" s="30">
        <f t="shared" si="4"/>
        <v>101.30172243053221</v>
      </c>
      <c r="AE22" s="32">
        <f t="shared" ref="AE22:BX22" si="6">SUM(AE11:AE21)</f>
        <v>11584783.700999999</v>
      </c>
      <c r="AF22" s="32">
        <f t="shared" si="6"/>
        <v>6014837.733337</v>
      </c>
      <c r="AG22" s="32">
        <f t="shared" si="6"/>
        <v>2326641.8871999998</v>
      </c>
      <c r="AH22" s="32">
        <f t="shared" si="6"/>
        <v>2605808.2801999999</v>
      </c>
      <c r="AI22" s="32">
        <f t="shared" si="6"/>
        <v>2543647.9440000001</v>
      </c>
      <c r="AJ22" s="32">
        <f t="shared" si="6"/>
        <v>797036.6</v>
      </c>
      <c r="AK22" s="32">
        <f t="shared" si="6"/>
        <v>791747.84100000001</v>
      </c>
      <c r="AL22" s="32">
        <f t="shared" si="6"/>
        <v>2391.4</v>
      </c>
      <c r="AM22" s="32">
        <f t="shared" si="6"/>
        <v>289.89999999999998</v>
      </c>
      <c r="AN22" s="32">
        <f t="shared" si="6"/>
        <v>732.2</v>
      </c>
      <c r="AO22" s="32">
        <f t="shared" si="6"/>
        <v>732.2</v>
      </c>
      <c r="AP22" s="32">
        <f t="shared" si="6"/>
        <v>32493864.699999996</v>
      </c>
      <c r="AQ22" s="32">
        <f t="shared" si="6"/>
        <v>32493813.300000001</v>
      </c>
      <c r="AR22" s="32">
        <f t="shared" si="6"/>
        <v>6735376.7001</v>
      </c>
      <c r="AS22" s="32">
        <f t="shared" si="6"/>
        <v>6734949.8810999999</v>
      </c>
      <c r="AT22" s="32">
        <f t="shared" si="6"/>
        <v>22142.2</v>
      </c>
      <c r="AU22" s="32">
        <f t="shared" si="6"/>
        <v>24509.100000000002</v>
      </c>
      <c r="AV22" s="32">
        <f t="shared" si="6"/>
        <v>936355.26569999987</v>
      </c>
      <c r="AW22" s="32">
        <f t="shared" si="6"/>
        <v>1047457.6943999999</v>
      </c>
      <c r="AX22" s="32">
        <f t="shared" si="6"/>
        <v>2783975.7001</v>
      </c>
      <c r="AY22" s="32">
        <f t="shared" si="6"/>
        <v>2572382.9937999998</v>
      </c>
      <c r="AZ22" s="32">
        <f t="shared" si="6"/>
        <v>475340.30009999999</v>
      </c>
      <c r="BA22" s="32">
        <f t="shared" si="6"/>
        <v>365778.81600000005</v>
      </c>
      <c r="BB22" s="32">
        <f t="shared" si="6"/>
        <v>26548383.470599994</v>
      </c>
      <c r="BC22" s="32">
        <f t="shared" si="6"/>
        <v>27450195.379999999</v>
      </c>
      <c r="BD22" s="32">
        <f t="shared" si="6"/>
        <v>2507698.4167000004</v>
      </c>
      <c r="BE22" s="32">
        <f t="shared" si="6"/>
        <v>1456711.2071999996</v>
      </c>
      <c r="BF22" s="32">
        <f t="shared" si="6"/>
        <v>-62169.286000000015</v>
      </c>
      <c r="BG22" s="32">
        <f t="shared" si="6"/>
        <v>96413500.207900017</v>
      </c>
      <c r="BH22" s="32">
        <f t="shared" si="6"/>
        <v>94659770.431100011</v>
      </c>
      <c r="BI22" s="34">
        <f t="shared" si="6"/>
        <v>65000</v>
      </c>
      <c r="BJ22" s="34">
        <f t="shared" si="6"/>
        <v>65000</v>
      </c>
      <c r="BK22" s="32">
        <f t="shared" si="6"/>
        <v>230642.2</v>
      </c>
      <c r="BL22" s="32">
        <f t="shared" si="6"/>
        <v>222819.86200000002</v>
      </c>
      <c r="BM22" s="32">
        <f t="shared" si="6"/>
        <v>146195</v>
      </c>
      <c r="BN22" s="32">
        <f t="shared" si="6"/>
        <v>145338.41</v>
      </c>
      <c r="BO22" s="32">
        <f t="shared" si="6"/>
        <v>15000</v>
      </c>
      <c r="BP22" s="32">
        <f t="shared" si="6"/>
        <v>4397</v>
      </c>
      <c r="BQ22" s="32">
        <f t="shared" si="6"/>
        <v>170200.4</v>
      </c>
      <c r="BR22" s="32">
        <f t="shared" si="6"/>
        <v>3824372.2952000001</v>
      </c>
      <c r="BS22" s="32">
        <f t="shared" si="6"/>
        <v>2099477.9824999999</v>
      </c>
      <c r="BT22" s="32">
        <f t="shared" si="6"/>
        <v>0</v>
      </c>
      <c r="BU22" s="32">
        <f t="shared" si="6"/>
        <v>1721.3000000000002</v>
      </c>
      <c r="BV22" s="32">
        <f t="shared" si="6"/>
        <v>-13849.281000000001</v>
      </c>
      <c r="BW22" s="32">
        <f t="shared" si="6"/>
        <v>4265710.5951999994</v>
      </c>
      <c r="BX22" s="32">
        <f t="shared" si="6"/>
        <v>2695416.9444999998</v>
      </c>
      <c r="BY22" s="50">
        <f>L22+Y22</f>
        <v>12759035.4494</v>
      </c>
      <c r="BZ22" s="50">
        <f t="shared" si="5"/>
        <v>11793076.5154</v>
      </c>
      <c r="CA22" s="33">
        <f t="shared" si="3"/>
        <v>92.429216629808607</v>
      </c>
      <c r="CB22" s="49">
        <f t="shared" si="2"/>
        <v>67137358.133100003</v>
      </c>
    </row>
    <row r="23" spans="1:80" ht="18" customHeight="1" x14ac:dyDescent="0.2">
      <c r="A23" s="22"/>
      <c r="J23" s="20"/>
      <c r="AQ23" s="3"/>
      <c r="BB23" s="47"/>
      <c r="BC23" s="47"/>
      <c r="BD23" s="48"/>
      <c r="BE23" s="20"/>
      <c r="BI23" s="48"/>
      <c r="BJ23" s="48"/>
      <c r="BK23" s="48"/>
      <c r="BL23" s="48"/>
    </row>
    <row r="24" spans="1:80" ht="16.5" customHeight="1" x14ac:dyDescent="0.2">
      <c r="A24" s="22"/>
      <c r="AQ24" s="3"/>
      <c r="AS24" s="3"/>
      <c r="BB24" s="47"/>
      <c r="BC24" s="47"/>
      <c r="BD24" s="48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ht="22.5" customHeight="1" x14ac:dyDescent="0.2"/>
    <row r="114" ht="24" customHeight="1" x14ac:dyDescent="0.2"/>
    <row r="118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8" customWidth="1"/>
    <col min="2" max="2" width="17.125" style="58" customWidth="1"/>
    <col min="3" max="3" width="12" style="58" customWidth="1"/>
    <col min="4" max="4" width="10" style="58" customWidth="1"/>
    <col min="5" max="5" width="0" style="58" hidden="1" customWidth="1"/>
    <col min="6" max="6" width="10.625" style="58" customWidth="1"/>
    <col min="7" max="7" width="10.25" style="58" customWidth="1"/>
    <col min="8" max="8" width="11.125" style="58" customWidth="1"/>
    <col min="9" max="9" width="10.75" style="58" customWidth="1"/>
    <col min="10" max="10" width="11.25" style="58" customWidth="1"/>
    <col min="11" max="11" width="9.875" style="58" customWidth="1"/>
    <col min="12" max="12" width="9" style="58"/>
    <col min="13" max="13" width="10.75" style="58" customWidth="1"/>
    <col min="14" max="14" width="10.375" style="58" customWidth="1"/>
    <col min="15" max="15" width="9" style="58"/>
    <col min="16" max="16" width="9.75" style="58" customWidth="1"/>
    <col min="17" max="17" width="10.625" style="58" customWidth="1"/>
    <col min="18" max="18" width="9" style="58"/>
    <col min="19" max="20" width="10.5" style="58" customWidth="1"/>
    <col min="21" max="21" width="9.125" style="58" customWidth="1"/>
    <col min="22" max="22" width="7.5" style="58" customWidth="1"/>
    <col min="23" max="23" width="11.375" style="58" customWidth="1"/>
    <col min="24" max="24" width="11" style="58" customWidth="1"/>
    <col min="25" max="25" width="9" style="58" customWidth="1"/>
    <col min="26" max="26" width="10.625" style="58" customWidth="1"/>
    <col min="27" max="27" width="10" style="58" customWidth="1"/>
    <col min="28" max="28" width="8.625" style="58" customWidth="1"/>
    <col min="29" max="16384" width="9" style="58"/>
  </cols>
  <sheetData>
    <row r="1" spans="1:28" ht="3" customHeight="1" x14ac:dyDescent="0.3">
      <c r="M1" s="410" t="s">
        <v>74</v>
      </c>
      <c r="N1" s="410"/>
      <c r="O1" s="410"/>
    </row>
    <row r="2" spans="1:28" ht="39" customHeight="1" x14ac:dyDescent="0.3">
      <c r="C2" s="411" t="s">
        <v>75</v>
      </c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</row>
    <row r="3" spans="1:28" ht="22.5" customHeight="1" x14ac:dyDescent="0.3">
      <c r="C3" s="412" t="s">
        <v>99</v>
      </c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</row>
    <row r="4" spans="1:28" x14ac:dyDescent="0.3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28" ht="22.5" customHeight="1" thickBot="1" x14ac:dyDescent="0.35">
      <c r="A5" s="408"/>
      <c r="B5" s="228" t="s">
        <v>76</v>
      </c>
      <c r="C5" s="413" t="s">
        <v>37</v>
      </c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  <c r="O5" s="414"/>
      <c r="P5" s="405" t="s">
        <v>38</v>
      </c>
      <c r="Q5" s="405"/>
      <c r="R5" s="405"/>
      <c r="S5" s="405"/>
      <c r="T5" s="405"/>
      <c r="U5" s="405"/>
      <c r="V5" s="405"/>
      <c r="W5" s="405"/>
      <c r="X5" s="405"/>
      <c r="Y5" s="405"/>
      <c r="Z5" s="405"/>
      <c r="AA5" s="405"/>
      <c r="AB5" s="405"/>
    </row>
    <row r="6" spans="1:28" ht="105" customHeight="1" x14ac:dyDescent="0.3">
      <c r="A6" s="409"/>
      <c r="B6" s="228"/>
      <c r="C6" s="105" t="s">
        <v>77</v>
      </c>
      <c r="D6" s="61" t="s">
        <v>78</v>
      </c>
      <c r="E6" s="61" t="s">
        <v>79</v>
      </c>
      <c r="F6" s="62" t="s">
        <v>100</v>
      </c>
      <c r="G6" s="63" t="s">
        <v>80</v>
      </c>
      <c r="H6" s="63" t="s">
        <v>95</v>
      </c>
      <c r="I6" s="64" t="s">
        <v>97</v>
      </c>
      <c r="J6" s="65" t="s">
        <v>98</v>
      </c>
      <c r="K6" s="66" t="s">
        <v>84</v>
      </c>
      <c r="L6" s="67" t="s">
        <v>83</v>
      </c>
      <c r="M6" s="68" t="s">
        <v>85</v>
      </c>
      <c r="N6" s="69" t="s">
        <v>86</v>
      </c>
      <c r="O6" s="70" t="s">
        <v>83</v>
      </c>
      <c r="P6" s="60" t="s">
        <v>87</v>
      </c>
      <c r="Q6" s="61" t="s">
        <v>78</v>
      </c>
      <c r="R6" s="61" t="s">
        <v>88</v>
      </c>
      <c r="S6" s="62" t="s">
        <v>101</v>
      </c>
      <c r="T6" s="63" t="s">
        <v>81</v>
      </c>
      <c r="U6" s="63" t="s">
        <v>82</v>
      </c>
      <c r="V6" s="64" t="s">
        <v>96</v>
      </c>
      <c r="W6" s="65" t="s">
        <v>89</v>
      </c>
      <c r="X6" s="66" t="s">
        <v>90</v>
      </c>
      <c r="Y6" s="67" t="s">
        <v>96</v>
      </c>
      <c r="Z6" s="68" t="s">
        <v>91</v>
      </c>
      <c r="AA6" s="69" t="s">
        <v>92</v>
      </c>
      <c r="AB6" s="70" t="s">
        <v>96</v>
      </c>
    </row>
    <row r="7" spans="1:28" x14ac:dyDescent="0.3">
      <c r="A7" s="107"/>
      <c r="B7" s="107"/>
      <c r="C7" s="106">
        <v>1</v>
      </c>
      <c r="D7" s="72">
        <v>2</v>
      </c>
      <c r="E7" s="72">
        <v>3</v>
      </c>
      <c r="F7" s="73">
        <v>4</v>
      </c>
      <c r="G7" s="74">
        <v>6</v>
      </c>
      <c r="H7" s="74">
        <v>7</v>
      </c>
      <c r="I7" s="75">
        <v>8</v>
      </c>
      <c r="J7" s="76">
        <v>9</v>
      </c>
      <c r="K7" s="77">
        <v>10</v>
      </c>
      <c r="L7" s="78">
        <v>11</v>
      </c>
      <c r="M7" s="79">
        <v>12</v>
      </c>
      <c r="N7" s="80">
        <v>13</v>
      </c>
      <c r="O7" s="81">
        <v>14</v>
      </c>
      <c r="P7" s="71">
        <v>1</v>
      </c>
      <c r="Q7" s="72">
        <v>2</v>
      </c>
      <c r="R7" s="72">
        <v>3</v>
      </c>
      <c r="S7" s="73">
        <v>4</v>
      </c>
      <c r="T7" s="74">
        <v>6</v>
      </c>
      <c r="U7" s="74">
        <v>7</v>
      </c>
      <c r="V7" s="75">
        <v>8</v>
      </c>
      <c r="W7" s="76">
        <v>9</v>
      </c>
      <c r="X7" s="77">
        <v>10</v>
      </c>
      <c r="Y7" s="78">
        <v>11</v>
      </c>
      <c r="Z7" s="79">
        <v>12</v>
      </c>
      <c r="AA7" s="80">
        <v>13</v>
      </c>
      <c r="AB7" s="81">
        <v>14</v>
      </c>
    </row>
    <row r="8" spans="1:28" ht="27.95" customHeight="1" x14ac:dyDescent="0.3">
      <c r="A8" s="82">
        <v>1</v>
      </c>
      <c r="B8" s="129" t="s">
        <v>45</v>
      </c>
      <c r="C8" s="108">
        <v>2122658.1000000006</v>
      </c>
      <c r="D8" s="109">
        <v>1355148.7999999993</v>
      </c>
      <c r="E8" s="109">
        <v>34285.299999999988</v>
      </c>
      <c r="F8" s="110">
        <f>N8/C8*100</f>
        <v>1.6466033790368781</v>
      </c>
      <c r="G8" s="111">
        <v>359964.2</v>
      </c>
      <c r="H8" s="111">
        <v>328270.29999999993</v>
      </c>
      <c r="I8" s="112">
        <v>91.195263306739932</v>
      </c>
      <c r="J8" s="113">
        <f>G8-M8</f>
        <v>325678.90000000002</v>
      </c>
      <c r="K8" s="114">
        <f>H8-N8</f>
        <v>293318.53999999992</v>
      </c>
      <c r="L8" s="115">
        <f>K8/J8*100</f>
        <v>90.063722273687333</v>
      </c>
      <c r="M8" s="88">
        <v>34285.299999999988</v>
      </c>
      <c r="N8" s="89">
        <v>34951.760000000009</v>
      </c>
      <c r="O8" s="116">
        <f>N8/M8*100</f>
        <v>101.94386515503734</v>
      </c>
      <c r="P8" s="125">
        <v>1030252.6999999997</v>
      </c>
      <c r="Q8" s="126">
        <v>490473.6</v>
      </c>
      <c r="R8" s="117">
        <v>22466.099999999991</v>
      </c>
      <c r="S8" s="118">
        <f>AA8/P8*100</f>
        <v>2.1786790755316638</v>
      </c>
      <c r="T8" s="119">
        <v>238488.20000000004</v>
      </c>
      <c r="U8" s="119">
        <v>205186.80099999989</v>
      </c>
      <c r="V8" s="120">
        <v>86.036458407585727</v>
      </c>
      <c r="W8" s="121">
        <f>T8-Z8</f>
        <v>216022.10000000003</v>
      </c>
      <c r="X8" s="122">
        <f>U8-AA8</f>
        <v>182740.9009999999</v>
      </c>
      <c r="Y8" s="123">
        <f>X8/W8*100</f>
        <v>84.593613801550788</v>
      </c>
      <c r="Z8" s="83">
        <v>22466.099999999991</v>
      </c>
      <c r="AA8" s="84">
        <v>22445.9</v>
      </c>
      <c r="AB8" s="85">
        <f>AA8/Z8*100</f>
        <v>99.910086752930013</v>
      </c>
    </row>
    <row r="9" spans="1:28" ht="27.95" customHeight="1" x14ac:dyDescent="0.3">
      <c r="A9" s="82">
        <v>2</v>
      </c>
      <c r="B9" s="130" t="s">
        <v>46</v>
      </c>
      <c r="C9" s="124">
        <v>1207109.3999999999</v>
      </c>
      <c r="D9" s="109">
        <v>651839.07600000012</v>
      </c>
      <c r="E9" s="109">
        <v>77378.400000000038</v>
      </c>
      <c r="F9" s="110">
        <f t="shared" ref="F9:F18" si="0">N9/C9*100</f>
        <v>6.9717550041446117</v>
      </c>
      <c r="G9" s="111">
        <v>619867.10000000009</v>
      </c>
      <c r="H9" s="111">
        <v>626646.30000000016</v>
      </c>
      <c r="I9" s="112">
        <v>101.09365378481937</v>
      </c>
      <c r="J9" s="113">
        <f t="shared" ref="J9:K17" si="1">G9-M9</f>
        <v>542488.70000000007</v>
      </c>
      <c r="K9" s="114">
        <f t="shared" si="1"/>
        <v>542489.5900000002</v>
      </c>
      <c r="L9" s="115">
        <f>K9/J9*100</f>
        <v>100.00016405871683</v>
      </c>
      <c r="M9" s="88">
        <v>77378.400000000038</v>
      </c>
      <c r="N9" s="89">
        <v>84156.709999999992</v>
      </c>
      <c r="O9" s="116">
        <f t="shared" ref="O9:O18" si="2">N9/M9*100</f>
        <v>108.75995109746384</v>
      </c>
      <c r="P9" s="125">
        <v>598890.59999999986</v>
      </c>
      <c r="Q9" s="126">
        <v>323400.924</v>
      </c>
      <c r="R9" s="117">
        <v>36143.78</v>
      </c>
      <c r="S9" s="118">
        <f t="shared" ref="S9:S18" si="3">AA9/P9*100</f>
        <v>9.1167034513482132</v>
      </c>
      <c r="T9" s="119">
        <v>429315.48000000004</v>
      </c>
      <c r="U9" s="120">
        <v>447770.49</v>
      </c>
      <c r="V9" s="120">
        <v>104.29870593065964</v>
      </c>
      <c r="W9" s="121">
        <f>T9-Z9</f>
        <v>393171.70000000007</v>
      </c>
      <c r="X9" s="122">
        <f t="shared" ref="X9:X17" si="4">U9-AA9</f>
        <v>393171.41</v>
      </c>
      <c r="Y9" s="123">
        <f>X9/W9*100</f>
        <v>99.99992624087642</v>
      </c>
      <c r="Z9" s="83">
        <v>36143.78</v>
      </c>
      <c r="AA9" s="84">
        <v>54599.080000000009</v>
      </c>
      <c r="AB9" s="85">
        <f t="shared" ref="AB9:AB18" si="5">AA9/Z9*100</f>
        <v>151.06079109600603</v>
      </c>
    </row>
    <row r="10" spans="1:28" ht="27.95" customHeight="1" x14ac:dyDescent="0.3">
      <c r="A10" s="82">
        <v>3</v>
      </c>
      <c r="B10" s="130" t="s">
        <v>47</v>
      </c>
      <c r="C10" s="124">
        <v>3751162.4</v>
      </c>
      <c r="D10" s="109">
        <v>1966722.5</v>
      </c>
      <c r="E10" s="109">
        <v>92877.5</v>
      </c>
      <c r="F10" s="110">
        <f t="shared" si="0"/>
        <v>3.5541569727826241</v>
      </c>
      <c r="G10" s="111">
        <v>811873.5</v>
      </c>
      <c r="H10" s="111">
        <v>793964.90000000026</v>
      </c>
      <c r="I10" s="112">
        <v>97.794163745953071</v>
      </c>
      <c r="J10" s="113">
        <f t="shared" si="1"/>
        <v>718996</v>
      </c>
      <c r="K10" s="114">
        <f t="shared" si="1"/>
        <v>660642.70000000019</v>
      </c>
      <c r="L10" s="115">
        <f t="shared" ref="L10:L18" si="6">K10/J10*100</f>
        <v>91.884057769445192</v>
      </c>
      <c r="M10" s="88">
        <v>92877.5</v>
      </c>
      <c r="N10" s="89">
        <v>133322.20000000001</v>
      </c>
      <c r="O10" s="116">
        <f t="shared" si="2"/>
        <v>143.54628408387393</v>
      </c>
      <c r="P10" s="125">
        <v>1406455.4000000001</v>
      </c>
      <c r="Q10" s="126">
        <v>722956.70000000007</v>
      </c>
      <c r="R10" s="126">
        <v>30073.300000000003</v>
      </c>
      <c r="S10" s="118">
        <f t="shared" si="3"/>
        <v>3.979998228169908</v>
      </c>
      <c r="T10" s="119">
        <v>573878</v>
      </c>
      <c r="U10" s="119">
        <v>587900.60000000021</v>
      </c>
      <c r="V10" s="120">
        <v>102.44348101861375</v>
      </c>
      <c r="W10" s="121">
        <f t="shared" ref="W10:W17" si="7">T10-Z10</f>
        <v>543804.69999999995</v>
      </c>
      <c r="X10" s="122">
        <f t="shared" si="4"/>
        <v>531923.70000000019</v>
      </c>
      <c r="Y10" s="123">
        <f t="shared" ref="Y10:Y18" si="8">X10/W10*100</f>
        <v>97.815208290770599</v>
      </c>
      <c r="Z10" s="86">
        <v>30073.300000000003</v>
      </c>
      <c r="AA10" s="87">
        <v>55976.899999999994</v>
      </c>
      <c r="AB10" s="85">
        <f t="shared" si="5"/>
        <v>186.13487711691096</v>
      </c>
    </row>
    <row r="11" spans="1:28" ht="27.95" customHeight="1" x14ac:dyDescent="0.3">
      <c r="A11" s="82">
        <v>4</v>
      </c>
      <c r="B11" s="130" t="s">
        <v>48</v>
      </c>
      <c r="C11" s="124">
        <v>1859662.5999999994</v>
      </c>
      <c r="D11" s="109">
        <v>1125186.7</v>
      </c>
      <c r="E11" s="109">
        <v>87758.399999999994</v>
      </c>
      <c r="F11" s="110">
        <f t="shared" si="0"/>
        <v>4.567957649952203</v>
      </c>
      <c r="G11" s="111">
        <v>438116.99999999994</v>
      </c>
      <c r="H11" s="111">
        <v>390934.60000000003</v>
      </c>
      <c r="I11" s="112">
        <v>89.230639304112842</v>
      </c>
      <c r="J11" s="113">
        <f t="shared" si="1"/>
        <v>344994.69999999995</v>
      </c>
      <c r="K11" s="114">
        <f t="shared" si="1"/>
        <v>305986</v>
      </c>
      <c r="L11" s="115">
        <f t="shared" si="6"/>
        <v>88.692956732378804</v>
      </c>
      <c r="M11" s="88">
        <v>93122.299999999988</v>
      </c>
      <c r="N11" s="89">
        <v>84948.6</v>
      </c>
      <c r="O11" s="116">
        <f t="shared" si="2"/>
        <v>91.222617998052044</v>
      </c>
      <c r="P11" s="125">
        <v>767912.9</v>
      </c>
      <c r="Q11" s="126">
        <v>372663.69999999995</v>
      </c>
      <c r="R11" s="126">
        <v>66182.807199999981</v>
      </c>
      <c r="S11" s="118">
        <f t="shared" si="3"/>
        <v>7.9956724258701737</v>
      </c>
      <c r="T11" s="119">
        <v>315253.00719999999</v>
      </c>
      <c r="U11" s="119">
        <v>320457.29999999993</v>
      </c>
      <c r="V11" s="120">
        <v>101.65083050157816</v>
      </c>
      <c r="W11" s="121">
        <f t="shared" si="7"/>
        <v>249070.2</v>
      </c>
      <c r="X11" s="122">
        <f t="shared" si="4"/>
        <v>259057.49999999994</v>
      </c>
      <c r="Y11" s="123">
        <f t="shared" si="8"/>
        <v>104.00983337227817</v>
      </c>
      <c r="Z11" s="86">
        <v>66182.807199999981</v>
      </c>
      <c r="AA11" s="87">
        <v>61399.8</v>
      </c>
      <c r="AB11" s="85">
        <f t="shared" si="5"/>
        <v>92.773036680740887</v>
      </c>
    </row>
    <row r="12" spans="1:28" ht="27.95" customHeight="1" x14ac:dyDescent="0.3">
      <c r="A12" s="82">
        <v>5</v>
      </c>
      <c r="B12" s="130" t="s">
        <v>49</v>
      </c>
      <c r="C12" s="124">
        <v>2078424.8000000005</v>
      </c>
      <c r="D12" s="109">
        <v>1381370.9676000006</v>
      </c>
      <c r="E12" s="109">
        <v>86084.599999999991</v>
      </c>
      <c r="F12" s="110">
        <f t="shared" si="0"/>
        <v>3.3402112979355398</v>
      </c>
      <c r="G12" s="111">
        <v>448980.02500000002</v>
      </c>
      <c r="H12" s="111">
        <v>362643.28260000015</v>
      </c>
      <c r="I12" s="112">
        <v>80.770471381215714</v>
      </c>
      <c r="J12" s="113">
        <v>448980.02500000002</v>
      </c>
      <c r="K12" s="114">
        <v>362643.28260000015</v>
      </c>
      <c r="L12" s="115">
        <f t="shared" si="6"/>
        <v>80.770471381215714</v>
      </c>
      <c r="M12" s="88">
        <v>86084.599999999991</v>
      </c>
      <c r="N12" s="89">
        <v>69423.779988694165</v>
      </c>
      <c r="O12" s="116">
        <f t="shared" si="2"/>
        <v>80.645992417568507</v>
      </c>
      <c r="P12" s="125">
        <v>500234.40100000001</v>
      </c>
      <c r="Q12" s="126">
        <v>280645.54499999987</v>
      </c>
      <c r="R12" s="126">
        <v>52609.200000000012</v>
      </c>
      <c r="S12" s="118">
        <f t="shared" si="3"/>
        <v>7.9472743019127146</v>
      </c>
      <c r="T12" s="119">
        <v>449522.36220000009</v>
      </c>
      <c r="U12" s="119">
        <v>417616.41629999992</v>
      </c>
      <c r="V12" s="120">
        <v>92.902256131630509</v>
      </c>
      <c r="W12" s="121">
        <f t="shared" si="7"/>
        <v>396913.16220000008</v>
      </c>
      <c r="X12" s="122">
        <f t="shared" si="4"/>
        <v>377861.41629999992</v>
      </c>
      <c r="Y12" s="123">
        <f t="shared" si="8"/>
        <v>95.200021638385422</v>
      </c>
      <c r="Z12" s="86">
        <v>52609.200000000012</v>
      </c>
      <c r="AA12" s="87">
        <v>39755</v>
      </c>
      <c r="AB12" s="85">
        <f t="shared" si="5"/>
        <v>75.566630931472048</v>
      </c>
    </row>
    <row r="13" spans="1:28" ht="27.95" customHeight="1" x14ac:dyDescent="0.3">
      <c r="A13" s="82">
        <v>6</v>
      </c>
      <c r="B13" s="130" t="s">
        <v>50</v>
      </c>
      <c r="C13" s="124">
        <v>1779613.2999999998</v>
      </c>
      <c r="D13" s="109">
        <v>1105478.2406000001</v>
      </c>
      <c r="E13" s="109">
        <v>71330.05</v>
      </c>
      <c r="F13" s="110">
        <f t="shared" si="0"/>
        <v>4.3506938838903952</v>
      </c>
      <c r="G13" s="111">
        <v>412712.20000000007</v>
      </c>
      <c r="H13" s="111">
        <v>413570.10000000003</v>
      </c>
      <c r="I13" s="112">
        <v>100.20786882481303</v>
      </c>
      <c r="J13" s="113">
        <f t="shared" si="1"/>
        <v>341382.15000000008</v>
      </c>
      <c r="K13" s="114">
        <f t="shared" si="1"/>
        <v>336144.57300000003</v>
      </c>
      <c r="L13" s="115">
        <f t="shared" si="6"/>
        <v>98.465773034706103</v>
      </c>
      <c r="M13" s="88">
        <v>71330.05</v>
      </c>
      <c r="N13" s="89">
        <v>77425.527000000016</v>
      </c>
      <c r="O13" s="116">
        <f t="shared" si="2"/>
        <v>108.54545454545456</v>
      </c>
      <c r="P13" s="125">
        <v>1850674.9000000001</v>
      </c>
      <c r="Q13" s="126">
        <v>948397.76433700009</v>
      </c>
      <c r="R13" s="126">
        <v>163500.90000000002</v>
      </c>
      <c r="S13" s="118">
        <f t="shared" si="3"/>
        <v>8.7463168706724197</v>
      </c>
      <c r="T13" s="119">
        <v>855662.9</v>
      </c>
      <c r="U13" s="119">
        <v>893353.50000000012</v>
      </c>
      <c r="V13" s="120">
        <v>104.40484214052053</v>
      </c>
      <c r="W13" s="121">
        <f t="shared" si="7"/>
        <v>705787.07499999995</v>
      </c>
      <c r="X13" s="122">
        <f t="shared" si="4"/>
        <v>731487.60900000017</v>
      </c>
      <c r="Y13" s="123">
        <f t="shared" si="8"/>
        <v>103.64140048895061</v>
      </c>
      <c r="Z13" s="86">
        <v>149875.82500000001</v>
      </c>
      <c r="AA13" s="87">
        <v>161865.89099999995</v>
      </c>
      <c r="AB13" s="85">
        <f t="shared" si="5"/>
        <v>107.99999999999996</v>
      </c>
    </row>
    <row r="14" spans="1:28" ht="27.95" customHeight="1" x14ac:dyDescent="0.3">
      <c r="A14" s="82">
        <v>7</v>
      </c>
      <c r="B14" s="130" t="s">
        <v>51</v>
      </c>
      <c r="C14" s="124">
        <v>1327115.6999999995</v>
      </c>
      <c r="D14" s="109">
        <v>991008.49999999965</v>
      </c>
      <c r="E14" s="109">
        <v>71141.199999999983</v>
      </c>
      <c r="F14" s="110">
        <f t="shared" si="0"/>
        <v>4.8703666153599139</v>
      </c>
      <c r="G14" s="111">
        <v>458799.7</v>
      </c>
      <c r="H14" s="111">
        <v>415615.67690000025</v>
      </c>
      <c r="I14" s="112">
        <v>90.587608688497454</v>
      </c>
      <c r="J14" s="113">
        <f t="shared" si="1"/>
        <v>387658.5</v>
      </c>
      <c r="K14" s="114">
        <f t="shared" si="1"/>
        <v>350980.27690000023</v>
      </c>
      <c r="L14" s="115">
        <f t="shared" si="6"/>
        <v>90.538522152874307</v>
      </c>
      <c r="M14" s="88">
        <v>71141.199999999983</v>
      </c>
      <c r="N14" s="88">
        <v>64635.4</v>
      </c>
      <c r="O14" s="116">
        <f t="shared" si="2"/>
        <v>90.855088190809283</v>
      </c>
      <c r="P14" s="125">
        <v>498920.4</v>
      </c>
      <c r="Q14" s="126">
        <v>264038.3000000001</v>
      </c>
      <c r="R14" s="126">
        <v>43171.399999999987</v>
      </c>
      <c r="S14" s="118">
        <f t="shared" si="3"/>
        <v>7.8518938091126325</v>
      </c>
      <c r="T14" s="119">
        <v>452166</v>
      </c>
      <c r="U14" s="119">
        <v>430614.56119999988</v>
      </c>
      <c r="V14" s="120">
        <v>95.233733009558406</v>
      </c>
      <c r="W14" s="121">
        <f t="shared" si="7"/>
        <v>408994.60000000003</v>
      </c>
      <c r="X14" s="122">
        <f t="shared" si="4"/>
        <v>391439.86119999993</v>
      </c>
      <c r="Y14" s="123">
        <f t="shared" si="8"/>
        <v>95.707831154738926</v>
      </c>
      <c r="Z14" s="86">
        <v>43171.399999999987</v>
      </c>
      <c r="AA14" s="87">
        <v>39174.699999999983</v>
      </c>
      <c r="AB14" s="85">
        <f t="shared" si="5"/>
        <v>90.742250656684746</v>
      </c>
    </row>
    <row r="15" spans="1:28" ht="27.95" customHeight="1" x14ac:dyDescent="0.3">
      <c r="A15" s="82">
        <v>8</v>
      </c>
      <c r="B15" s="130" t="s">
        <v>52</v>
      </c>
      <c r="C15" s="124">
        <v>410685.02500000008</v>
      </c>
      <c r="D15" s="109">
        <v>260508.09999999995</v>
      </c>
      <c r="E15" s="109">
        <v>32959.200000000012</v>
      </c>
      <c r="F15" s="110">
        <f t="shared" si="0"/>
        <v>8.0254204545198604</v>
      </c>
      <c r="G15" s="111">
        <v>195387.20000000004</v>
      </c>
      <c r="H15" s="111">
        <v>196083.49999999997</v>
      </c>
      <c r="I15" s="112">
        <v>100.35636930157142</v>
      </c>
      <c r="J15" s="113">
        <f t="shared" si="1"/>
        <v>162428.00000000003</v>
      </c>
      <c r="K15" s="114">
        <f t="shared" si="1"/>
        <v>163124.29999999996</v>
      </c>
      <c r="L15" s="115">
        <f t="shared" si="6"/>
        <v>100.42868224690321</v>
      </c>
      <c r="M15" s="88">
        <v>32959.200000000012</v>
      </c>
      <c r="N15" s="89">
        <v>32959.200000000012</v>
      </c>
      <c r="O15" s="116">
        <f t="shared" si="2"/>
        <v>100</v>
      </c>
      <c r="P15" s="125">
        <v>78562.7</v>
      </c>
      <c r="Q15" s="126">
        <v>76346.600000000035</v>
      </c>
      <c r="R15" s="126">
        <v>23410</v>
      </c>
      <c r="S15" s="118">
        <f t="shared" si="3"/>
        <v>29.79785572542696</v>
      </c>
      <c r="T15" s="119">
        <v>207993.5</v>
      </c>
      <c r="U15" s="119">
        <v>212979.7000000001</v>
      </c>
      <c r="V15" s="120">
        <v>102.39728645366326</v>
      </c>
      <c r="W15" s="121">
        <f t="shared" si="7"/>
        <v>184583.5</v>
      </c>
      <c r="X15" s="122">
        <f t="shared" si="4"/>
        <v>189569.7000000001</v>
      </c>
      <c r="Y15" s="123">
        <f t="shared" si="8"/>
        <v>102.7013248746503</v>
      </c>
      <c r="Z15" s="86">
        <v>23410</v>
      </c>
      <c r="AA15" s="87">
        <v>23410.000000000004</v>
      </c>
      <c r="AB15" s="85">
        <f t="shared" si="5"/>
        <v>100.00000000000003</v>
      </c>
    </row>
    <row r="16" spans="1:28" ht="27.95" customHeight="1" x14ac:dyDescent="0.3">
      <c r="A16" s="82">
        <v>9</v>
      </c>
      <c r="B16" s="130" t="s">
        <v>93</v>
      </c>
      <c r="C16" s="124">
        <v>97420.800000000017</v>
      </c>
      <c r="D16" s="109">
        <v>82832.7</v>
      </c>
      <c r="E16" s="109">
        <v>22792.1</v>
      </c>
      <c r="F16" s="110">
        <f t="shared" si="0"/>
        <v>24.979778445670735</v>
      </c>
      <c r="G16" s="111">
        <v>82769</v>
      </c>
      <c r="H16" s="111">
        <v>84733.700000000012</v>
      </c>
      <c r="I16" s="112">
        <v>102.3737147966026</v>
      </c>
      <c r="J16" s="113">
        <f t="shared" si="1"/>
        <v>59976.9</v>
      </c>
      <c r="K16" s="114">
        <f t="shared" si="1"/>
        <v>60398.200000000012</v>
      </c>
      <c r="L16" s="115">
        <f t="shared" si="6"/>
        <v>100.70243710495208</v>
      </c>
      <c r="M16" s="88">
        <v>22792.1</v>
      </c>
      <c r="N16" s="89">
        <v>24335.5</v>
      </c>
      <c r="O16" s="116">
        <f t="shared" si="2"/>
        <v>106.77164456105406</v>
      </c>
      <c r="P16" s="124">
        <v>41834.19999999999</v>
      </c>
      <c r="Q16" s="126">
        <v>34936.300000000003</v>
      </c>
      <c r="R16" s="126">
        <v>6108.6</v>
      </c>
      <c r="S16" s="118">
        <f t="shared" si="3"/>
        <v>14.601928565623346</v>
      </c>
      <c r="T16" s="119">
        <v>94553.2</v>
      </c>
      <c r="U16" s="119">
        <v>104451.69999999998</v>
      </c>
      <c r="V16" s="120">
        <v>110.46870967878399</v>
      </c>
      <c r="W16" s="121">
        <v>6108.6</v>
      </c>
      <c r="X16" s="122">
        <v>9895.9000000000015</v>
      </c>
      <c r="Y16" s="123">
        <f t="shared" si="8"/>
        <v>161.99947614838101</v>
      </c>
      <c r="Z16" s="88">
        <v>9895.9000000000015</v>
      </c>
      <c r="AA16" s="89">
        <v>6108.6</v>
      </c>
      <c r="AB16" s="85">
        <f t="shared" si="5"/>
        <v>61.72859467052011</v>
      </c>
    </row>
    <row r="17" spans="1:28" ht="27.95" customHeight="1" x14ac:dyDescent="0.3">
      <c r="A17" s="82">
        <v>10</v>
      </c>
      <c r="B17" s="130" t="s">
        <v>54</v>
      </c>
      <c r="C17" s="124">
        <v>773268.4</v>
      </c>
      <c r="D17" s="109">
        <v>388959.00000000006</v>
      </c>
      <c r="E17" s="109">
        <v>21732.200000000004</v>
      </c>
      <c r="F17" s="110">
        <f t="shared" si="0"/>
        <v>2.0013620109136743</v>
      </c>
      <c r="G17" s="111">
        <v>183782.20000000007</v>
      </c>
      <c r="H17" s="111">
        <v>162880.6</v>
      </c>
      <c r="I17" s="112">
        <v>88.626972579498968</v>
      </c>
      <c r="J17" s="113">
        <f t="shared" si="1"/>
        <v>162050.00000000006</v>
      </c>
      <c r="K17" s="114">
        <f t="shared" si="1"/>
        <v>147404.70000000001</v>
      </c>
      <c r="L17" s="115">
        <f t="shared" si="6"/>
        <v>90.96248071582842</v>
      </c>
      <c r="M17" s="88">
        <v>21732.200000000004</v>
      </c>
      <c r="N17" s="89">
        <v>15475.899999999994</v>
      </c>
      <c r="O17" s="116">
        <f t="shared" si="2"/>
        <v>71.211842335336456</v>
      </c>
      <c r="P17" s="124">
        <v>220182.50000000003</v>
      </c>
      <c r="Q17" s="126">
        <v>57003.299999999988</v>
      </c>
      <c r="R17" s="126">
        <v>12264.8</v>
      </c>
      <c r="S17" s="118">
        <f t="shared" si="3"/>
        <v>5.2300250928207275</v>
      </c>
      <c r="T17" s="119">
        <v>141402.79999999999</v>
      </c>
      <c r="U17" s="119">
        <v>151208.49999999994</v>
      </c>
      <c r="V17" s="120">
        <v>106.93458686815251</v>
      </c>
      <c r="W17" s="121">
        <f t="shared" si="7"/>
        <v>129137.99999999999</v>
      </c>
      <c r="X17" s="122">
        <f t="shared" si="4"/>
        <v>139692.89999999994</v>
      </c>
      <c r="Y17" s="123">
        <f t="shared" si="8"/>
        <v>108.17334944013378</v>
      </c>
      <c r="Z17" s="88">
        <v>12264.8</v>
      </c>
      <c r="AA17" s="89">
        <v>11515.6</v>
      </c>
      <c r="AB17" s="85">
        <f t="shared" si="5"/>
        <v>93.891461744178471</v>
      </c>
    </row>
    <row r="18" spans="1:28" ht="27.95" customHeight="1" thickBot="1" x14ac:dyDescent="0.35">
      <c r="A18" s="406" t="s">
        <v>94</v>
      </c>
      <c r="B18" s="407"/>
      <c r="C18" s="90">
        <f>SUM(C8:C17)</f>
        <v>15407120.525000002</v>
      </c>
      <c r="D18" s="91">
        <f>SUM(D8:D17)</f>
        <v>9309054.5841999985</v>
      </c>
      <c r="E18" s="91">
        <f>SUM(E8:E17)</f>
        <v>598338.94999999984</v>
      </c>
      <c r="F18" s="110">
        <f t="shared" si="0"/>
        <v>4.0347226204923459</v>
      </c>
      <c r="G18" s="92">
        <f>SUM(G8:G17)</f>
        <v>4012252.1250000005</v>
      </c>
      <c r="H18" s="92">
        <f>SUM(H8:H17)</f>
        <v>3775342.9595000013</v>
      </c>
      <c r="I18" s="112">
        <v>88.626972579498968</v>
      </c>
      <c r="J18" s="93">
        <f>SUM(J8:J17)</f>
        <v>3494633.875</v>
      </c>
      <c r="K18" s="94">
        <f>SUM(K8:K17)</f>
        <v>3223132.162500001</v>
      </c>
      <c r="L18" s="127">
        <f t="shared" si="6"/>
        <v>92.230896791727602</v>
      </c>
      <c r="M18" s="95">
        <f>SUM(M8:M17)</f>
        <v>603702.85</v>
      </c>
      <c r="N18" s="96">
        <f>SUM(N8:N17)</f>
        <v>621634.57698869414</v>
      </c>
      <c r="O18" s="116">
        <f t="shared" si="2"/>
        <v>102.97029026593036</v>
      </c>
      <c r="P18" s="97">
        <f>SUM(P8:P17)</f>
        <v>6993920.7010000004</v>
      </c>
      <c r="Q18" s="98">
        <f>SUM(Q8:Q17)</f>
        <v>3570862.7333369995</v>
      </c>
      <c r="R18" s="98">
        <f>SUM(R8:R17)</f>
        <v>455930.88719999994</v>
      </c>
      <c r="S18" s="118">
        <f t="shared" si="3"/>
        <v>6.8095063035516654</v>
      </c>
      <c r="T18" s="99">
        <f>SUM(T8:T17)</f>
        <v>3758235.4494000003</v>
      </c>
      <c r="U18" s="99">
        <f>SUM(U8:U17)</f>
        <v>3771539.5685000005</v>
      </c>
      <c r="V18" s="120">
        <f>U18/T18*100</f>
        <v>100.35399908491959</v>
      </c>
      <c r="W18" s="100">
        <f>SUM(W8:W17)</f>
        <v>3233593.6372000002</v>
      </c>
      <c r="X18" s="101">
        <f>SUM(X8:X17)</f>
        <v>3206840.8975</v>
      </c>
      <c r="Y18" s="128">
        <f t="shared" si="8"/>
        <v>99.172662285321493</v>
      </c>
      <c r="Z18" s="102">
        <f>SUM(Z8:Z17)</f>
        <v>446093.11219999997</v>
      </c>
      <c r="AA18" s="103">
        <f>SUM(AA8:AA17)</f>
        <v>476251.4709999999</v>
      </c>
      <c r="AB18" s="104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5">
      <c r="B1" s="278" t="s">
        <v>5</v>
      </c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41"/>
      <c r="W1" s="35"/>
      <c r="X1" s="3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5">
      <c r="B2" s="279" t="s">
        <v>113</v>
      </c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42"/>
      <c r="W2" s="36"/>
      <c r="X2" s="36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280" t="s">
        <v>4</v>
      </c>
      <c r="T3" s="280"/>
      <c r="U3" s="280"/>
      <c r="V3" s="11"/>
      <c r="W3" s="11"/>
      <c r="X3" s="11"/>
      <c r="Y3" s="11"/>
      <c r="Z3" s="11"/>
      <c r="AA3" s="11"/>
      <c r="AB3" s="11"/>
      <c r="AC3" s="280"/>
      <c r="AD3" s="280"/>
      <c r="AE3" s="280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49" t="s">
        <v>1</v>
      </c>
      <c r="C4" s="292" t="s">
        <v>6</v>
      </c>
      <c r="D4" s="289" t="s">
        <v>7</v>
      </c>
      <c r="E4" s="289" t="s">
        <v>8</v>
      </c>
      <c r="F4" s="452" t="s">
        <v>9</v>
      </c>
      <c r="G4" s="360"/>
      <c r="H4" s="360"/>
      <c r="I4" s="360"/>
      <c r="J4" s="455" t="s">
        <v>10</v>
      </c>
      <c r="K4" s="366"/>
      <c r="L4" s="366"/>
      <c r="M4" s="366"/>
      <c r="N4" s="418" t="s">
        <v>103</v>
      </c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1"/>
      <c r="AA4" s="291"/>
      <c r="AB4" s="291"/>
      <c r="AC4" s="291"/>
      <c r="AD4" s="291"/>
      <c r="AE4" s="291"/>
      <c r="AF4" s="291"/>
      <c r="AG4" s="291"/>
      <c r="AH4" s="291"/>
      <c r="AI4" s="291"/>
      <c r="AJ4" s="291"/>
      <c r="AK4" s="291"/>
      <c r="AL4" s="291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  <c r="BD4" s="291"/>
      <c r="BE4" s="291"/>
      <c r="BF4" s="291"/>
      <c r="BG4" s="291"/>
      <c r="BH4" s="291"/>
      <c r="BI4" s="291"/>
      <c r="BJ4" s="291"/>
      <c r="BK4" s="291"/>
      <c r="BL4" s="291"/>
      <c r="BM4" s="291"/>
      <c r="BN4" s="291"/>
      <c r="BO4" s="291"/>
      <c r="BP4" s="291"/>
      <c r="BQ4" s="291"/>
      <c r="BR4" s="291"/>
      <c r="BS4" s="291"/>
      <c r="BT4" s="291"/>
      <c r="BU4" s="291"/>
      <c r="BV4" s="291"/>
      <c r="BW4" s="12"/>
      <c r="BX4" s="12"/>
      <c r="BY4" s="419" t="s">
        <v>11</v>
      </c>
      <c r="BZ4" s="419"/>
      <c r="CA4" s="419"/>
      <c r="CB4" s="418" t="s">
        <v>104</v>
      </c>
      <c r="CC4" s="291"/>
      <c r="CD4" s="291"/>
      <c r="CE4" s="291"/>
      <c r="CF4" s="291"/>
      <c r="CG4" s="291"/>
      <c r="CH4" s="291"/>
      <c r="CI4" s="291"/>
      <c r="CJ4" s="291"/>
      <c r="CK4" s="291"/>
      <c r="CL4" s="291"/>
      <c r="CM4" s="291"/>
      <c r="CN4" s="291"/>
      <c r="CO4" s="291"/>
      <c r="CP4" s="291"/>
      <c r="CQ4" s="291"/>
      <c r="CR4" s="12"/>
      <c r="CS4" s="12"/>
      <c r="CT4" s="12"/>
      <c r="CU4" s="12"/>
      <c r="CV4" s="426" t="s">
        <v>12</v>
      </c>
      <c r="CW4" s="426"/>
      <c r="CX4" s="426"/>
    </row>
    <row r="5" spans="2:107" ht="25.5" customHeight="1" x14ac:dyDescent="0.2">
      <c r="B5" s="349"/>
      <c r="C5" s="292"/>
      <c r="D5" s="290"/>
      <c r="E5" s="290"/>
      <c r="F5" s="453"/>
      <c r="G5" s="362"/>
      <c r="H5" s="362"/>
      <c r="I5" s="362"/>
      <c r="J5" s="456"/>
      <c r="K5" s="368"/>
      <c r="L5" s="368"/>
      <c r="M5" s="368"/>
      <c r="N5" s="427" t="s">
        <v>13</v>
      </c>
      <c r="O5" s="428"/>
      <c r="P5" s="428"/>
      <c r="Q5" s="428"/>
      <c r="R5" s="428"/>
      <c r="S5" s="428"/>
      <c r="T5" s="428"/>
      <c r="U5" s="428"/>
      <c r="V5" s="428"/>
      <c r="W5" s="428"/>
      <c r="X5" s="428"/>
      <c r="Y5" s="428"/>
      <c r="Z5" s="428"/>
      <c r="AA5" s="428"/>
      <c r="AB5" s="428"/>
      <c r="AC5" s="428"/>
      <c r="AD5" s="428"/>
      <c r="AE5" s="428"/>
      <c r="AF5" s="428"/>
      <c r="AG5" s="428"/>
      <c r="AH5" s="428"/>
      <c r="AI5" s="428"/>
      <c r="AJ5" s="428"/>
      <c r="AK5" s="428"/>
      <c r="AL5" s="428"/>
      <c r="AM5" s="428"/>
      <c r="AN5" s="428"/>
      <c r="AO5" s="428"/>
      <c r="AP5" s="428"/>
      <c r="AQ5" s="428"/>
      <c r="AR5" s="428"/>
      <c r="AS5" s="428"/>
      <c r="AT5" s="429"/>
      <c r="AU5" s="430" t="s">
        <v>14</v>
      </c>
      <c r="AV5" s="353"/>
      <c r="AW5" s="353"/>
      <c r="AX5" s="353"/>
      <c r="AY5" s="353"/>
      <c r="AZ5" s="353"/>
      <c r="BA5" s="353"/>
      <c r="BB5" s="353"/>
      <c r="BC5" s="353"/>
      <c r="BD5" s="353"/>
      <c r="BE5" s="353"/>
      <c r="BF5" s="353"/>
      <c r="BG5" s="329" t="s">
        <v>105</v>
      </c>
      <c r="BH5" s="330"/>
      <c r="BI5" s="330"/>
      <c r="BJ5" s="330"/>
      <c r="BK5" s="330"/>
      <c r="BL5" s="330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322" t="s">
        <v>15</v>
      </c>
      <c r="BY5" s="419"/>
      <c r="BZ5" s="419"/>
      <c r="CA5" s="419"/>
      <c r="CB5" s="331" t="s">
        <v>14</v>
      </c>
      <c r="CC5" s="417"/>
      <c r="CD5" s="417"/>
      <c r="CE5" s="417"/>
      <c r="CF5" s="417"/>
      <c r="CG5" s="417"/>
      <c r="CH5" s="390"/>
      <c r="CI5" s="321"/>
      <c r="CJ5" s="338"/>
      <c r="CK5" s="40"/>
      <c r="CL5" s="390" t="s">
        <v>106</v>
      </c>
      <c r="CM5" s="321"/>
      <c r="CN5" s="321"/>
      <c r="CO5" s="321"/>
      <c r="CP5" s="321"/>
      <c r="CQ5" s="321"/>
      <c r="CR5" s="321"/>
      <c r="CS5" s="321"/>
      <c r="CT5" s="321"/>
      <c r="CU5" s="322" t="s">
        <v>16</v>
      </c>
      <c r="CV5" s="426"/>
      <c r="CW5" s="426"/>
      <c r="CX5" s="426"/>
    </row>
    <row r="6" spans="2:107" ht="37.5" customHeight="1" x14ac:dyDescent="0.2">
      <c r="B6" s="349"/>
      <c r="C6" s="292"/>
      <c r="D6" s="290"/>
      <c r="E6" s="290"/>
      <c r="F6" s="453"/>
      <c r="G6" s="362"/>
      <c r="H6" s="362"/>
      <c r="I6" s="362"/>
      <c r="J6" s="456"/>
      <c r="K6" s="368"/>
      <c r="L6" s="368"/>
      <c r="M6" s="368"/>
      <c r="N6" s="372" t="s">
        <v>17</v>
      </c>
      <c r="O6" s="373"/>
      <c r="P6" s="373"/>
      <c r="Q6" s="373"/>
      <c r="R6" s="373"/>
      <c r="S6" s="373"/>
      <c r="T6" s="373"/>
      <c r="U6" s="373"/>
      <c r="V6" s="281" t="s">
        <v>107</v>
      </c>
      <c r="W6" s="281" t="s">
        <v>66</v>
      </c>
      <c r="X6" s="289" t="s">
        <v>67</v>
      </c>
      <c r="Y6" s="284" t="s">
        <v>108</v>
      </c>
      <c r="Z6" s="284" t="s">
        <v>18</v>
      </c>
      <c r="AA6" s="284" t="s">
        <v>42</v>
      </c>
      <c r="AB6" s="415" t="s">
        <v>19</v>
      </c>
      <c r="AC6" s="295"/>
      <c r="AD6" s="295"/>
      <c r="AE6" s="295"/>
      <c r="AF6" s="281" t="s">
        <v>68</v>
      </c>
      <c r="AG6" s="281" t="s">
        <v>66</v>
      </c>
      <c r="AH6" s="289" t="s">
        <v>67</v>
      </c>
      <c r="AI6" s="284" t="s">
        <v>61</v>
      </c>
      <c r="AJ6" s="284" t="s">
        <v>18</v>
      </c>
      <c r="AK6" s="284" t="s">
        <v>43</v>
      </c>
      <c r="AL6" s="431" t="s">
        <v>20</v>
      </c>
      <c r="AM6" s="378"/>
      <c r="AN6" s="379"/>
      <c r="AO6" s="415" t="s">
        <v>69</v>
      </c>
      <c r="AP6" s="295"/>
      <c r="AQ6" s="296"/>
      <c r="AR6" s="415" t="s">
        <v>21</v>
      </c>
      <c r="AS6" s="295"/>
      <c r="AT6" s="296"/>
      <c r="AU6" s="423" t="s">
        <v>36</v>
      </c>
      <c r="AV6" s="384"/>
      <c r="AW6" s="385"/>
      <c r="AX6" s="439" t="s">
        <v>22</v>
      </c>
      <c r="AY6" s="307"/>
      <c r="AZ6" s="307"/>
      <c r="BA6" s="307"/>
      <c r="BB6" s="307"/>
      <c r="BC6" s="307"/>
      <c r="BD6" s="307"/>
      <c r="BE6" s="307"/>
      <c r="BF6" s="308"/>
      <c r="BG6" s="463" t="s">
        <v>23</v>
      </c>
      <c r="BH6" s="307"/>
      <c r="BI6" s="308"/>
      <c r="BJ6" s="439" t="s">
        <v>24</v>
      </c>
      <c r="BK6" s="307"/>
      <c r="BL6" s="308"/>
      <c r="BM6" s="464" t="s">
        <v>25</v>
      </c>
      <c r="BN6" s="464"/>
      <c r="BO6" s="464"/>
      <c r="BP6" s="464"/>
      <c r="BQ6" s="464"/>
      <c r="BR6" s="464"/>
      <c r="BS6" s="464"/>
      <c r="BT6" s="464" t="s">
        <v>26</v>
      </c>
      <c r="BU6" s="464"/>
      <c r="BV6" s="390"/>
      <c r="BW6" s="417" t="s">
        <v>115</v>
      </c>
      <c r="BX6" s="322"/>
      <c r="BY6" s="419"/>
      <c r="BZ6" s="419"/>
      <c r="CA6" s="419"/>
      <c r="CB6" s="323" t="s">
        <v>62</v>
      </c>
      <c r="CC6" s="323"/>
      <c r="CD6" s="324"/>
      <c r="CE6" s="339" t="s">
        <v>63</v>
      </c>
      <c r="CF6" s="332"/>
      <c r="CG6" s="333"/>
      <c r="CH6" s="442" t="s">
        <v>59</v>
      </c>
      <c r="CI6" s="443"/>
      <c r="CJ6" s="444"/>
      <c r="CK6" s="313" t="s">
        <v>65</v>
      </c>
      <c r="CL6" s="436" t="s">
        <v>70</v>
      </c>
      <c r="CM6" s="437"/>
      <c r="CN6" s="437"/>
      <c r="CO6" s="438" t="s">
        <v>27</v>
      </c>
      <c r="CP6" s="438"/>
      <c r="CQ6" s="438"/>
      <c r="CR6" s="439" t="s">
        <v>26</v>
      </c>
      <c r="CS6" s="307"/>
      <c r="CT6" s="307"/>
      <c r="CU6" s="322"/>
      <c r="CV6" s="426"/>
      <c r="CW6" s="426"/>
      <c r="CX6" s="426"/>
    </row>
    <row r="7" spans="2:107" ht="34.5" customHeight="1" x14ac:dyDescent="0.2">
      <c r="B7" s="349"/>
      <c r="C7" s="292"/>
      <c r="D7" s="290"/>
      <c r="E7" s="290"/>
      <c r="F7" s="453"/>
      <c r="G7" s="362"/>
      <c r="H7" s="362"/>
      <c r="I7" s="362"/>
      <c r="J7" s="456"/>
      <c r="K7" s="368"/>
      <c r="L7" s="368"/>
      <c r="M7" s="368"/>
      <c r="N7" s="415" t="s">
        <v>28</v>
      </c>
      <c r="O7" s="295"/>
      <c r="P7" s="295"/>
      <c r="Q7" s="295"/>
      <c r="R7" s="415" t="s">
        <v>29</v>
      </c>
      <c r="S7" s="295"/>
      <c r="T7" s="295"/>
      <c r="U7" s="295"/>
      <c r="V7" s="282"/>
      <c r="W7" s="282"/>
      <c r="X7" s="290"/>
      <c r="Y7" s="285"/>
      <c r="Z7" s="287"/>
      <c r="AA7" s="294"/>
      <c r="AB7" s="416"/>
      <c r="AC7" s="297"/>
      <c r="AD7" s="297"/>
      <c r="AE7" s="297"/>
      <c r="AF7" s="282"/>
      <c r="AG7" s="282"/>
      <c r="AH7" s="290"/>
      <c r="AI7" s="294"/>
      <c r="AJ7" s="294"/>
      <c r="AK7" s="294"/>
      <c r="AL7" s="432"/>
      <c r="AM7" s="380"/>
      <c r="AN7" s="381"/>
      <c r="AO7" s="416"/>
      <c r="AP7" s="297"/>
      <c r="AQ7" s="298"/>
      <c r="AR7" s="416"/>
      <c r="AS7" s="297"/>
      <c r="AT7" s="298"/>
      <c r="AU7" s="424"/>
      <c r="AV7" s="386"/>
      <c r="AW7" s="387"/>
      <c r="AX7" s="460" t="s">
        <v>30</v>
      </c>
      <c r="AY7" s="460"/>
      <c r="AZ7" s="460"/>
      <c r="BA7" s="460" t="s">
        <v>31</v>
      </c>
      <c r="BB7" s="460"/>
      <c r="BC7" s="460"/>
      <c r="BD7" s="460" t="s">
        <v>32</v>
      </c>
      <c r="BE7" s="460"/>
      <c r="BF7" s="460"/>
      <c r="BG7" s="440"/>
      <c r="BH7" s="309"/>
      <c r="BI7" s="310"/>
      <c r="BJ7" s="440"/>
      <c r="BK7" s="309"/>
      <c r="BL7" s="310"/>
      <c r="BM7" s="461" t="s">
        <v>33</v>
      </c>
      <c r="BN7" s="461"/>
      <c r="BO7" s="461"/>
      <c r="BP7" s="465" t="s">
        <v>115</v>
      </c>
      <c r="BQ7" s="445" t="s">
        <v>34</v>
      </c>
      <c r="BR7" s="445"/>
      <c r="BS7" s="445"/>
      <c r="BT7" s="464"/>
      <c r="BU7" s="464"/>
      <c r="BV7" s="390"/>
      <c r="BW7" s="417"/>
      <c r="BX7" s="322"/>
      <c r="BY7" s="419"/>
      <c r="BZ7" s="419"/>
      <c r="CA7" s="419"/>
      <c r="CB7" s="325"/>
      <c r="CC7" s="325"/>
      <c r="CD7" s="326"/>
      <c r="CE7" s="340"/>
      <c r="CF7" s="334"/>
      <c r="CG7" s="335"/>
      <c r="CH7" s="446" t="s">
        <v>60</v>
      </c>
      <c r="CI7" s="447"/>
      <c r="CJ7" s="448"/>
      <c r="CK7" s="314"/>
      <c r="CL7" s="437"/>
      <c r="CM7" s="437"/>
      <c r="CN7" s="437"/>
      <c r="CO7" s="438"/>
      <c r="CP7" s="438"/>
      <c r="CQ7" s="438"/>
      <c r="CR7" s="440"/>
      <c r="CS7" s="309"/>
      <c r="CT7" s="309"/>
      <c r="CU7" s="322"/>
      <c r="CV7" s="426"/>
      <c r="CW7" s="426"/>
      <c r="CX7" s="426"/>
    </row>
    <row r="8" spans="2:107" ht="45.75" customHeight="1" x14ac:dyDescent="0.2">
      <c r="B8" s="349"/>
      <c r="C8" s="292"/>
      <c r="D8" s="290"/>
      <c r="E8" s="290"/>
      <c r="F8" s="454"/>
      <c r="G8" s="364"/>
      <c r="H8" s="364"/>
      <c r="I8" s="364"/>
      <c r="J8" s="457"/>
      <c r="K8" s="370"/>
      <c r="L8" s="370"/>
      <c r="M8" s="370"/>
      <c r="N8" s="422"/>
      <c r="O8" s="299"/>
      <c r="P8" s="299"/>
      <c r="Q8" s="299"/>
      <c r="R8" s="422"/>
      <c r="S8" s="299"/>
      <c r="T8" s="299"/>
      <c r="U8" s="299"/>
      <c r="V8" s="282"/>
      <c r="W8" s="282"/>
      <c r="X8" s="290"/>
      <c r="Y8" s="285"/>
      <c r="Z8" s="287"/>
      <c r="AA8" s="294"/>
      <c r="AB8" s="416"/>
      <c r="AC8" s="297"/>
      <c r="AD8" s="297"/>
      <c r="AE8" s="297"/>
      <c r="AF8" s="282"/>
      <c r="AG8" s="282"/>
      <c r="AH8" s="290"/>
      <c r="AI8" s="294"/>
      <c r="AJ8" s="294"/>
      <c r="AK8" s="294"/>
      <c r="AL8" s="433"/>
      <c r="AM8" s="382"/>
      <c r="AN8" s="383"/>
      <c r="AO8" s="416"/>
      <c r="AP8" s="297"/>
      <c r="AQ8" s="298"/>
      <c r="AR8" s="422"/>
      <c r="AS8" s="299"/>
      <c r="AT8" s="300"/>
      <c r="AU8" s="425"/>
      <c r="AV8" s="388"/>
      <c r="AW8" s="389"/>
      <c r="AX8" s="460"/>
      <c r="AY8" s="460"/>
      <c r="AZ8" s="460"/>
      <c r="BA8" s="460"/>
      <c r="BB8" s="460"/>
      <c r="BC8" s="460"/>
      <c r="BD8" s="460"/>
      <c r="BE8" s="460"/>
      <c r="BF8" s="460"/>
      <c r="BG8" s="441"/>
      <c r="BH8" s="311"/>
      <c r="BI8" s="312"/>
      <c r="BJ8" s="441"/>
      <c r="BK8" s="311"/>
      <c r="BL8" s="312"/>
      <c r="BM8" s="461"/>
      <c r="BN8" s="461"/>
      <c r="BO8" s="461"/>
      <c r="BP8" s="466"/>
      <c r="BQ8" s="445"/>
      <c r="BR8" s="445"/>
      <c r="BS8" s="445"/>
      <c r="BT8" s="464"/>
      <c r="BU8" s="464"/>
      <c r="BV8" s="390"/>
      <c r="BW8" s="417"/>
      <c r="BX8" s="322"/>
      <c r="BY8" s="419"/>
      <c r="BZ8" s="419"/>
      <c r="CA8" s="419"/>
      <c r="CB8" s="327"/>
      <c r="CC8" s="327"/>
      <c r="CD8" s="328"/>
      <c r="CE8" s="462"/>
      <c r="CF8" s="336"/>
      <c r="CG8" s="337"/>
      <c r="CH8" s="449"/>
      <c r="CI8" s="351"/>
      <c r="CJ8" s="352"/>
      <c r="CK8" s="314"/>
      <c r="CL8" s="437"/>
      <c r="CM8" s="437"/>
      <c r="CN8" s="437"/>
      <c r="CO8" s="438"/>
      <c r="CP8" s="438"/>
      <c r="CQ8" s="438"/>
      <c r="CR8" s="441"/>
      <c r="CS8" s="311"/>
      <c r="CT8" s="311"/>
      <c r="CU8" s="322"/>
      <c r="CV8" s="426"/>
      <c r="CW8" s="426"/>
      <c r="CX8" s="426"/>
    </row>
    <row r="9" spans="2:107" ht="21.75" customHeight="1" x14ac:dyDescent="0.2">
      <c r="B9" s="349"/>
      <c r="C9" s="292"/>
      <c r="D9" s="290"/>
      <c r="E9" s="290"/>
      <c r="F9" s="434" t="s">
        <v>35</v>
      </c>
      <c r="G9" s="450" t="s">
        <v>109</v>
      </c>
      <c r="H9" s="451"/>
      <c r="I9" s="451"/>
      <c r="J9" s="434" t="s">
        <v>35</v>
      </c>
      <c r="K9" s="450" t="s">
        <v>109</v>
      </c>
      <c r="L9" s="451"/>
      <c r="M9" s="451"/>
      <c r="N9" s="434" t="s">
        <v>35</v>
      </c>
      <c r="O9" s="450" t="s">
        <v>109</v>
      </c>
      <c r="P9" s="451"/>
      <c r="Q9" s="451"/>
      <c r="R9" s="434" t="s">
        <v>35</v>
      </c>
      <c r="S9" s="450" t="s">
        <v>109</v>
      </c>
      <c r="T9" s="451"/>
      <c r="U9" s="451"/>
      <c r="V9" s="282"/>
      <c r="W9" s="282"/>
      <c r="X9" s="290"/>
      <c r="Y9" s="285"/>
      <c r="Z9" s="287"/>
      <c r="AA9" s="294"/>
      <c r="AB9" s="434" t="s">
        <v>35</v>
      </c>
      <c r="AC9" s="469" t="s">
        <v>109</v>
      </c>
      <c r="AD9" s="469"/>
      <c r="AE9" s="420"/>
      <c r="AF9" s="282"/>
      <c r="AG9" s="282"/>
      <c r="AH9" s="290"/>
      <c r="AI9" s="294"/>
      <c r="AJ9" s="294"/>
      <c r="AK9" s="294"/>
      <c r="AL9" s="434" t="s">
        <v>35</v>
      </c>
      <c r="AM9" s="420" t="s">
        <v>109</v>
      </c>
      <c r="AN9" s="421"/>
      <c r="AO9" s="434" t="s">
        <v>35</v>
      </c>
      <c r="AP9" s="420" t="s">
        <v>109</v>
      </c>
      <c r="AQ9" s="421"/>
      <c r="AR9" s="434" t="s">
        <v>35</v>
      </c>
      <c r="AS9" s="420" t="s">
        <v>109</v>
      </c>
      <c r="AT9" s="421"/>
      <c r="AU9" s="434" t="s">
        <v>35</v>
      </c>
      <c r="AV9" s="420" t="s">
        <v>109</v>
      </c>
      <c r="AW9" s="421"/>
      <c r="AX9" s="434" t="s">
        <v>35</v>
      </c>
      <c r="AY9" s="420" t="s">
        <v>109</v>
      </c>
      <c r="AZ9" s="421"/>
      <c r="BA9" s="434" t="s">
        <v>35</v>
      </c>
      <c r="BB9" s="420" t="s">
        <v>109</v>
      </c>
      <c r="BC9" s="421"/>
      <c r="BD9" s="434" t="s">
        <v>35</v>
      </c>
      <c r="BE9" s="420" t="s">
        <v>109</v>
      </c>
      <c r="BF9" s="421"/>
      <c r="BG9" s="468" t="s">
        <v>35</v>
      </c>
      <c r="BH9" s="469" t="s">
        <v>109</v>
      </c>
      <c r="BI9" s="469"/>
      <c r="BJ9" s="468" t="s">
        <v>35</v>
      </c>
      <c r="BK9" s="469" t="s">
        <v>109</v>
      </c>
      <c r="BL9" s="469"/>
      <c r="BM9" s="468" t="s">
        <v>35</v>
      </c>
      <c r="BN9" s="469" t="s">
        <v>109</v>
      </c>
      <c r="BO9" s="469"/>
      <c r="BP9" s="466"/>
      <c r="BQ9" s="468" t="s">
        <v>35</v>
      </c>
      <c r="BR9" s="469" t="s">
        <v>109</v>
      </c>
      <c r="BS9" s="469"/>
      <c r="BT9" s="468" t="s">
        <v>35</v>
      </c>
      <c r="BU9" s="469" t="s">
        <v>109</v>
      </c>
      <c r="BV9" s="420"/>
      <c r="BW9" s="417"/>
      <c r="BX9" s="322"/>
      <c r="BY9" s="468" t="s">
        <v>35</v>
      </c>
      <c r="BZ9" s="469" t="s">
        <v>109</v>
      </c>
      <c r="CA9" s="469"/>
      <c r="CB9" s="468" t="s">
        <v>35</v>
      </c>
      <c r="CC9" s="469" t="s">
        <v>109</v>
      </c>
      <c r="CD9" s="469"/>
      <c r="CE9" s="468" t="s">
        <v>35</v>
      </c>
      <c r="CF9" s="469" t="s">
        <v>109</v>
      </c>
      <c r="CG9" s="469"/>
      <c r="CH9" s="468" t="s">
        <v>35</v>
      </c>
      <c r="CI9" s="469" t="s">
        <v>109</v>
      </c>
      <c r="CJ9" s="469"/>
      <c r="CK9" s="472" t="s">
        <v>110</v>
      </c>
      <c r="CL9" s="468" t="s">
        <v>35</v>
      </c>
      <c r="CM9" s="469" t="s">
        <v>109</v>
      </c>
      <c r="CN9" s="469"/>
      <c r="CO9" s="468" t="s">
        <v>35</v>
      </c>
      <c r="CP9" s="469" t="s">
        <v>109</v>
      </c>
      <c r="CQ9" s="469"/>
      <c r="CR9" s="471" t="s">
        <v>35</v>
      </c>
      <c r="CS9" s="458" t="s">
        <v>109</v>
      </c>
      <c r="CT9" s="459"/>
      <c r="CU9" s="322"/>
      <c r="CV9" s="468" t="s">
        <v>35</v>
      </c>
      <c r="CW9" s="469" t="s">
        <v>109</v>
      </c>
      <c r="CX9" s="469"/>
      <c r="CY9" s="470" t="s">
        <v>111</v>
      </c>
      <c r="CZ9" s="470"/>
      <c r="DA9" s="470"/>
      <c r="DB9" s="470"/>
    </row>
    <row r="10" spans="2:107" ht="22.5" customHeight="1" x14ac:dyDescent="0.2">
      <c r="B10" s="349"/>
      <c r="C10" s="292"/>
      <c r="D10" s="293"/>
      <c r="E10" s="293"/>
      <c r="F10" s="435"/>
      <c r="G10" s="24" t="s">
        <v>114</v>
      </c>
      <c r="H10" s="23" t="s">
        <v>0</v>
      </c>
      <c r="I10" s="23" t="s">
        <v>2</v>
      </c>
      <c r="J10" s="435"/>
      <c r="K10" s="24" t="s">
        <v>114</v>
      </c>
      <c r="L10" s="23" t="s">
        <v>0</v>
      </c>
      <c r="M10" s="25" t="s">
        <v>2</v>
      </c>
      <c r="N10" s="435"/>
      <c r="O10" s="24" t="s">
        <v>114</v>
      </c>
      <c r="P10" s="4" t="s">
        <v>0</v>
      </c>
      <c r="Q10" s="25" t="s">
        <v>2</v>
      </c>
      <c r="R10" s="435"/>
      <c r="S10" s="24" t="s">
        <v>114</v>
      </c>
      <c r="T10" s="4" t="s">
        <v>0</v>
      </c>
      <c r="U10" s="37" t="s">
        <v>2</v>
      </c>
      <c r="V10" s="282"/>
      <c r="W10" s="282"/>
      <c r="X10" s="290"/>
      <c r="Y10" s="285"/>
      <c r="Z10" s="287"/>
      <c r="AA10" s="294"/>
      <c r="AB10" s="435"/>
      <c r="AC10" s="24" t="s">
        <v>114</v>
      </c>
      <c r="AD10" s="4" t="s">
        <v>0</v>
      </c>
      <c r="AE10" s="37" t="s">
        <v>2</v>
      </c>
      <c r="AF10" s="282"/>
      <c r="AG10" s="282"/>
      <c r="AH10" s="290"/>
      <c r="AI10" s="294"/>
      <c r="AJ10" s="294"/>
      <c r="AK10" s="294"/>
      <c r="AL10" s="435"/>
      <c r="AM10" s="24" t="s">
        <v>114</v>
      </c>
      <c r="AN10" s="4" t="s">
        <v>0</v>
      </c>
      <c r="AO10" s="435"/>
      <c r="AP10" s="24" t="s">
        <v>114</v>
      </c>
      <c r="AQ10" s="4" t="s">
        <v>0</v>
      </c>
      <c r="AR10" s="435"/>
      <c r="AS10" s="24" t="s">
        <v>114</v>
      </c>
      <c r="AT10" s="4" t="s">
        <v>0</v>
      </c>
      <c r="AU10" s="435"/>
      <c r="AV10" s="24" t="s">
        <v>114</v>
      </c>
      <c r="AW10" s="4" t="s">
        <v>0</v>
      </c>
      <c r="AX10" s="435"/>
      <c r="AY10" s="24" t="s">
        <v>114</v>
      </c>
      <c r="AZ10" s="4" t="s">
        <v>0</v>
      </c>
      <c r="BA10" s="435"/>
      <c r="BB10" s="24" t="s">
        <v>114</v>
      </c>
      <c r="BC10" s="4" t="s">
        <v>0</v>
      </c>
      <c r="BD10" s="435"/>
      <c r="BE10" s="24" t="s">
        <v>71</v>
      </c>
      <c r="BF10" s="13" t="s">
        <v>0</v>
      </c>
      <c r="BG10" s="468"/>
      <c r="BH10" s="24" t="s">
        <v>114</v>
      </c>
      <c r="BI10" s="13" t="s">
        <v>0</v>
      </c>
      <c r="BJ10" s="468"/>
      <c r="BK10" s="24" t="s">
        <v>114</v>
      </c>
      <c r="BL10" s="13" t="s">
        <v>0</v>
      </c>
      <c r="BM10" s="468"/>
      <c r="BN10" s="24" t="s">
        <v>114</v>
      </c>
      <c r="BO10" s="13" t="s">
        <v>0</v>
      </c>
      <c r="BP10" s="467"/>
      <c r="BQ10" s="468"/>
      <c r="BR10" s="24" t="s">
        <v>114</v>
      </c>
      <c r="BS10" s="13" t="s">
        <v>0</v>
      </c>
      <c r="BT10" s="468"/>
      <c r="BU10" s="24" t="s">
        <v>114</v>
      </c>
      <c r="BV10" s="14" t="s">
        <v>0</v>
      </c>
      <c r="BW10" s="417"/>
      <c r="BX10" s="14"/>
      <c r="BY10" s="468"/>
      <c r="BZ10" s="24" t="s">
        <v>114</v>
      </c>
      <c r="CA10" s="13" t="s">
        <v>0</v>
      </c>
      <c r="CB10" s="468"/>
      <c r="CC10" s="24" t="s">
        <v>114</v>
      </c>
      <c r="CD10" s="4" t="s">
        <v>0</v>
      </c>
      <c r="CE10" s="468"/>
      <c r="CF10" s="24" t="s">
        <v>114</v>
      </c>
      <c r="CG10" s="13" t="s">
        <v>0</v>
      </c>
      <c r="CH10" s="468"/>
      <c r="CI10" s="24" t="s">
        <v>114</v>
      </c>
      <c r="CJ10" s="13" t="s">
        <v>0</v>
      </c>
      <c r="CK10" s="472"/>
      <c r="CL10" s="468"/>
      <c r="CM10" s="24" t="s">
        <v>114</v>
      </c>
      <c r="CN10" s="13" t="s">
        <v>0</v>
      </c>
      <c r="CO10" s="468"/>
      <c r="CP10" s="24" t="s">
        <v>114</v>
      </c>
      <c r="CQ10" s="13" t="s">
        <v>0</v>
      </c>
      <c r="CR10" s="471"/>
      <c r="CS10" s="24" t="s">
        <v>71</v>
      </c>
      <c r="CT10" s="13" t="s">
        <v>0</v>
      </c>
      <c r="CU10" s="13"/>
      <c r="CV10" s="468"/>
      <c r="CW10" s="24" t="s">
        <v>114</v>
      </c>
      <c r="CX10" s="13" t="s">
        <v>0</v>
      </c>
      <c r="CY10" s="24" t="s">
        <v>112</v>
      </c>
      <c r="CZ10" s="24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8"/>
      <c r="V11" s="45"/>
      <c r="W11" s="45"/>
      <c r="X11" s="43"/>
      <c r="Y11" s="286"/>
      <c r="Z11" s="288"/>
      <c r="AA11" s="350"/>
      <c r="AB11" s="17">
        <v>20</v>
      </c>
      <c r="AC11" s="17">
        <v>21</v>
      </c>
      <c r="AD11" s="17">
        <v>22</v>
      </c>
      <c r="AE11" s="18">
        <v>23</v>
      </c>
      <c r="AF11" s="44"/>
      <c r="AG11" s="283"/>
      <c r="AH11" s="43"/>
      <c r="AI11" s="39"/>
      <c r="AJ11" s="39"/>
      <c r="AK11" s="39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4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6"/>
      <c r="CZ11" s="46"/>
      <c r="DA11" s="46"/>
      <c r="DB11" s="46"/>
    </row>
    <row r="12" spans="2:107" ht="27" customHeight="1" x14ac:dyDescent="0.2">
      <c r="B12" s="28">
        <v>1</v>
      </c>
      <c r="C12" s="26" t="s">
        <v>58</v>
      </c>
      <c r="D12" s="29">
        <v>237979.3</v>
      </c>
      <c r="E12" s="29">
        <v>1570424.8</v>
      </c>
      <c r="F12" s="29">
        <v>63449192.400000006</v>
      </c>
      <c r="G12" s="29">
        <v>2092925.8000000003</v>
      </c>
      <c r="H12" s="29">
        <v>2285238.2999999998</v>
      </c>
      <c r="I12" s="27">
        <v>109.18869173479536</v>
      </c>
      <c r="J12" s="29">
        <v>19629871.899999999</v>
      </c>
      <c r="K12" s="29">
        <v>1236633</v>
      </c>
      <c r="L12" s="29">
        <v>1412768.3</v>
      </c>
      <c r="M12" s="27">
        <v>114.2431343818255</v>
      </c>
      <c r="N12" s="29">
        <v>4352488</v>
      </c>
      <c r="O12" s="29">
        <v>343111.89999999997</v>
      </c>
      <c r="P12" s="29">
        <v>375627</v>
      </c>
      <c r="Q12" s="27">
        <v>109.47652937715074</v>
      </c>
      <c r="R12" s="29">
        <v>946000</v>
      </c>
      <c r="S12" s="29">
        <v>62395.1</v>
      </c>
      <c r="T12" s="29">
        <v>54713.599999999999</v>
      </c>
      <c r="U12" s="27">
        <v>87.688937112048862</v>
      </c>
      <c r="V12" s="29">
        <v>0</v>
      </c>
      <c r="W12" s="29">
        <v>0</v>
      </c>
      <c r="X12" s="27"/>
      <c r="Y12" s="29"/>
      <c r="Z12" s="29"/>
      <c r="AA12" s="29"/>
      <c r="AB12" s="29">
        <v>4710385</v>
      </c>
      <c r="AC12" s="29">
        <v>289005.7</v>
      </c>
      <c r="AD12" s="29">
        <v>451339.8</v>
      </c>
      <c r="AE12" s="27">
        <v>156.16986100966176</v>
      </c>
      <c r="AF12" s="27"/>
      <c r="AG12" s="27"/>
      <c r="AH12" s="27"/>
      <c r="AI12" s="29"/>
      <c r="AJ12" s="29"/>
      <c r="AK12" s="29"/>
      <c r="AL12" s="29">
        <v>1866551</v>
      </c>
      <c r="AM12" s="29">
        <v>150124.29999999999</v>
      </c>
      <c r="AN12" s="29">
        <v>330155.60000000009</v>
      </c>
      <c r="AO12" s="29">
        <v>450000</v>
      </c>
      <c r="AP12" s="29">
        <v>22000</v>
      </c>
      <c r="AQ12" s="29">
        <v>21640.1</v>
      </c>
      <c r="AR12" s="29"/>
      <c r="AS12" s="29"/>
      <c r="AT12" s="29"/>
      <c r="AU12" s="29"/>
      <c r="AV12" s="29"/>
      <c r="AW12" s="29"/>
      <c r="AX12" s="29">
        <v>10095968.1</v>
      </c>
      <c r="AY12" s="29">
        <v>841280.6</v>
      </c>
      <c r="AZ12" s="29">
        <v>696780.7</v>
      </c>
      <c r="BA12" s="29">
        <v>6625724.7999999998</v>
      </c>
      <c r="BB12" s="29">
        <v>0</v>
      </c>
      <c r="BC12" s="29">
        <v>25393.5</v>
      </c>
      <c r="BD12" s="29"/>
      <c r="BE12" s="29"/>
      <c r="BF12" s="29"/>
      <c r="BG12" s="29">
        <v>4952714.5</v>
      </c>
      <c r="BH12" s="29">
        <v>271307.40000000002</v>
      </c>
      <c r="BI12" s="29">
        <v>93258.7</v>
      </c>
      <c r="BJ12" s="29">
        <v>1132508.3999999999</v>
      </c>
      <c r="BK12" s="29">
        <v>50503.299999999996</v>
      </c>
      <c r="BL12" s="29">
        <v>34971</v>
      </c>
      <c r="BM12" s="29">
        <v>236075</v>
      </c>
      <c r="BN12" s="29">
        <v>15750</v>
      </c>
      <c r="BO12" s="29">
        <v>10601.1</v>
      </c>
      <c r="BP12" s="29"/>
      <c r="BQ12" s="29">
        <v>27018403.599999998</v>
      </c>
      <c r="BR12" s="29">
        <v>15012.2</v>
      </c>
      <c r="BS12" s="29">
        <v>150295.79999999999</v>
      </c>
      <c r="BT12" s="29">
        <v>833150</v>
      </c>
      <c r="BU12" s="29">
        <v>32435.3</v>
      </c>
      <c r="BV12" s="29">
        <v>40461.399999999994</v>
      </c>
      <c r="BW12" s="29"/>
      <c r="BX12" s="29"/>
      <c r="BY12" s="29">
        <v>63219968.400000006</v>
      </c>
      <c r="BZ12" s="29">
        <v>2092925.8000000003</v>
      </c>
      <c r="CA12" s="29">
        <v>2285238.2999999998</v>
      </c>
      <c r="CB12" s="33"/>
      <c r="CC12" s="33"/>
      <c r="CD12" s="33"/>
      <c r="CE12" s="29">
        <v>79224</v>
      </c>
      <c r="CF12" s="29">
        <v>0</v>
      </c>
      <c r="CG12" s="29">
        <v>0</v>
      </c>
      <c r="CH12" s="29"/>
      <c r="CI12" s="27"/>
      <c r="CJ12" s="27"/>
      <c r="CK12" s="27"/>
      <c r="CL12" s="29">
        <v>150000</v>
      </c>
      <c r="CM12" s="27">
        <v>0</v>
      </c>
      <c r="CN12" s="27">
        <v>0</v>
      </c>
      <c r="CO12" s="29">
        <v>726525.3</v>
      </c>
      <c r="CP12" s="31"/>
      <c r="CQ12" s="31"/>
      <c r="CR12" s="27"/>
      <c r="CS12" s="27"/>
      <c r="CT12" s="27"/>
      <c r="CU12" s="27"/>
      <c r="CV12" s="29">
        <v>955749.3</v>
      </c>
      <c r="CW12" s="29">
        <v>0</v>
      </c>
      <c r="CX12" s="29">
        <v>0</v>
      </c>
      <c r="CY12" s="50">
        <f>N12+AB12</f>
        <v>9062873</v>
      </c>
      <c r="CZ12" s="50">
        <f>O12+AC12</f>
        <v>632117.6</v>
      </c>
      <c r="DA12" s="50">
        <f>P12+AD12</f>
        <v>826966.8</v>
      </c>
      <c r="DB12" s="33">
        <f>DA12/CZ12*100</f>
        <v>130.82483386002858</v>
      </c>
      <c r="DC12" s="49">
        <f t="shared" ref="DC12:DC23" si="0">AW12+AZ12+BC12+BF12+BS12+CD12+CG12+CJ12</f>
        <v>872470</v>
      </c>
    </row>
    <row r="13" spans="2:107" s="21" customFormat="1" ht="27" customHeight="1" x14ac:dyDescent="0.2">
      <c r="B13" s="28">
        <v>2</v>
      </c>
      <c r="C13" s="26" t="s">
        <v>45</v>
      </c>
      <c r="D13" s="29">
        <v>361316.49999999994</v>
      </c>
      <c r="E13" s="29">
        <v>20420.099999999999</v>
      </c>
      <c r="F13" s="29">
        <v>2508854.7000000007</v>
      </c>
      <c r="G13" s="29">
        <v>189546.14666666667</v>
      </c>
      <c r="H13" s="29">
        <v>174360.14029999994</v>
      </c>
      <c r="I13" s="27">
        <v>91.988227334754185</v>
      </c>
      <c r="J13" s="29">
        <v>848603.19999999984</v>
      </c>
      <c r="K13" s="29">
        <v>50891.71333333334</v>
      </c>
      <c r="L13" s="29">
        <v>40912.640300000006</v>
      </c>
      <c r="M13" s="27">
        <v>80.39155614987483</v>
      </c>
      <c r="N13" s="29">
        <v>89990.9</v>
      </c>
      <c r="O13" s="29">
        <v>4499.5450000000001</v>
      </c>
      <c r="P13" s="29">
        <v>4311.0549999999994</v>
      </c>
      <c r="Q13" s="27">
        <v>95.810909769765601</v>
      </c>
      <c r="R13" s="29">
        <v>350157.6999999999</v>
      </c>
      <c r="S13" s="29">
        <v>17507.884999999995</v>
      </c>
      <c r="T13" s="29">
        <v>12032.008299999994</v>
      </c>
      <c r="U13" s="27">
        <v>68.72336835660046</v>
      </c>
      <c r="V13" s="29">
        <v>0</v>
      </c>
      <c r="W13" s="29">
        <v>0</v>
      </c>
      <c r="X13" s="27"/>
      <c r="Y13" s="29">
        <v>1979616.2000000007</v>
      </c>
      <c r="Z13" s="29">
        <v>1405244.0999999994</v>
      </c>
      <c r="AA13" s="29">
        <v>14210.799999999997</v>
      </c>
      <c r="AB13" s="29">
        <v>154608.00000000003</v>
      </c>
      <c r="AC13" s="29">
        <v>7730.4000000000015</v>
      </c>
      <c r="AD13" s="29">
        <v>16586.306000000008</v>
      </c>
      <c r="AE13" s="27">
        <v>214.55947945772542</v>
      </c>
      <c r="AF13" s="29"/>
      <c r="AG13" s="29"/>
      <c r="AH13" s="27"/>
      <c r="AI13" s="29">
        <v>1196693.8870000001</v>
      </c>
      <c r="AJ13" s="29">
        <v>647948.59999999986</v>
      </c>
      <c r="AK13" s="29">
        <v>6454.0000000000009</v>
      </c>
      <c r="AL13" s="29">
        <v>33146.199999999997</v>
      </c>
      <c r="AM13" s="29">
        <v>2762.1833333333329</v>
      </c>
      <c r="AN13" s="29">
        <v>1560.521</v>
      </c>
      <c r="AO13" s="29">
        <v>23000</v>
      </c>
      <c r="AP13" s="29">
        <v>1916.6666666666667</v>
      </c>
      <c r="AQ13" s="29">
        <v>1177.5</v>
      </c>
      <c r="AR13" s="29"/>
      <c r="AS13" s="29"/>
      <c r="AT13" s="29"/>
      <c r="AU13" s="29"/>
      <c r="AV13" s="29"/>
      <c r="AW13" s="29"/>
      <c r="AX13" s="29">
        <v>1602453.6000000006</v>
      </c>
      <c r="AY13" s="29">
        <v>133447.49999999994</v>
      </c>
      <c r="AZ13" s="29">
        <v>133447.49999999994</v>
      </c>
      <c r="BA13" s="29">
        <v>8876.3000000000011</v>
      </c>
      <c r="BB13" s="29">
        <v>739.69166666666672</v>
      </c>
      <c r="BC13" s="29">
        <v>0</v>
      </c>
      <c r="BD13" s="29"/>
      <c r="BE13" s="29"/>
      <c r="BF13" s="29"/>
      <c r="BG13" s="29">
        <v>12295</v>
      </c>
      <c r="BH13" s="29">
        <v>1024.5833333333333</v>
      </c>
      <c r="BI13" s="29">
        <v>235</v>
      </c>
      <c r="BJ13" s="29">
        <v>133829.1</v>
      </c>
      <c r="BK13" s="29">
        <v>11152.424999999999</v>
      </c>
      <c r="BL13" s="29">
        <v>4784.7999999999993</v>
      </c>
      <c r="BM13" s="29">
        <v>1754.4</v>
      </c>
      <c r="BN13" s="29">
        <v>146.20000000000002</v>
      </c>
      <c r="BO13" s="29">
        <v>0</v>
      </c>
      <c r="BP13" s="29"/>
      <c r="BQ13" s="29">
        <v>47167.199999999997</v>
      </c>
      <c r="BR13" s="29">
        <v>3930.6</v>
      </c>
      <c r="BS13" s="29">
        <v>0</v>
      </c>
      <c r="BT13" s="29">
        <v>51576.299999999996</v>
      </c>
      <c r="BU13" s="29">
        <v>4298.0249999999996</v>
      </c>
      <c r="BV13" s="29">
        <v>225.45000000000005</v>
      </c>
      <c r="BW13" s="29">
        <v>0</v>
      </c>
      <c r="BX13" s="29">
        <v>-721</v>
      </c>
      <c r="BY13" s="29">
        <v>2508854.7000000007</v>
      </c>
      <c r="BZ13" s="29">
        <v>189155.70500000002</v>
      </c>
      <c r="CA13" s="29">
        <v>174360.14029999994</v>
      </c>
      <c r="CB13" s="33"/>
      <c r="CC13" s="33"/>
      <c r="CD13" s="33"/>
      <c r="CE13" s="27"/>
      <c r="CF13" s="27"/>
      <c r="CG13" s="27"/>
      <c r="CH13" s="27"/>
      <c r="CI13" s="27"/>
      <c r="CJ13" s="27"/>
      <c r="CK13" s="27"/>
      <c r="CL13" s="27">
        <v>4685.3</v>
      </c>
      <c r="CM13" s="27">
        <v>390.44166666666666</v>
      </c>
      <c r="CN13" s="27">
        <v>0</v>
      </c>
      <c r="CO13" s="27">
        <v>165402.40000000002</v>
      </c>
      <c r="CP13" s="27">
        <v>13783.533333333335</v>
      </c>
      <c r="CQ13" s="27">
        <v>0</v>
      </c>
      <c r="CR13" s="27"/>
      <c r="CS13" s="27"/>
      <c r="CT13" s="27"/>
      <c r="CU13" s="27"/>
      <c r="CV13" s="27">
        <v>165402.40000000002</v>
      </c>
      <c r="CW13" s="27">
        <v>14173.975000000004</v>
      </c>
      <c r="CX13" s="27">
        <v>0</v>
      </c>
      <c r="CY13" s="33">
        <f t="shared" ref="CY13:DA23" si="1">N13+AB13</f>
        <v>244598.90000000002</v>
      </c>
      <c r="CZ13" s="33">
        <f t="shared" si="1"/>
        <v>12229.945000000002</v>
      </c>
      <c r="DA13" s="33">
        <f t="shared" si="1"/>
        <v>20897.361000000008</v>
      </c>
      <c r="DB13" s="33">
        <f t="shared" ref="DB13:DB23" si="2">DA13/CZ13*100</f>
        <v>170.87044136339128</v>
      </c>
      <c r="DC13" s="49">
        <f t="shared" si="0"/>
        <v>133447.49999999994</v>
      </c>
    </row>
    <row r="14" spans="2:107" s="21" customFormat="1" ht="28.5" customHeight="1" x14ac:dyDescent="0.2">
      <c r="B14" s="28">
        <v>3</v>
      </c>
      <c r="C14" s="26" t="s">
        <v>46</v>
      </c>
      <c r="D14" s="29">
        <v>523416.95479999989</v>
      </c>
      <c r="E14" s="29">
        <v>437065.66770000022</v>
      </c>
      <c r="F14" s="29">
        <v>4590561.4000000032</v>
      </c>
      <c r="G14" s="29">
        <v>382546.78333333309</v>
      </c>
      <c r="H14" s="29">
        <v>357899.04093333345</v>
      </c>
      <c r="I14" s="27">
        <v>93.55693382513094</v>
      </c>
      <c r="J14" s="29">
        <v>1500669.5</v>
      </c>
      <c r="K14" s="29">
        <v>125055.7916666666</v>
      </c>
      <c r="L14" s="29">
        <v>106229.90759999996</v>
      </c>
      <c r="M14" s="27">
        <v>84.946011843380589</v>
      </c>
      <c r="N14" s="29">
        <v>162289.90000000002</v>
      </c>
      <c r="O14" s="29">
        <v>13524.158333333326</v>
      </c>
      <c r="P14" s="29">
        <v>12022.032200000003</v>
      </c>
      <c r="Q14" s="27">
        <v>88.893015769927842</v>
      </c>
      <c r="R14" s="29">
        <v>621860.30000000005</v>
      </c>
      <c r="S14" s="29">
        <v>51821.691666666666</v>
      </c>
      <c r="T14" s="29">
        <v>24383.313400000003</v>
      </c>
      <c r="U14" s="27">
        <v>47.052330049048003</v>
      </c>
      <c r="V14" s="29">
        <v>0</v>
      </c>
      <c r="W14" s="29">
        <v>0</v>
      </c>
      <c r="X14" s="27"/>
      <c r="Y14" s="29">
        <v>44569.899999999994</v>
      </c>
      <c r="Z14" s="29"/>
      <c r="AA14" s="29"/>
      <c r="AB14" s="29">
        <v>301702.8</v>
      </c>
      <c r="AC14" s="29">
        <v>25141.899999999998</v>
      </c>
      <c r="AD14" s="29">
        <v>44171.214999999989</v>
      </c>
      <c r="AE14" s="27">
        <v>175.68765685966451</v>
      </c>
      <c r="AF14" s="27"/>
      <c r="AG14" s="27"/>
      <c r="AH14" s="27"/>
      <c r="AI14" s="29">
        <v>35034.5</v>
      </c>
      <c r="AJ14" s="29"/>
      <c r="AK14" s="29"/>
      <c r="AL14" s="29">
        <v>71942.899999999994</v>
      </c>
      <c r="AM14" s="29">
        <v>5995.2416666666686</v>
      </c>
      <c r="AN14" s="29">
        <v>11643.592000000001</v>
      </c>
      <c r="AO14" s="29">
        <v>44200</v>
      </c>
      <c r="AP14" s="29">
        <v>3683.333333333333</v>
      </c>
      <c r="AQ14" s="29">
        <v>2322.9700000000003</v>
      </c>
      <c r="AR14" s="29"/>
      <c r="AS14" s="29"/>
      <c r="AT14" s="29"/>
      <c r="AU14" s="29">
        <v>4042.3</v>
      </c>
      <c r="AV14" s="29">
        <v>336.85833333333335</v>
      </c>
      <c r="AW14" s="29">
        <v>0</v>
      </c>
      <c r="AX14" s="29">
        <v>3020029.5999999996</v>
      </c>
      <c r="AY14" s="29">
        <v>251669.13333333321</v>
      </c>
      <c r="AZ14" s="29">
        <v>251669.13333333321</v>
      </c>
      <c r="BA14" s="29">
        <v>5450.9</v>
      </c>
      <c r="BB14" s="29">
        <v>454.24166666666667</v>
      </c>
      <c r="BC14" s="29">
        <v>0</v>
      </c>
      <c r="BD14" s="29"/>
      <c r="BE14" s="29"/>
      <c r="BF14" s="29"/>
      <c r="BG14" s="29">
        <v>4461.2</v>
      </c>
      <c r="BH14" s="29">
        <v>371.76666666666665</v>
      </c>
      <c r="BI14" s="29">
        <v>936.41700000000014</v>
      </c>
      <c r="BJ14" s="29">
        <v>135391.29999999999</v>
      </c>
      <c r="BK14" s="29">
        <v>11282.608333333337</v>
      </c>
      <c r="BL14" s="29">
        <v>4191.97</v>
      </c>
      <c r="BM14" s="29">
        <v>18147.5</v>
      </c>
      <c r="BN14" s="29">
        <v>1512.2916666666665</v>
      </c>
      <c r="BO14" s="29">
        <v>543.9</v>
      </c>
      <c r="BP14" s="29"/>
      <c r="BQ14" s="29">
        <v>60369.100000000006</v>
      </c>
      <c r="BR14" s="29">
        <v>5030.7583333333332</v>
      </c>
      <c r="BS14" s="29">
        <v>0</v>
      </c>
      <c r="BT14" s="29">
        <v>140673.60000000001</v>
      </c>
      <c r="BU14" s="29">
        <v>11722.8</v>
      </c>
      <c r="BV14" s="29">
        <v>6014.4980000000005</v>
      </c>
      <c r="BW14" s="29">
        <v>2782</v>
      </c>
      <c r="BX14" s="29"/>
      <c r="BY14" s="29">
        <v>4590561.4000000032</v>
      </c>
      <c r="BZ14" s="29">
        <v>382546.78333333309</v>
      </c>
      <c r="CA14" s="29">
        <v>357899.04093333345</v>
      </c>
      <c r="CB14" s="33"/>
      <c r="CC14" s="33"/>
      <c r="CD14" s="33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>
        <v>128024.3</v>
      </c>
      <c r="CP14" s="29">
        <v>10668.691666666668</v>
      </c>
      <c r="CQ14" s="29">
        <v>4376</v>
      </c>
      <c r="CR14" s="29"/>
      <c r="CS14" s="29"/>
      <c r="CT14" s="29"/>
      <c r="CU14" s="29"/>
      <c r="CV14" s="51">
        <v>128024.3</v>
      </c>
      <c r="CW14" s="51">
        <v>10668.691666666668</v>
      </c>
      <c r="CX14" s="51">
        <v>4376</v>
      </c>
      <c r="CY14" s="50">
        <f t="shared" si="1"/>
        <v>463992.7</v>
      </c>
      <c r="CZ14" s="50">
        <f t="shared" si="1"/>
        <v>38666.05833333332</v>
      </c>
      <c r="DA14" s="50">
        <f t="shared" si="1"/>
        <v>56193.247199999991</v>
      </c>
      <c r="DB14" s="33">
        <f t="shared" si="2"/>
        <v>145.32964988457795</v>
      </c>
      <c r="DC14" s="49">
        <f t="shared" si="0"/>
        <v>251669.13333333321</v>
      </c>
    </row>
    <row r="15" spans="2:107" s="21" customFormat="1" ht="29.25" customHeight="1" x14ac:dyDescent="0.2">
      <c r="B15" s="28">
        <v>4</v>
      </c>
      <c r="C15" s="26" t="s">
        <v>47</v>
      </c>
      <c r="D15" s="50"/>
      <c r="E15" s="50"/>
      <c r="F15" s="29">
        <v>5017594.1000000006</v>
      </c>
      <c r="G15" s="29">
        <v>411390.45</v>
      </c>
      <c r="H15" s="29">
        <v>364876.64</v>
      </c>
      <c r="I15" s="27">
        <v>88.693512452707651</v>
      </c>
      <c r="J15" s="29">
        <v>1937607.2000000004</v>
      </c>
      <c r="K15" s="29">
        <v>154737.45000000007</v>
      </c>
      <c r="L15" s="29">
        <v>110860.24000000005</v>
      </c>
      <c r="M15" s="27">
        <v>71.644091330185418</v>
      </c>
      <c r="N15" s="29">
        <v>227367.40000000005</v>
      </c>
      <c r="O15" s="29">
        <v>18717.249999999993</v>
      </c>
      <c r="P15" s="29">
        <v>17598.039999999986</v>
      </c>
      <c r="Q15" s="27">
        <v>94.020435694346077</v>
      </c>
      <c r="R15" s="29">
        <v>822481.70000000007</v>
      </c>
      <c r="S15" s="29">
        <v>54267.7</v>
      </c>
      <c r="T15" s="29">
        <v>25544.6</v>
      </c>
      <c r="U15" s="27">
        <v>47.071462398443273</v>
      </c>
      <c r="V15" s="29">
        <v>7453.9000000000005</v>
      </c>
      <c r="W15" s="29">
        <v>9278.6</v>
      </c>
      <c r="X15" s="27">
        <f>W15/V15*100</f>
        <v>124.47980251948646</v>
      </c>
      <c r="Y15" s="29">
        <v>2087664.9</v>
      </c>
      <c r="Z15" s="29">
        <v>1174924.6000000001</v>
      </c>
      <c r="AA15" s="29">
        <v>69437.899999999994</v>
      </c>
      <c r="AB15" s="29">
        <v>365603.4</v>
      </c>
      <c r="AC15" s="29">
        <v>40326.80000000001</v>
      </c>
      <c r="AD15" s="29">
        <v>41731.699999999997</v>
      </c>
      <c r="AE15" s="27">
        <v>103.48378745648053</v>
      </c>
      <c r="AF15" s="27">
        <v>2779.7000000000003</v>
      </c>
      <c r="AG15" s="27">
        <v>15973.300000000001</v>
      </c>
      <c r="AH15" s="29">
        <f>AG15/AF15*100</f>
        <v>574.64114832535881</v>
      </c>
      <c r="AI15" s="29">
        <v>967868.69999999949</v>
      </c>
      <c r="AJ15" s="29">
        <v>529483.99999999988</v>
      </c>
      <c r="AK15" s="29">
        <v>27533.699999999997</v>
      </c>
      <c r="AL15" s="29">
        <v>86281.3</v>
      </c>
      <c r="AM15" s="29">
        <v>9803.7000000000044</v>
      </c>
      <c r="AN15" s="29">
        <v>6927</v>
      </c>
      <c r="AO15" s="29">
        <v>52800</v>
      </c>
      <c r="AP15" s="29">
        <v>3769.1</v>
      </c>
      <c r="AQ15" s="29">
        <v>2698.8999999999996</v>
      </c>
      <c r="AR15" s="29">
        <v>1834</v>
      </c>
      <c r="AS15" s="29">
        <v>45</v>
      </c>
      <c r="AT15" s="29">
        <v>0</v>
      </c>
      <c r="AU15" s="29"/>
      <c r="AV15" s="29"/>
      <c r="AW15" s="29"/>
      <c r="AX15" s="29">
        <v>3036986.9000000008</v>
      </c>
      <c r="AY15" s="29">
        <v>253046.80000000002</v>
      </c>
      <c r="AZ15" s="29">
        <v>253046.80000000002</v>
      </c>
      <c r="BA15" s="29"/>
      <c r="BB15" s="29"/>
      <c r="BC15" s="29"/>
      <c r="BD15" s="29"/>
      <c r="BE15" s="29"/>
      <c r="BF15" s="29"/>
      <c r="BG15" s="29">
        <v>15387.5</v>
      </c>
      <c r="BH15" s="29">
        <v>4513.2</v>
      </c>
      <c r="BI15" s="29">
        <v>6250.7999999999993</v>
      </c>
      <c r="BJ15" s="29">
        <v>157993.90000000002</v>
      </c>
      <c r="BK15" s="29">
        <v>12003.3</v>
      </c>
      <c r="BL15" s="29">
        <v>4858.1000000000004</v>
      </c>
      <c r="BM15" s="29">
        <v>196628.00000000003</v>
      </c>
      <c r="BN15" s="29">
        <v>10794.7</v>
      </c>
      <c r="BO15" s="29">
        <v>3519.4</v>
      </c>
      <c r="BP15" s="29">
        <v>218.20000000000002</v>
      </c>
      <c r="BQ15" s="29">
        <v>43000</v>
      </c>
      <c r="BR15" s="29">
        <v>3606.2</v>
      </c>
      <c r="BS15" s="29">
        <v>0</v>
      </c>
      <c r="BT15" s="29">
        <v>11230</v>
      </c>
      <c r="BU15" s="29">
        <v>496.7</v>
      </c>
      <c r="BV15" s="29">
        <v>1731.7</v>
      </c>
      <c r="BW15" s="29">
        <v>15</v>
      </c>
      <c r="BX15" s="29">
        <v>-1008.2</v>
      </c>
      <c r="BY15" s="29">
        <v>5017594.1000000006</v>
      </c>
      <c r="BZ15" s="29">
        <v>411390.45</v>
      </c>
      <c r="CA15" s="29">
        <v>362898.84</v>
      </c>
      <c r="CB15" s="33"/>
      <c r="CC15" s="33"/>
      <c r="CD15" s="33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>
        <v>83299.3</v>
      </c>
      <c r="CP15" s="29">
        <v>523.29999999999995</v>
      </c>
      <c r="CQ15" s="29">
        <v>440</v>
      </c>
      <c r="CR15" s="29"/>
      <c r="CS15" s="29"/>
      <c r="CT15" s="29"/>
      <c r="CU15" s="29">
        <v>1977.8000000000002</v>
      </c>
      <c r="CV15" s="29">
        <v>83299.3</v>
      </c>
      <c r="CW15" s="29">
        <v>523.29999999999995</v>
      </c>
      <c r="CX15" s="29">
        <v>2417.8000000000002</v>
      </c>
      <c r="CY15" s="50">
        <f t="shared" si="1"/>
        <v>592970.80000000005</v>
      </c>
      <c r="CZ15" s="50">
        <f t="shared" si="1"/>
        <v>59044.05</v>
      </c>
      <c r="DA15" s="50">
        <f t="shared" si="1"/>
        <v>59329.739999999983</v>
      </c>
      <c r="DB15" s="33">
        <f t="shared" si="2"/>
        <v>100.48385908486965</v>
      </c>
      <c r="DC15" s="49">
        <f t="shared" si="0"/>
        <v>253046.80000000002</v>
      </c>
    </row>
    <row r="16" spans="2:107" s="21" customFormat="1" ht="27" customHeight="1" x14ac:dyDescent="0.2">
      <c r="B16" s="28">
        <v>5</v>
      </c>
      <c r="C16" s="26" t="s">
        <v>48</v>
      </c>
      <c r="D16" s="50">
        <v>9616.2000000000007</v>
      </c>
      <c r="E16" s="50">
        <v>65062.299999999996</v>
      </c>
      <c r="F16" s="29">
        <v>4197533.6900000004</v>
      </c>
      <c r="G16" s="29">
        <v>349794.47416666662</v>
      </c>
      <c r="H16" s="29">
        <v>316796.21189999999</v>
      </c>
      <c r="I16" s="27">
        <v>90.566385491000077</v>
      </c>
      <c r="J16" s="29">
        <v>1138277.9900000005</v>
      </c>
      <c r="K16" s="29">
        <v>94856.499166666676</v>
      </c>
      <c r="L16" s="29">
        <v>70519.211900000038</v>
      </c>
      <c r="M16" s="27">
        <v>74.343047149668635</v>
      </c>
      <c r="N16" s="29">
        <v>99448.60000000002</v>
      </c>
      <c r="O16" s="29">
        <v>8287.3833333333314</v>
      </c>
      <c r="P16" s="29">
        <v>5813.9569999999985</v>
      </c>
      <c r="Q16" s="27">
        <v>70.154314892316222</v>
      </c>
      <c r="R16" s="29">
        <v>431327.6999999999</v>
      </c>
      <c r="S16" s="29">
        <v>35943.975000000006</v>
      </c>
      <c r="T16" s="29">
        <v>16345.017899999997</v>
      </c>
      <c r="U16" s="27">
        <v>45.473595783437958</v>
      </c>
      <c r="V16" s="29">
        <v>0</v>
      </c>
      <c r="W16" s="29">
        <v>0</v>
      </c>
      <c r="X16" s="27"/>
      <c r="Y16" s="29">
        <v>88634.9</v>
      </c>
      <c r="Z16" s="29">
        <v>42507.9</v>
      </c>
      <c r="AA16" s="29">
        <v>6213.2</v>
      </c>
      <c r="AB16" s="29">
        <v>246362.9</v>
      </c>
      <c r="AC16" s="29">
        <v>20530.241666666669</v>
      </c>
      <c r="AD16" s="29">
        <v>37715.936999999998</v>
      </c>
      <c r="AE16" s="27">
        <v>183.70917211966571</v>
      </c>
      <c r="AF16" s="27"/>
      <c r="AG16" s="27"/>
      <c r="AH16" s="27"/>
      <c r="AI16" s="29">
        <v>2124.5</v>
      </c>
      <c r="AJ16" s="29">
        <v>414.5</v>
      </c>
      <c r="AK16" s="29">
        <v>4780.6000000000004</v>
      </c>
      <c r="AL16" s="29">
        <v>35633.5</v>
      </c>
      <c r="AM16" s="29">
        <v>2969.458333333333</v>
      </c>
      <c r="AN16" s="29">
        <v>1643.5</v>
      </c>
      <c r="AO16" s="29">
        <v>20126</v>
      </c>
      <c r="AP16" s="29">
        <v>1677.1666666666665</v>
      </c>
      <c r="AQ16" s="29">
        <v>1391.2999999999997</v>
      </c>
      <c r="AR16" s="29">
        <v>0</v>
      </c>
      <c r="AS16" s="29">
        <v>0</v>
      </c>
      <c r="AT16" s="29">
        <v>54</v>
      </c>
      <c r="AU16" s="29"/>
      <c r="AV16" s="29"/>
      <c r="AW16" s="29"/>
      <c r="AX16" s="29">
        <v>2955316.6</v>
      </c>
      <c r="AY16" s="29">
        <v>246276.38333333339</v>
      </c>
      <c r="AZ16" s="29">
        <v>246277</v>
      </c>
      <c r="BA16" s="29">
        <v>21162.1</v>
      </c>
      <c r="BB16" s="29">
        <v>1763.5083333333332</v>
      </c>
      <c r="BC16" s="29">
        <v>0</v>
      </c>
      <c r="BD16" s="29">
        <v>683</v>
      </c>
      <c r="BE16" s="29">
        <v>56.916666666666664</v>
      </c>
      <c r="BF16" s="29">
        <v>0</v>
      </c>
      <c r="BG16" s="29">
        <v>15337.7</v>
      </c>
      <c r="BH16" s="29">
        <v>1278.1416666666667</v>
      </c>
      <c r="BI16" s="29">
        <v>980.4</v>
      </c>
      <c r="BJ16" s="29">
        <v>281030.58999999997</v>
      </c>
      <c r="BK16" s="29">
        <v>23419.215833333346</v>
      </c>
      <c r="BL16" s="29">
        <v>5728.0000000000009</v>
      </c>
      <c r="BM16" s="29">
        <v>3129</v>
      </c>
      <c r="BN16" s="29">
        <v>260.75</v>
      </c>
      <c r="BO16" s="29">
        <v>54.5</v>
      </c>
      <c r="BP16" s="29"/>
      <c r="BQ16" s="29">
        <v>82094</v>
      </c>
      <c r="BR16" s="29">
        <v>6841.166666666667</v>
      </c>
      <c r="BS16" s="29">
        <v>0</v>
      </c>
      <c r="BT16" s="29">
        <v>115</v>
      </c>
      <c r="BU16" s="29">
        <v>9.5833333333333339</v>
      </c>
      <c r="BV16" s="29">
        <v>792.6</v>
      </c>
      <c r="BW16" s="29">
        <v>0</v>
      </c>
      <c r="BX16" s="29"/>
      <c r="BY16" s="29">
        <v>4191766.6900000004</v>
      </c>
      <c r="BZ16" s="29">
        <v>349313.89083333325</v>
      </c>
      <c r="CA16" s="29">
        <v>316796.21189999999</v>
      </c>
      <c r="CB16" s="33"/>
      <c r="CC16" s="33"/>
      <c r="CD16" s="33"/>
      <c r="CE16" s="29"/>
      <c r="CF16" s="29"/>
      <c r="CG16" s="29"/>
      <c r="CH16" s="29"/>
      <c r="CI16" s="29"/>
      <c r="CJ16" s="29"/>
      <c r="CK16" s="29"/>
      <c r="CL16" s="29">
        <v>5767</v>
      </c>
      <c r="CM16" s="29">
        <v>480.58333333333326</v>
      </c>
      <c r="CN16" s="29"/>
      <c r="CO16" s="29">
        <v>305974.57999999996</v>
      </c>
      <c r="CP16" s="29">
        <v>25497.881666666661</v>
      </c>
      <c r="CQ16" s="29"/>
      <c r="CR16" s="29"/>
      <c r="CS16" s="29"/>
      <c r="CT16" s="29"/>
      <c r="CU16" s="29"/>
      <c r="CV16" s="29">
        <v>311741.57999999996</v>
      </c>
      <c r="CW16" s="29">
        <v>25978.464999999997</v>
      </c>
      <c r="CX16" s="29">
        <v>0</v>
      </c>
      <c r="CY16" s="50">
        <f t="shared" si="1"/>
        <v>345811.5</v>
      </c>
      <c r="CZ16" s="50">
        <f t="shared" si="1"/>
        <v>28817.625</v>
      </c>
      <c r="DA16" s="50">
        <f t="shared" si="1"/>
        <v>43529.894</v>
      </c>
      <c r="DB16" s="33">
        <f t="shared" si="2"/>
        <v>151.05302397404364</v>
      </c>
      <c r="DC16" s="49">
        <f t="shared" si="0"/>
        <v>246277</v>
      </c>
    </row>
    <row r="17" spans="1:107" s="21" customFormat="1" ht="27" customHeight="1" x14ac:dyDescent="0.2">
      <c r="B17" s="28">
        <v>6</v>
      </c>
      <c r="C17" s="26" t="s">
        <v>49</v>
      </c>
      <c r="D17" s="50">
        <v>383921.85710000008</v>
      </c>
      <c r="E17" s="50">
        <v>12809.189999999966</v>
      </c>
      <c r="F17" s="29">
        <v>5118687.9610999981</v>
      </c>
      <c r="G17" s="29">
        <v>417741.55000604998</v>
      </c>
      <c r="H17" s="29">
        <v>380484.63370000024</v>
      </c>
      <c r="I17" s="27">
        <v>91.081347712357044</v>
      </c>
      <c r="J17" s="29">
        <v>1671334.4211000006</v>
      </c>
      <c r="K17" s="29">
        <v>132897.41667271673</v>
      </c>
      <c r="L17" s="29">
        <v>116539.8337</v>
      </c>
      <c r="M17" s="27">
        <v>87.691571903914308</v>
      </c>
      <c r="N17" s="29">
        <v>158260.60799999992</v>
      </c>
      <c r="O17" s="29">
        <v>12841.333333333299</v>
      </c>
      <c r="P17" s="29">
        <v>14400.245500000003</v>
      </c>
      <c r="Q17" s="27">
        <v>112.13979986501951</v>
      </c>
      <c r="R17" s="29">
        <v>469201.32210000005</v>
      </c>
      <c r="S17" s="29">
        <v>33507.165360416649</v>
      </c>
      <c r="T17" s="29">
        <v>20272.772100000002</v>
      </c>
      <c r="U17" s="27">
        <v>60.502796586753462</v>
      </c>
      <c r="V17" s="29">
        <v>0</v>
      </c>
      <c r="W17" s="29">
        <v>0</v>
      </c>
      <c r="X17" s="27"/>
      <c r="Y17" s="29">
        <v>2070716.2020000005</v>
      </c>
      <c r="Z17" s="29">
        <v>1602033.1960000005</v>
      </c>
      <c r="AA17" s="29">
        <v>86751.897599999997</v>
      </c>
      <c r="AB17" s="29">
        <v>308688.93400000018</v>
      </c>
      <c r="AC17" s="29">
        <v>24374.499999999982</v>
      </c>
      <c r="AD17" s="29">
        <v>36715.307700000019</v>
      </c>
      <c r="AE17" s="27">
        <v>150.62999323063056</v>
      </c>
      <c r="AF17" s="29"/>
      <c r="AG17" s="27"/>
      <c r="AH17" s="27"/>
      <c r="AI17" s="27">
        <v>514416.03400000016</v>
      </c>
      <c r="AJ17" s="29">
        <v>314751.85100000014</v>
      </c>
      <c r="AK17" s="29">
        <v>47310.938000000016</v>
      </c>
      <c r="AL17" s="29">
        <v>109407</v>
      </c>
      <c r="AM17" s="29">
        <v>9783.8833333333369</v>
      </c>
      <c r="AN17" s="29">
        <v>11061.24</v>
      </c>
      <c r="AO17" s="29">
        <v>57850</v>
      </c>
      <c r="AP17" s="29">
        <v>4740</v>
      </c>
      <c r="AQ17" s="29">
        <v>3366.3599999999997</v>
      </c>
      <c r="AR17" s="29">
        <v>500</v>
      </c>
      <c r="AS17" s="29">
        <v>33.333333333333336</v>
      </c>
      <c r="AT17" s="29">
        <v>0</v>
      </c>
      <c r="AU17" s="29"/>
      <c r="AV17" s="29"/>
      <c r="AW17" s="29"/>
      <c r="AX17" s="29">
        <v>3167198.8999999994</v>
      </c>
      <c r="AY17" s="29">
        <v>263933.7333333331</v>
      </c>
      <c r="AZ17" s="29">
        <v>263944.80000000022</v>
      </c>
      <c r="BA17" s="29">
        <v>58047.95</v>
      </c>
      <c r="BB17" s="29">
        <v>4537.6416666666673</v>
      </c>
      <c r="BC17" s="29">
        <v>0</v>
      </c>
      <c r="BD17" s="29"/>
      <c r="BE17" s="29"/>
      <c r="BF17" s="29"/>
      <c r="BG17" s="29">
        <v>74295.399999999994</v>
      </c>
      <c r="BH17" s="29">
        <v>6723.2000000000035</v>
      </c>
      <c r="BI17" s="29">
        <v>3738.8880000000004</v>
      </c>
      <c r="BJ17" s="29">
        <v>235493.83399999997</v>
      </c>
      <c r="BK17" s="29">
        <v>17338.951562299997</v>
      </c>
      <c r="BL17" s="29">
        <v>11584.386000000002</v>
      </c>
      <c r="BM17" s="29">
        <v>13328.599999999999</v>
      </c>
      <c r="BN17" s="29">
        <v>1247.6633333333339</v>
      </c>
      <c r="BO17" s="29">
        <v>1550.59</v>
      </c>
      <c r="BP17" s="29">
        <v>209</v>
      </c>
      <c r="BQ17" s="29">
        <v>92376.04</v>
      </c>
      <c r="BR17" s="29">
        <v>7525.5916666666672</v>
      </c>
      <c r="BS17" s="29">
        <v>0</v>
      </c>
      <c r="BT17" s="29">
        <v>227808.723</v>
      </c>
      <c r="BU17" s="29">
        <v>16807.386416666715</v>
      </c>
      <c r="BV17" s="29">
        <v>13219.134399999997</v>
      </c>
      <c r="BW17" s="29">
        <v>11283.099999999999</v>
      </c>
      <c r="BX17" s="29"/>
      <c r="BY17" s="29">
        <v>4972457.3110999987</v>
      </c>
      <c r="BZ17" s="29">
        <v>403394.38333938335</v>
      </c>
      <c r="CA17" s="29">
        <v>379853.72370000021</v>
      </c>
      <c r="CB17" s="33"/>
      <c r="CC17" s="33"/>
      <c r="CD17" s="33"/>
      <c r="CE17" s="29">
        <v>129730.65</v>
      </c>
      <c r="CF17" s="29">
        <v>8847.1666666666661</v>
      </c>
      <c r="CG17" s="29">
        <v>0</v>
      </c>
      <c r="CH17" s="29">
        <v>16500</v>
      </c>
      <c r="CI17" s="29">
        <v>5500</v>
      </c>
      <c r="CJ17" s="29">
        <v>630.91</v>
      </c>
      <c r="CK17" s="29"/>
      <c r="CL17" s="29"/>
      <c r="CM17" s="29"/>
      <c r="CN17" s="29"/>
      <c r="CO17" s="29">
        <v>66008.455400000006</v>
      </c>
      <c r="CP17" s="29">
        <v>7717.588466666667</v>
      </c>
      <c r="CQ17" s="29">
        <v>822.2</v>
      </c>
      <c r="CR17" s="29"/>
      <c r="CS17" s="29"/>
      <c r="CT17" s="29"/>
      <c r="CU17" s="29"/>
      <c r="CV17" s="29">
        <v>212239.10539999997</v>
      </c>
      <c r="CW17" s="29">
        <v>22064.755133333336</v>
      </c>
      <c r="CX17" s="29">
        <v>1453.11</v>
      </c>
      <c r="CY17" s="50">
        <f t="shared" si="1"/>
        <v>466949.54200000013</v>
      </c>
      <c r="CZ17" s="50">
        <f t="shared" si="1"/>
        <v>37215.833333333285</v>
      </c>
      <c r="DA17" s="50">
        <f t="shared" si="1"/>
        <v>51115.553200000024</v>
      </c>
      <c r="DB17" s="33">
        <f t="shared" si="2"/>
        <v>137.34894162430888</v>
      </c>
      <c r="DC17" s="49">
        <f t="shared" si="0"/>
        <v>264575.7100000002</v>
      </c>
    </row>
    <row r="18" spans="1:107" s="21" customFormat="1" ht="27" customHeight="1" x14ac:dyDescent="0.2">
      <c r="B18" s="28">
        <v>7</v>
      </c>
      <c r="C18" s="26" t="s">
        <v>50</v>
      </c>
      <c r="D18" s="50">
        <v>665694.90000000014</v>
      </c>
      <c r="E18" s="50">
        <v>10153</v>
      </c>
      <c r="F18" s="29">
        <v>4999229.2999999989</v>
      </c>
      <c r="G18" s="29">
        <v>402065.50430247112</v>
      </c>
      <c r="H18" s="29">
        <v>400484.30179999984</v>
      </c>
      <c r="I18" s="27">
        <v>99.606730125924514</v>
      </c>
      <c r="J18" s="29">
        <v>2060756.9999999998</v>
      </c>
      <c r="K18" s="29">
        <v>158677.88763580442</v>
      </c>
      <c r="L18" s="29">
        <v>158543.20180000007</v>
      </c>
      <c r="M18" s="27">
        <v>99.915119971779887</v>
      </c>
      <c r="N18" s="29">
        <v>519266.30000000005</v>
      </c>
      <c r="O18" s="29">
        <v>49750.683298538614</v>
      </c>
      <c r="P18" s="29">
        <v>43949.414700000008</v>
      </c>
      <c r="Q18" s="27">
        <v>88.339318751207969</v>
      </c>
      <c r="R18" s="29">
        <v>428273.19999999995</v>
      </c>
      <c r="S18" s="29">
        <v>26700.522981366445</v>
      </c>
      <c r="T18" s="29">
        <v>26677.668099999999</v>
      </c>
      <c r="U18" s="27">
        <v>99.914402870002235</v>
      </c>
      <c r="V18" s="29">
        <v>0</v>
      </c>
      <c r="W18" s="29">
        <v>0</v>
      </c>
      <c r="X18" s="27"/>
      <c r="Y18" s="29">
        <v>1304038.8999999999</v>
      </c>
      <c r="Z18" s="29">
        <v>0</v>
      </c>
      <c r="AA18" s="29">
        <v>101763.9</v>
      </c>
      <c r="AB18" s="27">
        <v>384332.30000000005</v>
      </c>
      <c r="AC18" s="27">
        <v>46229.094736842097</v>
      </c>
      <c r="AD18" s="27">
        <v>50675.41599999999</v>
      </c>
      <c r="AE18" s="27">
        <v>109.61801499351968</v>
      </c>
      <c r="AF18" s="27"/>
      <c r="AG18" s="27"/>
      <c r="AH18" s="27"/>
      <c r="AI18" s="27">
        <v>582726.00000000012</v>
      </c>
      <c r="AJ18" s="27">
        <v>0</v>
      </c>
      <c r="AK18" s="27">
        <v>74754.10000000002</v>
      </c>
      <c r="AL18" s="29">
        <v>111225</v>
      </c>
      <c r="AM18" s="29">
        <v>13714.549938347725</v>
      </c>
      <c r="AN18" s="29">
        <v>13781.715</v>
      </c>
      <c r="AO18" s="29">
        <v>51700</v>
      </c>
      <c r="AP18" s="29">
        <v>2597.989949748744</v>
      </c>
      <c r="AQ18" s="29">
        <v>2571.2999999999997</v>
      </c>
      <c r="AR18" s="27"/>
      <c r="AS18" s="27"/>
      <c r="AT18" s="27"/>
      <c r="AU18" s="27"/>
      <c r="AV18" s="27"/>
      <c r="AW18" s="27"/>
      <c r="AX18" s="29">
        <v>2903755.9000000008</v>
      </c>
      <c r="AY18" s="29">
        <v>241941.09999999995</v>
      </c>
      <c r="AZ18" s="29">
        <v>241941.09999999995</v>
      </c>
      <c r="BA18" s="27">
        <v>22240.600000000006</v>
      </c>
      <c r="BB18" s="27">
        <v>926.69166666666661</v>
      </c>
      <c r="BC18" s="27">
        <v>0</v>
      </c>
      <c r="BD18" s="29"/>
      <c r="BE18" s="29"/>
      <c r="BF18" s="29"/>
      <c r="BG18" s="27">
        <v>278187.8</v>
      </c>
      <c r="BH18" s="29">
        <v>10913.605335425656</v>
      </c>
      <c r="BI18" s="29">
        <v>11792.550999999999</v>
      </c>
      <c r="BJ18" s="27">
        <v>189945.99999999997</v>
      </c>
      <c r="BK18" s="27">
        <v>7600.6726455352391</v>
      </c>
      <c r="BL18" s="27">
        <v>7662.5079999999998</v>
      </c>
      <c r="BM18" s="29">
        <v>4855.7999999999993</v>
      </c>
      <c r="BN18" s="29">
        <v>202.32499999999999</v>
      </c>
      <c r="BO18" s="29">
        <v>213.5</v>
      </c>
      <c r="BP18" s="29"/>
      <c r="BQ18" s="27">
        <v>11475.8</v>
      </c>
      <c r="BR18" s="27">
        <v>478.15833333333336</v>
      </c>
      <c r="BS18" s="29">
        <v>0</v>
      </c>
      <c r="BT18" s="27">
        <v>92970.6</v>
      </c>
      <c r="BU18" s="27">
        <v>968.44375000000002</v>
      </c>
      <c r="BV18" s="27">
        <v>1219.1289999999999</v>
      </c>
      <c r="BW18" s="27"/>
      <c r="BX18" s="27"/>
      <c r="BY18" s="29">
        <v>4998229.2999999989</v>
      </c>
      <c r="BZ18" s="29">
        <v>402023.83763580449</v>
      </c>
      <c r="CA18" s="29">
        <v>400484.30179999984</v>
      </c>
      <c r="CB18" s="27"/>
      <c r="CC18" s="27"/>
      <c r="CD18" s="27"/>
      <c r="CE18" s="27">
        <v>1000</v>
      </c>
      <c r="CF18" s="27">
        <v>41.666666666666664</v>
      </c>
      <c r="CG18" s="27"/>
      <c r="CH18" s="27"/>
      <c r="CI18" s="27"/>
      <c r="CJ18" s="27"/>
      <c r="CK18" s="50"/>
      <c r="CL18" s="27"/>
      <c r="CM18" s="27"/>
      <c r="CN18" s="27"/>
      <c r="CO18" s="29">
        <v>51821.2</v>
      </c>
      <c r="CP18" s="29">
        <v>2159.2166666666667</v>
      </c>
      <c r="CQ18" s="29">
        <v>0</v>
      </c>
      <c r="CR18" s="27"/>
      <c r="CS18" s="27"/>
      <c r="CT18" s="27"/>
      <c r="CU18" s="27"/>
      <c r="CV18" s="27">
        <v>52821.2</v>
      </c>
      <c r="CW18" s="27">
        <v>2200.8833333333332</v>
      </c>
      <c r="CX18" s="29">
        <v>0</v>
      </c>
      <c r="CY18" s="50">
        <f t="shared" si="1"/>
        <v>903598.60000000009</v>
      </c>
      <c r="CZ18" s="50">
        <f t="shared" si="1"/>
        <v>95979.778035380703</v>
      </c>
      <c r="DA18" s="50">
        <f t="shared" si="1"/>
        <v>94624.830699999991</v>
      </c>
      <c r="DB18" s="33">
        <f t="shared" si="2"/>
        <v>98.588299157264942</v>
      </c>
      <c r="DC18" s="49">
        <f t="shared" si="0"/>
        <v>241941.09999999995</v>
      </c>
    </row>
    <row r="19" spans="1:107" s="21" customFormat="1" ht="26.25" customHeight="1" x14ac:dyDescent="0.2">
      <c r="B19" s="28">
        <v>8</v>
      </c>
      <c r="C19" s="26" t="s">
        <v>51</v>
      </c>
      <c r="D19" s="50">
        <v>334609.00000000006</v>
      </c>
      <c r="E19" s="50">
        <v>6249.6</v>
      </c>
      <c r="F19" s="29">
        <v>5147685.2999999989</v>
      </c>
      <c r="G19" s="29">
        <v>435622.78333333344</v>
      </c>
      <c r="H19" s="29">
        <v>408149.85900000017</v>
      </c>
      <c r="I19" s="27">
        <v>93.693414260128051</v>
      </c>
      <c r="J19" s="29">
        <v>1768119.5000000002</v>
      </c>
      <c r="K19" s="29">
        <v>153991.11666666664</v>
      </c>
      <c r="L19" s="29">
        <v>130372.75899999993</v>
      </c>
      <c r="M19" s="27">
        <v>84.662519385587913</v>
      </c>
      <c r="N19" s="29">
        <v>116554.70000000004</v>
      </c>
      <c r="O19" s="29">
        <v>12029.4</v>
      </c>
      <c r="P19" s="29">
        <v>8875.619999999999</v>
      </c>
      <c r="Q19" s="27">
        <v>73.782732305850658</v>
      </c>
      <c r="R19" s="29">
        <v>419451.79999999987</v>
      </c>
      <c r="S19" s="29">
        <v>31129.758333333331</v>
      </c>
      <c r="T19" s="29">
        <v>27765.692999999996</v>
      </c>
      <c r="U19" s="27">
        <v>89.193410056989947</v>
      </c>
      <c r="V19" s="27">
        <v>3631.4999999999995</v>
      </c>
      <c r="W19" s="29">
        <v>1295.6000000000001</v>
      </c>
      <c r="X19" s="27">
        <f>W19/V19*100</f>
        <v>35.67671760980312</v>
      </c>
      <c r="Y19" s="29">
        <v>1360554.4000000001</v>
      </c>
      <c r="Z19" s="29">
        <v>985870.7</v>
      </c>
      <c r="AA19" s="29">
        <v>43578</v>
      </c>
      <c r="AB19" s="29">
        <v>357347.9000000002</v>
      </c>
      <c r="AC19" s="29">
        <v>45010.499999999993</v>
      </c>
      <c r="AD19" s="29">
        <v>46848.321999999978</v>
      </c>
      <c r="AE19" s="27">
        <v>104.08309616645002</v>
      </c>
      <c r="AF19" s="27">
        <v>302.80833333333334</v>
      </c>
      <c r="AG19" s="27">
        <v>340.00000000000006</v>
      </c>
      <c r="AH19" s="27"/>
      <c r="AI19" s="27">
        <v>378056.80000000022</v>
      </c>
      <c r="AJ19" s="29">
        <v>191821.2</v>
      </c>
      <c r="AK19" s="29">
        <v>3633.7</v>
      </c>
      <c r="AL19" s="29">
        <v>147583.9</v>
      </c>
      <c r="AM19" s="29">
        <v>11621.766666666665</v>
      </c>
      <c r="AN19" s="29">
        <v>17982.16</v>
      </c>
      <c r="AO19" s="29">
        <v>51805</v>
      </c>
      <c r="AP19" s="29">
        <v>4317.0833333333339</v>
      </c>
      <c r="AQ19" s="29">
        <v>3198.9900000000002</v>
      </c>
      <c r="AR19" s="29"/>
      <c r="AS19" s="29"/>
      <c r="AT19" s="29"/>
      <c r="AU19" s="29"/>
      <c r="AV19" s="29"/>
      <c r="AW19" s="29"/>
      <c r="AX19" s="29">
        <v>3333310.9999999991</v>
      </c>
      <c r="AY19" s="29">
        <v>277777.10000000027</v>
      </c>
      <c r="AZ19" s="29">
        <v>277777.10000000027</v>
      </c>
      <c r="BA19" s="29">
        <v>340937.99999999994</v>
      </c>
      <c r="BB19" s="29">
        <v>23375.941666666673</v>
      </c>
      <c r="BC19" s="29">
        <v>13330.628000000001</v>
      </c>
      <c r="BD19" s="29"/>
      <c r="BE19" s="29"/>
      <c r="BF19" s="29"/>
      <c r="BG19" s="29">
        <v>0</v>
      </c>
      <c r="BH19" s="29">
        <v>0</v>
      </c>
      <c r="BI19" s="29">
        <v>0</v>
      </c>
      <c r="BJ19" s="29">
        <v>340937.99999999994</v>
      </c>
      <c r="BK19" s="29">
        <v>23375.941666666673</v>
      </c>
      <c r="BL19" s="29">
        <v>13330.628000000001</v>
      </c>
      <c r="BM19" s="29"/>
      <c r="BN19" s="29"/>
      <c r="BO19" s="29"/>
      <c r="BP19" s="29"/>
      <c r="BQ19" s="29">
        <v>46254.799999999988</v>
      </c>
      <c r="BR19" s="29">
        <v>3854.5666666666671</v>
      </c>
      <c r="BS19" s="29">
        <v>0</v>
      </c>
      <c r="BT19" s="29">
        <v>334438.2</v>
      </c>
      <c r="BU19" s="29">
        <v>26506.666666666668</v>
      </c>
      <c r="BV19" s="29">
        <v>12371.345999999998</v>
      </c>
      <c r="BW19" s="29">
        <v>6969</v>
      </c>
      <c r="BX19" s="29">
        <v>-503.1</v>
      </c>
      <c r="BY19" s="29">
        <v>5147685.2999999989</v>
      </c>
      <c r="BZ19" s="29">
        <v>435622.78333333344</v>
      </c>
      <c r="CA19" s="29">
        <v>408149.85900000017</v>
      </c>
      <c r="CB19" s="33"/>
      <c r="CC19" s="33"/>
      <c r="CD19" s="33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>
        <v>-1030.7</v>
      </c>
      <c r="CV19" s="29">
        <v>0</v>
      </c>
      <c r="CW19" s="29">
        <v>0</v>
      </c>
      <c r="CX19" s="29">
        <v>0</v>
      </c>
      <c r="CY19" s="50">
        <f t="shared" si="1"/>
        <v>473902.60000000021</v>
      </c>
      <c r="CZ19" s="50">
        <f t="shared" si="1"/>
        <v>57039.899999999994</v>
      </c>
      <c r="DA19" s="50">
        <f t="shared" si="1"/>
        <v>55723.941999999981</v>
      </c>
      <c r="DB19" s="33">
        <f t="shared" si="2"/>
        <v>97.692916712687065</v>
      </c>
      <c r="DC19" s="49">
        <f t="shared" si="0"/>
        <v>291107.72800000029</v>
      </c>
    </row>
    <row r="20" spans="1:107" s="21" customFormat="1" ht="27" customHeight="1" x14ac:dyDescent="0.2">
      <c r="B20" s="28">
        <v>9</v>
      </c>
      <c r="C20" s="26" t="s">
        <v>52</v>
      </c>
      <c r="D20" s="50">
        <v>142776.29999999996</v>
      </c>
      <c r="E20" s="50">
        <v>138099.5</v>
      </c>
      <c r="F20" s="29">
        <v>3218606.2999999989</v>
      </c>
      <c r="G20" s="29">
        <v>259867.8240666668</v>
      </c>
      <c r="H20" s="29">
        <v>226843.76666666663</v>
      </c>
      <c r="I20" s="27">
        <v>87.291979097986314</v>
      </c>
      <c r="J20" s="29">
        <v>1233481.5999999999</v>
      </c>
      <c r="K20" s="29">
        <v>94440.765733333377</v>
      </c>
      <c r="L20" s="29">
        <v>68239.3</v>
      </c>
      <c r="M20" s="27">
        <v>72.256190925731318</v>
      </c>
      <c r="N20" s="29">
        <v>47122.2</v>
      </c>
      <c r="O20" s="29">
        <v>3487.0428000000011</v>
      </c>
      <c r="P20" s="29">
        <v>0</v>
      </c>
      <c r="Q20" s="27">
        <v>0</v>
      </c>
      <c r="R20" s="29">
        <v>192701.2999999999</v>
      </c>
      <c r="S20" s="29">
        <v>14259.896199999999</v>
      </c>
      <c r="T20" s="29">
        <v>3840.4999999999995</v>
      </c>
      <c r="U20" s="27">
        <v>26.932173601656366</v>
      </c>
      <c r="V20" s="29">
        <v>0</v>
      </c>
      <c r="W20" s="29">
        <v>0</v>
      </c>
      <c r="X20" s="27"/>
      <c r="Y20" s="29">
        <v>586725.00000000023</v>
      </c>
      <c r="Z20" s="29">
        <v>160.6</v>
      </c>
      <c r="AA20" s="29">
        <v>25888.699999999993</v>
      </c>
      <c r="AB20" s="29">
        <v>171511.7</v>
      </c>
      <c r="AC20" s="29">
        <v>12691.865799999998</v>
      </c>
      <c r="AD20" s="29">
        <v>34755.899999999987</v>
      </c>
      <c r="AE20" s="27">
        <v>273.84389771912015</v>
      </c>
      <c r="AF20" s="27"/>
      <c r="AG20" s="27"/>
      <c r="AH20" s="27"/>
      <c r="AI20" s="27">
        <v>87257.500000000015</v>
      </c>
      <c r="AJ20" s="29">
        <v>0</v>
      </c>
      <c r="AK20" s="29">
        <v>10106.700000000001</v>
      </c>
      <c r="AL20" s="29">
        <v>72266.3</v>
      </c>
      <c r="AM20" s="29">
        <v>6022.1916666666657</v>
      </c>
      <c r="AN20" s="29">
        <v>7309.9999999999991</v>
      </c>
      <c r="AO20" s="29">
        <v>21330</v>
      </c>
      <c r="AP20" s="29">
        <v>1777.5</v>
      </c>
      <c r="AQ20" s="29">
        <v>1024.6999999999998</v>
      </c>
      <c r="AR20" s="29">
        <v>1000</v>
      </c>
      <c r="AS20" s="29">
        <v>83.333333333333329</v>
      </c>
      <c r="AT20" s="29">
        <v>0</v>
      </c>
      <c r="AU20" s="29"/>
      <c r="AV20" s="29"/>
      <c r="AW20" s="29"/>
      <c r="AX20" s="29">
        <v>1904988.9</v>
      </c>
      <c r="AY20" s="29">
        <v>158749.07499999987</v>
      </c>
      <c r="AZ20" s="29">
        <v>158604.46666666688</v>
      </c>
      <c r="BA20" s="29">
        <v>22149.8</v>
      </c>
      <c r="BB20" s="29">
        <v>1845.8166666666666</v>
      </c>
      <c r="BC20" s="29"/>
      <c r="BD20" s="29"/>
      <c r="BE20" s="29"/>
      <c r="BF20" s="29"/>
      <c r="BG20" s="29">
        <v>160999.90000000002</v>
      </c>
      <c r="BH20" s="29">
        <v>13416.658333333331</v>
      </c>
      <c r="BI20" s="29">
        <v>11915.599999999999</v>
      </c>
      <c r="BJ20" s="29">
        <v>483239.90000000008</v>
      </c>
      <c r="BK20" s="29">
        <v>35759.752599999978</v>
      </c>
      <c r="BL20" s="29">
        <v>7409.4000000000005</v>
      </c>
      <c r="BM20" s="29">
        <v>0</v>
      </c>
      <c r="BN20" s="29">
        <v>0</v>
      </c>
      <c r="BO20" s="29">
        <v>0</v>
      </c>
      <c r="BP20" s="29"/>
      <c r="BQ20" s="29">
        <v>57986</v>
      </c>
      <c r="BR20" s="29">
        <v>4832.166666666667</v>
      </c>
      <c r="BS20" s="29">
        <v>0</v>
      </c>
      <c r="BT20" s="29">
        <v>75310.3</v>
      </c>
      <c r="BU20" s="29">
        <v>6275.8583333333327</v>
      </c>
      <c r="BV20" s="29">
        <v>1983.2</v>
      </c>
      <c r="BW20" s="29">
        <v>1781.4</v>
      </c>
      <c r="BX20" s="29"/>
      <c r="BY20" s="29">
        <v>3210606.2999999989</v>
      </c>
      <c r="BZ20" s="29">
        <v>259201.15740000014</v>
      </c>
      <c r="CA20" s="29">
        <v>226843.76666666663</v>
      </c>
      <c r="CB20" s="33"/>
      <c r="CC20" s="33"/>
      <c r="CD20" s="33"/>
      <c r="CE20" s="29"/>
      <c r="CF20" s="29"/>
      <c r="CG20" s="29"/>
      <c r="CH20" s="29">
        <v>8000</v>
      </c>
      <c r="CI20" s="29">
        <v>666.66666666666674</v>
      </c>
      <c r="CJ20" s="29">
        <v>0</v>
      </c>
      <c r="CK20" s="29"/>
      <c r="CL20" s="29"/>
      <c r="CM20" s="29"/>
      <c r="CN20" s="29"/>
      <c r="CO20" s="29">
        <v>36026</v>
      </c>
      <c r="CP20" s="29">
        <v>3002.166666666667</v>
      </c>
      <c r="CQ20" s="29">
        <v>3800</v>
      </c>
      <c r="CR20" s="29"/>
      <c r="CS20" s="29"/>
      <c r="CT20" s="29"/>
      <c r="CU20" s="29"/>
      <c r="CV20" s="29">
        <v>44026</v>
      </c>
      <c r="CW20" s="29">
        <v>3668.8333333333335</v>
      </c>
      <c r="CX20" s="29">
        <v>3800</v>
      </c>
      <c r="CY20" s="50">
        <f t="shared" si="1"/>
        <v>218633.90000000002</v>
      </c>
      <c r="CZ20" s="50">
        <f t="shared" si="1"/>
        <v>16178.908599999999</v>
      </c>
      <c r="DA20" s="50">
        <f t="shared" si="1"/>
        <v>34755.899999999987</v>
      </c>
      <c r="DB20" s="33">
        <f t="shared" si="2"/>
        <v>214.82227793783312</v>
      </c>
      <c r="DC20" s="49">
        <f t="shared" si="0"/>
        <v>158604.46666666688</v>
      </c>
    </row>
    <row r="21" spans="1:107" s="21" customFormat="1" ht="27" customHeight="1" x14ac:dyDescent="0.2">
      <c r="B21" s="28">
        <v>10</v>
      </c>
      <c r="C21" s="26" t="s">
        <v>53</v>
      </c>
      <c r="D21" s="50">
        <v>71055.199999999997</v>
      </c>
      <c r="E21" s="50">
        <v>109003.30000000002</v>
      </c>
      <c r="F21" s="29">
        <v>1048788.8999999999</v>
      </c>
      <c r="G21" s="29">
        <v>86193.908333333326</v>
      </c>
      <c r="H21" s="29">
        <v>81314.800000000017</v>
      </c>
      <c r="I21" s="27">
        <v>94.339381485679269</v>
      </c>
      <c r="J21" s="29">
        <v>351546.89999999997</v>
      </c>
      <c r="K21" s="29">
        <v>29293.075000000001</v>
      </c>
      <c r="L21" s="29">
        <v>19442.299999999996</v>
      </c>
      <c r="M21" s="27">
        <v>66.371659513383264</v>
      </c>
      <c r="N21" s="29">
        <v>24574.1</v>
      </c>
      <c r="O21" s="29">
        <v>2047.8416666666667</v>
      </c>
      <c r="P21" s="29">
        <v>1912.5</v>
      </c>
      <c r="Q21" s="27">
        <v>93.391009233298476</v>
      </c>
      <c r="R21" s="29">
        <v>76977.3</v>
      </c>
      <c r="S21" s="29">
        <v>6414.7750000000005</v>
      </c>
      <c r="T21" s="29">
        <v>2750.0000000000005</v>
      </c>
      <c r="U21" s="27">
        <v>42.869781091308738</v>
      </c>
      <c r="V21" s="29">
        <v>0</v>
      </c>
      <c r="W21" s="29">
        <v>0</v>
      </c>
      <c r="X21" s="27"/>
      <c r="Y21" s="29">
        <v>73205.3</v>
      </c>
      <c r="Z21" s="29">
        <v>68693.7</v>
      </c>
      <c r="AA21" s="29">
        <v>17110.5</v>
      </c>
      <c r="AB21" s="29">
        <v>75359.800000000017</v>
      </c>
      <c r="AC21" s="29">
        <v>6279.9833333333336</v>
      </c>
      <c r="AD21" s="29">
        <v>10068.5</v>
      </c>
      <c r="AE21" s="27">
        <v>160.3268586169284</v>
      </c>
      <c r="AF21" s="27"/>
      <c r="AG21" s="27"/>
      <c r="AH21" s="27"/>
      <c r="AI21" s="27">
        <v>33992.800000000003</v>
      </c>
      <c r="AJ21" s="29">
        <v>33936.299999999996</v>
      </c>
      <c r="AK21" s="29">
        <v>5810.4000000000005</v>
      </c>
      <c r="AL21" s="29">
        <v>17366.5</v>
      </c>
      <c r="AM21" s="29">
        <v>1447.2083333333333</v>
      </c>
      <c r="AN21" s="29">
        <v>606.19999999999993</v>
      </c>
      <c r="AO21" s="29">
        <v>8000</v>
      </c>
      <c r="AP21" s="29">
        <v>666.66666666666663</v>
      </c>
      <c r="AQ21" s="29">
        <v>311.10000000000002</v>
      </c>
      <c r="AR21" s="29"/>
      <c r="AS21" s="29"/>
      <c r="AT21" s="29"/>
      <c r="AU21" s="29"/>
      <c r="AV21" s="29"/>
      <c r="AW21" s="29"/>
      <c r="AX21" s="29">
        <v>682809.99999999988</v>
      </c>
      <c r="AY21" s="29">
        <v>56900.833333333328</v>
      </c>
      <c r="AZ21" s="29">
        <v>56872.499999999985</v>
      </c>
      <c r="BA21" s="29"/>
      <c r="BB21" s="29"/>
      <c r="BC21" s="29"/>
      <c r="BD21" s="29"/>
      <c r="BE21" s="29"/>
      <c r="BF21" s="29"/>
      <c r="BG21" s="29">
        <v>5532.5</v>
      </c>
      <c r="BH21" s="29">
        <v>461.04166666666669</v>
      </c>
      <c r="BI21" s="29">
        <v>220.2</v>
      </c>
      <c r="BJ21" s="29">
        <v>72150.7</v>
      </c>
      <c r="BK21" s="29">
        <v>6010.0583333333325</v>
      </c>
      <c r="BL21" s="29">
        <v>1177.5</v>
      </c>
      <c r="BM21" s="29"/>
      <c r="BN21" s="29"/>
      <c r="BO21" s="29"/>
      <c r="BP21" s="29"/>
      <c r="BQ21" s="29">
        <v>14432</v>
      </c>
      <c r="BR21" s="29">
        <v>0</v>
      </c>
      <c r="BS21" s="29">
        <v>0</v>
      </c>
      <c r="BT21" s="29">
        <v>71586</v>
      </c>
      <c r="BU21" s="29">
        <v>5965.5</v>
      </c>
      <c r="BV21" s="29">
        <v>2396.3000000000002</v>
      </c>
      <c r="BW21" s="29">
        <v>668</v>
      </c>
      <c r="BX21" s="29"/>
      <c r="BY21" s="29">
        <v>1048788.8999999999</v>
      </c>
      <c r="BZ21" s="29">
        <v>86193.908333333326</v>
      </c>
      <c r="CA21" s="29">
        <v>76314.800000000017</v>
      </c>
      <c r="CB21" s="33"/>
      <c r="CC21" s="33"/>
      <c r="CD21" s="33"/>
      <c r="CE21" s="29"/>
      <c r="CF21" s="29"/>
      <c r="CG21" s="29">
        <v>5000</v>
      </c>
      <c r="CH21" s="29"/>
      <c r="CI21" s="29"/>
      <c r="CJ21" s="29"/>
      <c r="CK21" s="29"/>
      <c r="CL21" s="29"/>
      <c r="CM21" s="29"/>
      <c r="CN21" s="29"/>
      <c r="CO21" s="29">
        <v>7800</v>
      </c>
      <c r="CP21" s="29">
        <v>0</v>
      </c>
      <c r="CQ21" s="29">
        <v>0</v>
      </c>
      <c r="CR21" s="29"/>
      <c r="CS21" s="29"/>
      <c r="CT21" s="29"/>
      <c r="CU21" s="29"/>
      <c r="CV21" s="29">
        <v>7800</v>
      </c>
      <c r="CW21" s="29">
        <v>0</v>
      </c>
      <c r="CX21" s="29">
        <v>5000</v>
      </c>
      <c r="CY21" s="50">
        <f t="shared" si="1"/>
        <v>99933.900000000023</v>
      </c>
      <c r="CZ21" s="50">
        <f t="shared" si="1"/>
        <v>8327.8250000000007</v>
      </c>
      <c r="DA21" s="50">
        <f t="shared" si="1"/>
        <v>11981</v>
      </c>
      <c r="DB21" s="33">
        <f t="shared" si="2"/>
        <v>143.86709615055551</v>
      </c>
      <c r="DC21" s="49">
        <f t="shared" si="0"/>
        <v>61872.499999999985</v>
      </c>
    </row>
    <row r="22" spans="1:107" s="21" customFormat="1" ht="27" customHeight="1" x14ac:dyDescent="0.2">
      <c r="B22" s="28">
        <v>11</v>
      </c>
      <c r="C22" s="26" t="s">
        <v>54</v>
      </c>
      <c r="D22" s="50">
        <v>307698.3</v>
      </c>
      <c r="E22" s="50">
        <v>175.5</v>
      </c>
      <c r="F22" s="29">
        <v>2058462.0000000002</v>
      </c>
      <c r="G22" s="29">
        <v>168586.8</v>
      </c>
      <c r="H22" s="29">
        <v>168586.8</v>
      </c>
      <c r="I22" s="27">
        <v>100</v>
      </c>
      <c r="J22" s="29">
        <v>518016.20000000013</v>
      </c>
      <c r="K22" s="29">
        <v>41629.299999999988</v>
      </c>
      <c r="L22" s="29">
        <v>41629.299999999988</v>
      </c>
      <c r="M22" s="27">
        <v>100</v>
      </c>
      <c r="N22" s="29">
        <v>29812.3</v>
      </c>
      <c r="O22" s="29">
        <v>3630.5999999999985</v>
      </c>
      <c r="P22" s="29">
        <v>3630.5999999999985</v>
      </c>
      <c r="Q22" s="27">
        <v>100</v>
      </c>
      <c r="R22" s="29">
        <v>185999.10000000003</v>
      </c>
      <c r="S22" s="29">
        <v>10710.700000000003</v>
      </c>
      <c r="T22" s="29">
        <v>10710.700000000003</v>
      </c>
      <c r="U22" s="27">
        <v>100</v>
      </c>
      <c r="V22" s="29">
        <v>0</v>
      </c>
      <c r="W22" s="29">
        <v>0</v>
      </c>
      <c r="X22" s="27"/>
      <c r="Y22" s="29">
        <v>760596.39999999991</v>
      </c>
      <c r="Z22" s="29">
        <v>346758.60000000003</v>
      </c>
      <c r="AA22" s="29">
        <v>13872.700000000003</v>
      </c>
      <c r="AB22" s="29">
        <v>96513.2</v>
      </c>
      <c r="AC22" s="29">
        <v>15787.5</v>
      </c>
      <c r="AD22" s="29">
        <v>15787.5</v>
      </c>
      <c r="AE22" s="27">
        <v>100</v>
      </c>
      <c r="AF22" s="27"/>
      <c r="AG22" s="27"/>
      <c r="AH22" s="27"/>
      <c r="AI22" s="29">
        <v>170416.39999999997</v>
      </c>
      <c r="AJ22" s="29">
        <v>51403.1</v>
      </c>
      <c r="AK22" s="29">
        <v>4082.4</v>
      </c>
      <c r="AL22" s="29">
        <v>32754.6</v>
      </c>
      <c r="AM22" s="29">
        <v>1868.7000000000003</v>
      </c>
      <c r="AN22" s="29">
        <v>1868.7000000000003</v>
      </c>
      <c r="AO22" s="29">
        <v>16720</v>
      </c>
      <c r="AP22" s="29">
        <v>1052.9000000000001</v>
      </c>
      <c r="AQ22" s="29">
        <v>1052.9000000000001</v>
      </c>
      <c r="AR22" s="29"/>
      <c r="AS22" s="29"/>
      <c r="AT22" s="29"/>
      <c r="AU22" s="29"/>
      <c r="AV22" s="29"/>
      <c r="AW22" s="29"/>
      <c r="AX22" s="29">
        <v>1523478.9000000004</v>
      </c>
      <c r="AY22" s="29">
        <v>126957.49999999999</v>
      </c>
      <c r="AZ22" s="29">
        <v>126957.49999999999</v>
      </c>
      <c r="BA22" s="29">
        <v>11841.7</v>
      </c>
      <c r="BB22" s="29"/>
      <c r="BC22" s="29"/>
      <c r="BD22" s="29"/>
      <c r="BE22" s="29"/>
      <c r="BF22" s="29"/>
      <c r="BG22" s="29">
        <v>29340</v>
      </c>
      <c r="BH22" s="29">
        <v>2454.4000000000005</v>
      </c>
      <c r="BI22" s="29">
        <v>2454.4000000000005</v>
      </c>
      <c r="BJ22" s="29">
        <v>101304.1</v>
      </c>
      <c r="BK22" s="29">
        <v>4758.5</v>
      </c>
      <c r="BL22" s="29">
        <v>4758.5</v>
      </c>
      <c r="BM22" s="29">
        <v>0</v>
      </c>
      <c r="BN22" s="29">
        <v>418</v>
      </c>
      <c r="BO22" s="29">
        <v>418</v>
      </c>
      <c r="BP22" s="29"/>
      <c r="BQ22" s="29">
        <v>5125.2</v>
      </c>
      <c r="BR22" s="29">
        <v>0</v>
      </c>
      <c r="BS22" s="29">
        <v>0</v>
      </c>
      <c r="BT22" s="29">
        <v>25572.9</v>
      </c>
      <c r="BU22" s="29">
        <v>948</v>
      </c>
      <c r="BV22" s="29">
        <v>948</v>
      </c>
      <c r="BW22" s="29">
        <v>541.29999999999995</v>
      </c>
      <c r="BX22" s="29"/>
      <c r="BY22" s="29">
        <v>2058462.0000000002</v>
      </c>
      <c r="BZ22" s="29">
        <v>168586.8</v>
      </c>
      <c r="CA22" s="29">
        <v>168586.8</v>
      </c>
      <c r="CB22" s="33"/>
      <c r="CC22" s="33"/>
      <c r="CD22" s="33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>
        <v>3700</v>
      </c>
      <c r="CP22" s="29">
        <v>0</v>
      </c>
      <c r="CQ22" s="29">
        <v>0</v>
      </c>
      <c r="CR22" s="29"/>
      <c r="CS22" s="29"/>
      <c r="CT22" s="29"/>
      <c r="CU22" s="29"/>
      <c r="CV22" s="29">
        <v>3700</v>
      </c>
      <c r="CW22" s="29">
        <v>0</v>
      </c>
      <c r="CX22" s="29">
        <v>0</v>
      </c>
      <c r="CY22" s="50">
        <f t="shared" si="1"/>
        <v>126325.5</v>
      </c>
      <c r="CZ22" s="50">
        <f t="shared" si="1"/>
        <v>19418.099999999999</v>
      </c>
      <c r="DA22" s="50">
        <f t="shared" si="1"/>
        <v>19418.099999999999</v>
      </c>
      <c r="DB22" s="33">
        <f t="shared" si="2"/>
        <v>100</v>
      </c>
      <c r="DC22" s="49">
        <f t="shared" si="0"/>
        <v>126957.49999999999</v>
      </c>
    </row>
    <row r="23" spans="1:107" s="21" customFormat="1" ht="29.25" customHeight="1" x14ac:dyDescent="0.2">
      <c r="B23" s="341" t="s">
        <v>3</v>
      </c>
      <c r="C23" s="342"/>
      <c r="D23" s="52">
        <f>SUM(D12:D22)</f>
        <v>3038084.5118999998</v>
      </c>
      <c r="E23" s="52">
        <f>SUM(E12:E22)</f>
        <v>2369462.9577000006</v>
      </c>
      <c r="F23" s="32">
        <f>SUM(F12:F22)</f>
        <v>101355196.0511</v>
      </c>
      <c r="G23" s="32">
        <f>SUM(G12:G22)</f>
        <v>5196282.0242085215</v>
      </c>
      <c r="H23" s="32">
        <f>SUM(H12:H22)</f>
        <v>5165034.4942999994</v>
      </c>
      <c r="I23" s="30">
        <f>H23/G23*100</f>
        <v>99.398656005140879</v>
      </c>
      <c r="J23" s="32">
        <f>SUM(J12:J22)</f>
        <v>32658285.4111</v>
      </c>
      <c r="K23" s="32">
        <f>SUM(K12:K22)</f>
        <v>2273104.0158751877</v>
      </c>
      <c r="L23" s="32">
        <f>SUM(L12:L22)</f>
        <v>2276056.9942999999</v>
      </c>
      <c r="M23" s="30">
        <f>L23/K23*100</f>
        <v>100.12990951598293</v>
      </c>
      <c r="N23" s="32">
        <f>SUM(N12:N22)</f>
        <v>5827175.0080000004</v>
      </c>
      <c r="O23" s="32">
        <f>SUM(O12:O22)</f>
        <v>471927.13776520517</v>
      </c>
      <c r="P23" s="32">
        <f>SUM(P12:P22)</f>
        <v>488140.4644</v>
      </c>
      <c r="Q23" s="30">
        <f>P23/O23*100</f>
        <v>103.43555717341717</v>
      </c>
      <c r="R23" s="32">
        <f>SUM(R12:R22)</f>
        <v>4944431.4220999992</v>
      </c>
      <c r="S23" s="32">
        <f>SUM(S12:S22)</f>
        <v>344659.16954178317</v>
      </c>
      <c r="T23" s="32">
        <f>SUM(T12:T22)</f>
        <v>225035.87280000001</v>
      </c>
      <c r="U23" s="30">
        <f>T23/S23*100</f>
        <v>65.292292411422068</v>
      </c>
      <c r="V23" s="32">
        <f>SUM(V12:V22)</f>
        <v>11085.4</v>
      </c>
      <c r="W23" s="32">
        <f>SUM(W12:W22)</f>
        <v>10574.2</v>
      </c>
      <c r="X23" s="30">
        <f>W23/V23*100</f>
        <v>95.388529056236138</v>
      </c>
      <c r="Y23" s="32">
        <f t="shared" ref="Y23:AD23" si="3">SUM(Y12:Y22)</f>
        <v>10356322.102000002</v>
      </c>
      <c r="Z23" s="32">
        <f t="shared" si="3"/>
        <v>5626193.3959999997</v>
      </c>
      <c r="AA23" s="32">
        <f t="shared" si="3"/>
        <v>378827.59759999998</v>
      </c>
      <c r="AB23" s="32">
        <f t="shared" si="3"/>
        <v>7172415.9340000013</v>
      </c>
      <c r="AC23" s="32">
        <f t="shared" si="3"/>
        <v>533108.48553684214</v>
      </c>
      <c r="AD23" s="32">
        <f t="shared" si="3"/>
        <v>786395.90369999991</v>
      </c>
      <c r="AE23" s="30">
        <f>AD23/AC23*100</f>
        <v>147.51142122753805</v>
      </c>
      <c r="AF23" s="32">
        <f>SUM(AF12:AF22)</f>
        <v>3082.5083333333337</v>
      </c>
      <c r="AG23" s="32">
        <f>SUM(AG12:AG22)</f>
        <v>16313.300000000001</v>
      </c>
      <c r="AH23" s="30">
        <f>AG23/AF23*100</f>
        <v>529.22160253689492</v>
      </c>
      <c r="AI23" s="32">
        <f t="shared" ref="AI23:CV23" si="4">SUM(AI12:AI22)</f>
        <v>3968587.1209999993</v>
      </c>
      <c r="AJ23" s="32">
        <f t="shared" si="4"/>
        <v>1769759.551</v>
      </c>
      <c r="AK23" s="32">
        <f t="shared" si="4"/>
        <v>184466.53800000006</v>
      </c>
      <c r="AL23" s="32">
        <f t="shared" si="4"/>
        <v>2584158.1999999997</v>
      </c>
      <c r="AM23" s="32">
        <f t="shared" si="4"/>
        <v>216113.18327168105</v>
      </c>
      <c r="AN23" s="32">
        <f t="shared" si="4"/>
        <v>404540.22800000012</v>
      </c>
      <c r="AO23" s="32">
        <f t="shared" si="4"/>
        <v>797531</v>
      </c>
      <c r="AP23" s="32">
        <f t="shared" si="4"/>
        <v>48198.406616415406</v>
      </c>
      <c r="AQ23" s="32">
        <f t="shared" si="4"/>
        <v>40756.119999999995</v>
      </c>
      <c r="AR23" s="32">
        <f t="shared" si="4"/>
        <v>3334</v>
      </c>
      <c r="AS23" s="32">
        <f t="shared" si="4"/>
        <v>161.66666666666669</v>
      </c>
      <c r="AT23" s="32">
        <f t="shared" si="4"/>
        <v>54</v>
      </c>
      <c r="AU23" s="32">
        <f t="shared" si="4"/>
        <v>4042.3</v>
      </c>
      <c r="AV23" s="32">
        <f t="shared" si="4"/>
        <v>336.85833333333335</v>
      </c>
      <c r="AW23" s="32">
        <f t="shared" si="4"/>
        <v>0</v>
      </c>
      <c r="AX23" s="32">
        <f t="shared" si="4"/>
        <v>34226298.399999999</v>
      </c>
      <c r="AY23" s="32">
        <f t="shared" si="4"/>
        <v>2851979.7583333328</v>
      </c>
      <c r="AZ23" s="32">
        <f t="shared" si="4"/>
        <v>2707318.6000000006</v>
      </c>
      <c r="BA23" s="32">
        <f t="shared" si="4"/>
        <v>7116432.1499999994</v>
      </c>
      <c r="BB23" s="32">
        <f t="shared" si="4"/>
        <v>33643.53333333334</v>
      </c>
      <c r="BC23" s="32">
        <f t="shared" si="4"/>
        <v>38724.127999999997</v>
      </c>
      <c r="BD23" s="32">
        <f t="shared" si="4"/>
        <v>683</v>
      </c>
      <c r="BE23" s="32">
        <f t="shared" si="4"/>
        <v>56.916666666666664</v>
      </c>
      <c r="BF23" s="32">
        <f t="shared" si="4"/>
        <v>0</v>
      </c>
      <c r="BG23" s="32">
        <f t="shared" si="4"/>
        <v>5548551.5000000009</v>
      </c>
      <c r="BH23" s="32">
        <f t="shared" si="4"/>
        <v>312463.99700209236</v>
      </c>
      <c r="BI23" s="32">
        <f t="shared" si="4"/>
        <v>131782.95600000001</v>
      </c>
      <c r="BJ23" s="32">
        <f t="shared" si="4"/>
        <v>3263825.824</v>
      </c>
      <c r="BK23" s="32">
        <f t="shared" si="4"/>
        <v>203204.7259745019</v>
      </c>
      <c r="BL23" s="32">
        <f t="shared" si="4"/>
        <v>100456.792</v>
      </c>
      <c r="BM23" s="32">
        <f t="shared" si="4"/>
        <v>473918.3</v>
      </c>
      <c r="BN23" s="32">
        <f t="shared" si="4"/>
        <v>30331.930000000004</v>
      </c>
      <c r="BO23" s="32">
        <f t="shared" si="4"/>
        <v>16900.989999999998</v>
      </c>
      <c r="BP23" s="32"/>
      <c r="BQ23" s="32">
        <f t="shared" si="4"/>
        <v>27478683.739999998</v>
      </c>
      <c r="BR23" s="32">
        <f t="shared" si="4"/>
        <v>51111.408333333333</v>
      </c>
      <c r="BS23" s="32">
        <f t="shared" si="4"/>
        <v>150295.79999999999</v>
      </c>
      <c r="BT23" s="32">
        <f t="shared" si="4"/>
        <v>1864431.6230000001</v>
      </c>
      <c r="BU23" s="32">
        <f t="shared" si="4"/>
        <v>106434.26350000006</v>
      </c>
      <c r="BV23" s="32">
        <f t="shared" si="4"/>
        <v>81362.757399999973</v>
      </c>
      <c r="BW23" s="32">
        <f t="shared" si="4"/>
        <v>24039.8</v>
      </c>
      <c r="BX23" s="32">
        <f t="shared" si="4"/>
        <v>-2232.3000000000002</v>
      </c>
      <c r="BY23" s="32">
        <f t="shared" si="4"/>
        <v>100964974.40109999</v>
      </c>
      <c r="BZ23" s="32">
        <f t="shared" si="4"/>
        <v>5180355.4992085211</v>
      </c>
      <c r="CA23" s="32">
        <f t="shared" si="4"/>
        <v>5157425.7842999995</v>
      </c>
      <c r="CB23" s="34">
        <f t="shared" si="4"/>
        <v>0</v>
      </c>
      <c r="CC23" s="34">
        <f t="shared" si="4"/>
        <v>0</v>
      </c>
      <c r="CD23" s="34">
        <f t="shared" si="4"/>
        <v>0</v>
      </c>
      <c r="CE23" s="32">
        <f t="shared" si="4"/>
        <v>209954.65</v>
      </c>
      <c r="CF23" s="32">
        <f t="shared" si="4"/>
        <v>8888.8333333333321</v>
      </c>
      <c r="CG23" s="32">
        <f t="shared" si="4"/>
        <v>5000</v>
      </c>
      <c r="CH23" s="32">
        <f t="shared" si="4"/>
        <v>24500</v>
      </c>
      <c r="CI23" s="32">
        <f t="shared" si="4"/>
        <v>6166.666666666667</v>
      </c>
      <c r="CJ23" s="32">
        <f t="shared" si="4"/>
        <v>630.91</v>
      </c>
      <c r="CK23" s="32">
        <f t="shared" si="4"/>
        <v>0</v>
      </c>
      <c r="CL23" s="32">
        <f t="shared" si="4"/>
        <v>160452.29999999999</v>
      </c>
      <c r="CM23" s="32">
        <f t="shared" si="4"/>
        <v>871.02499999999986</v>
      </c>
      <c r="CN23" s="32">
        <f t="shared" si="4"/>
        <v>0</v>
      </c>
      <c r="CO23" s="32">
        <f t="shared" si="4"/>
        <v>1574581.5353999999</v>
      </c>
      <c r="CP23" s="32">
        <f t="shared" si="4"/>
        <v>63352.378466666662</v>
      </c>
      <c r="CQ23" s="32">
        <f t="shared" si="4"/>
        <v>9438.2000000000007</v>
      </c>
      <c r="CR23" s="32">
        <f t="shared" si="4"/>
        <v>0</v>
      </c>
      <c r="CS23" s="32">
        <f t="shared" si="4"/>
        <v>0</v>
      </c>
      <c r="CT23" s="32">
        <f t="shared" si="4"/>
        <v>0</v>
      </c>
      <c r="CU23" s="32">
        <f t="shared" si="4"/>
        <v>947.10000000000014</v>
      </c>
      <c r="CV23" s="32">
        <f t="shared" si="4"/>
        <v>1964803.1854000003</v>
      </c>
      <c r="CW23" s="32">
        <f>SUM(CW12:CW22)</f>
        <v>79278.90346666667</v>
      </c>
      <c r="CX23" s="32">
        <f>SUM(CX12:CX22)</f>
        <v>17046.91</v>
      </c>
      <c r="CY23" s="50">
        <f t="shared" si="1"/>
        <v>12999590.942000002</v>
      </c>
      <c r="CZ23" s="50">
        <f t="shared" si="1"/>
        <v>1005035.6233020474</v>
      </c>
      <c r="DA23" s="50">
        <f t="shared" si="1"/>
        <v>1274536.3680999998</v>
      </c>
      <c r="DB23" s="33">
        <f t="shared" si="2"/>
        <v>126.81504401928629</v>
      </c>
      <c r="DC23" s="49">
        <f t="shared" si="0"/>
        <v>2901969.4380000005</v>
      </c>
    </row>
    <row r="24" spans="1:107" ht="18" customHeight="1" x14ac:dyDescent="0.2">
      <c r="A24" s="22"/>
      <c r="L24" s="20"/>
      <c r="AZ24" s="3"/>
      <c r="BQ24" s="47"/>
      <c r="BR24" s="47"/>
      <c r="BS24" s="47"/>
      <c r="BT24" s="48"/>
      <c r="BU24" s="48"/>
      <c r="BV24" s="20"/>
      <c r="BW24" s="20"/>
      <c r="CB24" s="48"/>
      <c r="CC24" s="48"/>
      <c r="CD24" s="48"/>
      <c r="CE24" s="48"/>
      <c r="CF24" s="48"/>
      <c r="CG24" s="48"/>
    </row>
    <row r="25" spans="1:107" ht="16.5" customHeight="1" x14ac:dyDescent="0.2">
      <c r="A25" s="22"/>
      <c r="AZ25" s="3"/>
      <c r="BC25" s="3"/>
      <c r="BQ25" s="47"/>
      <c r="BR25" s="47"/>
      <c r="BS25" s="47"/>
      <c r="BT25" s="48"/>
      <c r="BU25" s="48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1" ht="16.5" customHeight="1" x14ac:dyDescent="0.2">
      <c r="A113" s="22"/>
    </row>
    <row r="114" spans="1:1" ht="22.5" customHeight="1" x14ac:dyDescent="0.2"/>
    <row r="115" spans="1:1" ht="24" customHeight="1" x14ac:dyDescent="0.2"/>
    <row r="119" spans="1:1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  <vt:lpstr>Ekamut!Область_печати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2025-02-03T13:01:43Z</cp:lastPrinted>
  <dcterms:created xsi:type="dcterms:W3CDTF">2002-03-15T09:46:46Z</dcterms:created>
  <dcterms:modified xsi:type="dcterms:W3CDTF">2025-06-17T07:26:14Z</dcterms:modified>
</cp:coreProperties>
</file>