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28.02.2025\"/>
    </mc:Choice>
  </mc:AlternateContent>
  <xr:revisionPtr revIDLastSave="0" documentId="13_ncr:1_{3189D322-9125-467D-8B97-1B466985BCF2}" xr6:coauthVersionLast="47" xr6:coauthVersionMax="47" xr10:uidLastSave="{00000000-0000-0000-0000-000000000000}"/>
  <bookViews>
    <workbookView xWindow="-120" yWindow="-120" windowWidth="29040" windowHeight="15720" tabRatio="615" firstSheet="7" activeTab="7" xr2:uid="{00000000-000D-0000-FFFF-FFFF00000000}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17" i="33" l="1"/>
  <c r="DN16" i="33"/>
  <c r="L13" i="33" l="1"/>
  <c r="EH11" i="33" l="1"/>
  <c r="EE11" i="33" l="1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R18" i="33"/>
  <c r="DS18" i="33" s="1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U11" i="33"/>
  <c r="U12" i="33"/>
  <c r="U13" i="33"/>
  <c r="U14" i="33"/>
  <c r="U15" i="33"/>
  <c r="U16" i="33"/>
  <c r="U17" i="33"/>
  <c r="Z11" i="33"/>
  <c r="Z12" i="33"/>
  <c r="Z13" i="33"/>
  <c r="Z14" i="33"/>
  <c r="Z15" i="33"/>
  <c r="Z16" i="33"/>
  <c r="Z17" i="33"/>
  <c r="Z10" i="33"/>
  <c r="T18" i="33"/>
  <c r="U18" i="33" s="1"/>
  <c r="U10" i="33"/>
  <c r="O10" i="33" l="1"/>
  <c r="P10" i="33" s="1"/>
  <c r="Q14" i="33" l="1"/>
  <c r="BS12" i="33" l="1"/>
  <c r="BT12" i="33" s="1"/>
  <c r="BS14" i="33" l="1"/>
  <c r="BT14" i="33" s="1"/>
  <c r="EH13" i="33" l="1"/>
  <c r="EI13" i="33" s="1"/>
  <c r="L10" i="33" l="1"/>
  <c r="J10" i="33"/>
  <c r="N10" i="33" l="1"/>
  <c r="K10" i="33"/>
  <c r="M10" i="33" s="1"/>
  <c r="Q12" i="33"/>
  <c r="DL12" i="33" l="1"/>
  <c r="J12" i="33"/>
  <c r="BU12" i="33" l="1"/>
  <c r="L16" i="33" l="1"/>
  <c r="L12" i="33" l="1"/>
  <c r="DN17" i="33" l="1"/>
  <c r="DL17" i="33" l="1"/>
  <c r="EH17" i="33"/>
  <c r="EI17" i="33" s="1"/>
  <c r="E17" i="33" l="1"/>
  <c r="F17" i="33" s="1"/>
  <c r="EI11" i="33"/>
  <c r="CT19" i="33" l="1"/>
  <c r="CT20" i="33"/>
  <c r="CT21" i="33"/>
  <c r="CK19" i="33"/>
  <c r="CK20" i="33"/>
  <c r="CK21" i="33"/>
  <c r="Q10" i="33" l="1"/>
  <c r="Q11" i="33"/>
  <c r="Q13" i="33"/>
  <c r="Q15" i="33"/>
  <c r="Q16" i="33"/>
  <c r="Q17" i="33"/>
  <c r="Q18" i="33" l="1"/>
  <c r="EB19" i="33"/>
  <c r="EB20" i="33"/>
  <c r="EB21" i="33"/>
  <c r="BH19" i="33"/>
  <c r="BH20" i="33"/>
  <c r="BH21" i="33"/>
  <c r="DL10" i="33" l="1"/>
  <c r="DN14" i="33" l="1"/>
  <c r="DL14" i="33"/>
  <c r="O11" i="33" l="1"/>
  <c r="P11" i="33" s="1"/>
  <c r="J11" i="33" l="1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AY19" i="33"/>
  <c r="AY20" i="33"/>
  <c r="AY21" i="33"/>
  <c r="EJ12" i="33"/>
  <c r="EJ17" i="33" l="1"/>
  <c r="G17" i="33" s="1"/>
  <c r="J17" i="33"/>
  <c r="BS17" i="33"/>
  <c r="BT17" i="33" s="1"/>
  <c r="EE21" i="33" l="1"/>
  <c r="DS21" i="33"/>
  <c r="DP21" i="33"/>
  <c r="DI21" i="33"/>
  <c r="DF21" i="33"/>
  <c r="CZ21" i="33"/>
  <c r="CQ21" i="33"/>
  <c r="CN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S20" i="33"/>
  <c r="DP20" i="33"/>
  <c r="DI20" i="33"/>
  <c r="DF20" i="33"/>
  <c r="CZ20" i="33"/>
  <c r="CQ20" i="33"/>
  <c r="CN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S19" i="33"/>
  <c r="DP19" i="33"/>
  <c r="DI19" i="33"/>
  <c r="DF19" i="33"/>
  <c r="CZ19" i="33"/>
  <c r="CQ19" i="33"/>
  <c r="CN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BU14" i="33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EH12" i="33"/>
  <c r="EI12" i="33" s="1"/>
  <c r="DN12" i="33"/>
  <c r="G12" i="33" s="1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EJ11" i="33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EI10" i="33" s="1"/>
  <c r="DN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E15" i="33" l="1"/>
  <c r="F15" i="33" s="1"/>
  <c r="E14" i="33"/>
  <c r="F14" i="33" s="1"/>
  <c r="E12" i="33"/>
  <c r="F12" i="33" s="1"/>
  <c r="O18" i="33"/>
  <c r="P18" i="33" s="1"/>
  <c r="L18" i="33"/>
  <c r="J18" i="33"/>
  <c r="E13" i="33"/>
  <c r="F13" i="33" s="1"/>
  <c r="E16" i="33"/>
  <c r="F16" i="33" s="1"/>
  <c r="G16" i="33"/>
  <c r="G13" i="33"/>
  <c r="E10" i="33"/>
  <c r="F10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S11" i="33"/>
  <c r="G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H10" i="33" l="1"/>
  <c r="E18" i="33"/>
  <c r="F18" i="33" s="1"/>
  <c r="I10" i="33"/>
  <c r="G18" i="33"/>
  <c r="K18" i="33"/>
  <c r="M18" i="33" s="1"/>
  <c r="H12" i="33"/>
  <c r="H14" i="33"/>
  <c r="I14" i="33"/>
  <c r="I12" i="33"/>
  <c r="H17" i="33"/>
  <c r="H13" i="33"/>
  <c r="I16" i="33"/>
  <c r="I15" i="33"/>
  <c r="H16" i="33"/>
  <c r="I13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K81" i="28" s="1"/>
  <c r="M81" i="28" s="1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R79" i="28" s="1"/>
  <c r="O79" i="28"/>
  <c r="P79" i="28" s="1"/>
  <c r="L79" i="28"/>
  <c r="J79" i="28"/>
  <c r="K79" i="28" s="1"/>
  <c r="EC78" i="28"/>
  <c r="ED78" i="28" s="1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R78" i="28" s="1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M78" i="28" s="1"/>
  <c r="EC77" i="28"/>
  <c r="EF77" i="28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K77" i="28" s="1"/>
  <c r="M77" i="28" s="1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/>
  <c r="Q76" i="28"/>
  <c r="O76" i="28"/>
  <c r="P76" i="28" s="1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P75" i="28"/>
  <c r="O75" i="28"/>
  <c r="L75" i="28"/>
  <c r="M75" i="28" s="1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P74" i="28" s="1"/>
  <c r="R74" i="28" s="1"/>
  <c r="L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E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R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/>
  <c r="R71" i="28" s="1"/>
  <c r="L71" i="28"/>
  <c r="J71" i="28"/>
  <c r="K71" i="28" s="1"/>
  <c r="M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S70" i="28" s="1"/>
  <c r="O70" i="28"/>
  <c r="L70" i="28"/>
  <c r="J70" i="28"/>
  <c r="G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O69" i="28" s="1"/>
  <c r="BQ69" i="28" s="1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Q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P66" i="28" s="1"/>
  <c r="R66" i="28" s="1"/>
  <c r="L66" i="28"/>
  <c r="M66" i="28" s="1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E65" i="28" s="1"/>
  <c r="F65" i="28" s="1"/>
  <c r="H65" i="28" s="1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O65" i="28" s="1"/>
  <c r="BQ65" i="28" s="1"/>
  <c r="BR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Q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R63" i="28" s="1"/>
  <c r="L63" i="28"/>
  <c r="J63" i="28"/>
  <c r="N63" i="28" s="1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R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R60" i="28" s="1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/>
  <c r="AC60" i="28"/>
  <c r="Z60" i="28"/>
  <c r="AB60" i="28"/>
  <c r="X60" i="28"/>
  <c r="U60" i="28"/>
  <c r="W60" i="28" s="1"/>
  <c r="Q60" i="28"/>
  <c r="O60" i="28"/>
  <c r="P60" i="28"/>
  <c r="L60" i="28"/>
  <c r="J60" i="28"/>
  <c r="K60" i="28"/>
  <c r="EC59" i="28"/>
  <c r="E59" i="28" s="1"/>
  <c r="I59" i="28" s="1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R59" i="28" s="1"/>
  <c r="BN59" i="28"/>
  <c r="BO59" i="28" s="1"/>
  <c r="BQ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/>
  <c r="X58" i="28"/>
  <c r="U58" i="28"/>
  <c r="W58" i="28" s="1"/>
  <c r="Q58" i="28"/>
  <c r="O58" i="28"/>
  <c r="L58" i="28"/>
  <c r="J58" i="28"/>
  <c r="K58" i="28" s="1"/>
  <c r="G58" i="28"/>
  <c r="EC57" i="28"/>
  <c r="EF57" i="28" s="1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K57" i="28" s="1"/>
  <c r="M57" i="28" s="1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N56" i="28" s="1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S55" i="28" s="1"/>
  <c r="O55" i="28"/>
  <c r="P55" i="28" s="1"/>
  <c r="R55" i="28" s="1"/>
  <c r="L55" i="28"/>
  <c r="J55" i="28"/>
  <c r="K55" i="28" s="1"/>
  <c r="EC54" i="28"/>
  <c r="ED54" i="28" s="1"/>
  <c r="EF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S54" i="28" s="1"/>
  <c r="O54" i="28"/>
  <c r="L54" i="28"/>
  <c r="N54" i="28" s="1"/>
  <c r="J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I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R52" i="28" s="1"/>
  <c r="O52" i="28"/>
  <c r="P52" i="28" s="1"/>
  <c r="L52" i="28"/>
  <c r="N52" i="28" s="1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R51" i="28" s="1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W50" i="28"/>
  <c r="U50" i="28"/>
  <c r="Q50" i="28"/>
  <c r="O50" i="28"/>
  <c r="P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R49" i="28" s="1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R48" i="28" s="1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O46" i="28" s="1"/>
  <c r="BQ46" i="28" s="1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/>
  <c r="Q46" i="28"/>
  <c r="O46" i="28"/>
  <c r="P46" i="28" s="1"/>
  <c r="R46" i="28" s="1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K45" i="28" s="1"/>
  <c r="M45" i="28" s="1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 s="1"/>
  <c r="L42" i="28"/>
  <c r="M42" i="28" s="1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O40" i="28" s="1"/>
  <c r="BQ40" i="28" s="1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/>
  <c r="X39" i="28"/>
  <c r="U39" i="28"/>
  <c r="W39" i="28" s="1"/>
  <c r="Q39" i="28"/>
  <c r="O39" i="28"/>
  <c r="P39" i="28" s="1"/>
  <c r="R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P38" i="28" s="1"/>
  <c r="R38" i="28" s="1"/>
  <c r="L38" i="28"/>
  <c r="J38" i="28"/>
  <c r="EC37" i="28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N35" i="28" s="1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Q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P34" i="28" s="1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R31" i="28" s="1"/>
  <c r="L31" i="28"/>
  <c r="J31" i="28"/>
  <c r="K31" i="28" s="1"/>
  <c r="EC30" i="28"/>
  <c r="EF30" i="28" s="1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R29" i="28" s="1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S27" i="28" s="1"/>
  <c r="O27" i="28"/>
  <c r="P27" i="28" s="1"/>
  <c r="L27" i="28"/>
  <c r="J27" i="28"/>
  <c r="K27" i="28" s="1"/>
  <c r="EC26" i="28"/>
  <c r="ED26" i="28" s="1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R25" i="28" s="1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J25" i="28"/>
  <c r="AL25" i="28" s="1"/>
  <c r="AH25" i="28"/>
  <c r="AE25" i="28"/>
  <c r="AG25" i="28"/>
  <c r="AC25" i="28"/>
  <c r="Z25" i="28"/>
  <c r="AB25" i="28" s="1"/>
  <c r="X25" i="28"/>
  <c r="U25" i="28"/>
  <c r="W25" i="28" s="1"/>
  <c r="Q25" i="28"/>
  <c r="R25" i="28" s="1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E24" i="28" s="1"/>
  <c r="F24" i="28" s="1"/>
  <c r="H24" i="28" s="1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Q24" i="28" s="1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G24" i="28"/>
  <c r="AE24" i="28"/>
  <c r="AC24" i="28"/>
  <c r="Z24" i="28"/>
  <c r="AB24" i="28" s="1"/>
  <c r="X24" i="28"/>
  <c r="U24" i="28"/>
  <c r="W24" i="28" s="1"/>
  <c r="Q24" i="28"/>
  <c r="S24" i="28" s="1"/>
  <c r="O24" i="28"/>
  <c r="P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ED22" i="28" s="1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P22" i="28" s="1"/>
  <c r="R22" i="28" s="1"/>
  <c r="L22" i="28"/>
  <c r="N22" i="28" s="1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P21" i="28" s="1"/>
  <c r="R21" i="28" s="1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S20" i="28" s="1"/>
  <c r="O20" i="28"/>
  <c r="P20" i="28" s="1"/>
  <c r="L20" i="28"/>
  <c r="J20" i="28"/>
  <c r="EC19" i="28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M19" i="28" s="1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R18" i="28" s="1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S18" i="28" s="1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R16" i="28" s="1"/>
  <c r="L16" i="28"/>
  <c r="J16" i="28"/>
  <c r="K16" i="28" s="1"/>
  <c r="M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M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R14" i="28" s="1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R13" i="28" s="1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F12" i="28" s="1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L82" i="28" s="1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R11" i="28" s="1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S10" i="28" s="1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M82" i="27" s="1"/>
  <c r="AF82" i="27"/>
  <c r="AD82" i="27"/>
  <c r="AA82" i="27"/>
  <c r="Y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R81" i="27" s="1"/>
  <c r="BN81" i="27"/>
  <c r="BO81" i="27"/>
  <c r="BQ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P81" i="27" s="1"/>
  <c r="R81" i="27" s="1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R79" i="27" s="1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 s="1"/>
  <c r="AH79" i="27"/>
  <c r="AE79" i="27"/>
  <c r="AG79" i="27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/>
  <c r="L78" i="27"/>
  <c r="M78" i="27" s="1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S77" i="27" s="1"/>
  <c r="O77" i="27"/>
  <c r="P77" i="27" s="1"/>
  <c r="R77" i="27" s="1"/>
  <c r="L77" i="27"/>
  <c r="J77" i="27"/>
  <c r="EA76" i="27"/>
  <c r="DX76" i="27"/>
  <c r="DU76" i="27"/>
  <c r="DR76" i="27"/>
  <c r="DO76" i="27"/>
  <c r="DL76" i="27"/>
  <c r="DI76" i="27"/>
  <c r="G76" i="27"/>
  <c r="DG76" i="27"/>
  <c r="E76" i="27" s="1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Q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S75" i="27" s="1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Q74" i="27" s="1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E73" i="27" s="1"/>
  <c r="I73" i="27" s="1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 s="1"/>
  <c r="Q73" i="27"/>
  <c r="O73" i="27"/>
  <c r="P73" i="27" s="1"/>
  <c r="L73" i="27"/>
  <c r="N73" i="27" s="1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R72" i="27" s="1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/>
  <c r="X72" i="27"/>
  <c r="U72" i="27"/>
  <c r="W72" i="27" s="1"/>
  <c r="Q72" i="27"/>
  <c r="O72" i="27"/>
  <c r="P72" i="27" s="1"/>
  <c r="R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N71" i="27" s="1"/>
  <c r="EA70" i="27"/>
  <c r="DX70" i="27"/>
  <c r="DU70" i="27"/>
  <c r="DR70" i="27"/>
  <c r="DO70" i="27"/>
  <c r="DL70" i="27"/>
  <c r="DI70" i="27"/>
  <c r="G70" i="27"/>
  <c r="I70" i="27" s="1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N70" i="27" s="1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Q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E67" i="27" s="1"/>
  <c r="F67" i="27" s="1"/>
  <c r="H67" i="27" s="1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N67" i="27" s="1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R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M65" i="27" s="1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R64" i="27" s="1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N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R62" i="27" s="1"/>
  <c r="BN62" i="27"/>
  <c r="BO62" i="27" s="1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P62" i="27" s="1"/>
  <c r="R62" i="27" s="1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R61" i="27" s="1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E60" i="27" s="1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O60" i="27" s="1"/>
  <c r="BQ60" i="27" s="1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/>
  <c r="AH60" i="27"/>
  <c r="AE60" i="27"/>
  <c r="AG60" i="27" s="1"/>
  <c r="AC60" i="27"/>
  <c r="Z60" i="27"/>
  <c r="AB60" i="27"/>
  <c r="X60" i="27"/>
  <c r="U60" i="27"/>
  <c r="W60" i="27" s="1"/>
  <c r="Q60" i="27"/>
  <c r="R60" i="27" s="1"/>
  <c r="O60" i="27"/>
  <c r="P60" i="27" s="1"/>
  <c r="L60" i="27"/>
  <c r="J60" i="27"/>
  <c r="K60" i="27" s="1"/>
  <c r="M60" i="27" s="1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R59" i="27" s="1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K59" i="27" s="1"/>
  <c r="M59" i="27" s="1"/>
  <c r="E59" i="27"/>
  <c r="I59" i="27" s="1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R57" i="27" s="1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Q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M53" i="27" s="1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/>
  <c r="L52" i="27"/>
  <c r="N52" i="27" s="1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S51" i="27" s="1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N50" i="27" s="1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M49" i="27" s="1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R48" i="27" s="1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S48" i="27" s="1"/>
  <c r="O48" i="27"/>
  <c r="P48" i="27" s="1"/>
  <c r="R48" i="27" s="1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R47" i="27" s="1"/>
  <c r="BN47" i="27"/>
  <c r="BO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M47" i="27" s="1"/>
  <c r="J47" i="27"/>
  <c r="K47" i="27" s="1"/>
  <c r="EA46" i="27"/>
  <c r="DX46" i="27"/>
  <c r="DU46" i="27"/>
  <c r="DR46" i="27"/>
  <c r="DO46" i="27"/>
  <c r="DL46" i="27"/>
  <c r="DI46" i="27"/>
  <c r="DG46" i="27"/>
  <c r="E46" i="27" s="1"/>
  <c r="F46" i="27" s="1"/>
  <c r="H46" i="27" s="1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Q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R45" i="27" s="1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R44" i="27" s="1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R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R43" i="27" s="1"/>
  <c r="L43" i="27"/>
  <c r="J43" i="27"/>
  <c r="K43" i="27" s="1"/>
  <c r="M43" i="27" s="1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Q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N42" i="27" s="1"/>
  <c r="J42" i="27"/>
  <c r="K42" i="27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L41" i="27"/>
  <c r="J41" i="27"/>
  <c r="N41" i="27" s="1"/>
  <c r="EA40" i="27"/>
  <c r="DX40" i="27"/>
  <c r="DU40" i="27"/>
  <c r="DR40" i="27"/>
  <c r="DO40" i="27"/>
  <c r="DL40" i="27"/>
  <c r="DI40" i="27"/>
  <c r="G40" i="27"/>
  <c r="H40" i="27" s="1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S40" i="27" s="1"/>
  <c r="O40" i="27"/>
  <c r="P40" i="27"/>
  <c r="L40" i="27"/>
  <c r="J40" i="27"/>
  <c r="K40" i="27" s="1"/>
  <c r="EA39" i="27"/>
  <c r="DX39" i="27"/>
  <c r="DU39" i="27"/>
  <c r="DR39" i="27"/>
  <c r="DO39" i="27"/>
  <c r="DL39" i="27"/>
  <c r="DI39" i="27"/>
  <c r="G39" i="27"/>
  <c r="I39" i="27" s="1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E37" i="27" s="1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R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O35" i="27" s="1"/>
  <c r="BQ35" i="27" s="1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S34" i="27" s="1"/>
  <c r="O34" i="27"/>
  <c r="P34" i="27" s="1"/>
  <c r="L34" i="27"/>
  <c r="M34" i="27" s="1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Q33" i="27" s="1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M33" i="27" s="1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E31" i="27" s="1"/>
  <c r="F31" i="27" s="1"/>
  <c r="H31" i="27" s="1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/>
  <c r="BQ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R30" i="27" s="1"/>
  <c r="L30" i="27"/>
  <c r="J30" i="27"/>
  <c r="EA29" i="27"/>
  <c r="DX29" i="27"/>
  <c r="DU29" i="27"/>
  <c r="DR29" i="27"/>
  <c r="DO29" i="27"/>
  <c r="DL29" i="27"/>
  <c r="DI29" i="27"/>
  <c r="G29" i="27"/>
  <c r="DG29" i="27"/>
  <c r="E29" i="27" s="1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N29" i="27" s="1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R28" i="27" s="1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L27" i="27"/>
  <c r="N27" i="27" s="1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Q26" i="27" s="1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 s="1"/>
  <c r="L26" i="27"/>
  <c r="J26" i="27"/>
  <c r="N26" i="27" s="1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Q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P25" i="27" s="1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K24" i="27" s="1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M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N22" i="27" s="1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R21" i="27" s="1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 s="1"/>
  <c r="X21" i="27"/>
  <c r="U21" i="27"/>
  <c r="W21" i="27" s="1"/>
  <c r="Q21" i="27"/>
  <c r="O21" i="27"/>
  <c r="P21" i="27" s="1"/>
  <c r="L21" i="27"/>
  <c r="N21" i="27" s="1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O20" i="27" s="1"/>
  <c r="BQ20" i="27" s="1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R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I16" i="27" s="1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 s="1"/>
  <c r="Q16" i="27"/>
  <c r="O16" i="27"/>
  <c r="P16" i="27" s="1"/>
  <c r="L16" i="27"/>
  <c r="N16" i="27" s="1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Q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R13" i="27" s="1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S13" i="27" s="1"/>
  <c r="L13" i="27"/>
  <c r="J13" i="27"/>
  <c r="N13" i="27" s="1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R12" i="27" s="1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P12" i="27" s="1"/>
  <c r="R12" i="27" s="1"/>
  <c r="L12" i="27"/>
  <c r="J12" i="27"/>
  <c r="K12" i="27" s="1"/>
  <c r="M12" i="27" s="1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R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R10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H82" i="26" s="1"/>
  <c r="AB82" i="26"/>
  <c r="Z82" i="26"/>
  <c r="W82" i="26"/>
  <c r="U82" i="26"/>
  <c r="V82" i="26" s="1"/>
  <c r="E82" i="26"/>
  <c r="ED81" i="26"/>
  <c r="EE81" i="26" s="1"/>
  <c r="DX81" i="26"/>
  <c r="DU81" i="26"/>
  <c r="DR81" i="26"/>
  <c r="DO81" i="26"/>
  <c r="DL81" i="26"/>
  <c r="DJ81" i="26"/>
  <c r="H81" i="26" s="1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 s="1"/>
  <c r="AD81" i="26"/>
  <c r="AA81" i="26"/>
  <c r="AC81" i="26"/>
  <c r="Y81" i="26"/>
  <c r="V81" i="26"/>
  <c r="X81" i="26" s="1"/>
  <c r="R81" i="26"/>
  <c r="P81" i="26"/>
  <c r="M81" i="26"/>
  <c r="K81" i="26"/>
  <c r="L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T80" i="26" s="1"/>
  <c r="P80" i="26"/>
  <c r="Q80" i="26" s="1"/>
  <c r="M80" i="26"/>
  <c r="K80" i="26"/>
  <c r="ED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N79" i="26" s="1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I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P78" i="26" s="1"/>
  <c r="BR78" i="26" s="1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S77" i="26" s="1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O77" i="26" s="1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P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T76" i="26" s="1"/>
  <c r="P76" i="26"/>
  <c r="M76" i="26"/>
  <c r="K76" i="26"/>
  <c r="L76" i="26" s="1"/>
  <c r="N76" i="26" s="1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/>
  <c r="BR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/>
  <c r="S75" i="26" s="1"/>
  <c r="M75" i="26"/>
  <c r="K75" i="26"/>
  <c r="L75" i="26" s="1"/>
  <c r="ED74" i="26"/>
  <c r="EE74" i="26"/>
  <c r="DX74" i="26"/>
  <c r="DU74" i="26"/>
  <c r="DR74" i="26"/>
  <c r="DO74" i="26"/>
  <c r="DL74" i="26"/>
  <c r="DJ74" i="26"/>
  <c r="H74" i="26" s="1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S74" i="26" s="1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T74" i="26" s="1"/>
  <c r="P74" i="26"/>
  <c r="Q74" i="26" s="1"/>
  <c r="M74" i="26"/>
  <c r="K74" i="26"/>
  <c r="L74" i="26" s="1"/>
  <c r="ED73" i="26"/>
  <c r="EE73" i="26" s="1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I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P72" i="26" s="1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Q72" i="26" s="1"/>
  <c r="S72" i="26" s="1"/>
  <c r="M72" i="26"/>
  <c r="K72" i="26"/>
  <c r="ED71" i="26"/>
  <c r="F71" i="26" s="1"/>
  <c r="G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P71" i="26" s="1"/>
  <c r="BR71" i="26" s="1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S70" i="26" s="1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O68" i="26" s="1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S65" i="26" s="1"/>
  <c r="P65" i="26"/>
  <c r="Q65" i="26" s="1"/>
  <c r="M65" i="26"/>
  <c r="K65" i="26"/>
  <c r="ED64" i="26"/>
  <c r="EE64" i="26" s="1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N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R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L62" i="26" s="1"/>
  <c r="N62" i="26" s="1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Q61" i="26" s="1"/>
  <c r="S61" i="26" s="1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I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Q57" i="26" s="1"/>
  <c r="S57" i="26" s="1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N56" i="26" s="1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P55" i="26"/>
  <c r="Q55" i="26" s="1"/>
  <c r="M55" i="26"/>
  <c r="K55" i="26"/>
  <c r="L55" i="26" s="1"/>
  <c r="N55" i="26" s="1"/>
  <c r="ED54" i="26"/>
  <c r="EE54" i="26" s="1"/>
  <c r="DX54" i="26"/>
  <c r="DU54" i="26"/>
  <c r="DR54" i="26"/>
  <c r="DO54" i="26"/>
  <c r="DL54" i="26"/>
  <c r="DJ54" i="26"/>
  <c r="H54" i="26" s="1"/>
  <c r="DH54" i="26"/>
  <c r="F54" i="26" s="1"/>
  <c r="J54" i="26" s="1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N54" i="26" s="1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R53" i="26" s="1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/>
  <c r="Y53" i="26"/>
  <c r="V53" i="26"/>
  <c r="X53" i="26" s="1"/>
  <c r="R53" i="26"/>
  <c r="P53" i="26"/>
  <c r="Q53" i="26" s="1"/>
  <c r="S53" i="26" s="1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S51" i="26" s="1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T50" i="26" s="1"/>
  <c r="Q50" i="26"/>
  <c r="S50" i="26" s="1"/>
  <c r="M50" i="26"/>
  <c r="O50" i="26" s="1"/>
  <c r="K50" i="26"/>
  <c r="L50" i="26" s="1"/>
  <c r="ED49" i="26"/>
  <c r="EE49" i="26"/>
  <c r="DX49" i="26"/>
  <c r="DU49" i="26"/>
  <c r="DR49" i="26"/>
  <c r="DO49" i="26"/>
  <c r="DL49" i="26"/>
  <c r="DJ49" i="26"/>
  <c r="H49" i="26"/>
  <c r="DH49" i="26"/>
  <c r="F49" i="26" s="1"/>
  <c r="G49" i="26" s="1"/>
  <c r="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N49" i="26" s="1"/>
  <c r="K49" i="26"/>
  <c r="L49" i="26"/>
  <c r="ED48" i="26"/>
  <c r="EE48" i="26" s="1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S48" i="26" s="1"/>
  <c r="P48" i="26"/>
  <c r="Q48" i="26" s="1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S47" i="26" s="1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T46" i="26" s="1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T45" i="26" s="1"/>
  <c r="P45" i="26"/>
  <c r="M45" i="26"/>
  <c r="K45" i="26"/>
  <c r="L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O44" i="26"/>
  <c r="ED43" i="26"/>
  <c r="EE43" i="26" s="1"/>
  <c r="DX43" i="26"/>
  <c r="DU43" i="26"/>
  <c r="DR43" i="26"/>
  <c r="DO43" i="26"/>
  <c r="DL43" i="26"/>
  <c r="DJ43" i="26"/>
  <c r="H43" i="26" s="1"/>
  <c r="DH43" i="26"/>
  <c r="D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R43" i="26" s="1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T43" i="26" s="1"/>
  <c r="M43" i="26"/>
  <c r="K43" i="26"/>
  <c r="L43" i="26" s="1"/>
  <c r="ED42" i="26"/>
  <c r="EE42" i="26" s="1"/>
  <c r="DX42" i="26"/>
  <c r="DU42" i="26"/>
  <c r="DR42" i="26"/>
  <c r="DO42" i="26"/>
  <c r="DL42" i="26"/>
  <c r="DJ42" i="26"/>
  <c r="H42" i="26" s="1"/>
  <c r="DH42" i="26"/>
  <c r="DI42" i="26" s="1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K42" i="26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O40" i="26" s="1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S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T37" i="26" s="1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S36" i="26" s="1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T36" i="26" s="1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T35" i="26" s="1"/>
  <c r="P35" i="26"/>
  <c r="M35" i="26"/>
  <c r="K35" i="26"/>
  <c r="O35" i="26" s="1"/>
  <c r="L35" i="26"/>
  <c r="N35" i="26" s="1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T34" i="26" s="1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P33" i="26"/>
  <c r="Q33" i="26" s="1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/>
  <c r="R32" i="26"/>
  <c r="T32" i="26" s="1"/>
  <c r="P32" i="26"/>
  <c r="Q32" i="26" s="1"/>
  <c r="M32" i="26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M30" i="26"/>
  <c r="O30" i="26" s="1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P29" i="26" s="1"/>
  <c r="BR29" i="26" s="1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O29" i="26" s="1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 s="1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S26" i="26" s="1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O26" i="26" s="1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T25" i="26" s="1"/>
  <c r="M25" i="26"/>
  <c r="K25" i="26"/>
  <c r="L25" i="26" s="1"/>
  <c r="N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S24" i="26" s="1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L24" i="26" s="1"/>
  <c r="N24" i="26" s="1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S23" i="26" s="1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Q23" i="26" s="1"/>
  <c r="S23" i="26" s="1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N20" i="26" s="1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S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T18" i="26" s="1"/>
  <c r="P18" i="26"/>
  <c r="M18" i="26"/>
  <c r="O18" i="26" s="1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R17" i="26" s="1"/>
  <c r="BO17" i="26"/>
  <c r="BP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P16" i="26" s="1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O16" i="26" s="1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T15" i="26" s="1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S14" i="26" s="1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O13" i="26" s="1"/>
  <c r="K13" i="26"/>
  <c r="ED12" i="26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L11" i="26" s="1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T10" i="26" s="1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BB8" i="26" s="1"/>
  <c r="N8" i="26"/>
  <c r="S8" i="26"/>
  <c r="X8" i="26" s="1"/>
  <c r="AC8" i="26" s="1"/>
  <c r="AH8" i="26" s="1"/>
  <c r="AM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77" i="25" s="1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S67" i="26"/>
  <c r="F38" i="26"/>
  <c r="S64" i="26"/>
  <c r="O49" i="26"/>
  <c r="T61" i="26"/>
  <c r="T69" i="26"/>
  <c r="BS54" i="26"/>
  <c r="S58" i="26"/>
  <c r="AS82" i="26"/>
  <c r="BS63" i="26"/>
  <c r="BS72" i="26"/>
  <c r="BS37" i="26"/>
  <c r="O63" i="26"/>
  <c r="O71" i="26"/>
  <c r="T11" i="26"/>
  <c r="Q25" i="26"/>
  <c r="S25" i="26" s="1"/>
  <c r="L41" i="26"/>
  <c r="N41" i="26" s="1"/>
  <c r="Q51" i="26"/>
  <c r="Q69" i="26"/>
  <c r="S69" i="26"/>
  <c r="Q15" i="26"/>
  <c r="S15" i="26" s="1"/>
  <c r="T58" i="26"/>
  <c r="T64" i="26"/>
  <c r="T67" i="26"/>
  <c r="O72" i="26"/>
  <c r="BS80" i="26"/>
  <c r="BS81" i="26"/>
  <c r="S11" i="26"/>
  <c r="Q19" i="26"/>
  <c r="Q27" i="26"/>
  <c r="S27" i="26" s="1"/>
  <c r="T29" i="26"/>
  <c r="T47" i="26"/>
  <c r="T54" i="26"/>
  <c r="Q63" i="26"/>
  <c r="T65" i="26"/>
  <c r="O67" i="26"/>
  <c r="O70" i="26"/>
  <c r="Q71" i="26"/>
  <c r="T73" i="26"/>
  <c r="BR22" i="26"/>
  <c r="BR34" i="26"/>
  <c r="F46" i="26"/>
  <c r="DI50" i="26"/>
  <c r="F52" i="26"/>
  <c r="BS10" i="26"/>
  <c r="BS20" i="26"/>
  <c r="O32" i="26"/>
  <c r="BS34" i="26"/>
  <c r="Q35" i="26"/>
  <c r="Q39" i="26"/>
  <c r="O46" i="26"/>
  <c r="BS55" i="26"/>
  <c r="O56" i="26"/>
  <c r="F10" i="26"/>
  <c r="G10" i="26" s="1"/>
  <c r="DI10" i="26"/>
  <c r="L13" i="26"/>
  <c r="BP15" i="26"/>
  <c r="L19" i="26"/>
  <c r="L21" i="26"/>
  <c r="N21" i="26" s="1"/>
  <c r="BP21" i="26"/>
  <c r="BP23" i="26"/>
  <c r="F24" i="26"/>
  <c r="G24" i="26" s="1"/>
  <c r="I24" i="26" s="1"/>
  <c r="BP25" i="26"/>
  <c r="BP27" i="26"/>
  <c r="L29" i="26"/>
  <c r="N29" i="26"/>
  <c r="L33" i="26"/>
  <c r="N33" i="26" s="1"/>
  <c r="BP35" i="26"/>
  <c r="BP37" i="26"/>
  <c r="BR37" i="26" s="1"/>
  <c r="DI45" i="26"/>
  <c r="F47" i="26"/>
  <c r="G47" i="26" s="1"/>
  <c r="I47" i="26" s="1"/>
  <c r="DI53" i="26"/>
  <c r="F53" i="26"/>
  <c r="J53" i="26" s="1"/>
  <c r="F55" i="26"/>
  <c r="G55" i="26" s="1"/>
  <c r="I55" i="26" s="1"/>
  <c r="DI59" i="26"/>
  <c r="F59" i="26"/>
  <c r="G59" i="26" s="1"/>
  <c r="BP10" i="26"/>
  <c r="BR10" i="26" s="1"/>
  <c r="F13" i="26"/>
  <c r="G13" i="26" s="1"/>
  <c r="F27" i="26"/>
  <c r="G27" i="26" s="1"/>
  <c r="I27" i="26" s="1"/>
  <c r="F35" i="26"/>
  <c r="G35" i="26" s="1"/>
  <c r="I35" i="26" s="1"/>
  <c r="F41" i="26"/>
  <c r="BR46" i="26"/>
  <c r="BR54" i="26"/>
  <c r="F61" i="26"/>
  <c r="G61" i="26" s="1"/>
  <c r="I61" i="26" s="1"/>
  <c r="F63" i="26"/>
  <c r="J63" i="26" s="1"/>
  <c r="BR63" i="26"/>
  <c r="BP64" i="26"/>
  <c r="BR64" i="26" s="1"/>
  <c r="F65" i="26"/>
  <c r="F67" i="26"/>
  <c r="N67" i="26"/>
  <c r="BP68" i="26"/>
  <c r="BR68" i="26" s="1"/>
  <c r="F69" i="26"/>
  <c r="L70" i="26"/>
  <c r="N70" i="26" s="1"/>
  <c r="BP70" i="26"/>
  <c r="N71" i="26"/>
  <c r="L72" i="26"/>
  <c r="N72" i="26" s="1"/>
  <c r="BR72" i="26"/>
  <c r="BP74" i="26"/>
  <c r="BR74" i="26" s="1"/>
  <c r="F75" i="26"/>
  <c r="G75" i="26" s="1"/>
  <c r="I75" i="26" s="1"/>
  <c r="N77" i="26"/>
  <c r="BR77" i="26"/>
  <c r="L80" i="26"/>
  <c r="N80" i="26" s="1"/>
  <c r="BP80" i="26"/>
  <c r="BR80" i="26" s="1"/>
  <c r="BR81" i="26"/>
  <c r="AP82" i="26"/>
  <c r="AR82" i="26" s="1"/>
  <c r="F58" i="26"/>
  <c r="G58" i="26" s="1"/>
  <c r="I58" i="26" s="1"/>
  <c r="F60" i="26"/>
  <c r="G60" i="26" s="1"/>
  <c r="I60" i="26" s="1"/>
  <c r="F66" i="26"/>
  <c r="G66" i="26" s="1"/>
  <c r="F68" i="26"/>
  <c r="F72" i="26"/>
  <c r="F76" i="26"/>
  <c r="G76" i="26" s="1"/>
  <c r="I76" i="26" s="1"/>
  <c r="F78" i="26"/>
  <c r="G78" i="26" s="1"/>
  <c r="M10" i="27"/>
  <c r="R16" i="27"/>
  <c r="P33" i="27"/>
  <c r="R33" i="27" s="1"/>
  <c r="E44" i="27"/>
  <c r="F44" i="27" s="1"/>
  <c r="H44" i="27" s="1"/>
  <c r="M45" i="27"/>
  <c r="R50" i="27"/>
  <c r="BR60" i="27"/>
  <c r="R52" i="27"/>
  <c r="R58" i="27"/>
  <c r="BR68" i="27"/>
  <c r="BR73" i="27"/>
  <c r="BQ19" i="27"/>
  <c r="R32" i="27"/>
  <c r="R73" i="27"/>
  <c r="S14" i="27"/>
  <c r="S19" i="27"/>
  <c r="N23" i="27"/>
  <c r="R26" i="27"/>
  <c r="BR33" i="27"/>
  <c r="N46" i="27"/>
  <c r="S49" i="27"/>
  <c r="S56" i="27"/>
  <c r="N57" i="27"/>
  <c r="M58" i="27"/>
  <c r="M61" i="27"/>
  <c r="S64" i="27"/>
  <c r="R71" i="27"/>
  <c r="S32" i="27"/>
  <c r="E36" i="27"/>
  <c r="F36" i="27" s="1"/>
  <c r="H36" i="27" s="1"/>
  <c r="S70" i="27"/>
  <c r="M11" i="27"/>
  <c r="E17" i="27"/>
  <c r="F17" i="27" s="1"/>
  <c r="E21" i="27"/>
  <c r="BR41" i="27"/>
  <c r="N47" i="27"/>
  <c r="N53" i="27"/>
  <c r="S55" i="27"/>
  <c r="S59" i="27"/>
  <c r="BQ61" i="27"/>
  <c r="N66" i="27"/>
  <c r="S76" i="27"/>
  <c r="R68" i="27"/>
  <c r="BR11" i="27"/>
  <c r="S15" i="27"/>
  <c r="S16" i="27"/>
  <c r="N17" i="27"/>
  <c r="K21" i="27"/>
  <c r="M21" i="27" s="1"/>
  <c r="S22" i="27"/>
  <c r="S29" i="27"/>
  <c r="P31" i="27"/>
  <c r="R31" i="27" s="1"/>
  <c r="BR34" i="27"/>
  <c r="S35" i="27"/>
  <c r="BO41" i="27"/>
  <c r="BQ41" i="27" s="1"/>
  <c r="BR43" i="27"/>
  <c r="BQ50" i="27"/>
  <c r="S52" i="27"/>
  <c r="P59" i="27"/>
  <c r="S61" i="27"/>
  <c r="N64" i="27"/>
  <c r="S68" i="27"/>
  <c r="BR71" i="27"/>
  <c r="S73" i="27"/>
  <c r="P75" i="27"/>
  <c r="R75" i="27" s="1"/>
  <c r="N77" i="27"/>
  <c r="S79" i="27"/>
  <c r="S81" i="27"/>
  <c r="AR82" i="27"/>
  <c r="E40" i="27"/>
  <c r="S44" i="27"/>
  <c r="N51" i="27"/>
  <c r="P55" i="27"/>
  <c r="R55" i="27"/>
  <c r="P64" i="27"/>
  <c r="BQ78" i="27"/>
  <c r="N24" i="27"/>
  <c r="N32" i="27"/>
  <c r="N12" i="27"/>
  <c r="S18" i="27"/>
  <c r="S26" i="27"/>
  <c r="R29" i="27"/>
  <c r="E34" i="27"/>
  <c r="F34" i="27" s="1"/>
  <c r="H34" i="27" s="1"/>
  <c r="R35" i="27"/>
  <c r="E38" i="27"/>
  <c r="M42" i="27"/>
  <c r="BQ43" i="27"/>
  <c r="N45" i="27"/>
  <c r="M46" i="27"/>
  <c r="BR50" i="27"/>
  <c r="S53" i="27"/>
  <c r="N55" i="27"/>
  <c r="R56" i="27"/>
  <c r="S57" i="27"/>
  <c r="N62" i="27"/>
  <c r="S67" i="27"/>
  <c r="R69" i="27"/>
  <c r="R70" i="27"/>
  <c r="S71" i="27"/>
  <c r="N75" i="27"/>
  <c r="BR77" i="27"/>
  <c r="H10" i="27"/>
  <c r="P10" i="27"/>
  <c r="R10" i="27" s="1"/>
  <c r="BO12" i="27"/>
  <c r="P13" i="27"/>
  <c r="R13" i="27" s="1"/>
  <c r="E14" i="27"/>
  <c r="F14" i="27" s="1"/>
  <c r="H14" i="27" s="1"/>
  <c r="R15" i="27"/>
  <c r="K16" i="27"/>
  <c r="E18" i="27"/>
  <c r="F18" i="27" s="1"/>
  <c r="R19" i="27"/>
  <c r="K20" i="27"/>
  <c r="M20" i="27" s="1"/>
  <c r="BO24" i="27"/>
  <c r="BQ24" i="27"/>
  <c r="E25" i="27"/>
  <c r="BO26" i="27"/>
  <c r="E27" i="27"/>
  <c r="F27" i="27" s="1"/>
  <c r="H27" i="27" s="1"/>
  <c r="BO28" i="27"/>
  <c r="BQ28" i="27" s="1"/>
  <c r="M29" i="27"/>
  <c r="K30" i="27"/>
  <c r="M30" i="27" s="1"/>
  <c r="K32" i="27"/>
  <c r="M32" i="27" s="1"/>
  <c r="BO32" i="27"/>
  <c r="BQ32" i="27" s="1"/>
  <c r="E33" i="27"/>
  <c r="F33" i="27" s="1"/>
  <c r="H33" i="27" s="1"/>
  <c r="K34" i="27"/>
  <c r="BO34" i="27"/>
  <c r="BQ34" i="27" s="1"/>
  <c r="E35" i="27"/>
  <c r="F35" i="27" s="1"/>
  <c r="H35" i="27" s="1"/>
  <c r="K36" i="27"/>
  <c r="BQ37" i="27"/>
  <c r="K38" i="27"/>
  <c r="M38" i="27" s="1"/>
  <c r="BO38" i="27"/>
  <c r="F39" i="27"/>
  <c r="H39" i="27"/>
  <c r="K39" i="27"/>
  <c r="R47" i="27"/>
  <c r="M48" i="27"/>
  <c r="M52" i="27"/>
  <c r="BQ55" i="27"/>
  <c r="BQ63" i="27"/>
  <c r="E49" i="27"/>
  <c r="F49" i="27" s="1"/>
  <c r="E51" i="27"/>
  <c r="I51" i="27" s="1"/>
  <c r="E53" i="27"/>
  <c r="F53" i="27" s="1"/>
  <c r="G82" i="27"/>
  <c r="BQ56" i="27"/>
  <c r="BQ65" i="27"/>
  <c r="BQ70" i="27"/>
  <c r="N10" i="27"/>
  <c r="E12" i="27"/>
  <c r="I12" i="27" s="1"/>
  <c r="E16" i="27"/>
  <c r="F16" i="27" s="1"/>
  <c r="E20" i="27"/>
  <c r="F20" i="27" s="1"/>
  <c r="E28" i="27"/>
  <c r="E30" i="27"/>
  <c r="F30" i="27" s="1"/>
  <c r="H30" i="27" s="1"/>
  <c r="E32" i="27"/>
  <c r="E50" i="27"/>
  <c r="I50" i="27" s="1"/>
  <c r="E54" i="27"/>
  <c r="F54" i="27" s="1"/>
  <c r="H54" i="27" s="1"/>
  <c r="I10" i="27"/>
  <c r="S43" i="27"/>
  <c r="S47" i="27"/>
  <c r="N48" i="27"/>
  <c r="BR53" i="27"/>
  <c r="E55" i="27"/>
  <c r="I55" i="27" s="1"/>
  <c r="E57" i="27"/>
  <c r="I57" i="27" s="1"/>
  <c r="E62" i="27"/>
  <c r="F62" i="27" s="1"/>
  <c r="H62" i="27" s="1"/>
  <c r="E64" i="27"/>
  <c r="E66" i="27"/>
  <c r="E71" i="27"/>
  <c r="I71" i="27" s="1"/>
  <c r="E75" i="27"/>
  <c r="F75" i="27" s="1"/>
  <c r="S80" i="27"/>
  <c r="E81" i="27"/>
  <c r="AO82" i="27"/>
  <c r="AQ82" i="27"/>
  <c r="BR56" i="27"/>
  <c r="N58" i="27"/>
  <c r="N61" i="27"/>
  <c r="BR61" i="27"/>
  <c r="BR63" i="27"/>
  <c r="N65" i="27"/>
  <c r="BR65" i="27"/>
  <c r="BR69" i="27"/>
  <c r="BR70" i="27"/>
  <c r="BR76" i="27"/>
  <c r="N78" i="27"/>
  <c r="P79" i="27"/>
  <c r="R79" i="27" s="1"/>
  <c r="AJ82" i="27"/>
  <c r="AL82" i="27" s="1"/>
  <c r="K57" i="27"/>
  <c r="M57" i="27" s="1"/>
  <c r="BO57" i="27"/>
  <c r="BQ57" i="27"/>
  <c r="E58" i="27"/>
  <c r="I58" i="27" s="1"/>
  <c r="BO59" i="27"/>
  <c r="E61" i="27"/>
  <c r="K62" i="27"/>
  <c r="M62" i="27" s="1"/>
  <c r="E63" i="27"/>
  <c r="I63" i="27" s="1"/>
  <c r="K64" i="27"/>
  <c r="M64" i="27"/>
  <c r="BO64" i="27"/>
  <c r="K66" i="27"/>
  <c r="M66" i="27" s="1"/>
  <c r="BO68" i="27"/>
  <c r="BQ68" i="27" s="1"/>
  <c r="E70" i="27"/>
  <c r="K71" i="27"/>
  <c r="M71" i="27" s="1"/>
  <c r="BO71" i="27"/>
  <c r="BQ71" i="27" s="1"/>
  <c r="E72" i="27"/>
  <c r="K73" i="27"/>
  <c r="BO73" i="27"/>
  <c r="BQ73" i="27" s="1"/>
  <c r="E74" i="27"/>
  <c r="F74" i="27" s="1"/>
  <c r="H74" i="27" s="1"/>
  <c r="K75" i="27"/>
  <c r="K77" i="27"/>
  <c r="M77" i="27" s="1"/>
  <c r="BO77" i="27"/>
  <c r="BQ77" i="27" s="1"/>
  <c r="E78" i="27"/>
  <c r="F78" i="27" s="1"/>
  <c r="H78" i="27" s="1"/>
  <c r="K79" i="27"/>
  <c r="BO79" i="27"/>
  <c r="BQ79" i="27" s="1"/>
  <c r="DJ8" i="27"/>
  <c r="DM8" i="27" s="1"/>
  <c r="DP8" i="27" s="1"/>
  <c r="DS8" i="27" s="1"/>
  <c r="DV8" i="27" s="1"/>
  <c r="DY8" i="27" s="1"/>
  <c r="BQ8" i="28"/>
  <c r="AQ8" i="28"/>
  <c r="I10" i="28"/>
  <c r="DH43" i="28"/>
  <c r="E43" i="28"/>
  <c r="E37" i="28"/>
  <c r="F37" i="28" s="1"/>
  <c r="H37" i="28" s="1"/>
  <c r="ED38" i="28"/>
  <c r="BQ39" i="28"/>
  <c r="BQ41" i="28"/>
  <c r="DH39" i="28"/>
  <c r="E39" i="28"/>
  <c r="DH41" i="28"/>
  <c r="E41" i="28"/>
  <c r="F41" i="28" s="1"/>
  <c r="H41" i="28" s="1"/>
  <c r="S44" i="28"/>
  <c r="R44" i="28"/>
  <c r="I77" i="28"/>
  <c r="N11" i="28"/>
  <c r="S12" i="28"/>
  <c r="EF16" i="28"/>
  <c r="N19" i="28"/>
  <c r="EF20" i="28"/>
  <c r="N23" i="28"/>
  <c r="BR23" i="28"/>
  <c r="N27" i="28"/>
  <c r="BR27" i="28"/>
  <c r="EF28" i="28"/>
  <c r="N31" i="28"/>
  <c r="BR31" i="28"/>
  <c r="S32" i="28"/>
  <c r="EF32" i="28"/>
  <c r="BR35" i="28"/>
  <c r="S36" i="28"/>
  <c r="N43" i="28"/>
  <c r="M43" i="28"/>
  <c r="BR43" i="28"/>
  <c r="EF44" i="28"/>
  <c r="ED44" i="28"/>
  <c r="K10" i="28"/>
  <c r="M10" i="28" s="1"/>
  <c r="BO10" i="28"/>
  <c r="BQ10" i="28" s="1"/>
  <c r="E11" i="28"/>
  <c r="F11" i="28" s="1"/>
  <c r="K13" i="28"/>
  <c r="M13" i="28" s="1"/>
  <c r="BO13" i="28"/>
  <c r="E15" i="28"/>
  <c r="I15" i="28" s="1"/>
  <c r="K17" i="28"/>
  <c r="M17" i="28" s="1"/>
  <c r="BO17" i="28"/>
  <c r="BQ17" i="28" s="1"/>
  <c r="P18" i="28"/>
  <c r="K21" i="28"/>
  <c r="M21" i="28" s="1"/>
  <c r="BO21" i="28"/>
  <c r="BQ21" i="28" s="1"/>
  <c r="E23" i="28"/>
  <c r="F23" i="28" s="1"/>
  <c r="H23" i="28" s="1"/>
  <c r="K25" i="28"/>
  <c r="BO25" i="28"/>
  <c r="BQ25" i="28" s="1"/>
  <c r="E27" i="28"/>
  <c r="F27" i="28"/>
  <c r="H27" i="28" s="1"/>
  <c r="K29" i="28"/>
  <c r="M29" i="28" s="1"/>
  <c r="BO29" i="28"/>
  <c r="BQ29" i="28" s="1"/>
  <c r="P30" i="28"/>
  <c r="R30" i="28" s="1"/>
  <c r="E31" i="28"/>
  <c r="F31" i="28" s="1"/>
  <c r="K33" i="28"/>
  <c r="M33" i="28" s="1"/>
  <c r="BO33" i="28"/>
  <c r="BQ33" i="28" s="1"/>
  <c r="E35" i="28"/>
  <c r="F35" i="28" s="1"/>
  <c r="H35" i="28" s="1"/>
  <c r="K37" i="28"/>
  <c r="M37" i="28" s="1"/>
  <c r="BO37" i="28"/>
  <c r="BQ37" i="28" s="1"/>
  <c r="N10" i="28"/>
  <c r="BR10" i="28"/>
  <c r="BR39" i="28"/>
  <c r="R42" i="28"/>
  <c r="BO45" i="28"/>
  <c r="BQ45" i="28" s="1"/>
  <c r="M47" i="28"/>
  <c r="R48" i="28"/>
  <c r="ED48" i="28"/>
  <c r="K49" i="28"/>
  <c r="BO49" i="28"/>
  <c r="BQ49" i="28" s="1"/>
  <c r="E51" i="28"/>
  <c r="M51" i="28"/>
  <c r="ED52" i="28"/>
  <c r="K53" i="28"/>
  <c r="BO53" i="28"/>
  <c r="BQ53" i="28" s="1"/>
  <c r="P54" i="28"/>
  <c r="R54" i="28" s="1"/>
  <c r="E55" i="28"/>
  <c r="I55" i="28" s="1"/>
  <c r="M55" i="28"/>
  <c r="R56" i="28"/>
  <c r="ED56" i="28"/>
  <c r="BO57" i="28"/>
  <c r="BQ57" i="28" s="1"/>
  <c r="P58" i="28"/>
  <c r="R58" i="28" s="1"/>
  <c r="R60" i="28"/>
  <c r="ED60" i="28"/>
  <c r="K61" i="28"/>
  <c r="M61" i="28" s="1"/>
  <c r="BO61" i="28"/>
  <c r="P62" i="28"/>
  <c r="R62" i="28" s="1"/>
  <c r="E63" i="28"/>
  <c r="F63" i="28"/>
  <c r="H63" i="28" s="1"/>
  <c r="R64" i="28"/>
  <c r="ED64" i="28"/>
  <c r="K65" i="28"/>
  <c r="E67" i="28"/>
  <c r="F67" i="28" s="1"/>
  <c r="H67" i="28" s="1"/>
  <c r="BQ67" i="28"/>
  <c r="ED68" i="28"/>
  <c r="K69" i="28"/>
  <c r="M69" i="28" s="1"/>
  <c r="P70" i="28"/>
  <c r="E71" i="28"/>
  <c r="I71" i="28" s="1"/>
  <c r="F71" i="28"/>
  <c r="H71" i="28" s="1"/>
  <c r="K73" i="28"/>
  <c r="M73" i="28" s="1"/>
  <c r="BO73" i="28"/>
  <c r="BQ73" i="28" s="1"/>
  <c r="BQ75" i="28"/>
  <c r="ED76" i="28"/>
  <c r="BO77" i="28"/>
  <c r="P78" i="28"/>
  <c r="R78" i="28" s="1"/>
  <c r="BQ79" i="28"/>
  <c r="R80" i="28"/>
  <c r="ED80" i="28"/>
  <c r="S81" i="28"/>
  <c r="Z82" i="28"/>
  <c r="AB82" i="28" s="1"/>
  <c r="E45" i="28"/>
  <c r="F45" i="28" s="1"/>
  <c r="H45" i="28" s="1"/>
  <c r="E61" i="28"/>
  <c r="I61" i="28" s="1"/>
  <c r="S79" i="28"/>
  <c r="EF79" i="28"/>
  <c r="DI82" i="28"/>
  <c r="C19" i="23"/>
  <c r="C63" i="23"/>
  <c r="C45" i="23"/>
  <c r="C33" i="23"/>
  <c r="C39" i="23"/>
  <c r="AR8" i="26"/>
  <c r="BR8" i="26"/>
  <c r="I74" i="27"/>
  <c r="R76" i="27"/>
  <c r="R12" i="28"/>
  <c r="ED30" i="28"/>
  <c r="DH10" i="28"/>
  <c r="P15" i="28"/>
  <c r="R15" i="28" s="1"/>
  <c r="ED17" i="28"/>
  <c r="K18" i="28"/>
  <c r="M18" i="28" s="1"/>
  <c r="EF18" i="28"/>
  <c r="BQ20" i="28"/>
  <c r="P23" i="28"/>
  <c r="R23" i="28" s="1"/>
  <c r="ED23" i="28"/>
  <c r="K26" i="28"/>
  <c r="M26" i="28"/>
  <c r="DH28" i="28"/>
  <c r="N30" i="28"/>
  <c r="BO52" i="27"/>
  <c r="BQ52" i="27" s="1"/>
  <c r="M31" i="28"/>
  <c r="E16" i="28"/>
  <c r="I16" i="28" s="1"/>
  <c r="S19" i="28"/>
  <c r="E25" i="28"/>
  <c r="BQ56" i="28"/>
  <c r="BO34" i="28"/>
  <c r="S37" i="28"/>
  <c r="E42" i="28"/>
  <c r="N42" i="28"/>
  <c r="EF42" i="28"/>
  <c r="E44" i="28"/>
  <c r="N44" i="28"/>
  <c r="E46" i="28"/>
  <c r="I46" i="28" s="1"/>
  <c r="N51" i="28"/>
  <c r="E52" i="28"/>
  <c r="F52" i="28"/>
  <c r="H52" i="28" s="1"/>
  <c r="K54" i="28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ED77" i="28"/>
  <c r="ED35" i="28"/>
  <c r="M36" i="28"/>
  <c r="N55" i="28"/>
  <c r="M64" i="28"/>
  <c r="X82" i="28"/>
  <c r="S39" i="28"/>
  <c r="BR58" i="28"/>
  <c r="BR74" i="28"/>
  <c r="E76" i="28"/>
  <c r="I76" i="28" s="1"/>
  <c r="E29" i="28"/>
  <c r="E58" i="28"/>
  <c r="I58" i="28" s="1"/>
  <c r="F68" i="28"/>
  <c r="H68" i="28" s="1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EF66" i="28"/>
  <c r="ED66" i="28"/>
  <c r="N28" i="26"/>
  <c r="BP38" i="26"/>
  <c r="BP51" i="26"/>
  <c r="BR51" i="26" s="1"/>
  <c r="L52" i="26"/>
  <c r="N52" i="26" s="1"/>
  <c r="O52" i="26"/>
  <c r="F77" i="26"/>
  <c r="G77" i="26" s="1"/>
  <c r="I77" i="26" s="1"/>
  <c r="AN82" i="26"/>
  <c r="K13" i="27"/>
  <c r="M13" i="27" s="1"/>
  <c r="S49" i="28"/>
  <c r="BR66" i="28"/>
  <c r="L59" i="23"/>
  <c r="L45" i="23"/>
  <c r="L31" i="23"/>
  <c r="N50" i="28"/>
  <c r="O41" i="26"/>
  <c r="P51" i="27"/>
  <c r="R51" i="27" s="1"/>
  <c r="K20" i="28"/>
  <c r="M20" i="28" s="1"/>
  <c r="S41" i="28"/>
  <c r="R41" i="28"/>
  <c r="S39" i="27"/>
  <c r="F59" i="27"/>
  <c r="H59" i="27" s="1"/>
  <c r="C65" i="23"/>
  <c r="S66" i="27"/>
  <c r="DI80" i="26"/>
  <c r="F80" i="26"/>
  <c r="BO14" i="27"/>
  <c r="BQ14" i="27"/>
  <c r="BR14" i="27"/>
  <c r="BO54" i="27"/>
  <c r="BQ54" i="27" s="1"/>
  <c r="BR54" i="27"/>
  <c r="BR41" i="28"/>
  <c r="N72" i="27"/>
  <c r="S10" i="27"/>
  <c r="L27" i="26"/>
  <c r="N27" i="26" s="1"/>
  <c r="Q14" i="26"/>
  <c r="EE56" i="26"/>
  <c r="F56" i="26"/>
  <c r="J56" i="26" s="1"/>
  <c r="T72" i="26"/>
  <c r="O79" i="26"/>
  <c r="BS79" i="26"/>
  <c r="BR79" i="26"/>
  <c r="N34" i="27"/>
  <c r="N44" i="27"/>
  <c r="M44" i="27"/>
  <c r="BO44" i="27"/>
  <c r="BQ44" i="27" s="1"/>
  <c r="P54" i="27"/>
  <c r="R54" i="27" s="1"/>
  <c r="S54" i="27"/>
  <c r="DH40" i="28"/>
  <c r="Q12" i="26"/>
  <c r="S12" i="26" s="1"/>
  <c r="EE30" i="26"/>
  <c r="Q36" i="26"/>
  <c r="S36" i="26" s="1"/>
  <c r="BO50" i="28"/>
  <c r="BQ50" i="28" s="1"/>
  <c r="BR50" i="28"/>
  <c r="I63" i="28"/>
  <c r="M81" i="27"/>
  <c r="S22" i="26"/>
  <c r="T22" i="26"/>
  <c r="E21" i="28"/>
  <c r="I21" i="28"/>
  <c r="DH21" i="28"/>
  <c r="L10" i="23"/>
  <c r="S42" i="26"/>
  <c r="F44" i="26"/>
  <c r="J44" i="26" s="1"/>
  <c r="N11" i="26"/>
  <c r="BR24" i="26"/>
  <c r="L64" i="26"/>
  <c r="N64" i="26" s="1"/>
  <c r="O64" i="26"/>
  <c r="F64" i="26"/>
  <c r="G64" i="26" s="1"/>
  <c r="I64" i="26" s="1"/>
  <c r="S68" i="26"/>
  <c r="T68" i="26"/>
  <c r="BO74" i="27"/>
  <c r="BR74" i="27"/>
  <c r="E38" i="28"/>
  <c r="F38" i="28" s="1"/>
  <c r="H38" i="28" s="1"/>
  <c r="EF38" i="28"/>
  <c r="N40" i="28"/>
  <c r="M40" i="28"/>
  <c r="S32" i="26"/>
  <c r="BS43" i="26"/>
  <c r="S37" i="27"/>
  <c r="G69" i="26"/>
  <c r="J69" i="26"/>
  <c r="Q18" i="26"/>
  <c r="N24" i="28"/>
  <c r="K24" i="28"/>
  <c r="M24" i="28" s="1"/>
  <c r="DH48" i="28"/>
  <c r="E48" i="28"/>
  <c r="F48" i="28" s="1"/>
  <c r="H48" i="28" s="1"/>
  <c r="J76" i="26"/>
  <c r="I54" i="27"/>
  <c r="BS49" i="26"/>
  <c r="O28" i="26"/>
  <c r="BP48" i="26"/>
  <c r="BR48" i="26" s="1"/>
  <c r="BS48" i="26"/>
  <c r="T53" i="26"/>
  <c r="O54" i="26"/>
  <c r="BS64" i="26"/>
  <c r="BO39" i="27"/>
  <c r="BR39" i="27"/>
  <c r="U82" i="27"/>
  <c r="W82" i="27" s="1"/>
  <c r="X82" i="27"/>
  <c r="F18" i="26"/>
  <c r="S63" i="26"/>
  <c r="M40" i="27"/>
  <c r="BO12" i="28"/>
  <c r="BQ12" i="28" s="1"/>
  <c r="N16" i="26"/>
  <c r="Q45" i="26"/>
  <c r="R10" i="28"/>
  <c r="G80" i="23"/>
  <c r="L59" i="26"/>
  <c r="N59" i="26" s="1"/>
  <c r="BS60" i="26"/>
  <c r="L61" i="26"/>
  <c r="S35" i="28"/>
  <c r="P35" i="28"/>
  <c r="R35" i="28" s="1"/>
  <c r="F40" i="26"/>
  <c r="G40" i="26" s="1"/>
  <c r="EE10" i="26"/>
  <c r="N14" i="27"/>
  <c r="N13" i="28"/>
  <c r="R14" i="27"/>
  <c r="S33" i="27"/>
  <c r="S63" i="27"/>
  <c r="P63" i="27"/>
  <c r="R63" i="27" s="1"/>
  <c r="DH24" i="28"/>
  <c r="BQ32" i="28"/>
  <c r="BR32" i="28"/>
  <c r="ED61" i="28"/>
  <c r="EF61" i="28"/>
  <c r="BR22" i="27"/>
  <c r="S69" i="27"/>
  <c r="S14" i="28"/>
  <c r="E50" i="28"/>
  <c r="F50" i="28" s="1"/>
  <c r="DH50" i="28"/>
  <c r="N60" i="28"/>
  <c r="E60" i="28"/>
  <c r="F60" i="28" s="1"/>
  <c r="H60" i="28" s="1"/>
  <c r="DH60" i="28"/>
  <c r="EF13" i="28"/>
  <c r="ED13" i="28"/>
  <c r="BQ16" i="28"/>
  <c r="E18" i="28"/>
  <c r="F18" i="28" s="1"/>
  <c r="H18" i="28" s="1"/>
  <c r="DH18" i="28"/>
  <c r="P29" i="28"/>
  <c r="R29" i="28" s="1"/>
  <c r="S29" i="28"/>
  <c r="BR40" i="28"/>
  <c r="BQ44" i="28"/>
  <c r="BR44" i="28"/>
  <c r="EF26" i="28"/>
  <c r="EF41" i="28"/>
  <c r="ED41" i="28"/>
  <c r="BR12" i="28"/>
  <c r="BQ22" i="28"/>
  <c r="BR22" i="28"/>
  <c r="BR62" i="28"/>
  <c r="R81" i="28"/>
  <c r="BQ27" i="28"/>
  <c r="EF27" i="28"/>
  <c r="ED27" i="28"/>
  <c r="BR28" i="28"/>
  <c r="S30" i="28"/>
  <c r="BR56" i="28"/>
  <c r="N29" i="28"/>
  <c r="E30" i="28"/>
  <c r="N32" i="28"/>
  <c r="P53" i="28"/>
  <c r="R53" i="28" s="1"/>
  <c r="ED53" i="28"/>
  <c r="EF53" i="28"/>
  <c r="S73" i="28"/>
  <c r="ED81" i="28"/>
  <c r="EF81" i="28"/>
  <c r="ED29" i="28"/>
  <c r="EF29" i="28"/>
  <c r="N70" i="28"/>
  <c r="K70" i="28"/>
  <c r="M70" i="28" s="1"/>
  <c r="BR75" i="28"/>
  <c r="BR36" i="28"/>
  <c r="DH66" i="28"/>
  <c r="E66" i="28"/>
  <c r="L25" i="23"/>
  <c r="ED31" i="28"/>
  <c r="R43" i="28"/>
  <c r="BO55" i="28"/>
  <c r="S60" i="28"/>
  <c r="R67" i="28"/>
  <c r="DH70" i="28"/>
  <c r="E70" i="28"/>
  <c r="F70" i="28" s="1"/>
  <c r="S71" i="28"/>
  <c r="AG82" i="28"/>
  <c r="AH82" i="28"/>
  <c r="BQ36" i="28"/>
  <c r="N41" i="28"/>
  <c r="R59" i="28"/>
  <c r="S59" i="28"/>
  <c r="R65" i="28"/>
  <c r="N76" i="28"/>
  <c r="K76" i="28"/>
  <c r="M76" i="28" s="1"/>
  <c r="AJ82" i="28"/>
  <c r="AL82" i="28" s="1"/>
  <c r="R37" i="28"/>
  <c r="EF63" i="28"/>
  <c r="BR70" i="28"/>
  <c r="L37" i="23"/>
  <c r="DH77" i="28"/>
  <c r="E80" i="28"/>
  <c r="I80" i="28" s="1"/>
  <c r="F21" i="28"/>
  <c r="H21" i="28"/>
  <c r="I70" i="28"/>
  <c r="J64" i="26"/>
  <c r="J77" i="26"/>
  <c r="G56" i="26"/>
  <c r="I56" i="26" s="1"/>
  <c r="I38" i="28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E13" i="28"/>
  <c r="F13" i="28" s="1"/>
  <c r="H13" i="28" s="1"/>
  <c r="T20" i="26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F70" i="27"/>
  <c r="H70" i="27" s="1"/>
  <c r="F50" i="27"/>
  <c r="H50" i="27" s="1"/>
  <c r="G72" i="26"/>
  <c r="BR11" i="26"/>
  <c r="C67" i="23"/>
  <c r="C73" i="23"/>
  <c r="DI16" i="26"/>
  <c r="F16" i="26"/>
  <c r="K74" i="27"/>
  <c r="M74" i="27" s="1"/>
  <c r="N74" i="27"/>
  <c r="F32" i="27"/>
  <c r="H32" i="27" s="1"/>
  <c r="I32" i="27"/>
  <c r="AQ8" i="27"/>
  <c r="BQ8" i="27"/>
  <c r="I60" i="28"/>
  <c r="I65" i="28"/>
  <c r="F72" i="27"/>
  <c r="H72" i="27" s="1"/>
  <c r="I72" i="27"/>
  <c r="Q10" i="26"/>
  <c r="N31" i="27"/>
  <c r="BR35" i="27"/>
  <c r="N36" i="27"/>
  <c r="M36" i="27"/>
  <c r="F39" i="28"/>
  <c r="H39" i="28" s="1"/>
  <c r="I39" i="28"/>
  <c r="O10" i="26"/>
  <c r="L10" i="26"/>
  <c r="N10" i="26" s="1"/>
  <c r="E36" i="28"/>
  <c r="F36" i="28" s="1"/>
  <c r="H36" i="28" s="1"/>
  <c r="I27" i="28"/>
  <c r="F51" i="27"/>
  <c r="H51" i="27" s="1"/>
  <c r="F38" i="27"/>
  <c r="H38" i="27" s="1"/>
  <c r="I38" i="27"/>
  <c r="G65" i="26"/>
  <c r="I65" i="26" s="1"/>
  <c r="J65" i="26"/>
  <c r="J52" i="26"/>
  <c r="G52" i="26"/>
  <c r="I52" i="26" s="1"/>
  <c r="F15" i="26"/>
  <c r="J15" i="26" s="1"/>
  <c r="L36" i="26"/>
  <c r="N36" i="26" s="1"/>
  <c r="O36" i="26"/>
  <c r="N75" i="26"/>
  <c r="O75" i="26"/>
  <c r="Q79" i="26"/>
  <c r="S79" i="26" s="1"/>
  <c r="T79" i="26"/>
  <c r="F58" i="27"/>
  <c r="H58" i="27" s="1"/>
  <c r="F40" i="27"/>
  <c r="G53" i="26"/>
  <c r="I53" i="26" s="1"/>
  <c r="E56" i="28"/>
  <c r="F56" i="28" s="1"/>
  <c r="EF56" i="28"/>
  <c r="BQ60" i="28"/>
  <c r="BR57" i="26"/>
  <c r="BS57" i="26"/>
  <c r="DI36" i="26"/>
  <c r="N50" i="26"/>
  <c r="I14" i="27"/>
  <c r="BO21" i="27"/>
  <c r="BQ21" i="27" s="1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DH14" i="28"/>
  <c r="S21" i="28"/>
  <c r="M34" i="28"/>
  <c r="N34" i="28"/>
  <c r="M35" i="28"/>
  <c r="R36" i="28"/>
  <c r="BQ42" i="28"/>
  <c r="BR42" i="28"/>
  <c r="S29" i="26"/>
  <c r="N32" i="26"/>
  <c r="O45" i="26"/>
  <c r="EF22" i="28"/>
  <c r="S31" i="27"/>
  <c r="BR38" i="27"/>
  <c r="N62" i="28"/>
  <c r="K62" i="28"/>
  <c r="S69" i="28"/>
  <c r="R69" i="28"/>
  <c r="BR52" i="27"/>
  <c r="BR16" i="28"/>
  <c r="S17" i="28"/>
  <c r="ED21" i="28"/>
  <c r="R24" i="28"/>
  <c r="S31" i="28"/>
  <c r="N36" i="28"/>
  <c r="BO47" i="28"/>
  <c r="BQ47" i="28" s="1"/>
  <c r="K56" i="28"/>
  <c r="M56" i="28"/>
  <c r="BQ58" i="28"/>
  <c r="K59" i="28"/>
  <c r="EF71" i="28"/>
  <c r="ED71" i="28"/>
  <c r="BQ72" i="27"/>
  <c r="R20" i="28"/>
  <c r="ED34" i="28"/>
  <c r="E34" i="28"/>
  <c r="F34" i="28" s="1"/>
  <c r="H34" i="28" s="1"/>
  <c r="E54" i="28"/>
  <c r="I54" i="28" s="1"/>
  <c r="DH54" i="28"/>
  <c r="ED57" i="28"/>
  <c r="M58" i="28"/>
  <c r="N58" i="28"/>
  <c r="ED65" i="28"/>
  <c r="EF65" i="28"/>
  <c r="DH26" i="28"/>
  <c r="EF49" i="28"/>
  <c r="M50" i="28"/>
  <c r="S53" i="28"/>
  <c r="S57" i="28"/>
  <c r="ED58" i="28"/>
  <c r="N61" i="28"/>
  <c r="EF73" i="28"/>
  <c r="ED73" i="28"/>
  <c r="DH81" i="28"/>
  <c r="E81" i="28"/>
  <c r="I81" i="28" s="1"/>
  <c r="AQ82" i="28"/>
  <c r="I56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F37" i="27" l="1"/>
  <c r="I37" i="27"/>
  <c r="DI20" i="26"/>
  <c r="F20" i="26"/>
  <c r="G20" i="26" s="1"/>
  <c r="L42" i="26"/>
  <c r="N42" i="26" s="1"/>
  <c r="O42" i="26"/>
  <c r="H20" i="27"/>
  <c r="E41" i="27"/>
  <c r="F41" i="27" s="1"/>
  <c r="I35" i="27"/>
  <c r="J16" i="26"/>
  <c r="G44" i="26"/>
  <c r="I44" i="26" s="1"/>
  <c r="S63" i="28"/>
  <c r="S45" i="26"/>
  <c r="O31" i="26"/>
  <c r="T48" i="26"/>
  <c r="ED72" i="28"/>
  <c r="S30" i="27"/>
  <c r="F23" i="26"/>
  <c r="G23" i="26" s="1"/>
  <c r="Q37" i="26"/>
  <c r="S37" i="26" s="1"/>
  <c r="O20" i="26"/>
  <c r="BP39" i="26"/>
  <c r="BR39" i="26" s="1"/>
  <c r="K80" i="27"/>
  <c r="M80" i="27" s="1"/>
  <c r="N80" i="27"/>
  <c r="EF19" i="28"/>
  <c r="ED19" i="28"/>
  <c r="N67" i="28"/>
  <c r="S74" i="28"/>
  <c r="E75" i="28"/>
  <c r="I75" i="28" s="1"/>
  <c r="EF40" i="28"/>
  <c r="I41" i="28"/>
  <c r="I11" i="28"/>
  <c r="EC82" i="28"/>
  <c r="ED82" i="28" s="1"/>
  <c r="BE8" i="26"/>
  <c r="BH8" i="26" s="1"/>
  <c r="EF59" i="28"/>
  <c r="E78" i="28"/>
  <c r="I78" i="28" s="1"/>
  <c r="E22" i="28"/>
  <c r="F22" i="28" s="1"/>
  <c r="H22" i="28" s="1"/>
  <c r="O43" i="26"/>
  <c r="BS29" i="26"/>
  <c r="S35" i="26"/>
  <c r="O11" i="26"/>
  <c r="BR40" i="27"/>
  <c r="K41" i="27"/>
  <c r="M41" i="27" s="1"/>
  <c r="J58" i="26"/>
  <c r="BQ71" i="28"/>
  <c r="E19" i="28"/>
  <c r="F19" i="28" s="1"/>
  <c r="H19" i="28" s="1"/>
  <c r="N15" i="28"/>
  <c r="H18" i="27"/>
  <c r="S72" i="27"/>
  <c r="I40" i="27"/>
  <c r="S74" i="27"/>
  <c r="BO45" i="27"/>
  <c r="BQ45" i="27" s="1"/>
  <c r="BR20" i="27"/>
  <c r="I21" i="27"/>
  <c r="BR15" i="27"/>
  <c r="F22" i="26"/>
  <c r="G22" i="26" s="1"/>
  <c r="I22" i="26" s="1"/>
  <c r="F42" i="26"/>
  <c r="BS78" i="26"/>
  <c r="F77" i="25"/>
  <c r="BP44" i="26"/>
  <c r="BR44" i="26" s="1"/>
  <c r="BS44" i="26"/>
  <c r="L69" i="26"/>
  <c r="N69" i="26" s="1"/>
  <c r="O69" i="26"/>
  <c r="T81" i="26"/>
  <c r="Q81" i="26"/>
  <c r="E26" i="27"/>
  <c r="N38" i="27"/>
  <c r="G41" i="26"/>
  <c r="I41" i="26" s="1"/>
  <c r="J41" i="26"/>
  <c r="BO82" i="26"/>
  <c r="BP82" i="26" s="1"/>
  <c r="DI33" i="26"/>
  <c r="F33" i="26"/>
  <c r="BQ48" i="27"/>
  <c r="F30" i="26"/>
  <c r="J78" i="26"/>
  <c r="E72" i="28"/>
  <c r="N78" i="28"/>
  <c r="BR26" i="27"/>
  <c r="S60" i="27"/>
  <c r="F45" i="26"/>
  <c r="BP19" i="26"/>
  <c r="BR19" i="26" s="1"/>
  <c r="BS15" i="26"/>
  <c r="BS66" i="26"/>
  <c r="BP66" i="26"/>
  <c r="BR66" i="26" s="1"/>
  <c r="I46" i="27"/>
  <c r="F80" i="27"/>
  <c r="H80" i="27" s="1"/>
  <c r="I80" i="27"/>
  <c r="Z82" i="27"/>
  <c r="AB82" i="27" s="1"/>
  <c r="AC82" i="27"/>
  <c r="DH17" i="28"/>
  <c r="E17" i="28"/>
  <c r="F17" i="28" s="1"/>
  <c r="H17" i="28" s="1"/>
  <c r="P40" i="28"/>
  <c r="R40" i="28" s="1"/>
  <c r="S40" i="28"/>
  <c r="DH64" i="28"/>
  <c r="E64" i="28"/>
  <c r="F64" i="28" s="1"/>
  <c r="H64" i="28" s="1"/>
  <c r="N72" i="28"/>
  <c r="S61" i="28"/>
  <c r="I30" i="27"/>
  <c r="J72" i="26"/>
  <c r="R18" i="28"/>
  <c r="E62" i="28"/>
  <c r="I62" i="28" s="1"/>
  <c r="BR38" i="28"/>
  <c r="T57" i="26"/>
  <c r="S80" i="28"/>
  <c r="BR14" i="28"/>
  <c r="J35" i="26"/>
  <c r="R70" i="28"/>
  <c r="BQ61" i="28"/>
  <c r="M75" i="27"/>
  <c r="F61" i="27"/>
  <c r="H61" i="27" s="1"/>
  <c r="I61" i="27"/>
  <c r="I64" i="27"/>
  <c r="F64" i="27"/>
  <c r="H64" i="27" s="1"/>
  <c r="K26" i="27"/>
  <c r="M26" i="27" s="1"/>
  <c r="S65" i="27"/>
  <c r="N49" i="27"/>
  <c r="N33" i="27"/>
  <c r="BR25" i="27"/>
  <c r="I66" i="26"/>
  <c r="N13" i="26"/>
  <c r="BS28" i="26"/>
  <c r="S19" i="26"/>
  <c r="T19" i="26"/>
  <c r="BP67" i="26"/>
  <c r="BR67" i="26" s="1"/>
  <c r="BS67" i="26"/>
  <c r="BS71" i="26"/>
  <c r="P41" i="27"/>
  <c r="R41" i="27" s="1"/>
  <c r="S41" i="27"/>
  <c r="K54" i="27"/>
  <c r="M54" i="27" s="1"/>
  <c r="N54" i="27"/>
  <c r="I76" i="27"/>
  <c r="F76" i="27"/>
  <c r="H76" i="27" s="1"/>
  <c r="DH32" i="28"/>
  <c r="E32" i="28"/>
  <c r="I32" i="28" s="1"/>
  <c r="N39" i="28"/>
  <c r="BR54" i="28"/>
  <c r="K80" i="28"/>
  <c r="M80" i="28" s="1"/>
  <c r="N80" i="28"/>
  <c r="F81" i="28"/>
  <c r="H81" i="28" s="1"/>
  <c r="ED67" i="28"/>
  <c r="M59" i="28"/>
  <c r="M62" i="28"/>
  <c r="O58" i="26"/>
  <c r="J75" i="26"/>
  <c r="H56" i="28"/>
  <c r="G63" i="26"/>
  <c r="I63" i="26" s="1"/>
  <c r="I44" i="27"/>
  <c r="ED36" i="28"/>
  <c r="S10" i="26"/>
  <c r="ED59" i="28"/>
  <c r="H70" i="28"/>
  <c r="BQ55" i="28"/>
  <c r="I66" i="28"/>
  <c r="EF78" i="28"/>
  <c r="S34" i="28"/>
  <c r="E20" i="28"/>
  <c r="Y82" i="26"/>
  <c r="DI54" i="26"/>
  <c r="O51" i="26"/>
  <c r="I62" i="27"/>
  <c r="E40" i="28"/>
  <c r="F15" i="28"/>
  <c r="H15" i="28" s="1"/>
  <c r="I29" i="28"/>
  <c r="S51" i="28"/>
  <c r="M72" i="28"/>
  <c r="M54" i="28"/>
  <c r="E12" i="28"/>
  <c r="F12" i="28" s="1"/>
  <c r="H12" i="28" s="1"/>
  <c r="E57" i="28"/>
  <c r="I57" i="28" s="1"/>
  <c r="BQ77" i="28"/>
  <c r="M67" i="28"/>
  <c r="M65" i="28"/>
  <c r="F59" i="28"/>
  <c r="H59" i="28" s="1"/>
  <c r="EF24" i="28"/>
  <c r="BR19" i="28"/>
  <c r="BR55" i="27"/>
  <c r="N56" i="27"/>
  <c r="R40" i="27"/>
  <c r="M27" i="27"/>
  <c r="M16" i="27"/>
  <c r="BQ12" i="27"/>
  <c r="R64" i="27"/>
  <c r="R34" i="27"/>
  <c r="S28" i="27"/>
  <c r="BR46" i="27"/>
  <c r="S45" i="27"/>
  <c r="N25" i="27"/>
  <c r="S11" i="27"/>
  <c r="F62" i="26"/>
  <c r="J62" i="26" s="1"/>
  <c r="F73" i="26"/>
  <c r="G73" i="26" s="1"/>
  <c r="I73" i="26" s="1"/>
  <c r="BR70" i="26"/>
  <c r="L68" i="26"/>
  <c r="N68" i="26" s="1"/>
  <c r="F29" i="26"/>
  <c r="F11" i="26"/>
  <c r="G11" i="26" s="1"/>
  <c r="I11" i="26" s="1"/>
  <c r="BR25" i="26"/>
  <c r="BR21" i="26"/>
  <c r="T38" i="26"/>
  <c r="T23" i="26"/>
  <c r="BS50" i="26"/>
  <c r="N30" i="26"/>
  <c r="BR32" i="26"/>
  <c r="BR36" i="26"/>
  <c r="O38" i="26"/>
  <c r="BS38" i="26"/>
  <c r="S46" i="26"/>
  <c r="BP58" i="26"/>
  <c r="BR58" i="26" s="1"/>
  <c r="BS58" i="26"/>
  <c r="BP59" i="26"/>
  <c r="BR59" i="26" s="1"/>
  <c r="BS59" i="26"/>
  <c r="O62" i="26"/>
  <c r="DI70" i="26"/>
  <c r="F70" i="26"/>
  <c r="G70" i="26" s="1"/>
  <c r="I70" i="26" s="1"/>
  <c r="BR76" i="26"/>
  <c r="EE79" i="26"/>
  <c r="F79" i="26"/>
  <c r="DJ82" i="26"/>
  <c r="AI82" i="26"/>
  <c r="K15" i="27"/>
  <c r="N15" i="27"/>
  <c r="N18" i="27"/>
  <c r="M18" i="27"/>
  <c r="M22" i="27"/>
  <c r="BR24" i="27"/>
  <c r="M25" i="27"/>
  <c r="BQ62" i="27"/>
  <c r="K63" i="27"/>
  <c r="M63" i="27" s="1"/>
  <c r="AE82" i="27"/>
  <c r="AG82" i="27" s="1"/>
  <c r="AH82" i="27"/>
  <c r="S16" i="28"/>
  <c r="BR17" i="28"/>
  <c r="N20" i="28"/>
  <c r="M25" i="28"/>
  <c r="S28" i="28"/>
  <c r="R34" i="28"/>
  <c r="EF37" i="28"/>
  <c r="ED37" i="28"/>
  <c r="BQ43" i="28"/>
  <c r="M44" i="28"/>
  <c r="M49" i="28"/>
  <c r="H31" i="28"/>
  <c r="BQ13" i="28"/>
  <c r="M73" i="27"/>
  <c r="BQ64" i="27"/>
  <c r="H75" i="27"/>
  <c r="H53" i="27"/>
  <c r="R59" i="27"/>
  <c r="BR23" i="26"/>
  <c r="S39" i="26"/>
  <c r="S51" i="26"/>
  <c r="BS11" i="26"/>
  <c r="BR12" i="26"/>
  <c r="N14" i="26"/>
  <c r="N17" i="26"/>
  <c r="Q30" i="26"/>
  <c r="S30" i="26" s="1"/>
  <c r="T30" i="26"/>
  <c r="T33" i="26"/>
  <c r="O34" i="26"/>
  <c r="BS41" i="26"/>
  <c r="N45" i="26"/>
  <c r="O55" i="26"/>
  <c r="M67" i="27"/>
  <c r="E49" i="28"/>
  <c r="DH49" i="28"/>
  <c r="BQ54" i="28"/>
  <c r="J81" i="23"/>
  <c r="BS12" i="26"/>
  <c r="J22" i="26"/>
  <c r="BR40" i="26"/>
  <c r="T42" i="26"/>
  <c r="S54" i="26"/>
  <c r="T60" i="26"/>
  <c r="BS69" i="26"/>
  <c r="I71" i="26"/>
  <c r="O76" i="26"/>
  <c r="M15" i="27"/>
  <c r="E15" i="27"/>
  <c r="N19" i="27"/>
  <c r="N40" i="27"/>
  <c r="BQ47" i="27"/>
  <c r="M22" i="28"/>
  <c r="M27" i="28"/>
  <c r="BQ30" i="28"/>
  <c r="R47" i="28"/>
  <c r="BQ48" i="28"/>
  <c r="R50" i="28"/>
  <c r="S72" i="28"/>
  <c r="BQ74" i="28"/>
  <c r="N51" i="26"/>
  <c r="O59" i="26"/>
  <c r="BR60" i="26"/>
  <c r="N61" i="26"/>
  <c r="BS73" i="26"/>
  <c r="O74" i="26"/>
  <c r="T75" i="26"/>
  <c r="N78" i="26"/>
  <c r="N81" i="26"/>
  <c r="BQ23" i="27"/>
  <c r="M24" i="27"/>
  <c r="R25" i="27"/>
  <c r="BR37" i="27"/>
  <c r="E52" i="27"/>
  <c r="M11" i="28"/>
  <c r="S15" i="28"/>
  <c r="BQ23" i="28"/>
  <c r="M52" i="28"/>
  <c r="N53" i="28"/>
  <c r="BR55" i="28"/>
  <c r="M74" i="28"/>
  <c r="H77" i="28"/>
  <c r="S78" i="28"/>
  <c r="BR80" i="28"/>
  <c r="I28" i="27"/>
  <c r="F28" i="27"/>
  <c r="H28" i="27" s="1"/>
  <c r="Q16" i="26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J34" i="26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I30" i="28"/>
  <c r="F30" i="28"/>
  <c r="H30" i="28" s="1"/>
  <c r="H50" i="28"/>
  <c r="O25" i="26"/>
  <c r="T4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J80" i="26"/>
  <c r="G80" i="26"/>
  <c r="I80" i="26" s="1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J26" i="26"/>
  <c r="EE26" i="26"/>
  <c r="F26" i="26"/>
  <c r="G26" i="26" s="1"/>
  <c r="I26" i="26" s="1"/>
  <c r="BP41" i="26"/>
  <c r="BR41" i="26" s="1"/>
  <c r="J71" i="26"/>
  <c r="EE71" i="26"/>
  <c r="F47" i="27"/>
  <c r="H47" i="27" s="1"/>
  <c r="I47" i="27"/>
  <c r="F55" i="28"/>
  <c r="H55" i="28" s="1"/>
  <c r="I75" i="27"/>
  <c r="H37" i="27"/>
  <c r="X82" i="26"/>
  <c r="N19" i="26"/>
  <c r="C80" i="24"/>
  <c r="N23" i="26"/>
  <c r="S24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T82" i="26" s="1"/>
  <c r="N15" i="26"/>
  <c r="DH82" i="26"/>
  <c r="F82" i="26" s="1"/>
  <c r="BQ82" i="26"/>
  <c r="BR82" i="26" s="1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H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Q30" i="27" s="1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F44" i="28"/>
  <c r="H44" i="28" s="1"/>
  <c r="I44" i="28"/>
  <c r="I26" i="27"/>
  <c r="F26" i="27"/>
  <c r="H26" i="27" s="1"/>
  <c r="S14" i="26"/>
  <c r="L48" i="26"/>
  <c r="O48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O12" i="26"/>
  <c r="O15" i="26"/>
  <c r="EE21" i="26"/>
  <c r="F21" i="26"/>
  <c r="O23" i="26"/>
  <c r="T31" i="26"/>
  <c r="T41" i="26"/>
  <c r="BS61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R53" i="27"/>
  <c r="N81" i="27"/>
  <c r="S64" i="28"/>
  <c r="O24" i="26"/>
  <c r="BS40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72" i="28" l="1"/>
  <c r="H72" i="28" s="1"/>
  <c r="I72" i="28"/>
  <c r="I64" i="28"/>
  <c r="G79" i="26"/>
  <c r="I79" i="26" s="1"/>
  <c r="J79" i="26"/>
  <c r="J23" i="26"/>
  <c r="I40" i="28"/>
  <c r="F40" i="28"/>
  <c r="H40" i="28" s="1"/>
  <c r="G30" i="26"/>
  <c r="I30" i="26" s="1"/>
  <c r="J30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K8" i="26"/>
  <c r="G45" i="26"/>
  <c r="I45" i="26" s="1"/>
  <c r="J45" i="26"/>
  <c r="G33" i="26"/>
  <c r="I33" i="26" s="1"/>
  <c r="J33" i="26"/>
  <c r="I12" i="28"/>
  <c r="F52" i="27"/>
  <c r="H52" i="27" s="1"/>
  <c r="I52" i="27"/>
  <c r="I49" i="28"/>
  <c r="F49" i="28"/>
  <c r="H49" i="28" s="1"/>
  <c r="I17" i="28"/>
  <c r="J19" i="26"/>
  <c r="J70" i="26"/>
  <c r="J29" i="26"/>
  <c r="G29" i="26"/>
  <c r="I29" i="26" s="1"/>
  <c r="J73" i="26"/>
  <c r="G42" i="26"/>
  <c r="I42" i="26" s="1"/>
  <c r="J42" i="26"/>
  <c r="F43" i="27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BJ18" i="33" l="1"/>
  <c r="BK18" i="33" s="1"/>
  <c r="BA18" i="33"/>
  <c r="BB18" i="33" s="1"/>
  <c r="ED18" i="33"/>
  <c r="EE18" i="33" s="1"/>
  <c r="DH18" i="33"/>
  <c r="DI18" i="33" s="1"/>
  <c r="BP18" i="33"/>
  <c r="BQ18" i="33" s="1"/>
  <c r="AX18" i="33"/>
  <c r="AY18" i="33" s="1"/>
  <c r="BG18" i="33"/>
  <c r="BH18" i="33" s="1"/>
  <c r="BM18" i="33"/>
  <c r="BN18" i="33" s="1"/>
  <c r="EJ18" i="33"/>
  <c r="DU18" i="33"/>
  <c r="DV18" i="33" s="1"/>
  <c r="BR18" i="33"/>
  <c r="BO18" i="33"/>
  <c r="EC18" i="33"/>
  <c r="EF18" i="33"/>
  <c r="BL18" i="33"/>
  <c r="BC18" i="33"/>
  <c r="AZ18" i="33"/>
  <c r="DT18" i="33"/>
  <c r="DZ18" i="33"/>
  <c r="DK18" i="33"/>
  <c r="DW18" i="33"/>
  <c r="BI18" i="33"/>
  <c r="AP18" i="33" l="1"/>
  <c r="AF18" i="33"/>
  <c r="AU18" i="33"/>
  <c r="AK18" i="33"/>
  <c r="AA18" i="33"/>
  <c r="AI18" i="33"/>
  <c r="AJ18" i="33" s="1"/>
  <c r="V18" i="33"/>
  <c r="DB18" i="33"/>
  <c r="DC18" i="33" s="1"/>
  <c r="EA18" i="33"/>
  <c r="EB18" i="33" s="1"/>
  <c r="AD18" i="33"/>
  <c r="AE18" i="33" s="1"/>
  <c r="DE18" i="33"/>
  <c r="DF18" i="33" s="1"/>
  <c r="BZ18" i="33"/>
  <c r="CM18" i="33"/>
  <c r="CN18" i="33" s="1"/>
  <c r="BF18" i="33"/>
  <c r="CF18" i="33"/>
  <c r="CV18" i="33"/>
  <c r="CW18" i="33" s="1"/>
  <c r="CD18" i="33"/>
  <c r="CE18" i="33" s="1"/>
  <c r="AS18" i="33"/>
  <c r="AT18" i="33" s="1"/>
  <c r="CY18" i="33"/>
  <c r="CZ18" i="33" s="1"/>
  <c r="CG18" i="33"/>
  <c r="CH18" i="33" s="1"/>
  <c r="BX18" i="33"/>
  <c r="BY18" i="33" s="1"/>
  <c r="Y18" i="33"/>
  <c r="Z18" i="33" s="1"/>
  <c r="DX18" i="33"/>
  <c r="DY18" i="33" s="1"/>
  <c r="AN18" i="33"/>
  <c r="AO18" i="33" s="1"/>
  <c r="CP18" i="33"/>
  <c r="CQ18" i="33" s="1"/>
  <c r="CJ18" i="33"/>
  <c r="CK18" i="33" s="1"/>
  <c r="CL18" i="33"/>
  <c r="DA18" i="33"/>
  <c r="DD18" i="33"/>
  <c r="DG18" i="33"/>
  <c r="CI18" i="33"/>
  <c r="CR18" i="33"/>
  <c r="CA18" i="33"/>
  <c r="CB18" i="33" s="1"/>
  <c r="BD18" i="33"/>
  <c r="BE18" i="33" s="1"/>
  <c r="CX18" i="33"/>
  <c r="CC18" i="33"/>
  <c r="CO18" i="33"/>
  <c r="AC18" i="33" l="1"/>
  <c r="AB18" i="33"/>
  <c r="AM18" i="33"/>
  <c r="W18" i="33"/>
  <c r="AW18" i="33"/>
  <c r="AG18" i="33"/>
  <c r="AQ18" i="33"/>
  <c r="AL18" i="33"/>
  <c r="X18" i="33"/>
  <c r="AH18" i="33"/>
  <c r="AV18" i="33"/>
  <c r="AR18" i="33"/>
  <c r="DJ18" i="33" l="1"/>
  <c r="DN18" i="33" l="1"/>
  <c r="EH18" i="33" l="1"/>
  <c r="EI18" i="33" s="1"/>
  <c r="DL18" i="33" l="1"/>
  <c r="DM18" i="33" s="1"/>
  <c r="CS18" i="33" l="1"/>
  <c r="CT18" i="33" s="1"/>
  <c r="CU18" i="33"/>
  <c r="DQ18" i="33" l="1"/>
  <c r="N18" i="33"/>
  <c r="DO18" i="33"/>
  <c r="DP18" i="33" s="1"/>
  <c r="BU18" i="33" l="1"/>
  <c r="EK18" i="33" l="1"/>
  <c r="I18" i="33" l="1"/>
  <c r="H18" i="33"/>
  <c r="J19" i="33"/>
  <c r="S18" i="33" l="1"/>
  <c r="R18" i="33"/>
  <c r="BS18" i="33" l="1"/>
  <c r="BT18" i="33" s="1"/>
  <c r="BV18" i="33" l="1"/>
  <c r="BW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<sst xmlns="http://schemas.openxmlformats.org/spreadsheetml/2006/main" count="1199" uniqueCount="248">
  <si>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</si>
  <si>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</si>
  <si>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</si>
  <si>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</si>
  <si>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</si>
  <si>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</si>
  <si>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</si>
  <si>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</si>
  <si>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</si>
  <si>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</si>
  <si>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</si>
  <si>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</si>
  <si>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</si>
  <si>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</si>
  <si>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</si>
  <si>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</si>
  <si>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</si>
  <si>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</si>
  <si>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</si>
  <si>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</si>
  <si>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</si>
  <si>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</si>
  <si>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</si>
  <si>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</si>
  <si>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</si>
  <si>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</si>
  <si>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</si>
  <si>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</si>
  <si>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</si>
  <si>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</si>
  <si>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</si>
  <si>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</si>
  <si>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</si>
  <si>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</si>
  <si>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</si>
  <si>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</si>
  <si>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</si>
  <si>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</si>
  <si>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</si>
  <si>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</si>
  <si>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</si>
  <si>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</si>
  <si>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</si>
  <si>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</si>
  <si>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</si>
  <si>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</si>
  <si>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</si>
  <si>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</si>
  <si>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</si>
  <si>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</si>
  <si>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</si>
  <si>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</si>
  <si>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</si>
  <si>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</si>
  <si>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</si>
  <si>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</si>
  <si>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</si>
  <si>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</si>
  <si>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</si>
  <si>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</si>
  <si>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</si>
  <si>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</si>
  <si>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</si>
  <si>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</si>
  <si>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</si>
  <si>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</si>
  <si>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</si>
  <si>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</si>
  <si>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</si>
  <si>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</si>
  <si>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</si>
  <si>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</si>
  <si>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</si>
  <si>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</si>
  <si>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</si>
  <si>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</si>
  <si>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</si>
  <si>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</si>
  <si>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</si>
  <si>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</si>
  <si>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</si>
  <si>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</si>
  <si>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</si>
  <si>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</si>
  <si>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</si>
  <si>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</si>
  <si>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</si>
  <si>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</si>
  <si>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</si>
  <si>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</si>
  <si>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</si>
  <si>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</si>
  <si>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</si>
  <si>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</si>
  <si>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</si>
  <si>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</si>
  <si>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</si>
  <si>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</si>
  <si>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</si>
  <si>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</si>
  <si>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</si>
  <si>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</si>
  <si>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</si>
  <si>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</si>
  <si>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</si>
  <si>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</si>
  <si>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</si>
  <si>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</si>
  <si>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</si>
  <si>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</si>
  <si>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</si>
  <si>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</si>
  <si>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</si>
  <si>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</si>
  <si>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</si>
  <si>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</si>
  <si>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</si>
  <si>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</si>
  <si>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</si>
  <si>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</si>
  <si>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</si>
  <si>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</si>
  <si>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</si>
  <si>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</si>
  <si>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</si>
  <si>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</si>
  <si>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</si>
  <si>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</si>
  <si>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</si>
  <si>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</si>
  <si>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</si>
  <si>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</si>
  <si>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</si>
  <si>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</si>
  <si>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</si>
  <si>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</si>
  <si>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</si>
  <si>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</si>
  <si>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</si>
  <si>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</si>
  <si>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</si>
  <si>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</si>
  <si>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</si>
  <si>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</si>
  <si>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</si>
  <si>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</si>
  <si>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</si>
  <si>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</si>
  <si>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</si>
  <si>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</si>
  <si>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</si>
  <si>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</si>
  <si>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</si>
  <si>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</si>
  <si>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</si>
  <si>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</si>
  <si>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</si>
  <si>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</si>
  <si>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</si>
  <si>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</si>
  <si>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</si>
  <si>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</si>
  <si>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</si>
  <si>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</si>
  <si>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</si>
  <si>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</si>
  <si>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</si>
  <si>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</si>
  <si>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</si>
  <si>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</si>
  <si>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</si>
  <si>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</si>
  <si>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</si>
  <si>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</si>
  <si>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</si>
  <si>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</si>
  <si>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</si>
  <si>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</si>
  <si>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</si>
  <si>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</si>
  <si>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</si>
  <si>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</si>
  <si>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</si>
  <si>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</si>
  <si>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</si>
  <si>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</si>
  <si>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</si>
  <si>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</si>
  <si>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</si>
  <si>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</si>
  <si>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</si>
  <si>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</si>
  <si>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</si>
  <si>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</si>
  <si>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</si>
  <si>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</si>
  <si>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</si>
  <si>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</si>
  <si>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</si>
  <si>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</si>
  <si>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</si>
  <si>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</si>
  <si>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</si>
  <si>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</si>
  <si>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</si>
  <si>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</si>
  <si>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</si>
  <si>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</si>
  <si>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</si>
  <si>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</si>
  <si>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</si>
  <si>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</si>
  <si>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</si>
  <si>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</si>
  <si>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</si>
  <si>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</si>
  <si>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</si>
  <si>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</si>
  <si>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</si>
  <si>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</si>
  <si>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</si>
  <si>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</si>
  <si>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</si>
  <si>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</si>
  <si>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</si>
  <si>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</si>
  <si>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</si>
  <si>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</si>
  <si>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</si>
  <si>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</si>
  <si>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</si>
  <si>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</si>
  <si>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</si>
  <si>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</si>
  <si>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</si>
  <si>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</si>
  <si>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</si>
  <si>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</si>
  <si>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</si>
  <si>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</si>
  <si>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</si>
  <si>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</si>
  <si>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</si>
  <si>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</si>
  <si>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</si>
  <si>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t>ծրագիր (առաջին եռամսյակ)</t>
  </si>
  <si>
    <t>փաստացի           (2ամիս)</t>
  </si>
  <si>
    <r>
      <t xml:space="preserve"> ՀՀ  ____ԱՐԱԳԱԾՈՏՆ_____  ՄԱՐԶԻ  ՀԱՄԱՅՆՔՆԵՐԻ   ԲՅՈՒՋԵՏԱՅԻՆ   ԵԿԱՄՈՒՏՆԵՐԻ   ՎԵՐԱԲԵՐՅԱԼ  (աճողական)  2025թ.  Փետրվարի  28-ի 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</si>
</sst>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60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Border="1" applyAlignment="1">
      <alignment horizontal="right" wrapText="1"/>
    </xf>
    <xf numFmtId="165" fontId="9" fillId="0" borderId="2" xfId="0" applyNumberFormat="1" applyFont="1" applyBorder="1" applyAlignment="1">
      <alignment vertical="center" wrapText="1"/>
    </xf>
    <xf numFmtId="165" fontId="9" fillId="2" borderId="2" xfId="0" applyNumberFormat="1" applyFont="1" applyFill="1" applyBorder="1" applyAlignment="1">
      <alignment vertical="center" wrapText="1"/>
    </xf>
    <xf numFmtId="165" fontId="20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8" borderId="2" xfId="0" applyNumberFormat="1" applyFont="1" applyFill="1" applyBorder="1" applyAlignment="1">
      <alignment horizontal="right" vertical="center" wrapText="1"/>
    </xf>
    <xf numFmtId="165" fontId="5" fillId="12" borderId="2" xfId="0" applyNumberFormat="1" applyFont="1" applyFill="1" applyBorder="1" applyAlignment="1">
      <alignment horizontal="center" vertical="center" wrapText="1"/>
    </xf>
    <xf numFmtId="165" fontId="23" fillId="8" borderId="2" xfId="0" applyNumberFormat="1" applyFont="1" applyFill="1" applyBorder="1" applyAlignment="1">
      <alignment horizontal="center" vertical="center" wrapText="1"/>
    </xf>
    <xf numFmtId="165" fontId="7" fillId="8" borderId="2" xfId="0" applyNumberFormat="1" applyFont="1" applyFill="1" applyBorder="1" applyAlignment="1">
      <alignment vertical="center" wrapText="1"/>
    </xf>
    <xf numFmtId="165" fontId="9" fillId="8" borderId="2" xfId="0" applyNumberFormat="1" applyFont="1" applyFill="1" applyBorder="1" applyAlignment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>
      <alignment horizontal="right" vertical="center" wrapText="1"/>
    </xf>
    <xf numFmtId="164" fontId="7" fillId="8" borderId="2" xfId="0" applyNumberFormat="1" applyFont="1" applyFill="1" applyBorder="1" applyAlignment="1">
      <alignment horizontal="left" vertical="center"/>
    </xf>
    <xf numFmtId="165" fontId="20" fillId="2" borderId="2" xfId="0" applyNumberFormat="1" applyFont="1" applyFill="1" applyBorder="1" applyAlignment="1">
      <alignment vertical="center" wrapText="1"/>
    </xf>
    <xf numFmtId="165" fontId="20" fillId="0" borderId="2" xfId="0" applyNumberFormat="1" applyFont="1" applyBorder="1" applyAlignment="1">
      <alignment horizontal="right" vertical="top" wrapText="1"/>
    </xf>
    <xf numFmtId="164" fontId="7" fillId="8" borderId="5" xfId="0" applyNumberFormat="1" applyFont="1" applyFill="1" applyBorder="1" applyAlignment="1">
      <alignment horizontal="left" vertical="center"/>
    </xf>
    <xf numFmtId="164" fontId="19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5" fontId="9" fillId="8" borderId="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7" borderId="9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horizontal="center" vertical="center" wrapText="1"/>
    </xf>
    <xf numFmtId="4" fontId="4" fillId="7" borderId="11" xfId="0" applyNumberFormat="1" applyFont="1" applyFill="1" applyBorder="1" applyAlignment="1">
      <alignment horizontal="center" vertical="center" wrapText="1"/>
    </xf>
    <xf numFmtId="4" fontId="4" fillId="7" borderId="16" xfId="0" applyNumberFormat="1" applyFont="1" applyFill="1" applyBorder="1" applyAlignment="1">
      <alignment horizontal="center" vertical="center" wrapText="1"/>
    </xf>
    <xf numFmtId="4" fontId="4" fillId="7" borderId="0" xfId="0" applyNumberFormat="1" applyFont="1" applyFill="1" applyAlignment="1">
      <alignment horizontal="center" vertical="center" wrapText="1"/>
    </xf>
    <xf numFmtId="4" fontId="4" fillId="7" borderId="17" xfId="0" applyNumberFormat="1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14" xfId="0" applyNumberFormat="1" applyFont="1" applyFill="1" applyBorder="1" applyAlignment="1">
      <alignment horizontal="center" vertical="center" wrapText="1"/>
    </xf>
    <xf numFmtId="4" fontId="4" fillId="6" borderId="15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7" borderId="9" xfId="0" applyNumberFormat="1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center" vertical="center" wrapText="1"/>
    </xf>
    <xf numFmtId="4" fontId="5" fillId="7" borderId="11" xfId="0" applyNumberFormat="1" applyFont="1" applyFill="1" applyBorder="1" applyAlignment="1">
      <alignment horizontal="center" vertical="center" wrapText="1"/>
    </xf>
    <xf numFmtId="4" fontId="5" fillId="7" borderId="16" xfId="0" applyNumberFormat="1" applyFont="1" applyFill="1" applyBorder="1" applyAlignment="1">
      <alignment horizontal="center" vertical="center" wrapText="1"/>
    </xf>
    <xf numFmtId="4" fontId="5" fillId="7" borderId="0" xfId="0" applyNumberFormat="1" applyFont="1" applyFill="1" applyAlignment="1">
      <alignment horizontal="center" vertical="center" wrapText="1"/>
    </xf>
    <xf numFmtId="4" fontId="5" fillId="7" borderId="17" xfId="0" applyNumberFormat="1" applyFont="1" applyFill="1" applyBorder="1" applyAlignment="1">
      <alignment horizontal="center" vertical="center" wrapText="1"/>
    </xf>
    <xf numFmtId="4" fontId="5" fillId="7" borderId="12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5" fillId="7" borderId="14" xfId="0" applyNumberFormat="1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29">
    <cellStyle name="Normal 2 2" xfId="1" xr:uid="{00000000-0005-0000-0000-000000000000}"/>
    <cellStyle name="Normal 2 2 10" xfId="12" xr:uid="{00000000-0005-0000-0000-000001000000}"/>
    <cellStyle name="Normal 2 2 11" xfId="13" xr:uid="{00000000-0005-0000-0000-000002000000}"/>
    <cellStyle name="Normal 2 2 12" xfId="14" xr:uid="{00000000-0005-0000-0000-000003000000}"/>
    <cellStyle name="Normal 2 2 13" xfId="15" xr:uid="{00000000-0005-0000-0000-000004000000}"/>
    <cellStyle name="Normal 2 2 14" xfId="16" xr:uid="{00000000-0005-0000-0000-000005000000}"/>
    <cellStyle name="Normal 2 2 15" xfId="17" xr:uid="{00000000-0005-0000-0000-000006000000}"/>
    <cellStyle name="Normal 2 2 16" xfId="18" xr:uid="{00000000-0005-0000-0000-000007000000}"/>
    <cellStyle name="Normal 2 2 17" xfId="19" xr:uid="{00000000-0005-0000-0000-000008000000}"/>
    <cellStyle name="Normal 2 2 18" xfId="20" xr:uid="{00000000-0005-0000-0000-000009000000}"/>
    <cellStyle name="Normal 2 2 19" xfId="21" xr:uid="{00000000-0005-0000-0000-00000A000000}"/>
    <cellStyle name="Normal 2 2 2" xfId="4" xr:uid="{00000000-0005-0000-0000-00000B000000}"/>
    <cellStyle name="Normal 2 2 20" xfId="22" xr:uid="{00000000-0005-0000-0000-00000C000000}"/>
    <cellStyle name="Normal 2 2 21" xfId="23" xr:uid="{00000000-0005-0000-0000-00000D000000}"/>
    <cellStyle name="Normal 2 2 22" xfId="24" xr:uid="{00000000-0005-0000-0000-00000E000000}"/>
    <cellStyle name="Normal 2 2 3" xfId="3" xr:uid="{00000000-0005-0000-0000-00000F000000}"/>
    <cellStyle name="Normal 2 2 4" xfId="7" xr:uid="{00000000-0005-0000-0000-000010000000}"/>
    <cellStyle name="Normal 2 2 5" xfId="5" xr:uid="{00000000-0005-0000-0000-000011000000}"/>
    <cellStyle name="Normal 2 2 6" xfId="8" xr:uid="{00000000-0005-0000-0000-000012000000}"/>
    <cellStyle name="Normal 2 2 7" xfId="9" xr:uid="{00000000-0005-0000-0000-000013000000}"/>
    <cellStyle name="Normal 2 2 8" xfId="10" xr:uid="{00000000-0005-0000-0000-000014000000}"/>
    <cellStyle name="Normal 2 2 9" xfId="11" xr:uid="{00000000-0005-0000-0000-000015000000}"/>
    <cellStyle name="Normal_Sheet1" xfId="2" xr:uid="{00000000-0005-0000-0000-000016000000}"/>
    <cellStyle name="rgt_arm14_Money_900" xfId="6" xr:uid="{00000000-0005-0000-0000-000017000000}"/>
    <cellStyle name="Обычный" xfId="0" builtinId="0"/>
    <cellStyle name="Обычный 3" xfId="25" xr:uid="{00000000-0005-0000-0000-000019000000}"/>
    <cellStyle name="Процентный 2" xfId="27" xr:uid="{00000000-0005-0000-0000-00001A000000}"/>
    <cellStyle name="Финансовый 3 2 2 2 2" xfId="28" xr:uid="{00000000-0005-0000-0000-00001B000000}"/>
    <cellStyle name="Финансовый 3 2 2 2 2 2" xfId="26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lstyan\Downloads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 x14ac:dyDescent="0.2"/>
    <row r="2" spans="1:18" ht="24" customHeight="1" x14ac:dyDescent="0.2">
      <c r="C2" s="121" t="s">
        <v>128</v>
      </c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</row>
    <row r="4" spans="1:18" ht="71.25" customHeight="1" x14ac:dyDescent="0.2">
      <c r="A4" s="53"/>
      <c r="B4" s="123" t="s">
        <v>129</v>
      </c>
      <c r="C4" s="126" t="s">
        <v>130</v>
      </c>
      <c r="D4" s="127"/>
      <c r="E4" s="127"/>
      <c r="F4" s="128"/>
      <c r="G4" s="129" t="s">
        <v>139</v>
      </c>
      <c r="H4" s="129" t="s">
        <v>131</v>
      </c>
      <c r="I4" s="129" t="s">
        <v>140</v>
      </c>
      <c r="J4" s="129" t="s">
        <v>132</v>
      </c>
      <c r="K4" s="130" t="s">
        <v>133</v>
      </c>
      <c r="L4" s="131"/>
      <c r="M4" s="131"/>
      <c r="N4" s="132"/>
      <c r="O4" s="129" t="s">
        <v>141</v>
      </c>
      <c r="P4" s="129" t="s">
        <v>131</v>
      </c>
      <c r="Q4" s="129" t="s">
        <v>142</v>
      </c>
      <c r="R4" s="129" t="s">
        <v>134</v>
      </c>
    </row>
    <row r="5" spans="1:18" ht="17.25" customHeight="1" x14ac:dyDescent="0.2">
      <c r="A5" s="54"/>
      <c r="B5" s="124"/>
      <c r="C5" s="133" t="s">
        <v>135</v>
      </c>
      <c r="D5" s="135" t="s">
        <v>55</v>
      </c>
      <c r="E5" s="136"/>
      <c r="F5" s="137"/>
      <c r="G5" s="129"/>
      <c r="H5" s="129"/>
      <c r="I5" s="129"/>
      <c r="J5" s="129"/>
      <c r="K5" s="138" t="s">
        <v>135</v>
      </c>
      <c r="L5" s="140" t="s">
        <v>55</v>
      </c>
      <c r="M5" s="141"/>
      <c r="N5" s="142"/>
      <c r="O5" s="129"/>
      <c r="P5" s="129"/>
      <c r="Q5" s="129"/>
      <c r="R5" s="129"/>
    </row>
    <row r="6" spans="1:18" ht="26.25" customHeight="1" x14ac:dyDescent="0.2">
      <c r="A6" s="54"/>
      <c r="B6" s="124"/>
      <c r="C6" s="134"/>
      <c r="D6" s="94" t="s">
        <v>136</v>
      </c>
      <c r="E6" s="56" t="s">
        <v>9</v>
      </c>
      <c r="F6" s="56" t="s">
        <v>137</v>
      </c>
      <c r="G6" s="129"/>
      <c r="H6" s="129"/>
      <c r="I6" s="129"/>
      <c r="J6" s="129"/>
      <c r="K6" s="139"/>
      <c r="L6" s="55" t="s">
        <v>136</v>
      </c>
      <c r="M6" s="56" t="s">
        <v>9</v>
      </c>
      <c r="N6" s="56" t="s">
        <v>137</v>
      </c>
      <c r="O6" s="129"/>
      <c r="P6" s="129"/>
      <c r="Q6" s="129"/>
      <c r="R6" s="129"/>
    </row>
    <row r="7" spans="1:18" ht="15" customHeight="1" x14ac:dyDescent="0.2">
      <c r="A7" s="54"/>
      <c r="B7" s="125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59" t="e">
        <f>#REF!</f>
        <v>#REF!</v>
      </c>
      <c r="D8" s="59" t="e">
        <f>#REF!</f>
        <v>#REF!</v>
      </c>
      <c r="E8" s="59" t="e">
        <f>#REF!</f>
        <v>#REF!</v>
      </c>
      <c r="F8" s="59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59" t="e">
        <f>#REF!</f>
        <v>#REF!</v>
      </c>
      <c r="D9" s="59" t="e">
        <f>#REF!</f>
        <v>#REF!</v>
      </c>
      <c r="E9" s="59" t="e">
        <f>#REF!</f>
        <v>#REF!</v>
      </c>
      <c r="F9" s="59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59" t="e">
        <f>#REF!</f>
        <v>#REF!</v>
      </c>
      <c r="D10" s="59" t="e">
        <f>#REF!</f>
        <v>#REF!</v>
      </c>
      <c r="E10" s="59" t="e">
        <f>#REF!</f>
        <v>#REF!</v>
      </c>
      <c r="F10" s="59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59" t="e">
        <f>#REF!</f>
        <v>#REF!</v>
      </c>
      <c r="D11" s="59" t="e">
        <f>#REF!</f>
        <v>#REF!</v>
      </c>
      <c r="E11" s="59" t="e">
        <f>#REF!</f>
        <v>#REF!</v>
      </c>
      <c r="F11" s="59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59" t="e">
        <f>#REF!</f>
        <v>#REF!</v>
      </c>
      <c r="D12" s="59" t="e">
        <f>#REF!</f>
        <v>#REF!</v>
      </c>
      <c r="E12" s="59" t="e">
        <f>#REF!</f>
        <v>#REF!</v>
      </c>
      <c r="F12" s="59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59" t="e">
        <f>#REF!</f>
        <v>#REF!</v>
      </c>
      <c r="D13" s="59" t="e">
        <f>#REF!</f>
        <v>#REF!</v>
      </c>
      <c r="E13" s="59" t="e">
        <f>#REF!</f>
        <v>#REF!</v>
      </c>
      <c r="F13" s="59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59" t="e">
        <f>#REF!</f>
        <v>#REF!</v>
      </c>
      <c r="D14" s="59" t="e">
        <f>#REF!</f>
        <v>#REF!</v>
      </c>
      <c r="E14" s="59" t="e">
        <f>#REF!</f>
        <v>#REF!</v>
      </c>
      <c r="F14" s="59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59" t="e">
        <f>Sheet4!#REF!</f>
        <v>#REF!</v>
      </c>
      <c r="D15" s="59" t="e">
        <f>Sheet4!#REF!</f>
        <v>#REF!</v>
      </c>
      <c r="E15" s="59" t="e">
        <f>Sheet4!#REF!</f>
        <v>#REF!</v>
      </c>
      <c r="F15" s="59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59" t="e">
        <f>#REF!</f>
        <v>#REF!</v>
      </c>
      <c r="D16" s="59" t="e">
        <f>#REF!</f>
        <v>#REF!</v>
      </c>
      <c r="E16" s="59" t="e">
        <f>#REF!</f>
        <v>#REF!</v>
      </c>
      <c r="F16" s="59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59" t="e">
        <f>#REF!</f>
        <v>#REF!</v>
      </c>
      <c r="D17" s="59" t="e">
        <f>#REF!</f>
        <v>#REF!</v>
      </c>
      <c r="E17" s="59" t="e">
        <f>#REF!</f>
        <v>#REF!</v>
      </c>
      <c r="F17" s="59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59" t="e">
        <f>#REF!</f>
        <v>#REF!</v>
      </c>
      <c r="D18" s="59" t="e">
        <f>#REF!</f>
        <v>#REF!</v>
      </c>
      <c r="E18" s="59" t="e">
        <f>#REF!</f>
        <v>#REF!</v>
      </c>
      <c r="F18" s="59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59" t="e">
        <f>#REF!</f>
        <v>#REF!</v>
      </c>
      <c r="D19" s="59" t="e">
        <f>#REF!</f>
        <v>#REF!</v>
      </c>
      <c r="E19" s="59" t="e">
        <f>#REF!</f>
        <v>#REF!</v>
      </c>
      <c r="F19" s="59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59" t="e">
        <f>#REF!</f>
        <v>#REF!</v>
      </c>
      <c r="D20" s="59" t="e">
        <f>#REF!</f>
        <v>#REF!</v>
      </c>
      <c r="E20" s="59" t="e">
        <f>#REF!</f>
        <v>#REF!</v>
      </c>
      <c r="F20" s="59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59" t="e">
        <f>#REF!</f>
        <v>#REF!</v>
      </c>
      <c r="D21" s="59" t="e">
        <f>#REF!</f>
        <v>#REF!</v>
      </c>
      <c r="E21" s="59" t="e">
        <f>#REF!</f>
        <v>#REF!</v>
      </c>
      <c r="F21" s="59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59" t="e">
        <f>#REF!</f>
        <v>#REF!</v>
      </c>
      <c r="D22" s="59" t="e">
        <f>#REF!</f>
        <v>#REF!</v>
      </c>
      <c r="E22" s="59" t="e">
        <f>#REF!</f>
        <v>#REF!</v>
      </c>
      <c r="F22" s="59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59" t="e">
        <f>#REF!</f>
        <v>#REF!</v>
      </c>
      <c r="D23" s="59" t="e">
        <f>#REF!</f>
        <v>#REF!</v>
      </c>
      <c r="E23" s="59" t="e">
        <f>#REF!</f>
        <v>#REF!</v>
      </c>
      <c r="F23" s="59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59" t="e">
        <f>#REF!</f>
        <v>#REF!</v>
      </c>
      <c r="D24" s="59" t="e">
        <f>#REF!</f>
        <v>#REF!</v>
      </c>
      <c r="E24" s="59" t="e">
        <f>#REF!</f>
        <v>#REF!</v>
      </c>
      <c r="F24" s="59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59" t="e">
        <f>#REF!</f>
        <v>#REF!</v>
      </c>
      <c r="D25" s="59" t="e">
        <f>#REF!</f>
        <v>#REF!</v>
      </c>
      <c r="E25" s="59" t="e">
        <f>#REF!</f>
        <v>#REF!</v>
      </c>
      <c r="F25" s="59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59" t="e">
        <f>#REF!</f>
        <v>#REF!</v>
      </c>
      <c r="D26" s="59" t="e">
        <f>#REF!</f>
        <v>#REF!</v>
      </c>
      <c r="E26" s="59" t="e">
        <f>#REF!</f>
        <v>#REF!</v>
      </c>
      <c r="F26" s="59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59" t="e">
        <f>#REF!</f>
        <v>#REF!</v>
      </c>
      <c r="D27" s="59" t="e">
        <f>#REF!</f>
        <v>#REF!</v>
      </c>
      <c r="E27" s="59" t="e">
        <f>#REF!</f>
        <v>#REF!</v>
      </c>
      <c r="F27" s="59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59" t="e">
        <f>#REF!</f>
        <v>#REF!</v>
      </c>
      <c r="D28" s="59" t="e">
        <f>#REF!</f>
        <v>#REF!</v>
      </c>
      <c r="E28" s="59" t="e">
        <f>#REF!</f>
        <v>#REF!</v>
      </c>
      <c r="F28" s="59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59" t="e">
        <f>#REF!</f>
        <v>#REF!</v>
      </c>
      <c r="D29" s="59" t="e">
        <f>#REF!</f>
        <v>#REF!</v>
      </c>
      <c r="E29" s="59" t="e">
        <f>#REF!</f>
        <v>#REF!</v>
      </c>
      <c r="F29" s="59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59" t="e">
        <f>#REF!</f>
        <v>#REF!</v>
      </c>
      <c r="D30" s="59" t="e">
        <f>#REF!</f>
        <v>#REF!</v>
      </c>
      <c r="E30" s="59" t="e">
        <f>#REF!</f>
        <v>#REF!</v>
      </c>
      <c r="F30" s="59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59" t="e">
        <f>#REF!</f>
        <v>#REF!</v>
      </c>
      <c r="D31" s="59" t="e">
        <f>#REF!</f>
        <v>#REF!</v>
      </c>
      <c r="E31" s="59" t="e">
        <f>#REF!</f>
        <v>#REF!</v>
      </c>
      <c r="F31" s="59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59" t="e">
        <f>#REF!</f>
        <v>#REF!</v>
      </c>
      <c r="D32" s="59" t="e">
        <f>#REF!</f>
        <v>#REF!</v>
      </c>
      <c r="E32" s="59" t="e">
        <f>#REF!</f>
        <v>#REF!</v>
      </c>
      <c r="F32" s="59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8" t="s">
        <v>81</v>
      </c>
      <c r="C33" s="59" t="e">
        <f>#REF!</f>
        <v>#REF!</v>
      </c>
      <c r="D33" s="59" t="e">
        <f>#REF!</f>
        <v>#REF!</v>
      </c>
      <c r="E33" s="59" t="e">
        <f>#REF!</f>
        <v>#REF!</v>
      </c>
      <c r="F33" s="59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59" t="e">
        <f>#REF!</f>
        <v>#REF!</v>
      </c>
      <c r="D34" s="59" t="e">
        <f>#REF!</f>
        <v>#REF!</v>
      </c>
      <c r="E34" s="59" t="e">
        <f>#REF!</f>
        <v>#REF!</v>
      </c>
      <c r="F34" s="59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59" t="e">
        <f>#REF!</f>
        <v>#REF!</v>
      </c>
      <c r="D35" s="59" t="e">
        <f>#REF!</f>
        <v>#REF!</v>
      </c>
      <c r="E35" s="59" t="e">
        <f>#REF!</f>
        <v>#REF!</v>
      </c>
      <c r="F35" s="59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59" t="e">
        <f>#REF!</f>
        <v>#REF!</v>
      </c>
      <c r="D36" s="59" t="e">
        <f>#REF!</f>
        <v>#REF!</v>
      </c>
      <c r="E36" s="59" t="e">
        <f>#REF!</f>
        <v>#REF!</v>
      </c>
      <c r="F36" s="59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59" t="e">
        <f>#REF!</f>
        <v>#REF!</v>
      </c>
      <c r="D37" s="59" t="e">
        <f>#REF!</f>
        <v>#REF!</v>
      </c>
      <c r="E37" s="59" t="e">
        <f>#REF!</f>
        <v>#REF!</v>
      </c>
      <c r="F37" s="59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59" t="e">
        <f>#REF!</f>
        <v>#REF!</v>
      </c>
      <c r="D38" s="59" t="e">
        <f>#REF!</f>
        <v>#REF!</v>
      </c>
      <c r="E38" s="59" t="e">
        <f>#REF!</f>
        <v>#REF!</v>
      </c>
      <c r="F38" s="59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59" t="e">
        <f>#REF!</f>
        <v>#REF!</v>
      </c>
      <c r="D39" s="59" t="e">
        <f>#REF!</f>
        <v>#REF!</v>
      </c>
      <c r="E39" s="59" t="e">
        <f>#REF!</f>
        <v>#REF!</v>
      </c>
      <c r="F39" s="59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59" t="e">
        <f>#REF!</f>
        <v>#REF!</v>
      </c>
      <c r="D40" s="59" t="e">
        <f>#REF!</f>
        <v>#REF!</v>
      </c>
      <c r="E40" s="59" t="e">
        <f>#REF!</f>
        <v>#REF!</v>
      </c>
      <c r="F40" s="59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59" t="e">
        <f>#REF!</f>
        <v>#REF!</v>
      </c>
      <c r="D41" s="59" t="e">
        <f>#REF!</f>
        <v>#REF!</v>
      </c>
      <c r="E41" s="59" t="e">
        <f>#REF!</f>
        <v>#REF!</v>
      </c>
      <c r="F41" s="59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59" t="e">
        <f>#REF!</f>
        <v>#REF!</v>
      </c>
      <c r="D42" s="59" t="e">
        <f>#REF!</f>
        <v>#REF!</v>
      </c>
      <c r="E42" s="59" t="e">
        <f>#REF!</f>
        <v>#REF!</v>
      </c>
      <c r="F42" s="59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59" t="e">
        <f>#REF!</f>
        <v>#REF!</v>
      </c>
      <c r="D43" s="59" t="e">
        <f>#REF!</f>
        <v>#REF!</v>
      </c>
      <c r="E43" s="59" t="e">
        <f>#REF!</f>
        <v>#REF!</v>
      </c>
      <c r="F43" s="59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59" t="e">
        <f>#REF!</f>
        <v>#REF!</v>
      </c>
      <c r="D44" s="59" t="e">
        <f>#REF!</f>
        <v>#REF!</v>
      </c>
      <c r="E44" s="59" t="e">
        <f>#REF!</f>
        <v>#REF!</v>
      </c>
      <c r="F44" s="59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59" t="e">
        <f>#REF!</f>
        <v>#REF!</v>
      </c>
      <c r="D45" s="59" t="e">
        <f>#REF!</f>
        <v>#REF!</v>
      </c>
      <c r="E45" s="59" t="e">
        <f>#REF!</f>
        <v>#REF!</v>
      </c>
      <c r="F45" s="59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59" t="e">
        <f>#REF!</f>
        <v>#REF!</v>
      </c>
      <c r="D46" s="59" t="e">
        <f>#REF!</f>
        <v>#REF!</v>
      </c>
      <c r="E46" s="59" t="e">
        <f>#REF!</f>
        <v>#REF!</v>
      </c>
      <c r="F46" s="59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 x14ac:dyDescent="0.2">
      <c r="A47" s="58">
        <v>40</v>
      </c>
      <c r="B47" s="41" t="s">
        <v>95</v>
      </c>
      <c r="C47" s="59" t="e">
        <f>#REF!</f>
        <v>#REF!</v>
      </c>
      <c r="D47" s="59" t="e">
        <f>#REF!</f>
        <v>#REF!</v>
      </c>
      <c r="E47" s="59" t="e">
        <f>#REF!</f>
        <v>#REF!</v>
      </c>
      <c r="F47" s="59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 x14ac:dyDescent="0.2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 x14ac:dyDescent="0.2">
      <c r="A49" s="58">
        <v>42</v>
      </c>
      <c r="B49" s="41" t="s">
        <v>97</v>
      </c>
      <c r="C49" s="59" t="e">
        <f>#REF!</f>
        <v>#REF!</v>
      </c>
      <c r="D49" s="59" t="e">
        <f>#REF!</f>
        <v>#REF!</v>
      </c>
      <c r="E49" s="59" t="e">
        <f>#REF!</f>
        <v>#REF!</v>
      </c>
      <c r="F49" s="59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59" t="e">
        <f>#REF!</f>
        <v>#REF!</v>
      </c>
      <c r="D50" s="59" t="e">
        <f>#REF!</f>
        <v>#REF!</v>
      </c>
      <c r="E50" s="59" t="e">
        <f>#REF!</f>
        <v>#REF!</v>
      </c>
      <c r="F50" s="59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59" t="e">
        <f>#REF!</f>
        <v>#REF!</v>
      </c>
      <c r="D51" s="59" t="e">
        <f>#REF!</f>
        <v>#REF!</v>
      </c>
      <c r="E51" s="59" t="e">
        <f>#REF!</f>
        <v>#REF!</v>
      </c>
      <c r="F51" s="59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59" t="e">
        <f>#REF!</f>
        <v>#REF!</v>
      </c>
      <c r="D52" s="59" t="e">
        <f>#REF!</f>
        <v>#REF!</v>
      </c>
      <c r="E52" s="59" t="e">
        <f>#REF!</f>
        <v>#REF!</v>
      </c>
      <c r="F52" s="59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59" t="e">
        <f>#REF!</f>
        <v>#REF!</v>
      </c>
      <c r="D53" s="59" t="e">
        <f>#REF!</f>
        <v>#REF!</v>
      </c>
      <c r="E53" s="59" t="e">
        <f>#REF!</f>
        <v>#REF!</v>
      </c>
      <c r="F53" s="59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59" t="e">
        <f>#REF!</f>
        <v>#REF!</v>
      </c>
      <c r="D54" s="59" t="e">
        <f>#REF!</f>
        <v>#REF!</v>
      </c>
      <c r="E54" s="59" t="e">
        <f>#REF!</f>
        <v>#REF!</v>
      </c>
      <c r="F54" s="59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59" t="e">
        <f>#REF!</f>
        <v>#REF!</v>
      </c>
      <c r="D55" s="59" t="e">
        <f>#REF!</f>
        <v>#REF!</v>
      </c>
      <c r="E55" s="59" t="e">
        <f>#REF!</f>
        <v>#REF!</v>
      </c>
      <c r="F55" s="59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59" t="e">
        <f>#REF!</f>
        <v>#REF!</v>
      </c>
      <c r="D56" s="59" t="e">
        <f>#REF!</f>
        <v>#REF!</v>
      </c>
      <c r="E56" s="59" t="e">
        <f>#REF!</f>
        <v>#REF!</v>
      </c>
      <c r="F56" s="59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59" t="e">
        <f>#REF!</f>
        <v>#REF!</v>
      </c>
      <c r="D57" s="59" t="e">
        <f>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59" t="e">
        <f>#REF!</f>
        <v>#REF!</v>
      </c>
      <c r="D58" s="59" t="e">
        <f>#REF!</f>
        <v>#REF!</v>
      </c>
      <c r="E58" s="59" t="e">
        <f>#REF!</f>
        <v>#REF!</v>
      </c>
      <c r="F58" s="59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59" t="e">
        <f>#REF!</f>
        <v>#REF!</v>
      </c>
      <c r="D59" s="59" t="e">
        <f>#REF!</f>
        <v>#REF!</v>
      </c>
      <c r="E59" s="59" t="e">
        <f>#REF!</f>
        <v>#REF!</v>
      </c>
      <c r="F59" s="59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59" t="e">
        <f>#REF!</f>
        <v>#REF!</v>
      </c>
      <c r="D60" s="59" t="e">
        <f>#REF!</f>
        <v>#REF!</v>
      </c>
      <c r="E60" s="59" t="e">
        <f>#REF!</f>
        <v>#REF!</v>
      </c>
      <c r="F60" s="59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59" t="e">
        <f>#REF!</f>
        <v>#REF!</v>
      </c>
      <c r="D61" s="59" t="e">
        <f>#REF!</f>
        <v>#REF!</v>
      </c>
      <c r="E61" s="59" t="e">
        <f>#REF!</f>
        <v>#REF!</v>
      </c>
      <c r="F61" s="59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59" t="e">
        <f>#REF!</f>
        <v>#REF!</v>
      </c>
      <c r="D62" s="59" t="e">
        <f>#REF!</f>
        <v>#REF!</v>
      </c>
      <c r="E62" s="59" t="e">
        <f>#REF!</f>
        <v>#REF!</v>
      </c>
      <c r="F62" s="59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59" t="e">
        <f>#REF!</f>
        <v>#REF!</v>
      </c>
      <c r="D63" s="59" t="e">
        <f>#REF!</f>
        <v>#REF!</v>
      </c>
      <c r="E63" s="59" t="e">
        <f>#REF!</f>
        <v>#REF!</v>
      </c>
      <c r="F63" s="59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59" t="e">
        <f>#REF!</f>
        <v>#REF!</v>
      </c>
      <c r="D64" s="59" t="e">
        <f>#REF!</f>
        <v>#REF!</v>
      </c>
      <c r="E64" s="59" t="e">
        <f>#REF!</f>
        <v>#REF!</v>
      </c>
      <c r="F64" s="59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 x14ac:dyDescent="0.2">
      <c r="A65" s="58">
        <v>58</v>
      </c>
      <c r="B65" s="79" t="s">
        <v>113</v>
      </c>
      <c r="C65" s="59" t="e">
        <f>#REF!</f>
        <v>#REF!</v>
      </c>
      <c r="D65" s="59" t="e">
        <f>#REF!</f>
        <v>#REF!</v>
      </c>
      <c r="E65" s="59" t="e">
        <f>#REF!</f>
        <v>#REF!</v>
      </c>
      <c r="F65" s="59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 x14ac:dyDescent="0.2">
      <c r="A66" s="58">
        <v>59</v>
      </c>
      <c r="B66" s="45" t="s">
        <v>114</v>
      </c>
      <c r="C66" s="59" t="e">
        <f>#REF!</f>
        <v>#REF!</v>
      </c>
      <c r="D66" s="59" t="e">
        <f>#REF!</f>
        <v>#REF!</v>
      </c>
      <c r="E66" s="59" t="e">
        <f>#REF!</f>
        <v>#REF!</v>
      </c>
      <c r="F66" s="59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 x14ac:dyDescent="0.2">
      <c r="A67" s="58">
        <v>60</v>
      </c>
      <c r="B67" s="45" t="s">
        <v>115</v>
      </c>
      <c r="C67" s="59" t="e">
        <f>#REF!</f>
        <v>#REF!</v>
      </c>
      <c r="D67" s="59" t="e">
        <f>#REF!</f>
        <v>#REF!</v>
      </c>
      <c r="E67" s="59" t="e">
        <f>#REF!</f>
        <v>#REF!</v>
      </c>
      <c r="F67" s="59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 x14ac:dyDescent="0.2">
      <c r="A69" s="58">
        <v>62</v>
      </c>
      <c r="B69" s="45" t="s">
        <v>117</v>
      </c>
      <c r="C69" s="59" t="e">
        <f>#REF!</f>
        <v>#REF!</v>
      </c>
      <c r="D69" s="59" t="e">
        <f>#REF!</f>
        <v>#REF!</v>
      </c>
      <c r="E69" s="59" t="e">
        <f>#REF!</f>
        <v>#REF!</v>
      </c>
      <c r="F69" s="59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 x14ac:dyDescent="0.2">
      <c r="A70" s="58">
        <v>63</v>
      </c>
      <c r="B70" s="46" t="s">
        <v>118</v>
      </c>
      <c r="C70" s="59" t="e">
        <f>#REF!</f>
        <v>#REF!</v>
      </c>
      <c r="D70" s="59" t="e">
        <f>#REF!</f>
        <v>#REF!</v>
      </c>
      <c r="E70" s="59" t="e">
        <f>#REF!</f>
        <v>#REF!</v>
      </c>
      <c r="F70" s="59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 x14ac:dyDescent="0.2">
      <c r="A71" s="58">
        <v>64</v>
      </c>
      <c r="B71" s="46" t="s">
        <v>119</v>
      </c>
      <c r="C71" s="59" t="e">
        <f>#REF!</f>
        <v>#REF!</v>
      </c>
      <c r="D71" s="59" t="e">
        <f>#REF!</f>
        <v>#REF!</v>
      </c>
      <c r="E71" s="59" t="e">
        <f>#REF!</f>
        <v>#REF!</v>
      </c>
      <c r="F71" s="59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 x14ac:dyDescent="0.2">
      <c r="A72" s="58">
        <v>65</v>
      </c>
      <c r="B72" s="45" t="s">
        <v>120</v>
      </c>
      <c r="C72" s="59" t="e">
        <f>#REF!</f>
        <v>#REF!</v>
      </c>
      <c r="D72" s="59" t="e">
        <f>#REF!</f>
        <v>#REF!</v>
      </c>
      <c r="E72" s="59" t="e">
        <f>#REF!</f>
        <v>#REF!</v>
      </c>
      <c r="F72" s="59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 x14ac:dyDescent="0.2">
      <c r="A73" s="58">
        <v>66</v>
      </c>
      <c r="B73" s="45" t="s">
        <v>121</v>
      </c>
      <c r="C73" s="59" t="e">
        <f>#REF!</f>
        <v>#REF!</v>
      </c>
      <c r="D73" s="59" t="e">
        <f>#REF!</f>
        <v>#REF!</v>
      </c>
      <c r="E73" s="59" t="e">
        <f>#REF!</f>
        <v>#REF!</v>
      </c>
      <c r="F73" s="59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 x14ac:dyDescent="0.2">
      <c r="A74" s="58">
        <v>67</v>
      </c>
      <c r="B74" s="45" t="s">
        <v>122</v>
      </c>
      <c r="C74" s="59" t="e">
        <f>#REF!</f>
        <v>#REF!</v>
      </c>
      <c r="D74" s="59" t="e">
        <f>#REF!</f>
        <v>#REF!</v>
      </c>
      <c r="E74" s="59" t="e">
        <f>#REF!</f>
        <v>#REF!</v>
      </c>
      <c r="F74" s="59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 x14ac:dyDescent="0.2">
      <c r="A75" s="58">
        <v>68</v>
      </c>
      <c r="B75" s="45" t="s">
        <v>123</v>
      </c>
      <c r="C75" s="59" t="e">
        <f>#REF!</f>
        <v>#REF!</v>
      </c>
      <c r="D75" s="59" t="e">
        <f>#REF!</f>
        <v>#REF!</v>
      </c>
      <c r="E75" s="59" t="e">
        <f>#REF!</f>
        <v>#REF!</v>
      </c>
      <c r="F75" s="59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 x14ac:dyDescent="0.2">
      <c r="A76" s="58">
        <v>69</v>
      </c>
      <c r="B76" s="45" t="s">
        <v>124</v>
      </c>
      <c r="C76" s="59" t="e">
        <f>#REF!</f>
        <v>#REF!</v>
      </c>
      <c r="D76" s="59" t="e">
        <f>#REF!</f>
        <v>#REF!</v>
      </c>
      <c r="E76" s="59" t="e">
        <f>#REF!</f>
        <v>#REF!</v>
      </c>
      <c r="F76" s="59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 x14ac:dyDescent="0.2">
      <c r="A77" s="58">
        <v>70</v>
      </c>
      <c r="B77" s="45" t="s">
        <v>125</v>
      </c>
      <c r="C77" s="59" t="e">
        <f>#REF!</f>
        <v>#REF!</v>
      </c>
      <c r="D77" s="59" t="e">
        <f>#REF!</f>
        <v>#REF!</v>
      </c>
      <c r="E77" s="59" t="e">
        <f>#REF!</f>
        <v>#REF!</v>
      </c>
      <c r="F77" s="59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 x14ac:dyDescent="0.2">
      <c r="A78" s="58">
        <v>71</v>
      </c>
      <c r="B78" s="45" t="s">
        <v>126</v>
      </c>
      <c r="C78" s="59" t="e">
        <f>#REF!</f>
        <v>#REF!</v>
      </c>
      <c r="D78" s="59" t="e">
        <f>#REF!</f>
        <v>#REF!</v>
      </c>
      <c r="E78" s="59" t="e">
        <f>#REF!</f>
        <v>#REF!</v>
      </c>
      <c r="F78" s="59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 x14ac:dyDescent="0.2">
      <c r="A79" s="58">
        <v>72</v>
      </c>
      <c r="B79" s="45" t="s">
        <v>127</v>
      </c>
      <c r="C79" s="59" t="e">
        <f>#REF!</f>
        <v>#REF!</v>
      </c>
      <c r="D79" s="59" t="e">
        <f>#REF!</f>
        <v>#REF!</v>
      </c>
      <c r="E79" s="59" t="e">
        <f>#REF!</f>
        <v>#REF!</v>
      </c>
      <c r="F79" s="59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 x14ac:dyDescent="0.2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 x14ac:dyDescent="0.2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 x14ac:dyDescent="0.25">
      <c r="B82" s="91"/>
      <c r="H82" s="68"/>
      <c r="I82" s="68"/>
      <c r="P82" s="68"/>
      <c r="Q82" s="68"/>
    </row>
    <row r="83" spans="2:18" ht="15.75" x14ac:dyDescent="0.25">
      <c r="B83" s="91"/>
    </row>
    <row r="84" spans="2:18" x14ac:dyDescent="0.2">
      <c r="B84" s="92"/>
    </row>
    <row r="85" spans="2:18" x14ac:dyDescent="0.2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45" t="s">
        <v>149</v>
      </c>
      <c r="B1" s="145"/>
      <c r="C1" s="145"/>
      <c r="D1" s="145"/>
    </row>
    <row r="2" spans="1:4" s="9" customFormat="1" ht="13.15" customHeight="1" x14ac:dyDescent="0.3">
      <c r="A2" s="149" t="s">
        <v>6</v>
      </c>
      <c r="B2" s="146" t="s">
        <v>10</v>
      </c>
      <c r="C2" s="146" t="s">
        <v>147</v>
      </c>
      <c r="D2" s="146" t="s">
        <v>148</v>
      </c>
    </row>
    <row r="3" spans="1:4" s="9" customFormat="1" ht="13.15" customHeight="1" x14ac:dyDescent="0.3">
      <c r="A3" s="150"/>
      <c r="B3" s="147"/>
      <c r="C3" s="147"/>
      <c r="D3" s="147"/>
    </row>
    <row r="4" spans="1:4" s="9" customFormat="1" ht="13.15" customHeight="1" x14ac:dyDescent="0.3">
      <c r="A4" s="150"/>
      <c r="B4" s="147"/>
      <c r="C4" s="147"/>
      <c r="D4" s="147"/>
    </row>
    <row r="5" spans="1:4" s="10" customFormat="1" ht="13.15" customHeight="1" x14ac:dyDescent="0.3">
      <c r="A5" s="150"/>
      <c r="B5" s="147"/>
      <c r="C5" s="147"/>
      <c r="D5" s="147"/>
    </row>
    <row r="6" spans="1:4" s="27" customFormat="1" ht="28.15" customHeight="1" x14ac:dyDescent="0.25">
      <c r="A6" s="151"/>
      <c r="B6" s="148"/>
      <c r="C6" s="148"/>
      <c r="D6" s="148"/>
    </row>
    <row r="7" spans="1:4" s="31" customFormat="1" ht="15.6" customHeight="1" x14ac:dyDescent="0.2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 x14ac:dyDescent="0.2">
      <c r="A80" s="143" t="s">
        <v>44</v>
      </c>
      <c r="B80" s="144"/>
      <c r="C80" s="80">
        <f>SUM(C8:C79)</f>
        <v>1506913.0000000005</v>
      </c>
      <c r="D80" s="76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54" t="s">
        <v>230</v>
      </c>
      <c r="B1" s="154"/>
      <c r="C1" s="154"/>
      <c r="D1" s="154"/>
      <c r="E1" s="154"/>
      <c r="F1" s="154"/>
      <c r="G1" s="154"/>
    </row>
    <row r="2" spans="1:7" ht="34.5" customHeight="1" x14ac:dyDescent="0.3">
      <c r="A2" s="155"/>
      <c r="B2" s="155"/>
      <c r="C2" s="155"/>
      <c r="D2" s="155"/>
      <c r="E2" s="155"/>
      <c r="F2" s="155"/>
      <c r="G2" s="155"/>
    </row>
    <row r="3" spans="1:7" ht="105.6" customHeight="1" x14ac:dyDescent="0.3">
      <c r="A3" s="152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 x14ac:dyDescent="0.2">
      <c r="A4" s="1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 x14ac:dyDescent="0.2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 x14ac:dyDescent="0.2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 x14ac:dyDescent="0.2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 x14ac:dyDescent="0.2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 x14ac:dyDescent="0.2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 x14ac:dyDescent="0.2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 x14ac:dyDescent="0.2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 x14ac:dyDescent="0.2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 x14ac:dyDescent="0.2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 x14ac:dyDescent="0.2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 x14ac:dyDescent="0.2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 x14ac:dyDescent="0.2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 x14ac:dyDescent="0.2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 x14ac:dyDescent="0.2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 x14ac:dyDescent="0.2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 x14ac:dyDescent="0.2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 x14ac:dyDescent="0.2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 x14ac:dyDescent="0.2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 x14ac:dyDescent="0.2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 x14ac:dyDescent="0.2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 x14ac:dyDescent="0.2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 x14ac:dyDescent="0.2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 x14ac:dyDescent="0.2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 x14ac:dyDescent="0.2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 x14ac:dyDescent="0.2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 x14ac:dyDescent="0.2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 x14ac:dyDescent="0.2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 x14ac:dyDescent="0.2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 x14ac:dyDescent="0.2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 x14ac:dyDescent="0.2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 x14ac:dyDescent="0.2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 x14ac:dyDescent="0.2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 x14ac:dyDescent="0.2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 x14ac:dyDescent="0.2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 x14ac:dyDescent="0.2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 x14ac:dyDescent="0.2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 x14ac:dyDescent="0.2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 x14ac:dyDescent="0.2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 x14ac:dyDescent="0.2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 x14ac:dyDescent="0.2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 x14ac:dyDescent="0.2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 x14ac:dyDescent="0.2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 x14ac:dyDescent="0.2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 x14ac:dyDescent="0.2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 x14ac:dyDescent="0.2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 x14ac:dyDescent="0.2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 x14ac:dyDescent="0.2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 x14ac:dyDescent="0.2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223" t="s">
        <v>11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224" t="s">
        <v>143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R2" s="5"/>
      <c r="S2" s="5"/>
      <c r="U2" s="225"/>
      <c r="V2" s="225"/>
      <c r="W2" s="225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224" t="s">
        <v>12</v>
      </c>
      <c r="N3" s="224"/>
      <c r="O3" s="224"/>
      <c r="P3" s="224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26" t="s">
        <v>6</v>
      </c>
      <c r="B4" s="226" t="s">
        <v>10</v>
      </c>
      <c r="C4" s="229" t="s">
        <v>4</v>
      </c>
      <c r="D4" s="86"/>
      <c r="E4" s="229" t="s">
        <v>5</v>
      </c>
      <c r="F4" s="232" t="s">
        <v>13</v>
      </c>
      <c r="G4" s="233"/>
      <c r="H4" s="233"/>
      <c r="I4" s="233"/>
      <c r="J4" s="234"/>
      <c r="K4" s="241" t="s">
        <v>45</v>
      </c>
      <c r="L4" s="242"/>
      <c r="M4" s="242"/>
      <c r="N4" s="242"/>
      <c r="O4" s="243"/>
      <c r="P4" s="250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1"/>
      <c r="BK4" s="251"/>
      <c r="BL4" s="251"/>
      <c r="BM4" s="251"/>
      <c r="BN4" s="251"/>
      <c r="BO4" s="251"/>
      <c r="BP4" s="251"/>
      <c r="BQ4" s="251"/>
      <c r="BR4" s="251"/>
      <c r="BS4" s="251"/>
      <c r="BT4" s="251"/>
      <c r="BU4" s="251"/>
      <c r="BV4" s="251"/>
      <c r="BW4" s="251"/>
      <c r="BX4" s="251"/>
      <c r="BY4" s="251"/>
      <c r="BZ4" s="251"/>
      <c r="CA4" s="251"/>
      <c r="CB4" s="251"/>
      <c r="CC4" s="251"/>
      <c r="CD4" s="251"/>
      <c r="CE4" s="251"/>
      <c r="CF4" s="251"/>
      <c r="CG4" s="251"/>
      <c r="CH4" s="251"/>
      <c r="CI4" s="251"/>
      <c r="CJ4" s="251"/>
      <c r="CK4" s="251"/>
      <c r="CL4" s="251"/>
      <c r="CM4" s="251"/>
      <c r="CN4" s="251"/>
      <c r="CO4" s="251"/>
      <c r="CP4" s="251"/>
      <c r="CQ4" s="251"/>
      <c r="CR4" s="251"/>
      <c r="CS4" s="251"/>
      <c r="CT4" s="251"/>
      <c r="CU4" s="251"/>
      <c r="CV4" s="251"/>
      <c r="CW4" s="251"/>
      <c r="CX4" s="251"/>
      <c r="CY4" s="251"/>
      <c r="CZ4" s="251"/>
      <c r="DA4" s="251"/>
      <c r="DB4" s="251"/>
      <c r="DC4" s="251"/>
      <c r="DD4" s="251"/>
      <c r="DE4" s="251"/>
      <c r="DF4" s="252"/>
      <c r="DG4" s="188" t="s">
        <v>14</v>
      </c>
      <c r="DH4" s="189" t="s">
        <v>15</v>
      </c>
      <c r="DI4" s="190"/>
      <c r="DJ4" s="191"/>
      <c r="DK4" s="198" t="s">
        <v>3</v>
      </c>
      <c r="DL4" s="198"/>
      <c r="DM4" s="198"/>
      <c r="DN4" s="198"/>
      <c r="DO4" s="198"/>
      <c r="DP4" s="198"/>
      <c r="DQ4" s="198"/>
      <c r="DR4" s="198"/>
      <c r="DS4" s="198"/>
      <c r="DT4" s="198"/>
      <c r="DU4" s="198"/>
      <c r="DV4" s="198"/>
      <c r="DW4" s="198"/>
      <c r="DX4" s="198"/>
      <c r="DY4" s="198"/>
      <c r="DZ4" s="198"/>
      <c r="EA4" s="198"/>
      <c r="EB4" s="198"/>
      <c r="EC4" s="158" t="s">
        <v>16</v>
      </c>
      <c r="ED4" s="200" t="s">
        <v>17</v>
      </c>
      <c r="EE4" s="201"/>
      <c r="EF4" s="202"/>
    </row>
    <row r="5" spans="1:136" s="9" customFormat="1" ht="15" customHeight="1" x14ac:dyDescent="0.3">
      <c r="A5" s="227"/>
      <c r="B5" s="227"/>
      <c r="C5" s="230"/>
      <c r="D5" s="87"/>
      <c r="E5" s="230"/>
      <c r="F5" s="235"/>
      <c r="G5" s="236"/>
      <c r="H5" s="236"/>
      <c r="I5" s="236"/>
      <c r="J5" s="237"/>
      <c r="K5" s="244"/>
      <c r="L5" s="245"/>
      <c r="M5" s="245"/>
      <c r="N5" s="245"/>
      <c r="O5" s="246"/>
      <c r="P5" s="209" t="s">
        <v>7</v>
      </c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1"/>
      <c r="AW5" s="212" t="s">
        <v>2</v>
      </c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167" t="s">
        <v>8</v>
      </c>
      <c r="BM5" s="168"/>
      <c r="BN5" s="168"/>
      <c r="BO5" s="162" t="s">
        <v>18</v>
      </c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3"/>
      <c r="CF5" s="173" t="s">
        <v>0</v>
      </c>
      <c r="CG5" s="174"/>
      <c r="CH5" s="174"/>
      <c r="CI5" s="174"/>
      <c r="CJ5" s="174"/>
      <c r="CK5" s="174"/>
      <c r="CL5" s="174"/>
      <c r="CM5" s="174"/>
      <c r="CN5" s="254"/>
      <c r="CO5" s="162" t="s">
        <v>1</v>
      </c>
      <c r="CP5" s="165"/>
      <c r="CQ5" s="165"/>
      <c r="CR5" s="165"/>
      <c r="CS5" s="165"/>
      <c r="CT5" s="165"/>
      <c r="CU5" s="165"/>
      <c r="CV5" s="165"/>
      <c r="CW5" s="165"/>
      <c r="CX5" s="212" t="s">
        <v>19</v>
      </c>
      <c r="CY5" s="212"/>
      <c r="CZ5" s="212"/>
      <c r="DA5" s="167" t="s">
        <v>20</v>
      </c>
      <c r="DB5" s="168"/>
      <c r="DC5" s="169"/>
      <c r="DD5" s="167" t="s">
        <v>21</v>
      </c>
      <c r="DE5" s="168"/>
      <c r="DF5" s="169"/>
      <c r="DG5" s="188"/>
      <c r="DH5" s="192"/>
      <c r="DI5" s="193"/>
      <c r="DJ5" s="194"/>
      <c r="DK5" s="213"/>
      <c r="DL5" s="213"/>
      <c r="DM5" s="214"/>
      <c r="DN5" s="214"/>
      <c r="DO5" s="214"/>
      <c r="DP5" s="214"/>
      <c r="DQ5" s="167" t="s">
        <v>22</v>
      </c>
      <c r="DR5" s="168"/>
      <c r="DS5" s="169"/>
      <c r="DT5" s="186"/>
      <c r="DU5" s="187"/>
      <c r="DV5" s="187"/>
      <c r="DW5" s="187"/>
      <c r="DX5" s="187"/>
      <c r="DY5" s="187"/>
      <c r="DZ5" s="187"/>
      <c r="EA5" s="187"/>
      <c r="EB5" s="187"/>
      <c r="EC5" s="199"/>
      <c r="ED5" s="203"/>
      <c r="EE5" s="204"/>
      <c r="EF5" s="205"/>
    </row>
    <row r="6" spans="1:136" s="9" customFormat="1" ht="119.25" customHeight="1" x14ac:dyDescent="0.3">
      <c r="A6" s="227"/>
      <c r="B6" s="227"/>
      <c r="C6" s="230"/>
      <c r="D6" s="87"/>
      <c r="E6" s="230"/>
      <c r="F6" s="238"/>
      <c r="G6" s="239"/>
      <c r="H6" s="239"/>
      <c r="I6" s="239"/>
      <c r="J6" s="240"/>
      <c r="K6" s="247"/>
      <c r="L6" s="248"/>
      <c r="M6" s="248"/>
      <c r="N6" s="248"/>
      <c r="O6" s="249"/>
      <c r="P6" s="217" t="s">
        <v>23</v>
      </c>
      <c r="Q6" s="218"/>
      <c r="R6" s="218"/>
      <c r="S6" s="218"/>
      <c r="T6" s="219"/>
      <c r="U6" s="220" t="s">
        <v>24</v>
      </c>
      <c r="V6" s="221"/>
      <c r="W6" s="221"/>
      <c r="X6" s="221"/>
      <c r="Y6" s="222"/>
      <c r="Z6" s="220" t="s">
        <v>25</v>
      </c>
      <c r="AA6" s="221"/>
      <c r="AB6" s="221"/>
      <c r="AC6" s="221"/>
      <c r="AD6" s="222"/>
      <c r="AE6" s="220" t="s">
        <v>26</v>
      </c>
      <c r="AF6" s="221"/>
      <c r="AG6" s="221"/>
      <c r="AH6" s="221"/>
      <c r="AI6" s="222"/>
      <c r="AJ6" s="220" t="s">
        <v>27</v>
      </c>
      <c r="AK6" s="221"/>
      <c r="AL6" s="221"/>
      <c r="AM6" s="221"/>
      <c r="AN6" s="222"/>
      <c r="AO6" s="220" t="s">
        <v>28</v>
      </c>
      <c r="AP6" s="221"/>
      <c r="AQ6" s="221"/>
      <c r="AR6" s="221"/>
      <c r="AS6" s="222"/>
      <c r="AT6" s="253" t="s">
        <v>29</v>
      </c>
      <c r="AU6" s="253"/>
      <c r="AV6" s="253"/>
      <c r="AW6" s="175" t="s">
        <v>30</v>
      </c>
      <c r="AX6" s="176"/>
      <c r="AY6" s="176"/>
      <c r="AZ6" s="175" t="s">
        <v>31</v>
      </c>
      <c r="BA6" s="176"/>
      <c r="BB6" s="177"/>
      <c r="BC6" s="156" t="s">
        <v>32</v>
      </c>
      <c r="BD6" s="166"/>
      <c r="BE6" s="157"/>
      <c r="BF6" s="156" t="s">
        <v>33</v>
      </c>
      <c r="BG6" s="166"/>
      <c r="BH6" s="166"/>
      <c r="BI6" s="178" t="s">
        <v>34</v>
      </c>
      <c r="BJ6" s="179"/>
      <c r="BK6" s="179"/>
      <c r="BL6" s="183"/>
      <c r="BM6" s="184"/>
      <c r="BN6" s="184"/>
      <c r="BO6" s="180" t="s">
        <v>35</v>
      </c>
      <c r="BP6" s="181"/>
      <c r="BQ6" s="181"/>
      <c r="BR6" s="181"/>
      <c r="BS6" s="182"/>
      <c r="BT6" s="172" t="s">
        <v>36</v>
      </c>
      <c r="BU6" s="172"/>
      <c r="BV6" s="172"/>
      <c r="BW6" s="172" t="s">
        <v>37</v>
      </c>
      <c r="BX6" s="172"/>
      <c r="BY6" s="172"/>
      <c r="BZ6" s="172" t="s">
        <v>38</v>
      </c>
      <c r="CA6" s="172"/>
      <c r="CB6" s="172"/>
      <c r="CC6" s="172" t="s">
        <v>39</v>
      </c>
      <c r="CD6" s="172"/>
      <c r="CE6" s="172"/>
      <c r="CF6" s="172" t="s">
        <v>46</v>
      </c>
      <c r="CG6" s="172"/>
      <c r="CH6" s="172"/>
      <c r="CI6" s="173" t="s">
        <v>47</v>
      </c>
      <c r="CJ6" s="174"/>
      <c r="CK6" s="174"/>
      <c r="CL6" s="172" t="s">
        <v>40</v>
      </c>
      <c r="CM6" s="172"/>
      <c r="CN6" s="172"/>
      <c r="CO6" s="215" t="s">
        <v>41</v>
      </c>
      <c r="CP6" s="216"/>
      <c r="CQ6" s="174"/>
      <c r="CR6" s="172" t="s">
        <v>42</v>
      </c>
      <c r="CS6" s="172"/>
      <c r="CT6" s="172"/>
      <c r="CU6" s="173" t="s">
        <v>48</v>
      </c>
      <c r="CV6" s="174"/>
      <c r="CW6" s="174"/>
      <c r="CX6" s="212"/>
      <c r="CY6" s="212"/>
      <c r="CZ6" s="212"/>
      <c r="DA6" s="183"/>
      <c r="DB6" s="184"/>
      <c r="DC6" s="185"/>
      <c r="DD6" s="183"/>
      <c r="DE6" s="184"/>
      <c r="DF6" s="185"/>
      <c r="DG6" s="188"/>
      <c r="DH6" s="195"/>
      <c r="DI6" s="196"/>
      <c r="DJ6" s="197"/>
      <c r="DK6" s="167" t="s">
        <v>49</v>
      </c>
      <c r="DL6" s="168"/>
      <c r="DM6" s="169"/>
      <c r="DN6" s="167" t="s">
        <v>50</v>
      </c>
      <c r="DO6" s="168"/>
      <c r="DP6" s="169"/>
      <c r="DQ6" s="183"/>
      <c r="DR6" s="184"/>
      <c r="DS6" s="185"/>
      <c r="DT6" s="167" t="s">
        <v>51</v>
      </c>
      <c r="DU6" s="168"/>
      <c r="DV6" s="169"/>
      <c r="DW6" s="167" t="s">
        <v>52</v>
      </c>
      <c r="DX6" s="168"/>
      <c r="DY6" s="169"/>
      <c r="DZ6" s="170" t="s">
        <v>53</v>
      </c>
      <c r="EA6" s="171"/>
      <c r="EB6" s="171"/>
      <c r="EC6" s="159"/>
      <c r="ED6" s="206"/>
      <c r="EE6" s="207"/>
      <c r="EF6" s="208"/>
    </row>
    <row r="7" spans="1:136" s="10" customFormat="1" ht="36" customHeight="1" x14ac:dyDescent="0.3">
      <c r="A7" s="227"/>
      <c r="B7" s="227"/>
      <c r="C7" s="230"/>
      <c r="D7" s="87"/>
      <c r="E7" s="230"/>
      <c r="F7" s="160" t="s">
        <v>43</v>
      </c>
      <c r="G7" s="156" t="s">
        <v>55</v>
      </c>
      <c r="H7" s="166"/>
      <c r="I7" s="166"/>
      <c r="J7" s="157"/>
      <c r="K7" s="160" t="s">
        <v>43</v>
      </c>
      <c r="L7" s="156" t="s">
        <v>55</v>
      </c>
      <c r="M7" s="166"/>
      <c r="N7" s="166"/>
      <c r="O7" s="157"/>
      <c r="P7" s="160" t="s">
        <v>43</v>
      </c>
      <c r="Q7" s="156" t="s">
        <v>55</v>
      </c>
      <c r="R7" s="166"/>
      <c r="S7" s="166"/>
      <c r="T7" s="157"/>
      <c r="U7" s="160" t="s">
        <v>43</v>
      </c>
      <c r="V7" s="156" t="s">
        <v>55</v>
      </c>
      <c r="W7" s="166"/>
      <c r="X7" s="166"/>
      <c r="Y7" s="157"/>
      <c r="Z7" s="160" t="s">
        <v>43</v>
      </c>
      <c r="AA7" s="156" t="s">
        <v>55</v>
      </c>
      <c r="AB7" s="166"/>
      <c r="AC7" s="166"/>
      <c r="AD7" s="157"/>
      <c r="AE7" s="160" t="s">
        <v>43</v>
      </c>
      <c r="AF7" s="156" t="s">
        <v>55</v>
      </c>
      <c r="AG7" s="166"/>
      <c r="AH7" s="166"/>
      <c r="AI7" s="157"/>
      <c r="AJ7" s="160" t="s">
        <v>43</v>
      </c>
      <c r="AK7" s="156" t="s">
        <v>55</v>
      </c>
      <c r="AL7" s="166"/>
      <c r="AM7" s="166"/>
      <c r="AN7" s="157"/>
      <c r="AO7" s="160" t="s">
        <v>43</v>
      </c>
      <c r="AP7" s="156" t="s">
        <v>55</v>
      </c>
      <c r="AQ7" s="166"/>
      <c r="AR7" s="166"/>
      <c r="AS7" s="157"/>
      <c r="AT7" s="160" t="s">
        <v>43</v>
      </c>
      <c r="AU7" s="162" t="s">
        <v>55</v>
      </c>
      <c r="AV7" s="163"/>
      <c r="AW7" s="160" t="s">
        <v>43</v>
      </c>
      <c r="AX7" s="162" t="s">
        <v>55</v>
      </c>
      <c r="AY7" s="163"/>
      <c r="AZ7" s="160" t="s">
        <v>43</v>
      </c>
      <c r="BA7" s="162" t="s">
        <v>55</v>
      </c>
      <c r="BB7" s="163"/>
      <c r="BC7" s="160" t="s">
        <v>43</v>
      </c>
      <c r="BD7" s="162" t="s">
        <v>55</v>
      </c>
      <c r="BE7" s="163"/>
      <c r="BF7" s="160" t="s">
        <v>43</v>
      </c>
      <c r="BG7" s="162" t="s">
        <v>55</v>
      </c>
      <c r="BH7" s="163"/>
      <c r="BI7" s="160" t="s">
        <v>43</v>
      </c>
      <c r="BJ7" s="162" t="s">
        <v>55</v>
      </c>
      <c r="BK7" s="163"/>
      <c r="BL7" s="160" t="s">
        <v>43</v>
      </c>
      <c r="BM7" s="162" t="s">
        <v>55</v>
      </c>
      <c r="BN7" s="163"/>
      <c r="BO7" s="160" t="s">
        <v>43</v>
      </c>
      <c r="BP7" s="162" t="s">
        <v>55</v>
      </c>
      <c r="BQ7" s="165"/>
      <c r="BR7" s="165"/>
      <c r="BS7" s="163"/>
      <c r="BT7" s="160" t="s">
        <v>43</v>
      </c>
      <c r="BU7" s="162" t="s">
        <v>55</v>
      </c>
      <c r="BV7" s="163"/>
      <c r="BW7" s="160" t="s">
        <v>43</v>
      </c>
      <c r="BX7" s="162" t="s">
        <v>55</v>
      </c>
      <c r="BY7" s="163"/>
      <c r="BZ7" s="160" t="s">
        <v>43</v>
      </c>
      <c r="CA7" s="162" t="s">
        <v>55</v>
      </c>
      <c r="CB7" s="163"/>
      <c r="CC7" s="160" t="s">
        <v>43</v>
      </c>
      <c r="CD7" s="162" t="s">
        <v>55</v>
      </c>
      <c r="CE7" s="163"/>
      <c r="CF7" s="160" t="s">
        <v>43</v>
      </c>
      <c r="CG7" s="162" t="s">
        <v>55</v>
      </c>
      <c r="CH7" s="163"/>
      <c r="CI7" s="160" t="s">
        <v>43</v>
      </c>
      <c r="CJ7" s="162" t="s">
        <v>55</v>
      </c>
      <c r="CK7" s="163"/>
      <c r="CL7" s="160" t="s">
        <v>43</v>
      </c>
      <c r="CM7" s="162" t="s">
        <v>55</v>
      </c>
      <c r="CN7" s="163"/>
      <c r="CO7" s="160" t="s">
        <v>43</v>
      </c>
      <c r="CP7" s="162" t="s">
        <v>55</v>
      </c>
      <c r="CQ7" s="163"/>
      <c r="CR7" s="160" t="s">
        <v>43</v>
      </c>
      <c r="CS7" s="162" t="s">
        <v>55</v>
      </c>
      <c r="CT7" s="163"/>
      <c r="CU7" s="160" t="s">
        <v>43</v>
      </c>
      <c r="CV7" s="162" t="s">
        <v>55</v>
      </c>
      <c r="CW7" s="163"/>
      <c r="CX7" s="160" t="s">
        <v>43</v>
      </c>
      <c r="CY7" s="162" t="s">
        <v>55</v>
      </c>
      <c r="CZ7" s="163"/>
      <c r="DA7" s="160" t="s">
        <v>43</v>
      </c>
      <c r="DB7" s="162" t="s">
        <v>55</v>
      </c>
      <c r="DC7" s="163"/>
      <c r="DD7" s="160" t="s">
        <v>43</v>
      </c>
      <c r="DE7" s="162" t="s">
        <v>55</v>
      </c>
      <c r="DF7" s="163"/>
      <c r="DG7" s="164" t="s">
        <v>9</v>
      </c>
      <c r="DH7" s="160" t="s">
        <v>43</v>
      </c>
      <c r="DI7" s="162" t="s">
        <v>55</v>
      </c>
      <c r="DJ7" s="163"/>
      <c r="DK7" s="160" t="s">
        <v>43</v>
      </c>
      <c r="DL7" s="162" t="s">
        <v>55</v>
      </c>
      <c r="DM7" s="163"/>
      <c r="DN7" s="160" t="s">
        <v>43</v>
      </c>
      <c r="DO7" s="162" t="s">
        <v>55</v>
      </c>
      <c r="DP7" s="163"/>
      <c r="DQ7" s="160" t="s">
        <v>43</v>
      </c>
      <c r="DR7" s="162" t="s">
        <v>55</v>
      </c>
      <c r="DS7" s="163"/>
      <c r="DT7" s="160" t="s">
        <v>43</v>
      </c>
      <c r="DU7" s="162" t="s">
        <v>55</v>
      </c>
      <c r="DV7" s="163"/>
      <c r="DW7" s="160" t="s">
        <v>43</v>
      </c>
      <c r="DX7" s="162" t="s">
        <v>55</v>
      </c>
      <c r="DY7" s="163"/>
      <c r="DZ7" s="160" t="s">
        <v>43</v>
      </c>
      <c r="EA7" s="156" t="s">
        <v>55</v>
      </c>
      <c r="EB7" s="157"/>
      <c r="EC7" s="158" t="s">
        <v>9</v>
      </c>
      <c r="ED7" s="160" t="s">
        <v>43</v>
      </c>
      <c r="EE7" s="162" t="s">
        <v>55</v>
      </c>
      <c r="EF7" s="163"/>
    </row>
    <row r="8" spans="1:136" s="27" customFormat="1" ht="101.25" customHeight="1" x14ac:dyDescent="0.25">
      <c r="A8" s="228"/>
      <c r="B8" s="228"/>
      <c r="C8" s="231"/>
      <c r="D8" s="88"/>
      <c r="E8" s="231"/>
      <c r="F8" s="161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61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61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61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61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61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61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61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61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61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61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61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61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61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61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61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61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61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61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61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61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61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61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61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61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61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61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61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61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64"/>
      <c r="DH8" s="161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61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61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61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61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61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61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59"/>
      <c r="ED8" s="161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223" t="s">
        <v>11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224" t="s">
        <v>143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Q2" s="5"/>
      <c r="R2" s="5"/>
      <c r="T2" s="225"/>
      <c r="U2" s="225"/>
      <c r="V2" s="22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24" t="s">
        <v>12</v>
      </c>
      <c r="M3" s="224"/>
      <c r="N3" s="224"/>
      <c r="O3" s="22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26" t="s">
        <v>6</v>
      </c>
      <c r="B4" s="123" t="s">
        <v>10</v>
      </c>
      <c r="C4" s="229" t="s">
        <v>4</v>
      </c>
      <c r="D4" s="229" t="s">
        <v>5</v>
      </c>
      <c r="E4" s="232" t="s">
        <v>13</v>
      </c>
      <c r="F4" s="233"/>
      <c r="G4" s="233"/>
      <c r="H4" s="233"/>
      <c r="I4" s="234"/>
      <c r="J4" s="241" t="s">
        <v>45</v>
      </c>
      <c r="K4" s="242"/>
      <c r="L4" s="242"/>
      <c r="M4" s="242"/>
      <c r="N4" s="243"/>
      <c r="O4" s="250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1"/>
      <c r="BK4" s="251"/>
      <c r="BL4" s="251"/>
      <c r="BM4" s="251"/>
      <c r="BN4" s="251"/>
      <c r="BO4" s="251"/>
      <c r="BP4" s="251"/>
      <c r="BQ4" s="251"/>
      <c r="BR4" s="251"/>
      <c r="BS4" s="251"/>
      <c r="BT4" s="251"/>
      <c r="BU4" s="251"/>
      <c r="BV4" s="251"/>
      <c r="BW4" s="251"/>
      <c r="BX4" s="251"/>
      <c r="BY4" s="251"/>
      <c r="BZ4" s="251"/>
      <c r="CA4" s="251"/>
      <c r="CB4" s="251"/>
      <c r="CC4" s="251"/>
      <c r="CD4" s="251"/>
      <c r="CE4" s="251"/>
      <c r="CF4" s="251"/>
      <c r="CG4" s="251"/>
      <c r="CH4" s="251"/>
      <c r="CI4" s="251"/>
      <c r="CJ4" s="251"/>
      <c r="CK4" s="251"/>
      <c r="CL4" s="251"/>
      <c r="CM4" s="251"/>
      <c r="CN4" s="251"/>
      <c r="CO4" s="251"/>
      <c r="CP4" s="251"/>
      <c r="CQ4" s="251"/>
      <c r="CR4" s="251"/>
      <c r="CS4" s="251"/>
      <c r="CT4" s="251"/>
      <c r="CU4" s="251"/>
      <c r="CV4" s="251"/>
      <c r="CW4" s="251"/>
      <c r="CX4" s="251"/>
      <c r="CY4" s="251"/>
      <c r="CZ4" s="251"/>
      <c r="DA4" s="251"/>
      <c r="DB4" s="251"/>
      <c r="DC4" s="251"/>
      <c r="DD4" s="251"/>
      <c r="DE4" s="252"/>
      <c r="DF4" s="188" t="s">
        <v>14</v>
      </c>
      <c r="DG4" s="189" t="s">
        <v>231</v>
      </c>
      <c r="DH4" s="198" t="s">
        <v>3</v>
      </c>
      <c r="DI4" s="198"/>
      <c r="DJ4" s="198"/>
      <c r="DK4" s="198"/>
      <c r="DL4" s="198"/>
      <c r="DM4" s="198"/>
      <c r="DN4" s="198"/>
      <c r="DO4" s="198"/>
      <c r="DP4" s="198"/>
      <c r="DQ4" s="198"/>
      <c r="DR4" s="198"/>
      <c r="DS4" s="198"/>
      <c r="DT4" s="198"/>
      <c r="DU4" s="198"/>
      <c r="DV4" s="198"/>
      <c r="DW4" s="198"/>
      <c r="DX4" s="198"/>
      <c r="DY4" s="198"/>
      <c r="DZ4" s="158" t="s">
        <v>16</v>
      </c>
      <c r="EA4" s="255" t="s">
        <v>232</v>
      </c>
    </row>
    <row r="5" spans="1:131" s="9" customFormat="1" ht="15" customHeight="1" x14ac:dyDescent="0.3">
      <c r="A5" s="227"/>
      <c r="B5" s="124"/>
      <c r="C5" s="230"/>
      <c r="D5" s="230"/>
      <c r="E5" s="235"/>
      <c r="F5" s="236"/>
      <c r="G5" s="236"/>
      <c r="H5" s="236"/>
      <c r="I5" s="237"/>
      <c r="J5" s="244"/>
      <c r="K5" s="245"/>
      <c r="L5" s="245"/>
      <c r="M5" s="245"/>
      <c r="N5" s="246"/>
      <c r="O5" s="209" t="s">
        <v>7</v>
      </c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1"/>
      <c r="AV5" s="212" t="s">
        <v>2</v>
      </c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167" t="s">
        <v>8</v>
      </c>
      <c r="BL5" s="168"/>
      <c r="BM5" s="168"/>
      <c r="BN5" s="162" t="s">
        <v>18</v>
      </c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3"/>
      <c r="CE5" s="173" t="s">
        <v>0</v>
      </c>
      <c r="CF5" s="174"/>
      <c r="CG5" s="174"/>
      <c r="CH5" s="174"/>
      <c r="CI5" s="174"/>
      <c r="CJ5" s="174"/>
      <c r="CK5" s="174"/>
      <c r="CL5" s="174"/>
      <c r="CM5" s="254"/>
      <c r="CN5" s="162" t="s">
        <v>1</v>
      </c>
      <c r="CO5" s="165"/>
      <c r="CP5" s="165"/>
      <c r="CQ5" s="165"/>
      <c r="CR5" s="165"/>
      <c r="CS5" s="165"/>
      <c r="CT5" s="165"/>
      <c r="CU5" s="165"/>
      <c r="CV5" s="165"/>
      <c r="CW5" s="212" t="s">
        <v>19</v>
      </c>
      <c r="CX5" s="212"/>
      <c r="CY5" s="212"/>
      <c r="CZ5" s="167" t="s">
        <v>20</v>
      </c>
      <c r="DA5" s="168"/>
      <c r="DB5" s="169"/>
      <c r="DC5" s="167" t="s">
        <v>21</v>
      </c>
      <c r="DD5" s="168"/>
      <c r="DE5" s="169"/>
      <c r="DF5" s="188"/>
      <c r="DG5" s="192"/>
      <c r="DH5" s="213"/>
      <c r="DI5" s="213"/>
      <c r="DJ5" s="214"/>
      <c r="DK5" s="214"/>
      <c r="DL5" s="214"/>
      <c r="DM5" s="214"/>
      <c r="DN5" s="167" t="s">
        <v>22</v>
      </c>
      <c r="DO5" s="168"/>
      <c r="DP5" s="169"/>
      <c r="DQ5" s="186"/>
      <c r="DR5" s="187"/>
      <c r="DS5" s="187"/>
      <c r="DT5" s="187"/>
      <c r="DU5" s="187"/>
      <c r="DV5" s="187"/>
      <c r="DW5" s="187"/>
      <c r="DX5" s="187"/>
      <c r="DY5" s="187"/>
      <c r="DZ5" s="199"/>
      <c r="EA5" s="255"/>
    </row>
    <row r="6" spans="1:131" s="9" customFormat="1" ht="119.25" customHeight="1" x14ac:dyDescent="0.3">
      <c r="A6" s="227"/>
      <c r="B6" s="124"/>
      <c r="C6" s="230"/>
      <c r="D6" s="230"/>
      <c r="E6" s="238"/>
      <c r="F6" s="239"/>
      <c r="G6" s="239"/>
      <c r="H6" s="239"/>
      <c r="I6" s="240"/>
      <c r="J6" s="247"/>
      <c r="K6" s="248"/>
      <c r="L6" s="248"/>
      <c r="M6" s="248"/>
      <c r="N6" s="249"/>
      <c r="O6" s="217" t="s">
        <v>23</v>
      </c>
      <c r="P6" s="218"/>
      <c r="Q6" s="218"/>
      <c r="R6" s="218"/>
      <c r="S6" s="219"/>
      <c r="T6" s="220" t="s">
        <v>24</v>
      </c>
      <c r="U6" s="221"/>
      <c r="V6" s="221"/>
      <c r="W6" s="221"/>
      <c r="X6" s="222"/>
      <c r="Y6" s="220" t="s">
        <v>25</v>
      </c>
      <c r="Z6" s="221"/>
      <c r="AA6" s="221"/>
      <c r="AB6" s="221"/>
      <c r="AC6" s="222"/>
      <c r="AD6" s="220" t="s">
        <v>26</v>
      </c>
      <c r="AE6" s="221"/>
      <c r="AF6" s="221"/>
      <c r="AG6" s="221"/>
      <c r="AH6" s="222"/>
      <c r="AI6" s="220" t="s">
        <v>27</v>
      </c>
      <c r="AJ6" s="221"/>
      <c r="AK6" s="221"/>
      <c r="AL6" s="221"/>
      <c r="AM6" s="222"/>
      <c r="AN6" s="220" t="s">
        <v>28</v>
      </c>
      <c r="AO6" s="221"/>
      <c r="AP6" s="221"/>
      <c r="AQ6" s="221"/>
      <c r="AR6" s="222"/>
      <c r="AS6" s="253" t="s">
        <v>29</v>
      </c>
      <c r="AT6" s="253"/>
      <c r="AU6" s="253"/>
      <c r="AV6" s="175" t="s">
        <v>30</v>
      </c>
      <c r="AW6" s="176"/>
      <c r="AX6" s="176"/>
      <c r="AY6" s="175" t="s">
        <v>31</v>
      </c>
      <c r="AZ6" s="176"/>
      <c r="BA6" s="177"/>
      <c r="BB6" s="156" t="s">
        <v>32</v>
      </c>
      <c r="BC6" s="166"/>
      <c r="BD6" s="157"/>
      <c r="BE6" s="156" t="s">
        <v>33</v>
      </c>
      <c r="BF6" s="166"/>
      <c r="BG6" s="166"/>
      <c r="BH6" s="178" t="s">
        <v>34</v>
      </c>
      <c r="BI6" s="179"/>
      <c r="BJ6" s="179"/>
      <c r="BK6" s="183"/>
      <c r="BL6" s="184"/>
      <c r="BM6" s="184"/>
      <c r="BN6" s="180" t="s">
        <v>35</v>
      </c>
      <c r="BO6" s="181"/>
      <c r="BP6" s="181"/>
      <c r="BQ6" s="181"/>
      <c r="BR6" s="182"/>
      <c r="BS6" s="172" t="s">
        <v>36</v>
      </c>
      <c r="BT6" s="172"/>
      <c r="BU6" s="172"/>
      <c r="BV6" s="172" t="s">
        <v>37</v>
      </c>
      <c r="BW6" s="172"/>
      <c r="BX6" s="172"/>
      <c r="BY6" s="172" t="s">
        <v>38</v>
      </c>
      <c r="BZ6" s="172"/>
      <c r="CA6" s="172"/>
      <c r="CB6" s="172" t="s">
        <v>39</v>
      </c>
      <c r="CC6" s="172"/>
      <c r="CD6" s="172"/>
      <c r="CE6" s="172" t="s">
        <v>46</v>
      </c>
      <c r="CF6" s="172"/>
      <c r="CG6" s="172"/>
      <c r="CH6" s="173" t="s">
        <v>47</v>
      </c>
      <c r="CI6" s="174"/>
      <c r="CJ6" s="174"/>
      <c r="CK6" s="172" t="s">
        <v>40</v>
      </c>
      <c r="CL6" s="172"/>
      <c r="CM6" s="172"/>
      <c r="CN6" s="215" t="s">
        <v>41</v>
      </c>
      <c r="CO6" s="216"/>
      <c r="CP6" s="174"/>
      <c r="CQ6" s="172" t="s">
        <v>42</v>
      </c>
      <c r="CR6" s="172"/>
      <c r="CS6" s="172"/>
      <c r="CT6" s="173" t="s">
        <v>48</v>
      </c>
      <c r="CU6" s="174"/>
      <c r="CV6" s="174"/>
      <c r="CW6" s="212"/>
      <c r="CX6" s="212"/>
      <c r="CY6" s="212"/>
      <c r="CZ6" s="183"/>
      <c r="DA6" s="184"/>
      <c r="DB6" s="185"/>
      <c r="DC6" s="183"/>
      <c r="DD6" s="184"/>
      <c r="DE6" s="185"/>
      <c r="DF6" s="188"/>
      <c r="DG6" s="195"/>
      <c r="DH6" s="167" t="s">
        <v>49</v>
      </c>
      <c r="DI6" s="168"/>
      <c r="DJ6" s="169"/>
      <c r="DK6" s="167" t="s">
        <v>50</v>
      </c>
      <c r="DL6" s="168"/>
      <c r="DM6" s="169"/>
      <c r="DN6" s="183"/>
      <c r="DO6" s="184"/>
      <c r="DP6" s="185"/>
      <c r="DQ6" s="167" t="s">
        <v>51</v>
      </c>
      <c r="DR6" s="168"/>
      <c r="DS6" s="169"/>
      <c r="DT6" s="167" t="s">
        <v>52</v>
      </c>
      <c r="DU6" s="168"/>
      <c r="DV6" s="169"/>
      <c r="DW6" s="170" t="s">
        <v>53</v>
      </c>
      <c r="DX6" s="171"/>
      <c r="DY6" s="171"/>
      <c r="DZ6" s="159"/>
      <c r="EA6" s="255"/>
    </row>
    <row r="7" spans="1:131" s="10" customFormat="1" ht="36" customHeight="1" x14ac:dyDescent="0.3">
      <c r="A7" s="227"/>
      <c r="B7" s="124"/>
      <c r="C7" s="230"/>
      <c r="D7" s="230"/>
      <c r="E7" s="160" t="s">
        <v>43</v>
      </c>
      <c r="F7" s="156" t="s">
        <v>55</v>
      </c>
      <c r="G7" s="166"/>
      <c r="H7" s="166"/>
      <c r="I7" s="157"/>
      <c r="J7" s="160" t="s">
        <v>43</v>
      </c>
      <c r="K7" s="156" t="s">
        <v>55</v>
      </c>
      <c r="L7" s="166"/>
      <c r="M7" s="166"/>
      <c r="N7" s="157"/>
      <c r="O7" s="160" t="s">
        <v>43</v>
      </c>
      <c r="P7" s="156" t="s">
        <v>55</v>
      </c>
      <c r="Q7" s="166"/>
      <c r="R7" s="166"/>
      <c r="S7" s="157"/>
      <c r="T7" s="160" t="s">
        <v>43</v>
      </c>
      <c r="U7" s="156" t="s">
        <v>55</v>
      </c>
      <c r="V7" s="166"/>
      <c r="W7" s="166"/>
      <c r="X7" s="157"/>
      <c r="Y7" s="160" t="s">
        <v>43</v>
      </c>
      <c r="Z7" s="156" t="s">
        <v>55</v>
      </c>
      <c r="AA7" s="166"/>
      <c r="AB7" s="166"/>
      <c r="AC7" s="157"/>
      <c r="AD7" s="160" t="s">
        <v>43</v>
      </c>
      <c r="AE7" s="156" t="s">
        <v>55</v>
      </c>
      <c r="AF7" s="166"/>
      <c r="AG7" s="166"/>
      <c r="AH7" s="157"/>
      <c r="AI7" s="160" t="s">
        <v>43</v>
      </c>
      <c r="AJ7" s="156" t="s">
        <v>55</v>
      </c>
      <c r="AK7" s="166"/>
      <c r="AL7" s="166"/>
      <c r="AM7" s="157"/>
      <c r="AN7" s="160" t="s">
        <v>43</v>
      </c>
      <c r="AO7" s="156" t="s">
        <v>55</v>
      </c>
      <c r="AP7" s="166"/>
      <c r="AQ7" s="166"/>
      <c r="AR7" s="157"/>
      <c r="AS7" s="160" t="s">
        <v>43</v>
      </c>
      <c r="AT7" s="162" t="s">
        <v>55</v>
      </c>
      <c r="AU7" s="163"/>
      <c r="AV7" s="160" t="s">
        <v>43</v>
      </c>
      <c r="AW7" s="162" t="s">
        <v>55</v>
      </c>
      <c r="AX7" s="163"/>
      <c r="AY7" s="160" t="s">
        <v>43</v>
      </c>
      <c r="AZ7" s="162" t="s">
        <v>55</v>
      </c>
      <c r="BA7" s="163"/>
      <c r="BB7" s="160" t="s">
        <v>43</v>
      </c>
      <c r="BC7" s="162" t="s">
        <v>55</v>
      </c>
      <c r="BD7" s="163"/>
      <c r="BE7" s="160" t="s">
        <v>43</v>
      </c>
      <c r="BF7" s="162" t="s">
        <v>55</v>
      </c>
      <c r="BG7" s="163"/>
      <c r="BH7" s="160" t="s">
        <v>43</v>
      </c>
      <c r="BI7" s="162" t="s">
        <v>55</v>
      </c>
      <c r="BJ7" s="163"/>
      <c r="BK7" s="160" t="s">
        <v>43</v>
      </c>
      <c r="BL7" s="162" t="s">
        <v>55</v>
      </c>
      <c r="BM7" s="163"/>
      <c r="BN7" s="160" t="s">
        <v>43</v>
      </c>
      <c r="BO7" s="162" t="s">
        <v>55</v>
      </c>
      <c r="BP7" s="165"/>
      <c r="BQ7" s="165"/>
      <c r="BR7" s="163"/>
      <c r="BS7" s="160" t="s">
        <v>43</v>
      </c>
      <c r="BT7" s="162" t="s">
        <v>55</v>
      </c>
      <c r="BU7" s="163"/>
      <c r="BV7" s="160" t="s">
        <v>43</v>
      </c>
      <c r="BW7" s="162" t="s">
        <v>55</v>
      </c>
      <c r="BX7" s="163"/>
      <c r="BY7" s="160" t="s">
        <v>43</v>
      </c>
      <c r="BZ7" s="162" t="s">
        <v>55</v>
      </c>
      <c r="CA7" s="163"/>
      <c r="CB7" s="160" t="s">
        <v>43</v>
      </c>
      <c r="CC7" s="162" t="s">
        <v>55</v>
      </c>
      <c r="CD7" s="163"/>
      <c r="CE7" s="160" t="s">
        <v>43</v>
      </c>
      <c r="CF7" s="162" t="s">
        <v>55</v>
      </c>
      <c r="CG7" s="163"/>
      <c r="CH7" s="160" t="s">
        <v>43</v>
      </c>
      <c r="CI7" s="162" t="s">
        <v>55</v>
      </c>
      <c r="CJ7" s="163"/>
      <c r="CK7" s="160" t="s">
        <v>43</v>
      </c>
      <c r="CL7" s="162" t="s">
        <v>55</v>
      </c>
      <c r="CM7" s="163"/>
      <c r="CN7" s="160" t="s">
        <v>43</v>
      </c>
      <c r="CO7" s="162" t="s">
        <v>55</v>
      </c>
      <c r="CP7" s="163"/>
      <c r="CQ7" s="160" t="s">
        <v>43</v>
      </c>
      <c r="CR7" s="162" t="s">
        <v>55</v>
      </c>
      <c r="CS7" s="163"/>
      <c r="CT7" s="160" t="s">
        <v>43</v>
      </c>
      <c r="CU7" s="162" t="s">
        <v>55</v>
      </c>
      <c r="CV7" s="163"/>
      <c r="CW7" s="160" t="s">
        <v>43</v>
      </c>
      <c r="CX7" s="162" t="s">
        <v>55</v>
      </c>
      <c r="CY7" s="163"/>
      <c r="CZ7" s="160" t="s">
        <v>43</v>
      </c>
      <c r="DA7" s="162" t="s">
        <v>55</v>
      </c>
      <c r="DB7" s="163"/>
      <c r="DC7" s="160" t="s">
        <v>43</v>
      </c>
      <c r="DD7" s="162" t="s">
        <v>55</v>
      </c>
      <c r="DE7" s="163"/>
      <c r="DF7" s="164" t="s">
        <v>9</v>
      </c>
      <c r="DG7" s="160" t="s">
        <v>43</v>
      </c>
      <c r="DH7" s="160" t="s">
        <v>43</v>
      </c>
      <c r="DI7" s="162" t="s">
        <v>55</v>
      </c>
      <c r="DJ7" s="163"/>
      <c r="DK7" s="160" t="s">
        <v>43</v>
      </c>
      <c r="DL7" s="162" t="s">
        <v>55</v>
      </c>
      <c r="DM7" s="163"/>
      <c r="DN7" s="160" t="s">
        <v>43</v>
      </c>
      <c r="DO7" s="162" t="s">
        <v>55</v>
      </c>
      <c r="DP7" s="163"/>
      <c r="DQ7" s="160" t="s">
        <v>43</v>
      </c>
      <c r="DR7" s="162" t="s">
        <v>55</v>
      </c>
      <c r="DS7" s="163"/>
      <c r="DT7" s="160" t="s">
        <v>43</v>
      </c>
      <c r="DU7" s="162" t="s">
        <v>55</v>
      </c>
      <c r="DV7" s="163"/>
      <c r="DW7" s="160" t="s">
        <v>43</v>
      </c>
      <c r="DX7" s="156" t="s">
        <v>55</v>
      </c>
      <c r="DY7" s="157"/>
      <c r="DZ7" s="158" t="s">
        <v>9</v>
      </c>
      <c r="EA7" s="160" t="s">
        <v>43</v>
      </c>
    </row>
    <row r="8" spans="1:131" s="27" customFormat="1" ht="101.25" customHeight="1" x14ac:dyDescent="0.25">
      <c r="A8" s="228"/>
      <c r="B8" s="125"/>
      <c r="C8" s="231"/>
      <c r="D8" s="231"/>
      <c r="E8" s="16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6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6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6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6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6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6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6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6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6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6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6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6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6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6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6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6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6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6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6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6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6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6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6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6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6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6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6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6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64"/>
      <c r="DG8" s="161"/>
      <c r="DH8" s="161"/>
      <c r="DI8" s="35" t="e">
        <f>#REF!</f>
        <v>#REF!</v>
      </c>
      <c r="DJ8" s="26" t="e">
        <f>#REF!</f>
        <v>#REF!</v>
      </c>
      <c r="DK8" s="161"/>
      <c r="DL8" s="35" t="e">
        <f>DI8</f>
        <v>#REF!</v>
      </c>
      <c r="DM8" s="26" t="e">
        <f>DJ8</f>
        <v>#REF!</v>
      </c>
      <c r="DN8" s="161"/>
      <c r="DO8" s="35" t="e">
        <f>DL8</f>
        <v>#REF!</v>
      </c>
      <c r="DP8" s="26" t="e">
        <f>DM8</f>
        <v>#REF!</v>
      </c>
      <c r="DQ8" s="161"/>
      <c r="DR8" s="35" t="e">
        <f>DO8</f>
        <v>#REF!</v>
      </c>
      <c r="DS8" s="26" t="e">
        <f>DP8</f>
        <v>#REF!</v>
      </c>
      <c r="DT8" s="161"/>
      <c r="DU8" s="35" t="e">
        <f>DR8</f>
        <v>#REF!</v>
      </c>
      <c r="DV8" s="26" t="e">
        <f>DS8</f>
        <v>#REF!</v>
      </c>
      <c r="DW8" s="161"/>
      <c r="DX8" s="35" t="e">
        <f>DU8</f>
        <v>#REF!</v>
      </c>
      <c r="DY8" s="26" t="e">
        <f>DV8</f>
        <v>#REF!</v>
      </c>
      <c r="DZ8" s="159"/>
      <c r="EA8" s="161"/>
    </row>
    <row r="9" spans="1:13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6" t="s">
        <v>44</v>
      </c>
      <c r="B82" s="257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223" t="s">
        <v>11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224" t="s">
        <v>143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Q2" s="5"/>
      <c r="R2" s="5"/>
      <c r="T2" s="225"/>
      <c r="U2" s="225"/>
      <c r="V2" s="22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24" t="s">
        <v>12</v>
      </c>
      <c r="M3" s="224"/>
      <c r="N3" s="224"/>
      <c r="O3" s="22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26" t="s">
        <v>6</v>
      </c>
      <c r="B4" s="226" t="s">
        <v>10</v>
      </c>
      <c r="C4" s="229" t="s">
        <v>4</v>
      </c>
      <c r="D4" s="229" t="s">
        <v>5</v>
      </c>
      <c r="E4" s="232" t="s">
        <v>13</v>
      </c>
      <c r="F4" s="233"/>
      <c r="G4" s="233"/>
      <c r="H4" s="233"/>
      <c r="I4" s="234"/>
      <c r="J4" s="241" t="s">
        <v>45</v>
      </c>
      <c r="K4" s="242"/>
      <c r="L4" s="242"/>
      <c r="M4" s="242"/>
      <c r="N4" s="243"/>
      <c r="O4" s="250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1"/>
      <c r="BK4" s="251"/>
      <c r="BL4" s="251"/>
      <c r="BM4" s="251"/>
      <c r="BN4" s="251"/>
      <c r="BO4" s="251"/>
      <c r="BP4" s="251"/>
      <c r="BQ4" s="251"/>
      <c r="BR4" s="251"/>
      <c r="BS4" s="251"/>
      <c r="BT4" s="251"/>
      <c r="BU4" s="251"/>
      <c r="BV4" s="251"/>
      <c r="BW4" s="251"/>
      <c r="BX4" s="251"/>
      <c r="BY4" s="251"/>
      <c r="BZ4" s="251"/>
      <c r="CA4" s="251"/>
      <c r="CB4" s="251"/>
      <c r="CC4" s="251"/>
      <c r="CD4" s="251"/>
      <c r="CE4" s="251"/>
      <c r="CF4" s="251"/>
      <c r="CG4" s="251"/>
      <c r="CH4" s="251"/>
      <c r="CI4" s="251"/>
      <c r="CJ4" s="251"/>
      <c r="CK4" s="251"/>
      <c r="CL4" s="251"/>
      <c r="CM4" s="251"/>
      <c r="CN4" s="251"/>
      <c r="CO4" s="251"/>
      <c r="CP4" s="251"/>
      <c r="CQ4" s="251"/>
      <c r="CR4" s="251"/>
      <c r="CS4" s="251"/>
      <c r="CT4" s="251"/>
      <c r="CU4" s="251"/>
      <c r="CV4" s="251"/>
      <c r="CW4" s="251"/>
      <c r="CX4" s="251"/>
      <c r="CY4" s="251"/>
      <c r="CZ4" s="251"/>
      <c r="DA4" s="251"/>
      <c r="DB4" s="251"/>
      <c r="DC4" s="251"/>
      <c r="DD4" s="251"/>
      <c r="DE4" s="252"/>
      <c r="DF4" s="188" t="s">
        <v>14</v>
      </c>
      <c r="DG4" s="189" t="s">
        <v>15</v>
      </c>
      <c r="DH4" s="190"/>
      <c r="DI4" s="191"/>
      <c r="DJ4" s="198" t="s">
        <v>3</v>
      </c>
      <c r="DK4" s="198"/>
      <c r="DL4" s="198"/>
      <c r="DM4" s="198"/>
      <c r="DN4" s="198"/>
      <c r="DO4" s="198"/>
      <c r="DP4" s="198"/>
      <c r="DQ4" s="198"/>
      <c r="DR4" s="198"/>
      <c r="DS4" s="198"/>
      <c r="DT4" s="198"/>
      <c r="DU4" s="198"/>
      <c r="DV4" s="198"/>
      <c r="DW4" s="198"/>
      <c r="DX4" s="198"/>
      <c r="DY4" s="198"/>
      <c r="DZ4" s="198"/>
      <c r="EA4" s="198"/>
      <c r="EB4" s="188" t="s">
        <v>16</v>
      </c>
      <c r="EC4" s="200" t="s">
        <v>17</v>
      </c>
      <c r="ED4" s="201"/>
      <c r="EE4" s="202"/>
    </row>
    <row r="5" spans="1:136" s="9" customFormat="1" ht="15" customHeight="1" x14ac:dyDescent="0.3">
      <c r="A5" s="227"/>
      <c r="B5" s="227"/>
      <c r="C5" s="230"/>
      <c r="D5" s="230"/>
      <c r="E5" s="235"/>
      <c r="F5" s="236"/>
      <c r="G5" s="236"/>
      <c r="H5" s="236"/>
      <c r="I5" s="237"/>
      <c r="J5" s="244"/>
      <c r="K5" s="245"/>
      <c r="L5" s="245"/>
      <c r="M5" s="245"/>
      <c r="N5" s="246"/>
      <c r="O5" s="209" t="s">
        <v>7</v>
      </c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1"/>
      <c r="AV5" s="212" t="s">
        <v>2</v>
      </c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167" t="s">
        <v>8</v>
      </c>
      <c r="BL5" s="168"/>
      <c r="BM5" s="168"/>
      <c r="BN5" s="162" t="s">
        <v>18</v>
      </c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3"/>
      <c r="CE5" s="173" t="s">
        <v>0</v>
      </c>
      <c r="CF5" s="174"/>
      <c r="CG5" s="174"/>
      <c r="CH5" s="174"/>
      <c r="CI5" s="174"/>
      <c r="CJ5" s="174"/>
      <c r="CK5" s="174"/>
      <c r="CL5" s="174"/>
      <c r="CM5" s="254"/>
      <c r="CN5" s="162" t="s">
        <v>1</v>
      </c>
      <c r="CO5" s="165"/>
      <c r="CP5" s="165"/>
      <c r="CQ5" s="165"/>
      <c r="CR5" s="165"/>
      <c r="CS5" s="165"/>
      <c r="CT5" s="165"/>
      <c r="CU5" s="165"/>
      <c r="CV5" s="165"/>
      <c r="CW5" s="212" t="s">
        <v>19</v>
      </c>
      <c r="CX5" s="212"/>
      <c r="CY5" s="212"/>
      <c r="CZ5" s="167" t="s">
        <v>20</v>
      </c>
      <c r="DA5" s="168"/>
      <c r="DB5" s="169"/>
      <c r="DC5" s="167" t="s">
        <v>21</v>
      </c>
      <c r="DD5" s="168"/>
      <c r="DE5" s="169"/>
      <c r="DF5" s="188"/>
      <c r="DG5" s="192"/>
      <c r="DH5" s="193"/>
      <c r="DI5" s="194"/>
      <c r="DJ5" s="213"/>
      <c r="DK5" s="213"/>
      <c r="DL5" s="214"/>
      <c r="DM5" s="214"/>
      <c r="DN5" s="214"/>
      <c r="DO5" s="214"/>
      <c r="DP5" s="167" t="s">
        <v>22</v>
      </c>
      <c r="DQ5" s="168"/>
      <c r="DR5" s="169"/>
      <c r="DS5" s="186"/>
      <c r="DT5" s="187"/>
      <c r="DU5" s="187"/>
      <c r="DV5" s="187"/>
      <c r="DW5" s="187"/>
      <c r="DX5" s="187"/>
      <c r="DY5" s="187"/>
      <c r="DZ5" s="187"/>
      <c r="EA5" s="187"/>
      <c r="EB5" s="188"/>
      <c r="EC5" s="203"/>
      <c r="ED5" s="204"/>
      <c r="EE5" s="205"/>
    </row>
    <row r="6" spans="1:136" s="9" customFormat="1" ht="119.25" customHeight="1" x14ac:dyDescent="0.3">
      <c r="A6" s="227"/>
      <c r="B6" s="227"/>
      <c r="C6" s="230"/>
      <c r="D6" s="230"/>
      <c r="E6" s="238"/>
      <c r="F6" s="239"/>
      <c r="G6" s="239"/>
      <c r="H6" s="239"/>
      <c r="I6" s="240"/>
      <c r="J6" s="247"/>
      <c r="K6" s="248"/>
      <c r="L6" s="248"/>
      <c r="M6" s="248"/>
      <c r="N6" s="249"/>
      <c r="O6" s="217" t="s">
        <v>23</v>
      </c>
      <c r="P6" s="218"/>
      <c r="Q6" s="218"/>
      <c r="R6" s="218"/>
      <c r="S6" s="219"/>
      <c r="T6" s="220" t="s">
        <v>24</v>
      </c>
      <c r="U6" s="221"/>
      <c r="V6" s="221"/>
      <c r="W6" s="221"/>
      <c r="X6" s="222"/>
      <c r="Y6" s="220" t="s">
        <v>25</v>
      </c>
      <c r="Z6" s="221"/>
      <c r="AA6" s="221"/>
      <c r="AB6" s="221"/>
      <c r="AC6" s="222"/>
      <c r="AD6" s="220" t="s">
        <v>26</v>
      </c>
      <c r="AE6" s="221"/>
      <c r="AF6" s="221"/>
      <c r="AG6" s="221"/>
      <c r="AH6" s="222"/>
      <c r="AI6" s="220" t="s">
        <v>27</v>
      </c>
      <c r="AJ6" s="221"/>
      <c r="AK6" s="221"/>
      <c r="AL6" s="221"/>
      <c r="AM6" s="222"/>
      <c r="AN6" s="220" t="s">
        <v>28</v>
      </c>
      <c r="AO6" s="221"/>
      <c r="AP6" s="221"/>
      <c r="AQ6" s="221"/>
      <c r="AR6" s="222"/>
      <c r="AS6" s="253" t="s">
        <v>29</v>
      </c>
      <c r="AT6" s="253"/>
      <c r="AU6" s="253"/>
      <c r="AV6" s="175" t="s">
        <v>30</v>
      </c>
      <c r="AW6" s="176"/>
      <c r="AX6" s="176"/>
      <c r="AY6" s="175" t="s">
        <v>31</v>
      </c>
      <c r="AZ6" s="176"/>
      <c r="BA6" s="177"/>
      <c r="BB6" s="156" t="s">
        <v>32</v>
      </c>
      <c r="BC6" s="166"/>
      <c r="BD6" s="157"/>
      <c r="BE6" s="156" t="s">
        <v>33</v>
      </c>
      <c r="BF6" s="166"/>
      <c r="BG6" s="166"/>
      <c r="BH6" s="178" t="s">
        <v>34</v>
      </c>
      <c r="BI6" s="179"/>
      <c r="BJ6" s="179"/>
      <c r="BK6" s="183"/>
      <c r="BL6" s="184"/>
      <c r="BM6" s="184"/>
      <c r="BN6" s="180" t="s">
        <v>35</v>
      </c>
      <c r="BO6" s="181"/>
      <c r="BP6" s="181"/>
      <c r="BQ6" s="181"/>
      <c r="BR6" s="182"/>
      <c r="BS6" s="172" t="s">
        <v>36</v>
      </c>
      <c r="BT6" s="172"/>
      <c r="BU6" s="172"/>
      <c r="BV6" s="172" t="s">
        <v>37</v>
      </c>
      <c r="BW6" s="172"/>
      <c r="BX6" s="172"/>
      <c r="BY6" s="172" t="s">
        <v>38</v>
      </c>
      <c r="BZ6" s="172"/>
      <c r="CA6" s="172"/>
      <c r="CB6" s="172" t="s">
        <v>39</v>
      </c>
      <c r="CC6" s="172"/>
      <c r="CD6" s="172"/>
      <c r="CE6" s="172" t="s">
        <v>46</v>
      </c>
      <c r="CF6" s="172"/>
      <c r="CG6" s="172"/>
      <c r="CH6" s="173" t="s">
        <v>47</v>
      </c>
      <c r="CI6" s="174"/>
      <c r="CJ6" s="174"/>
      <c r="CK6" s="172" t="s">
        <v>40</v>
      </c>
      <c r="CL6" s="172"/>
      <c r="CM6" s="172"/>
      <c r="CN6" s="215" t="s">
        <v>41</v>
      </c>
      <c r="CO6" s="216"/>
      <c r="CP6" s="174"/>
      <c r="CQ6" s="172" t="s">
        <v>42</v>
      </c>
      <c r="CR6" s="172"/>
      <c r="CS6" s="172"/>
      <c r="CT6" s="173" t="s">
        <v>48</v>
      </c>
      <c r="CU6" s="174"/>
      <c r="CV6" s="174"/>
      <c r="CW6" s="212"/>
      <c r="CX6" s="212"/>
      <c r="CY6" s="212"/>
      <c r="CZ6" s="183"/>
      <c r="DA6" s="184"/>
      <c r="DB6" s="185"/>
      <c r="DC6" s="183"/>
      <c r="DD6" s="184"/>
      <c r="DE6" s="185"/>
      <c r="DF6" s="188"/>
      <c r="DG6" s="195"/>
      <c r="DH6" s="196"/>
      <c r="DI6" s="197"/>
      <c r="DJ6" s="167" t="s">
        <v>49</v>
      </c>
      <c r="DK6" s="168"/>
      <c r="DL6" s="169"/>
      <c r="DM6" s="167" t="s">
        <v>50</v>
      </c>
      <c r="DN6" s="168"/>
      <c r="DO6" s="169"/>
      <c r="DP6" s="183"/>
      <c r="DQ6" s="184"/>
      <c r="DR6" s="185"/>
      <c r="DS6" s="167" t="s">
        <v>51</v>
      </c>
      <c r="DT6" s="168"/>
      <c r="DU6" s="169"/>
      <c r="DV6" s="167" t="s">
        <v>52</v>
      </c>
      <c r="DW6" s="168"/>
      <c r="DX6" s="169"/>
      <c r="DY6" s="170" t="s">
        <v>53</v>
      </c>
      <c r="DZ6" s="171"/>
      <c r="EA6" s="171"/>
      <c r="EB6" s="188"/>
      <c r="EC6" s="206"/>
      <c r="ED6" s="207"/>
      <c r="EE6" s="208"/>
    </row>
    <row r="7" spans="1:136" s="10" customFormat="1" ht="36" customHeight="1" x14ac:dyDescent="0.3">
      <c r="A7" s="227"/>
      <c r="B7" s="227"/>
      <c r="C7" s="230"/>
      <c r="D7" s="230"/>
      <c r="E7" s="160" t="s">
        <v>43</v>
      </c>
      <c r="F7" s="156" t="s">
        <v>55</v>
      </c>
      <c r="G7" s="166"/>
      <c r="H7" s="166"/>
      <c r="I7" s="157"/>
      <c r="J7" s="160" t="s">
        <v>43</v>
      </c>
      <c r="K7" s="156" t="s">
        <v>55</v>
      </c>
      <c r="L7" s="166"/>
      <c r="M7" s="166"/>
      <c r="N7" s="157"/>
      <c r="O7" s="160" t="s">
        <v>43</v>
      </c>
      <c r="P7" s="156" t="s">
        <v>55</v>
      </c>
      <c r="Q7" s="166"/>
      <c r="R7" s="166"/>
      <c r="S7" s="157"/>
      <c r="T7" s="160" t="s">
        <v>43</v>
      </c>
      <c r="U7" s="156" t="s">
        <v>55</v>
      </c>
      <c r="V7" s="166"/>
      <c r="W7" s="166"/>
      <c r="X7" s="157"/>
      <c r="Y7" s="160" t="s">
        <v>43</v>
      </c>
      <c r="Z7" s="156" t="s">
        <v>55</v>
      </c>
      <c r="AA7" s="166"/>
      <c r="AB7" s="166"/>
      <c r="AC7" s="157"/>
      <c r="AD7" s="160" t="s">
        <v>43</v>
      </c>
      <c r="AE7" s="156" t="s">
        <v>55</v>
      </c>
      <c r="AF7" s="166"/>
      <c r="AG7" s="166"/>
      <c r="AH7" s="157"/>
      <c r="AI7" s="160" t="s">
        <v>43</v>
      </c>
      <c r="AJ7" s="156" t="s">
        <v>55</v>
      </c>
      <c r="AK7" s="166"/>
      <c r="AL7" s="166"/>
      <c r="AM7" s="157"/>
      <c r="AN7" s="160" t="s">
        <v>43</v>
      </c>
      <c r="AO7" s="156" t="s">
        <v>55</v>
      </c>
      <c r="AP7" s="166"/>
      <c r="AQ7" s="166"/>
      <c r="AR7" s="157"/>
      <c r="AS7" s="160" t="s">
        <v>43</v>
      </c>
      <c r="AT7" s="162" t="s">
        <v>55</v>
      </c>
      <c r="AU7" s="163"/>
      <c r="AV7" s="160" t="s">
        <v>43</v>
      </c>
      <c r="AW7" s="162" t="s">
        <v>55</v>
      </c>
      <c r="AX7" s="163"/>
      <c r="AY7" s="160" t="s">
        <v>43</v>
      </c>
      <c r="AZ7" s="162" t="s">
        <v>55</v>
      </c>
      <c r="BA7" s="163"/>
      <c r="BB7" s="160" t="s">
        <v>43</v>
      </c>
      <c r="BC7" s="162" t="s">
        <v>55</v>
      </c>
      <c r="BD7" s="163"/>
      <c r="BE7" s="160" t="s">
        <v>43</v>
      </c>
      <c r="BF7" s="162" t="s">
        <v>55</v>
      </c>
      <c r="BG7" s="163"/>
      <c r="BH7" s="160" t="s">
        <v>43</v>
      </c>
      <c r="BI7" s="162" t="s">
        <v>55</v>
      </c>
      <c r="BJ7" s="163"/>
      <c r="BK7" s="160" t="s">
        <v>43</v>
      </c>
      <c r="BL7" s="162" t="s">
        <v>55</v>
      </c>
      <c r="BM7" s="163"/>
      <c r="BN7" s="160" t="s">
        <v>43</v>
      </c>
      <c r="BO7" s="162" t="s">
        <v>55</v>
      </c>
      <c r="BP7" s="165"/>
      <c r="BQ7" s="165"/>
      <c r="BR7" s="163"/>
      <c r="BS7" s="160" t="s">
        <v>43</v>
      </c>
      <c r="BT7" s="162" t="s">
        <v>55</v>
      </c>
      <c r="BU7" s="163"/>
      <c r="BV7" s="160" t="s">
        <v>43</v>
      </c>
      <c r="BW7" s="162" t="s">
        <v>55</v>
      </c>
      <c r="BX7" s="163"/>
      <c r="BY7" s="160" t="s">
        <v>43</v>
      </c>
      <c r="BZ7" s="162" t="s">
        <v>55</v>
      </c>
      <c r="CA7" s="163"/>
      <c r="CB7" s="160" t="s">
        <v>43</v>
      </c>
      <c r="CC7" s="162" t="s">
        <v>55</v>
      </c>
      <c r="CD7" s="163"/>
      <c r="CE7" s="160" t="s">
        <v>43</v>
      </c>
      <c r="CF7" s="162" t="s">
        <v>55</v>
      </c>
      <c r="CG7" s="163"/>
      <c r="CH7" s="160" t="s">
        <v>43</v>
      </c>
      <c r="CI7" s="162" t="s">
        <v>55</v>
      </c>
      <c r="CJ7" s="163"/>
      <c r="CK7" s="160" t="s">
        <v>43</v>
      </c>
      <c r="CL7" s="162" t="s">
        <v>55</v>
      </c>
      <c r="CM7" s="163"/>
      <c r="CN7" s="160" t="s">
        <v>43</v>
      </c>
      <c r="CO7" s="162" t="s">
        <v>55</v>
      </c>
      <c r="CP7" s="163"/>
      <c r="CQ7" s="160" t="s">
        <v>43</v>
      </c>
      <c r="CR7" s="162" t="s">
        <v>55</v>
      </c>
      <c r="CS7" s="163"/>
      <c r="CT7" s="160" t="s">
        <v>43</v>
      </c>
      <c r="CU7" s="162" t="s">
        <v>55</v>
      </c>
      <c r="CV7" s="163"/>
      <c r="CW7" s="160" t="s">
        <v>43</v>
      </c>
      <c r="CX7" s="162" t="s">
        <v>55</v>
      </c>
      <c r="CY7" s="163"/>
      <c r="CZ7" s="160" t="s">
        <v>43</v>
      </c>
      <c r="DA7" s="162" t="s">
        <v>55</v>
      </c>
      <c r="DB7" s="163"/>
      <c r="DC7" s="160" t="s">
        <v>43</v>
      </c>
      <c r="DD7" s="162" t="s">
        <v>55</v>
      </c>
      <c r="DE7" s="163"/>
      <c r="DF7" s="164" t="s">
        <v>9</v>
      </c>
      <c r="DG7" s="160" t="s">
        <v>43</v>
      </c>
      <c r="DH7" s="162" t="s">
        <v>55</v>
      </c>
      <c r="DI7" s="163"/>
      <c r="DJ7" s="160" t="s">
        <v>43</v>
      </c>
      <c r="DK7" s="162" t="s">
        <v>55</v>
      </c>
      <c r="DL7" s="163"/>
      <c r="DM7" s="160" t="s">
        <v>43</v>
      </c>
      <c r="DN7" s="162" t="s">
        <v>55</v>
      </c>
      <c r="DO7" s="163"/>
      <c r="DP7" s="160" t="s">
        <v>43</v>
      </c>
      <c r="DQ7" s="162" t="s">
        <v>55</v>
      </c>
      <c r="DR7" s="163"/>
      <c r="DS7" s="160" t="s">
        <v>43</v>
      </c>
      <c r="DT7" s="162" t="s">
        <v>55</v>
      </c>
      <c r="DU7" s="163"/>
      <c r="DV7" s="160" t="s">
        <v>43</v>
      </c>
      <c r="DW7" s="162" t="s">
        <v>55</v>
      </c>
      <c r="DX7" s="163"/>
      <c r="DY7" s="160" t="s">
        <v>43</v>
      </c>
      <c r="DZ7" s="162" t="s">
        <v>55</v>
      </c>
      <c r="EA7" s="163"/>
      <c r="EB7" s="188" t="s">
        <v>9</v>
      </c>
      <c r="EC7" s="160" t="s">
        <v>43</v>
      </c>
      <c r="ED7" s="162" t="s">
        <v>55</v>
      </c>
      <c r="EE7" s="163"/>
    </row>
    <row r="8" spans="1:136" s="27" customFormat="1" ht="101.25" customHeight="1" x14ac:dyDescent="0.25">
      <c r="A8" s="228"/>
      <c r="B8" s="228"/>
      <c r="C8" s="231"/>
      <c r="D8" s="231"/>
      <c r="E8" s="16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6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6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6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6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6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6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6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6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6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6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6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6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6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6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6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6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6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6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6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6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6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6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6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6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6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6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6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6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64"/>
      <c r="DG8" s="161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61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61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61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61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61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61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88"/>
      <c r="EC8" s="161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3" t="s">
        <v>6</v>
      </c>
      <c r="B2" s="123" t="s">
        <v>10</v>
      </c>
      <c r="C2" s="165"/>
      <c r="D2" s="165"/>
      <c r="E2" s="165"/>
    </row>
    <row r="3" spans="1:5" s="9" customFormat="1" ht="15" customHeight="1" x14ac:dyDescent="0.3">
      <c r="A3" s="124"/>
      <c r="B3" s="124"/>
      <c r="C3" s="165"/>
      <c r="D3" s="165"/>
      <c r="E3" s="165"/>
    </row>
    <row r="4" spans="1:5" s="9" customFormat="1" ht="119.25" customHeight="1" x14ac:dyDescent="0.3">
      <c r="A4" s="124"/>
      <c r="B4" s="124"/>
      <c r="C4" s="172" t="s">
        <v>42</v>
      </c>
      <c r="D4" s="172"/>
      <c r="E4" s="172"/>
    </row>
    <row r="5" spans="1:5" s="10" customFormat="1" ht="36" customHeight="1" x14ac:dyDescent="0.3">
      <c r="A5" s="124"/>
      <c r="B5" s="124"/>
      <c r="C5" s="258" t="s">
        <v>43</v>
      </c>
      <c r="D5" s="162" t="s">
        <v>55</v>
      </c>
      <c r="E5" s="163"/>
    </row>
    <row r="6" spans="1:5" s="27" customFormat="1" ht="101.25" customHeight="1" x14ac:dyDescent="0.25">
      <c r="A6" s="125"/>
      <c r="B6" s="125"/>
      <c r="C6" s="259"/>
      <c r="D6" s="35" t="e">
        <f>#REF!</f>
        <v>#REF!</v>
      </c>
      <c r="E6" s="95" t="s">
        <v>233</v>
      </c>
    </row>
    <row r="7" spans="1:5" s="31" customFormat="1" ht="15.6" customHeight="1" x14ac:dyDescent="0.2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 x14ac:dyDescent="0.2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 x14ac:dyDescent="0.2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 x14ac:dyDescent="0.2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 x14ac:dyDescent="0.2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 x14ac:dyDescent="0.2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 x14ac:dyDescent="0.2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 x14ac:dyDescent="0.2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 x14ac:dyDescent="0.2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 x14ac:dyDescent="0.2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 x14ac:dyDescent="0.2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 x14ac:dyDescent="0.2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 x14ac:dyDescent="0.2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 x14ac:dyDescent="0.2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 x14ac:dyDescent="0.2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 x14ac:dyDescent="0.2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 x14ac:dyDescent="0.2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 x14ac:dyDescent="0.2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 x14ac:dyDescent="0.2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 x14ac:dyDescent="0.2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 x14ac:dyDescent="0.2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 x14ac:dyDescent="0.2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 x14ac:dyDescent="0.2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 x14ac:dyDescent="0.2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 x14ac:dyDescent="0.2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 x14ac:dyDescent="0.2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 x14ac:dyDescent="0.2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 x14ac:dyDescent="0.2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 x14ac:dyDescent="0.2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 x14ac:dyDescent="0.2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 x14ac:dyDescent="0.2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 x14ac:dyDescent="0.2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 x14ac:dyDescent="0.2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 x14ac:dyDescent="0.2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 x14ac:dyDescent="0.2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 x14ac:dyDescent="0.2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 x14ac:dyDescent="0.2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 x14ac:dyDescent="0.2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 x14ac:dyDescent="0.2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 x14ac:dyDescent="0.2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 x14ac:dyDescent="0.2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 x14ac:dyDescent="0.2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 x14ac:dyDescent="0.2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 x14ac:dyDescent="0.2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 x14ac:dyDescent="0.2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 x14ac:dyDescent="0.2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 x14ac:dyDescent="0.2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 x14ac:dyDescent="0.2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 x14ac:dyDescent="0.2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 x14ac:dyDescent="0.2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 x14ac:dyDescent="0.2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 x14ac:dyDescent="0.2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 x14ac:dyDescent="0.2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 x14ac:dyDescent="0.2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 x14ac:dyDescent="0.2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 x14ac:dyDescent="0.2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 x14ac:dyDescent="0.2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 x14ac:dyDescent="0.2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 x14ac:dyDescent="0.2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 x14ac:dyDescent="0.2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 x14ac:dyDescent="0.2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 x14ac:dyDescent="0.2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 x14ac:dyDescent="0.2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 x14ac:dyDescent="0.2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 x14ac:dyDescent="0.2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 x14ac:dyDescent="0.2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 x14ac:dyDescent="0.2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 x14ac:dyDescent="0.2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 x14ac:dyDescent="0.2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 x14ac:dyDescent="0.2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 x14ac:dyDescent="0.2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 x14ac:dyDescent="0.2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 x14ac:dyDescent="0.2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 x14ac:dyDescent="0.2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K23"/>
  <sheetViews>
    <sheetView tabSelected="1" topLeftCell="BE1" zoomScale="84" zoomScaleNormal="84" workbookViewId="0">
      <selection activeCell="BS18" sqref="BS18:BU18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223" t="s">
        <v>242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224" t="s">
        <v>247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Q2" s="5"/>
      <c r="R2" s="5"/>
      <c r="T2" s="225"/>
      <c r="U2" s="225"/>
      <c r="V2" s="225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24" t="s">
        <v>12</v>
      </c>
      <c r="M3" s="224"/>
      <c r="N3" s="224"/>
      <c r="O3" s="22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26" t="s">
        <v>6</v>
      </c>
      <c r="B4" s="123" t="s">
        <v>10</v>
      </c>
      <c r="C4" s="229" t="s">
        <v>4</v>
      </c>
      <c r="D4" s="229" t="s">
        <v>5</v>
      </c>
      <c r="E4" s="232" t="s">
        <v>241</v>
      </c>
      <c r="F4" s="233"/>
      <c r="G4" s="233"/>
      <c r="H4" s="233"/>
      <c r="I4" s="234"/>
      <c r="J4" s="241" t="s">
        <v>240</v>
      </c>
      <c r="K4" s="242"/>
      <c r="L4" s="242"/>
      <c r="M4" s="242"/>
      <c r="N4" s="243"/>
      <c r="O4" s="250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1"/>
      <c r="BK4" s="251"/>
      <c r="BL4" s="251"/>
      <c r="BM4" s="251"/>
      <c r="BN4" s="251"/>
      <c r="BO4" s="251"/>
      <c r="BP4" s="251"/>
      <c r="BQ4" s="251"/>
      <c r="BR4" s="251"/>
      <c r="BS4" s="251"/>
      <c r="BT4" s="251"/>
      <c r="BU4" s="251"/>
      <c r="BV4" s="251"/>
      <c r="BW4" s="251"/>
      <c r="BX4" s="251"/>
      <c r="BY4" s="251"/>
      <c r="BZ4" s="251"/>
      <c r="CA4" s="251"/>
      <c r="CB4" s="251"/>
      <c r="CC4" s="251"/>
      <c r="CD4" s="251"/>
      <c r="CE4" s="251"/>
      <c r="CF4" s="251"/>
      <c r="CG4" s="251"/>
      <c r="CH4" s="251"/>
      <c r="CI4" s="251"/>
      <c r="CJ4" s="251"/>
      <c r="CK4" s="251"/>
      <c r="CL4" s="251"/>
      <c r="CM4" s="251"/>
      <c r="CN4" s="251"/>
      <c r="CO4" s="251"/>
      <c r="CP4" s="251"/>
      <c r="CQ4" s="251"/>
      <c r="CR4" s="251"/>
      <c r="CS4" s="251"/>
      <c r="CT4" s="251"/>
      <c r="CU4" s="251"/>
      <c r="CV4" s="251"/>
      <c r="CW4" s="251"/>
      <c r="CX4" s="251"/>
      <c r="CY4" s="251"/>
      <c r="CZ4" s="251"/>
      <c r="DA4" s="251"/>
      <c r="DB4" s="251"/>
      <c r="DC4" s="251"/>
      <c r="DD4" s="251"/>
      <c r="DE4" s="251"/>
      <c r="DF4" s="251"/>
      <c r="DG4" s="251"/>
      <c r="DH4" s="251"/>
      <c r="DI4" s="251"/>
      <c r="DJ4" s="252"/>
      <c r="DK4" s="188" t="s">
        <v>14</v>
      </c>
      <c r="DL4" s="189" t="s">
        <v>15</v>
      </c>
      <c r="DM4" s="190"/>
      <c r="DN4" s="191"/>
      <c r="DO4" s="198" t="s">
        <v>3</v>
      </c>
      <c r="DP4" s="198"/>
      <c r="DQ4" s="198"/>
      <c r="DR4" s="198"/>
      <c r="DS4" s="198"/>
      <c r="DT4" s="198"/>
      <c r="DU4" s="198"/>
      <c r="DV4" s="198"/>
      <c r="DW4" s="198"/>
      <c r="DX4" s="198"/>
      <c r="DY4" s="198"/>
      <c r="DZ4" s="198"/>
      <c r="EA4" s="198"/>
      <c r="EB4" s="198"/>
      <c r="EC4" s="198"/>
      <c r="ED4" s="198"/>
      <c r="EE4" s="198"/>
      <c r="EF4" s="198"/>
      <c r="EG4" s="188" t="s">
        <v>16</v>
      </c>
      <c r="EH4" s="200" t="s">
        <v>17</v>
      </c>
      <c r="EI4" s="201"/>
      <c r="EJ4" s="202"/>
    </row>
    <row r="5" spans="1:141" s="9" customFormat="1" ht="15" customHeight="1" x14ac:dyDescent="0.3">
      <c r="A5" s="227"/>
      <c r="B5" s="124"/>
      <c r="C5" s="230"/>
      <c r="D5" s="230"/>
      <c r="E5" s="235"/>
      <c r="F5" s="236"/>
      <c r="G5" s="236"/>
      <c r="H5" s="236"/>
      <c r="I5" s="237"/>
      <c r="J5" s="244"/>
      <c r="K5" s="245"/>
      <c r="L5" s="245"/>
      <c r="M5" s="245"/>
      <c r="N5" s="246"/>
      <c r="O5" s="209" t="s">
        <v>7</v>
      </c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1"/>
      <c r="BA5" s="212" t="s">
        <v>2</v>
      </c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212"/>
      <c r="BO5" s="212"/>
      <c r="BP5" s="167" t="s">
        <v>8</v>
      </c>
      <c r="BQ5" s="168"/>
      <c r="BR5" s="168"/>
      <c r="BS5" s="162" t="s">
        <v>18</v>
      </c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3"/>
      <c r="CJ5" s="173" t="s">
        <v>0</v>
      </c>
      <c r="CK5" s="174"/>
      <c r="CL5" s="174"/>
      <c r="CM5" s="174"/>
      <c r="CN5" s="174"/>
      <c r="CO5" s="174"/>
      <c r="CP5" s="174"/>
      <c r="CQ5" s="174"/>
      <c r="CR5" s="254"/>
      <c r="CS5" s="162" t="s">
        <v>1</v>
      </c>
      <c r="CT5" s="165"/>
      <c r="CU5" s="165"/>
      <c r="CV5" s="165"/>
      <c r="CW5" s="165"/>
      <c r="CX5" s="165"/>
      <c r="CY5" s="165"/>
      <c r="CZ5" s="165"/>
      <c r="DA5" s="165"/>
      <c r="DB5" s="212" t="s">
        <v>19</v>
      </c>
      <c r="DC5" s="212"/>
      <c r="DD5" s="212"/>
      <c r="DE5" s="167" t="s">
        <v>20</v>
      </c>
      <c r="DF5" s="168"/>
      <c r="DG5" s="169"/>
      <c r="DH5" s="167" t="s">
        <v>21</v>
      </c>
      <c r="DI5" s="168"/>
      <c r="DJ5" s="169"/>
      <c r="DK5" s="188"/>
      <c r="DL5" s="192"/>
      <c r="DM5" s="193"/>
      <c r="DN5" s="194"/>
      <c r="DO5" s="213"/>
      <c r="DP5" s="213"/>
      <c r="DQ5" s="214"/>
      <c r="DR5" s="214"/>
      <c r="DS5" s="214"/>
      <c r="DT5" s="214"/>
      <c r="DU5" s="167" t="s">
        <v>22</v>
      </c>
      <c r="DV5" s="168"/>
      <c r="DW5" s="169"/>
      <c r="DX5" s="186"/>
      <c r="DY5" s="187"/>
      <c r="DZ5" s="187"/>
      <c r="EA5" s="187"/>
      <c r="EB5" s="187"/>
      <c r="EC5" s="187"/>
      <c r="ED5" s="187"/>
      <c r="EE5" s="187"/>
      <c r="EF5" s="187"/>
      <c r="EG5" s="188"/>
      <c r="EH5" s="203"/>
      <c r="EI5" s="204"/>
      <c r="EJ5" s="205"/>
    </row>
    <row r="6" spans="1:141" s="9" customFormat="1" ht="177.75" customHeight="1" x14ac:dyDescent="0.3">
      <c r="A6" s="227"/>
      <c r="B6" s="124"/>
      <c r="C6" s="230"/>
      <c r="D6" s="230"/>
      <c r="E6" s="238"/>
      <c r="F6" s="239"/>
      <c r="G6" s="239"/>
      <c r="H6" s="239"/>
      <c r="I6" s="240"/>
      <c r="J6" s="247"/>
      <c r="K6" s="248"/>
      <c r="L6" s="248"/>
      <c r="M6" s="248"/>
      <c r="N6" s="249"/>
      <c r="O6" s="217" t="s">
        <v>239</v>
      </c>
      <c r="P6" s="218"/>
      <c r="Q6" s="218"/>
      <c r="R6" s="218"/>
      <c r="S6" s="219"/>
      <c r="T6" s="220" t="s">
        <v>236</v>
      </c>
      <c r="U6" s="221"/>
      <c r="V6" s="221"/>
      <c r="W6" s="221"/>
      <c r="X6" s="222"/>
      <c r="Y6" s="220" t="s">
        <v>235</v>
      </c>
      <c r="Z6" s="221"/>
      <c r="AA6" s="221"/>
      <c r="AB6" s="221"/>
      <c r="AC6" s="222"/>
      <c r="AD6" s="220" t="s">
        <v>234</v>
      </c>
      <c r="AE6" s="221"/>
      <c r="AF6" s="221"/>
      <c r="AG6" s="221"/>
      <c r="AH6" s="222"/>
      <c r="AI6" s="220" t="s">
        <v>243</v>
      </c>
      <c r="AJ6" s="221"/>
      <c r="AK6" s="221"/>
      <c r="AL6" s="221"/>
      <c r="AM6" s="222"/>
      <c r="AN6" s="220" t="s">
        <v>237</v>
      </c>
      <c r="AO6" s="221"/>
      <c r="AP6" s="221"/>
      <c r="AQ6" s="221"/>
      <c r="AR6" s="222"/>
      <c r="AS6" s="220" t="s">
        <v>238</v>
      </c>
      <c r="AT6" s="221"/>
      <c r="AU6" s="221"/>
      <c r="AV6" s="221"/>
      <c r="AW6" s="222"/>
      <c r="AX6" s="253" t="s">
        <v>29</v>
      </c>
      <c r="AY6" s="253"/>
      <c r="AZ6" s="253"/>
      <c r="BA6" s="175" t="s">
        <v>30</v>
      </c>
      <c r="BB6" s="176"/>
      <c r="BC6" s="176"/>
      <c r="BD6" s="175" t="s">
        <v>31</v>
      </c>
      <c r="BE6" s="176"/>
      <c r="BF6" s="177"/>
      <c r="BG6" s="156" t="s">
        <v>32</v>
      </c>
      <c r="BH6" s="166"/>
      <c r="BI6" s="157"/>
      <c r="BJ6" s="156" t="s">
        <v>33</v>
      </c>
      <c r="BK6" s="166"/>
      <c r="BL6" s="166"/>
      <c r="BM6" s="178" t="s">
        <v>34</v>
      </c>
      <c r="BN6" s="179"/>
      <c r="BO6" s="179"/>
      <c r="BP6" s="183"/>
      <c r="BQ6" s="184"/>
      <c r="BR6" s="184"/>
      <c r="BS6" s="180" t="s">
        <v>35</v>
      </c>
      <c r="BT6" s="181"/>
      <c r="BU6" s="181"/>
      <c r="BV6" s="181"/>
      <c r="BW6" s="182"/>
      <c r="BX6" s="172" t="s">
        <v>36</v>
      </c>
      <c r="BY6" s="172"/>
      <c r="BZ6" s="172"/>
      <c r="CA6" s="172" t="s">
        <v>37</v>
      </c>
      <c r="CB6" s="172"/>
      <c r="CC6" s="172"/>
      <c r="CD6" s="172" t="s">
        <v>38</v>
      </c>
      <c r="CE6" s="172"/>
      <c r="CF6" s="172"/>
      <c r="CG6" s="172" t="s">
        <v>39</v>
      </c>
      <c r="CH6" s="172"/>
      <c r="CI6" s="172"/>
      <c r="CJ6" s="172" t="s">
        <v>46</v>
      </c>
      <c r="CK6" s="172"/>
      <c r="CL6" s="172"/>
      <c r="CM6" s="173" t="s">
        <v>47</v>
      </c>
      <c r="CN6" s="174"/>
      <c r="CO6" s="174"/>
      <c r="CP6" s="172" t="s">
        <v>40</v>
      </c>
      <c r="CQ6" s="172"/>
      <c r="CR6" s="172"/>
      <c r="CS6" s="215" t="s">
        <v>41</v>
      </c>
      <c r="CT6" s="216"/>
      <c r="CU6" s="174"/>
      <c r="CV6" s="172" t="s">
        <v>42</v>
      </c>
      <c r="CW6" s="172"/>
      <c r="CX6" s="172"/>
      <c r="CY6" s="173" t="s">
        <v>48</v>
      </c>
      <c r="CZ6" s="174"/>
      <c r="DA6" s="174"/>
      <c r="DB6" s="212"/>
      <c r="DC6" s="212"/>
      <c r="DD6" s="212"/>
      <c r="DE6" s="183"/>
      <c r="DF6" s="184"/>
      <c r="DG6" s="185"/>
      <c r="DH6" s="183"/>
      <c r="DI6" s="184"/>
      <c r="DJ6" s="185"/>
      <c r="DK6" s="188"/>
      <c r="DL6" s="195"/>
      <c r="DM6" s="196"/>
      <c r="DN6" s="197"/>
      <c r="DO6" s="167" t="s">
        <v>49</v>
      </c>
      <c r="DP6" s="168"/>
      <c r="DQ6" s="169"/>
      <c r="DR6" s="167" t="s">
        <v>50</v>
      </c>
      <c r="DS6" s="168"/>
      <c r="DT6" s="169"/>
      <c r="DU6" s="183"/>
      <c r="DV6" s="184"/>
      <c r="DW6" s="185"/>
      <c r="DX6" s="167" t="s">
        <v>51</v>
      </c>
      <c r="DY6" s="168"/>
      <c r="DZ6" s="169"/>
      <c r="EA6" s="167" t="s">
        <v>52</v>
      </c>
      <c r="EB6" s="168"/>
      <c r="EC6" s="169"/>
      <c r="ED6" s="170" t="s">
        <v>53</v>
      </c>
      <c r="EE6" s="171"/>
      <c r="EF6" s="171"/>
      <c r="EG6" s="188"/>
      <c r="EH6" s="206"/>
      <c r="EI6" s="207"/>
      <c r="EJ6" s="208"/>
    </row>
    <row r="7" spans="1:141" s="10" customFormat="1" ht="36" customHeight="1" x14ac:dyDescent="0.3">
      <c r="A7" s="227"/>
      <c r="B7" s="124"/>
      <c r="C7" s="230"/>
      <c r="D7" s="230"/>
      <c r="E7" s="160" t="s">
        <v>43</v>
      </c>
      <c r="F7" s="156" t="s">
        <v>55</v>
      </c>
      <c r="G7" s="166"/>
      <c r="H7" s="166"/>
      <c r="I7" s="157"/>
      <c r="J7" s="160" t="s">
        <v>43</v>
      </c>
      <c r="K7" s="156" t="s">
        <v>55</v>
      </c>
      <c r="L7" s="166"/>
      <c r="M7" s="166"/>
      <c r="N7" s="157"/>
      <c r="O7" s="160" t="s">
        <v>43</v>
      </c>
      <c r="P7" s="156" t="s">
        <v>55</v>
      </c>
      <c r="Q7" s="166"/>
      <c r="R7" s="166"/>
      <c r="S7" s="157"/>
      <c r="T7" s="160" t="s">
        <v>43</v>
      </c>
      <c r="U7" s="156" t="s">
        <v>55</v>
      </c>
      <c r="V7" s="166"/>
      <c r="W7" s="166"/>
      <c r="X7" s="157"/>
      <c r="Y7" s="160" t="s">
        <v>43</v>
      </c>
      <c r="Z7" s="156" t="s">
        <v>55</v>
      </c>
      <c r="AA7" s="166"/>
      <c r="AB7" s="166"/>
      <c r="AC7" s="157"/>
      <c r="AD7" s="160" t="s">
        <v>43</v>
      </c>
      <c r="AE7" s="156" t="s">
        <v>55</v>
      </c>
      <c r="AF7" s="166"/>
      <c r="AG7" s="166"/>
      <c r="AH7" s="157"/>
      <c r="AI7" s="160" t="s">
        <v>43</v>
      </c>
      <c r="AJ7" s="156" t="s">
        <v>55</v>
      </c>
      <c r="AK7" s="166"/>
      <c r="AL7" s="166"/>
      <c r="AM7" s="157"/>
      <c r="AN7" s="160" t="s">
        <v>43</v>
      </c>
      <c r="AO7" s="156" t="s">
        <v>55</v>
      </c>
      <c r="AP7" s="166"/>
      <c r="AQ7" s="166"/>
      <c r="AR7" s="157"/>
      <c r="AS7" s="160" t="s">
        <v>43</v>
      </c>
      <c r="AT7" s="156" t="s">
        <v>55</v>
      </c>
      <c r="AU7" s="166"/>
      <c r="AV7" s="166"/>
      <c r="AW7" s="157"/>
      <c r="AX7" s="160" t="s">
        <v>43</v>
      </c>
      <c r="AY7" s="162" t="s">
        <v>55</v>
      </c>
      <c r="AZ7" s="163"/>
      <c r="BA7" s="160" t="s">
        <v>43</v>
      </c>
      <c r="BB7" s="162" t="s">
        <v>55</v>
      </c>
      <c r="BC7" s="163"/>
      <c r="BD7" s="160" t="s">
        <v>43</v>
      </c>
      <c r="BE7" s="162" t="s">
        <v>55</v>
      </c>
      <c r="BF7" s="163"/>
      <c r="BG7" s="160" t="s">
        <v>43</v>
      </c>
      <c r="BH7" s="162" t="s">
        <v>55</v>
      </c>
      <c r="BI7" s="163"/>
      <c r="BJ7" s="160" t="s">
        <v>43</v>
      </c>
      <c r="BK7" s="162" t="s">
        <v>55</v>
      </c>
      <c r="BL7" s="163"/>
      <c r="BM7" s="160" t="s">
        <v>43</v>
      </c>
      <c r="BN7" s="162" t="s">
        <v>55</v>
      </c>
      <c r="BO7" s="163"/>
      <c r="BP7" s="160" t="s">
        <v>43</v>
      </c>
      <c r="BQ7" s="162" t="s">
        <v>55</v>
      </c>
      <c r="BR7" s="163"/>
      <c r="BS7" s="160" t="s">
        <v>43</v>
      </c>
      <c r="BT7" s="162" t="s">
        <v>55</v>
      </c>
      <c r="BU7" s="165"/>
      <c r="BV7" s="165"/>
      <c r="BW7" s="163"/>
      <c r="BX7" s="160" t="s">
        <v>43</v>
      </c>
      <c r="BY7" s="162" t="s">
        <v>55</v>
      </c>
      <c r="BZ7" s="163"/>
      <c r="CA7" s="160" t="s">
        <v>43</v>
      </c>
      <c r="CB7" s="162" t="s">
        <v>55</v>
      </c>
      <c r="CC7" s="163"/>
      <c r="CD7" s="160" t="s">
        <v>43</v>
      </c>
      <c r="CE7" s="162" t="s">
        <v>55</v>
      </c>
      <c r="CF7" s="163"/>
      <c r="CG7" s="160" t="s">
        <v>43</v>
      </c>
      <c r="CH7" s="162" t="s">
        <v>55</v>
      </c>
      <c r="CI7" s="163"/>
      <c r="CJ7" s="160" t="s">
        <v>43</v>
      </c>
      <c r="CK7" s="162" t="s">
        <v>55</v>
      </c>
      <c r="CL7" s="163"/>
      <c r="CM7" s="160" t="s">
        <v>43</v>
      </c>
      <c r="CN7" s="162" t="s">
        <v>55</v>
      </c>
      <c r="CO7" s="163"/>
      <c r="CP7" s="160" t="s">
        <v>43</v>
      </c>
      <c r="CQ7" s="162" t="s">
        <v>55</v>
      </c>
      <c r="CR7" s="163"/>
      <c r="CS7" s="160" t="s">
        <v>43</v>
      </c>
      <c r="CT7" s="162" t="s">
        <v>55</v>
      </c>
      <c r="CU7" s="163"/>
      <c r="CV7" s="160" t="s">
        <v>43</v>
      </c>
      <c r="CW7" s="162" t="s">
        <v>55</v>
      </c>
      <c r="CX7" s="163"/>
      <c r="CY7" s="160" t="s">
        <v>43</v>
      </c>
      <c r="CZ7" s="162" t="s">
        <v>55</v>
      </c>
      <c r="DA7" s="163"/>
      <c r="DB7" s="160" t="s">
        <v>43</v>
      </c>
      <c r="DC7" s="162" t="s">
        <v>55</v>
      </c>
      <c r="DD7" s="163"/>
      <c r="DE7" s="160" t="s">
        <v>43</v>
      </c>
      <c r="DF7" s="162" t="s">
        <v>55</v>
      </c>
      <c r="DG7" s="163"/>
      <c r="DH7" s="160" t="s">
        <v>43</v>
      </c>
      <c r="DI7" s="162" t="s">
        <v>55</v>
      </c>
      <c r="DJ7" s="163"/>
      <c r="DK7" s="164" t="s">
        <v>9</v>
      </c>
      <c r="DL7" s="160" t="s">
        <v>43</v>
      </c>
      <c r="DM7" s="162" t="s">
        <v>55</v>
      </c>
      <c r="DN7" s="163"/>
      <c r="DO7" s="160" t="s">
        <v>43</v>
      </c>
      <c r="DP7" s="162" t="s">
        <v>55</v>
      </c>
      <c r="DQ7" s="163"/>
      <c r="DR7" s="160" t="s">
        <v>43</v>
      </c>
      <c r="DS7" s="162" t="s">
        <v>55</v>
      </c>
      <c r="DT7" s="163"/>
      <c r="DU7" s="160" t="s">
        <v>43</v>
      </c>
      <c r="DV7" s="162" t="s">
        <v>55</v>
      </c>
      <c r="DW7" s="163"/>
      <c r="DX7" s="160" t="s">
        <v>43</v>
      </c>
      <c r="DY7" s="162" t="s">
        <v>55</v>
      </c>
      <c r="DZ7" s="163"/>
      <c r="EA7" s="160" t="s">
        <v>43</v>
      </c>
      <c r="EB7" s="162" t="s">
        <v>55</v>
      </c>
      <c r="EC7" s="163"/>
      <c r="ED7" s="160" t="s">
        <v>43</v>
      </c>
      <c r="EE7" s="162" t="s">
        <v>55</v>
      </c>
      <c r="EF7" s="163"/>
      <c r="EG7" s="188" t="s">
        <v>9</v>
      </c>
      <c r="EH7" s="160" t="s">
        <v>43</v>
      </c>
      <c r="EI7" s="162" t="s">
        <v>55</v>
      </c>
      <c r="EJ7" s="163"/>
    </row>
    <row r="8" spans="1:141" s="27" customFormat="1" ht="101.25" customHeight="1" x14ac:dyDescent="0.25">
      <c r="A8" s="228"/>
      <c r="B8" s="125"/>
      <c r="C8" s="231"/>
      <c r="D8" s="231"/>
      <c r="E8" s="161"/>
      <c r="F8" s="35" t="s">
        <v>245</v>
      </c>
      <c r="G8" s="26" t="str">
        <f>L8</f>
        <v>փաստացի           (2ամիս)</v>
      </c>
      <c r="H8" s="36" t="s">
        <v>244</v>
      </c>
      <c r="I8" s="26" t="s">
        <v>54</v>
      </c>
      <c r="J8" s="161"/>
      <c r="K8" s="35" t="str">
        <f>F8</f>
        <v>ծրագիր (առաջին եռամսյակ)</v>
      </c>
      <c r="L8" s="26" t="s">
        <v>246</v>
      </c>
      <c r="M8" s="36" t="str">
        <f>H8</f>
        <v>կատ. %-ը 1-ին կիսամյակի  նկատմամբ</v>
      </c>
      <c r="N8" s="26" t="s">
        <v>54</v>
      </c>
      <c r="O8" s="161"/>
      <c r="P8" s="35" t="str">
        <f>K8</f>
        <v>ծրագիր (առաջին եռամսյակ)</v>
      </c>
      <c r="Q8" s="26" t="str">
        <f>L8</f>
        <v>փաստացի           (2ամիս)</v>
      </c>
      <c r="R8" s="36" t="str">
        <f>M8</f>
        <v>կատ. %-ը 1-ին կիսամյակի  նկատմամբ</v>
      </c>
      <c r="S8" s="26" t="s">
        <v>54</v>
      </c>
      <c r="T8" s="161"/>
      <c r="U8" s="35" t="str">
        <f>P8</f>
        <v>ծրագիր (առաջին եռամսյակ)</v>
      </c>
      <c r="V8" s="26" t="str">
        <f>Q8</f>
        <v>փաստացի           (2ամիս)</v>
      </c>
      <c r="W8" s="36" t="str">
        <f>R8</f>
        <v>կատ. %-ը 1-ին կիսամյակի  նկատմամբ</v>
      </c>
      <c r="X8" s="26" t="s">
        <v>54</v>
      </c>
      <c r="Y8" s="161"/>
      <c r="Z8" s="35" t="str">
        <f>U8</f>
        <v>ծրագիր (առաջին եռամսյակ)</v>
      </c>
      <c r="AA8" s="26" t="str">
        <f>V8</f>
        <v>փաստացի           (2ամիս)</v>
      </c>
      <c r="AB8" s="36" t="str">
        <f>W8</f>
        <v>կատ. %-ը 1-ին կիսամյակի  նկատմամբ</v>
      </c>
      <c r="AC8" s="26" t="s">
        <v>54</v>
      </c>
      <c r="AD8" s="161"/>
      <c r="AE8" s="35" t="str">
        <f>Z8</f>
        <v>ծրագիր (առաջին եռամսյակ)</v>
      </c>
      <c r="AF8" s="26" t="str">
        <f>AA8</f>
        <v>փաստացի           (2ամիս)</v>
      </c>
      <c r="AG8" s="36" t="str">
        <f>AB8</f>
        <v>կատ. %-ը 1-ին կիսամյակի  նկատմամբ</v>
      </c>
      <c r="AH8" s="26" t="s">
        <v>54</v>
      </c>
      <c r="AI8" s="161"/>
      <c r="AJ8" s="35" t="str">
        <f>Z8</f>
        <v>ծրագիր (առաջին եռամսյակ)</v>
      </c>
      <c r="AK8" s="26" t="str">
        <f>AA8</f>
        <v>փաստացի           (2ամիս)</v>
      </c>
      <c r="AL8" s="36" t="str">
        <f>AB8</f>
        <v>կատ. %-ը 1-ին կիսամյակի  նկատմամբ</v>
      </c>
      <c r="AM8" s="26" t="s">
        <v>54</v>
      </c>
      <c r="AN8" s="161"/>
      <c r="AO8" s="35" t="str">
        <f>AJ8</f>
        <v>ծրագիր (առաջին եռամսյակ)</v>
      </c>
      <c r="AP8" s="26" t="str">
        <f>AK8</f>
        <v>փաստացի           (2ամիս)</v>
      </c>
      <c r="AQ8" s="26" t="str">
        <f>AL8</f>
        <v>կատ. %-ը 1-ին կիսամյակի  նկատմամբ</v>
      </c>
      <c r="AR8" s="26" t="s">
        <v>54</v>
      </c>
      <c r="AS8" s="161"/>
      <c r="AT8" s="35" t="str">
        <f>AO8</f>
        <v>ծրագիր (առաջին եռամսյակ)</v>
      </c>
      <c r="AU8" s="26" t="str">
        <f>AP8</f>
        <v>փաստացի           (2ամիս)</v>
      </c>
      <c r="AV8" s="36" t="str">
        <f>AQ8</f>
        <v>կատ. %-ը 1-ին կիսամյակի  նկատմամբ</v>
      </c>
      <c r="AW8" s="26" t="s">
        <v>54</v>
      </c>
      <c r="AX8" s="161"/>
      <c r="AY8" s="35" t="str">
        <f>AT8</f>
        <v>ծրագիր (առաջին եռամսյակ)</v>
      </c>
      <c r="AZ8" s="26" t="str">
        <f>AU8</f>
        <v>փաստացի           (2ամիս)</v>
      </c>
      <c r="BA8" s="161"/>
      <c r="BB8" s="35" t="str">
        <f>AY8</f>
        <v>ծրագիր (առաջին եռամսյակ)</v>
      </c>
      <c r="BC8" s="26" t="str">
        <f>AZ8</f>
        <v>փաստացի           (2ամիս)</v>
      </c>
      <c r="BD8" s="161"/>
      <c r="BE8" s="35" t="str">
        <f>BB8</f>
        <v>ծրագիր (առաջին եռամսյակ)</v>
      </c>
      <c r="BF8" s="26" t="str">
        <f>BC8</f>
        <v>փաստացի           (2ամիս)</v>
      </c>
      <c r="BG8" s="161"/>
      <c r="BH8" s="35" t="str">
        <f>BE8</f>
        <v>ծրագիր (առաջին եռամսյակ)</v>
      </c>
      <c r="BI8" s="26" t="str">
        <f>BC8</f>
        <v>փաստացի           (2ամիս)</v>
      </c>
      <c r="BJ8" s="161"/>
      <c r="BK8" s="35" t="str">
        <f>BH8</f>
        <v>ծրագիր (առաջին եռամսյակ)</v>
      </c>
      <c r="BL8" s="26" t="str">
        <f>BI8</f>
        <v>փաստացի           (2ամիս)</v>
      </c>
      <c r="BM8" s="161"/>
      <c r="BN8" s="35" t="str">
        <f>BK8</f>
        <v>ծրագիր (առաջին եռամսյակ)</v>
      </c>
      <c r="BO8" s="26" t="str">
        <f>BL8</f>
        <v>փաստացի           (2ամիս)</v>
      </c>
      <c r="BP8" s="161"/>
      <c r="BQ8" s="35" t="str">
        <f>BN8</f>
        <v>ծրագիր (առաջին եռամսյակ)</v>
      </c>
      <c r="BR8" s="26" t="str">
        <f>BL8</f>
        <v>փաստացի           (2ամիս)</v>
      </c>
      <c r="BS8" s="161"/>
      <c r="BT8" s="35" t="str">
        <f>BQ8</f>
        <v>ծրագիր (առաջին եռամսյակ)</v>
      </c>
      <c r="BU8" s="26" t="str">
        <f>BR8</f>
        <v>փաստացի           (2ամիս)</v>
      </c>
      <c r="BV8" s="36" t="str">
        <f>AQ8</f>
        <v>կատ. %-ը 1-ին կիսամյակի  նկատմամբ</v>
      </c>
      <c r="BW8" s="26" t="s">
        <v>54</v>
      </c>
      <c r="BX8" s="161"/>
      <c r="BY8" s="35" t="str">
        <f>BT8</f>
        <v>ծրագիր (առաջին եռամսյակ)</v>
      </c>
      <c r="BZ8" s="26" t="str">
        <f>BU8</f>
        <v>փաստացի           (2ամիս)</v>
      </c>
      <c r="CA8" s="161"/>
      <c r="CB8" s="35" t="str">
        <f>BY8</f>
        <v>ծրագիր (առաջին եռամսյակ)</v>
      </c>
      <c r="CC8" s="26" t="str">
        <f>BZ8</f>
        <v>փաստացի           (2ամիս)</v>
      </c>
      <c r="CD8" s="161"/>
      <c r="CE8" s="35" t="str">
        <f>CB8</f>
        <v>ծրագիր (առաջին եռամսյակ)</v>
      </c>
      <c r="CF8" s="26" t="str">
        <f>CC8</f>
        <v>փաստացի           (2ամիս)</v>
      </c>
      <c r="CG8" s="161"/>
      <c r="CH8" s="35" t="str">
        <f>CE8</f>
        <v>ծրագիր (առաջին եռամսյակ)</v>
      </c>
      <c r="CI8" s="26" t="str">
        <f>CF8</f>
        <v>փաստացի           (2ամիս)</v>
      </c>
      <c r="CJ8" s="161"/>
      <c r="CK8" s="35" t="str">
        <f>CH8</f>
        <v>ծրագիր (առաջին եռամսյակ)</v>
      </c>
      <c r="CL8" s="26" t="str">
        <f>CI8</f>
        <v>փաստացի           (2ամիս)</v>
      </c>
      <c r="CM8" s="161"/>
      <c r="CN8" s="35" t="str">
        <f>CK8</f>
        <v>ծրագիր (առաջին եռամսյակ)</v>
      </c>
      <c r="CO8" s="26" t="str">
        <f>CL8</f>
        <v>փաստացի           (2ամիս)</v>
      </c>
      <c r="CP8" s="161"/>
      <c r="CQ8" s="35" t="str">
        <f>CN8</f>
        <v>ծրագիր (առաջին եռամսյակ)</v>
      </c>
      <c r="CR8" s="26" t="str">
        <f>CO8</f>
        <v>փաստացի           (2ամիս)</v>
      </c>
      <c r="CS8" s="161"/>
      <c r="CT8" s="35" t="str">
        <f>CQ8</f>
        <v>ծրագիր (առաջին եռամսյակ)</v>
      </c>
      <c r="CU8" s="26" t="str">
        <f>CR8</f>
        <v>փաստացի           (2ամիս)</v>
      </c>
      <c r="CV8" s="161"/>
      <c r="CW8" s="35" t="str">
        <f>CT8</f>
        <v>ծրագիր (առաջին եռամսյակ)</v>
      </c>
      <c r="CX8" s="26" t="str">
        <f>CU8</f>
        <v>փաստացի           (2ամիս)</v>
      </c>
      <c r="CY8" s="161"/>
      <c r="CZ8" s="35" t="str">
        <f>CW8</f>
        <v>ծրագիր (առաջին եռամսյակ)</v>
      </c>
      <c r="DA8" s="26" t="str">
        <f>CX8</f>
        <v>փաստացի           (2ամիս)</v>
      </c>
      <c r="DB8" s="161"/>
      <c r="DC8" s="35" t="str">
        <f>CZ8</f>
        <v>ծրագիր (առաջին եռամսյակ)</v>
      </c>
      <c r="DD8" s="26" t="str">
        <f>DA8</f>
        <v>փաստացի           (2ամիս)</v>
      </c>
      <c r="DE8" s="161"/>
      <c r="DF8" s="35" t="str">
        <f>DC8</f>
        <v>ծրագիր (առաջին եռամսյակ)</v>
      </c>
      <c r="DG8" s="26" t="str">
        <f>DD8</f>
        <v>փաստացի           (2ամիս)</v>
      </c>
      <c r="DH8" s="161"/>
      <c r="DI8" s="35" t="str">
        <f>DF8</f>
        <v>ծրագիր (առաջին եռամսյակ)</v>
      </c>
      <c r="DJ8" s="26" t="str">
        <f>DG8</f>
        <v>փաստացի           (2ամիս)</v>
      </c>
      <c r="DK8" s="164"/>
      <c r="DL8" s="161"/>
      <c r="DM8" s="35" t="str">
        <f>DI8</f>
        <v>ծրագիր (առաջին եռամսյակ)</v>
      </c>
      <c r="DN8" s="26" t="str">
        <f>DJ8</f>
        <v>փաստացի           (2ամիս)</v>
      </c>
      <c r="DO8" s="161"/>
      <c r="DP8" s="35" t="str">
        <f>DM8</f>
        <v>ծրագիր (առաջին եռամսյակ)</v>
      </c>
      <c r="DQ8" s="26" t="str">
        <f>DN8</f>
        <v>փաստացի           (2ամիս)</v>
      </c>
      <c r="DR8" s="161"/>
      <c r="DS8" s="35" t="str">
        <f>DP8</f>
        <v>ծրագիր (առաջին եռամսյակ)</v>
      </c>
      <c r="DT8" s="26" t="str">
        <f>DQ8</f>
        <v>փաստացի           (2ամիս)</v>
      </c>
      <c r="DU8" s="161"/>
      <c r="DV8" s="35" t="str">
        <f>DS8</f>
        <v>ծրագիր (առաջին եռամսյակ)</v>
      </c>
      <c r="DW8" s="26" t="str">
        <f>DT8</f>
        <v>փաստացի           (2ամիս)</v>
      </c>
      <c r="DX8" s="161"/>
      <c r="DY8" s="35" t="str">
        <f>DV8</f>
        <v>ծրագիր (առաջին եռամսյակ)</v>
      </c>
      <c r="DZ8" s="26" t="str">
        <f>DW8</f>
        <v>փաստացի           (2ամիս)</v>
      </c>
      <c r="EA8" s="161"/>
      <c r="EB8" s="35" t="str">
        <f>DY8</f>
        <v>ծրագիր (առաջին եռամսյակ)</v>
      </c>
      <c r="EC8" s="26" t="str">
        <f>DZ8</f>
        <v>փաստացի           (2ամիս)</v>
      </c>
      <c r="ED8" s="161"/>
      <c r="EE8" s="35" t="str">
        <f>EB8</f>
        <v>ծրագիր (առաջին եռամսյակ)</v>
      </c>
      <c r="EF8" s="26" t="str">
        <f>EC8</f>
        <v>փաստացի           (2ամիս)</v>
      </c>
      <c r="EG8" s="188"/>
      <c r="EH8" s="161"/>
      <c r="EI8" s="35" t="str">
        <f>EE8</f>
        <v>ծրագիր (առաջին եռամսյակ)</v>
      </c>
      <c r="EJ8" s="26" t="str">
        <f>EF8</f>
        <v>փաստացի           (2ամիս)</v>
      </c>
    </row>
    <row r="9" spans="1:14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18" t="s">
        <v>56</v>
      </c>
      <c r="C10" s="47">
        <v>244751.9</v>
      </c>
      <c r="D10" s="47">
        <v>15082.6</v>
      </c>
      <c r="E10" s="25">
        <f t="shared" ref="E10:E13" si="0">DL10+EH10-ED10</f>
        <v>6956508.967830372</v>
      </c>
      <c r="F10" s="33">
        <f>E10/12*3</f>
        <v>1739127.241957593</v>
      </c>
      <c r="G10" s="12">
        <f t="shared" ref="G10:G16" si="1">DN10+EJ10-EF10</f>
        <v>812523.70000000019</v>
      </c>
      <c r="H10" s="12">
        <f>G10/F10*100</f>
        <v>46.720198522415693</v>
      </c>
      <c r="I10" s="12">
        <f>G10/E10*100</f>
        <v>11.680049630603923</v>
      </c>
      <c r="J10" s="12">
        <f>T10+Y10+AD10+AI10+AN10+AS10+AX10+BP10+BX10+CA10+CD10+CG10+CJ10+CP10+CS10+CY10+DB10+DH10</f>
        <v>1616000</v>
      </c>
      <c r="K10" s="12">
        <f>U10+Z10+AE10+AJ10+AO10+AT10+AY10+BQ10+BY10+CB10+CE10+CH10+CK10+CQ10+CT10+CZ10+DC10+DI10</f>
        <v>404000</v>
      </c>
      <c r="L10" s="12">
        <f>V10+AA10+AF10+AK10+AP10+AU10+AZ10+BR10+BZ10+CC10+CF10+CI10+CL10+CR10+CU10+DA10+DD10+DJ10</f>
        <v>244299.4</v>
      </c>
      <c r="M10" s="12">
        <f>L10/K10*100</f>
        <v>60.470148514851488</v>
      </c>
      <c r="N10" s="12">
        <f>L10/J10*100</f>
        <v>15.117537128712872</v>
      </c>
      <c r="O10" s="12">
        <f>T10+Y10+AD10</f>
        <v>525936</v>
      </c>
      <c r="P10" s="33">
        <f>O10/12*3</f>
        <v>131484</v>
      </c>
      <c r="Q10" s="33">
        <f t="shared" ref="Q10:Q17" si="2">V10+AA10+AF10</f>
        <v>54863</v>
      </c>
      <c r="R10" s="12">
        <f t="shared" ref="R10:R18" si="3">Q10/P10*100</f>
        <v>41.725989474004443</v>
      </c>
      <c r="S10" s="11">
        <f t="shared" ref="S10:S18" si="4">Q10/O10*100</f>
        <v>10.431497368501111</v>
      </c>
      <c r="T10" s="106">
        <v>45000</v>
      </c>
      <c r="U10" s="33">
        <f>T10/12*3</f>
        <v>11250</v>
      </c>
      <c r="V10" s="106">
        <v>5955.9</v>
      </c>
      <c r="W10" s="12">
        <f t="shared" ref="W10:W16" si="5">V10/U10*100</f>
        <v>52.941333333333333</v>
      </c>
      <c r="X10" s="11">
        <f t="shared" ref="X10:X16" si="6">V10/T10*100</f>
        <v>13.235333333333333</v>
      </c>
      <c r="Y10" s="106">
        <v>50000</v>
      </c>
      <c r="Z10" s="33">
        <f>Y10/12*3</f>
        <v>12500</v>
      </c>
      <c r="AA10" s="106">
        <v>6906</v>
      </c>
      <c r="AB10" s="12">
        <f t="shared" ref="AB10:AB18" si="7">AA10/Z10*100</f>
        <v>55.247999999999998</v>
      </c>
      <c r="AC10" s="11">
        <f t="shared" ref="AC10:AC16" si="8">AA10/Y10*100</f>
        <v>13.811999999999999</v>
      </c>
      <c r="AD10" s="106">
        <v>430936</v>
      </c>
      <c r="AE10" s="33">
        <f>AD10/12*3</f>
        <v>107734</v>
      </c>
      <c r="AF10" s="107">
        <v>42001.1</v>
      </c>
      <c r="AG10" s="12">
        <f t="shared" ref="AG10:AG16" si="9">AF10/AE10*100</f>
        <v>38.985928304899105</v>
      </c>
      <c r="AH10" s="11">
        <f t="shared" ref="AH10:AH16" si="10">AF10/AD10*100</f>
        <v>9.7464820762247761</v>
      </c>
      <c r="AI10" s="106">
        <v>562600</v>
      </c>
      <c r="AJ10" s="33">
        <f>AI10/12*3</f>
        <v>140650</v>
      </c>
      <c r="AK10" s="106">
        <v>91576.9</v>
      </c>
      <c r="AL10" s="12">
        <f t="shared" ref="AL10:AL16" si="11">AK10/AJ10*100</f>
        <v>65.109776039815131</v>
      </c>
      <c r="AM10" s="11">
        <f t="shared" ref="AM10:AM16" si="12">AK10/AI10*100</f>
        <v>16.277444009953783</v>
      </c>
      <c r="AN10" s="47">
        <v>89200</v>
      </c>
      <c r="AO10" s="33">
        <f>AN10/12*3</f>
        <v>22300</v>
      </c>
      <c r="AP10" s="47">
        <v>39962.400000000001</v>
      </c>
      <c r="AQ10" s="12">
        <f t="shared" ref="AQ10:AQ16" si="13">AP10/AO10*100</f>
        <v>179.20358744394619</v>
      </c>
      <c r="AR10" s="11">
        <f t="shared" ref="AR10:AR16" si="14">AP10/AN10*100</f>
        <v>44.800896860986548</v>
      </c>
      <c r="AS10" s="47">
        <v>30000</v>
      </c>
      <c r="AT10" s="33">
        <f>AS10/12*3</f>
        <v>7500</v>
      </c>
      <c r="AU10" s="47">
        <v>3518.1</v>
      </c>
      <c r="AV10" s="12">
        <f t="shared" ref="AV10:AV16" si="15">AU10/AT10*100</f>
        <v>46.908000000000001</v>
      </c>
      <c r="AW10" s="11">
        <f t="shared" ref="AW10:AW16" si="16">AU10/AS10*100</f>
        <v>11.727</v>
      </c>
      <c r="AX10" s="38">
        <v>0</v>
      </c>
      <c r="AY10" s="33">
        <f>AX10/12*3</f>
        <v>0</v>
      </c>
      <c r="AZ10" s="47">
        <v>0</v>
      </c>
      <c r="BA10" s="38">
        <v>0</v>
      </c>
      <c r="BB10" s="33">
        <f>BA10/12*3</f>
        <v>0</v>
      </c>
      <c r="BC10" s="47">
        <v>0</v>
      </c>
      <c r="BD10" s="47">
        <v>3409345.467830372</v>
      </c>
      <c r="BE10" s="33">
        <f>BD10/12*3</f>
        <v>852336.36695759301</v>
      </c>
      <c r="BF10" s="50">
        <v>568224.30000000005</v>
      </c>
      <c r="BG10" s="38">
        <v>0</v>
      </c>
      <c r="BH10" s="33">
        <f>BG10/12*3</f>
        <v>0</v>
      </c>
      <c r="BI10" s="13"/>
      <c r="BJ10" s="47">
        <v>27165.5</v>
      </c>
      <c r="BK10" s="33">
        <f>BJ10/12*3</f>
        <v>6791.375</v>
      </c>
      <c r="BL10" s="47">
        <v>0</v>
      </c>
      <c r="BM10" s="38">
        <v>0</v>
      </c>
      <c r="BN10" s="33">
        <f>BM10/12*3</f>
        <v>0</v>
      </c>
      <c r="BO10" s="47">
        <v>0</v>
      </c>
      <c r="BP10" s="47">
        <v>0</v>
      </c>
      <c r="BQ10" s="33">
        <f>BP10/12*3</f>
        <v>0</v>
      </c>
      <c r="BR10" s="47">
        <v>0</v>
      </c>
      <c r="BS10" s="12">
        <f t="shared" ref="BS10:BS17" si="17">BX10+CA10+CD10+CG10</f>
        <v>72864</v>
      </c>
      <c r="BT10" s="33">
        <f>BS10/12*3</f>
        <v>18216</v>
      </c>
      <c r="BU10" s="12">
        <f t="shared" ref="BU10:BU17" si="18">BZ10+CC10+CF10+CI10</f>
        <v>7943.9000000000005</v>
      </c>
      <c r="BV10" s="12">
        <f t="shared" ref="BV10:BV16" si="19">BU10/BT10*100</f>
        <v>43.609464207290301</v>
      </c>
      <c r="BW10" s="11">
        <f t="shared" ref="BW10:BW16" si="20">BU10/BS10*100</f>
        <v>10.902366051822575</v>
      </c>
      <c r="BX10" s="47">
        <v>41000</v>
      </c>
      <c r="BY10" s="33">
        <f>BX10/12*3</f>
        <v>10250</v>
      </c>
      <c r="BZ10" s="47">
        <v>2366.9</v>
      </c>
      <c r="CA10" s="47">
        <v>11500</v>
      </c>
      <c r="CB10" s="33">
        <f>CA10/12*3</f>
        <v>2875</v>
      </c>
      <c r="CC10" s="105">
        <v>173.9</v>
      </c>
      <c r="CD10" s="103">
        <v>12000</v>
      </c>
      <c r="CE10" s="33">
        <f>CD10/12*3</f>
        <v>3000</v>
      </c>
      <c r="CF10" s="47">
        <v>984.8</v>
      </c>
      <c r="CG10" s="47">
        <v>8364</v>
      </c>
      <c r="CH10" s="33">
        <f>CG10/12*3</f>
        <v>2091</v>
      </c>
      <c r="CI10" s="47">
        <v>4418.3</v>
      </c>
      <c r="CJ10" s="47">
        <v>0</v>
      </c>
      <c r="CK10" s="33">
        <f>CJ10/12*3</f>
        <v>0</v>
      </c>
      <c r="CL10" s="47">
        <v>0</v>
      </c>
      <c r="CM10" s="103">
        <v>3998</v>
      </c>
      <c r="CN10" s="33">
        <f>CM10/12*3</f>
        <v>999.5</v>
      </c>
      <c r="CO10" s="47">
        <v>0</v>
      </c>
      <c r="CP10" s="104">
        <v>0</v>
      </c>
      <c r="CQ10" s="33">
        <f>CP10/12*3</f>
        <v>0</v>
      </c>
      <c r="CR10" s="47"/>
      <c r="CS10" s="47">
        <v>320400</v>
      </c>
      <c r="CT10" s="33">
        <f>CS10/12*3</f>
        <v>80100</v>
      </c>
      <c r="CU10" s="47">
        <v>40354.800000000003</v>
      </c>
      <c r="CV10" s="47">
        <v>90000</v>
      </c>
      <c r="CW10" s="33">
        <f>CV10/12*3</f>
        <v>22500</v>
      </c>
      <c r="CX10" s="47">
        <v>12521.7</v>
      </c>
      <c r="CY10" s="104">
        <v>10000</v>
      </c>
      <c r="CZ10" s="33">
        <f>CY10/12*3</f>
        <v>2500</v>
      </c>
      <c r="DA10" s="47">
        <v>4166.2</v>
      </c>
      <c r="DB10" s="47">
        <v>2000</v>
      </c>
      <c r="DC10" s="33">
        <f>DB10/12*3</f>
        <v>500</v>
      </c>
      <c r="DD10" s="47">
        <v>-28.1</v>
      </c>
      <c r="DE10" s="42">
        <v>0</v>
      </c>
      <c r="DF10" s="33">
        <f>DE10/12*3</f>
        <v>0</v>
      </c>
      <c r="DG10" s="47"/>
      <c r="DH10" s="47">
        <v>3000</v>
      </c>
      <c r="DI10" s="33">
        <f>DH10/12*3</f>
        <v>750</v>
      </c>
      <c r="DJ10" s="50">
        <v>1942.2</v>
      </c>
      <c r="DK10" s="47"/>
      <c r="DL10" s="12">
        <f>T10+Y10+AD10+AI10+AN10+AS10+AX10+BA10+BD10+BG10+BJ10+BM10+BP10+BX10+CA10+CD10+CG10+CJ10+CM10+CP10+CS10+CY10+DB10+DE10+DH10</f>
        <v>5056508.967830372</v>
      </c>
      <c r="DM10" s="12">
        <f t="shared" ref="DL10:DN11" si="21">U10+Z10+AE10+AJ10+AO10+AT10+AY10+BB10+BE10+BH10+BK10+BN10+BQ10+BY10+CB10+CE10+CH10+CK10+CN10+CQ10+CT10+CZ10+DC10+DF10+DI10</f>
        <v>1264127.241957593</v>
      </c>
      <c r="DN10" s="12">
        <f t="shared" si="21"/>
        <v>812523.70000000019</v>
      </c>
      <c r="DO10" s="47">
        <v>0</v>
      </c>
      <c r="DP10" s="33">
        <f>DO10/12*3</f>
        <v>0</v>
      </c>
      <c r="DQ10" s="47">
        <v>0</v>
      </c>
      <c r="DR10" s="47">
        <v>1900000</v>
      </c>
      <c r="DS10" s="33">
        <f>DR10/12*3</f>
        <v>475000</v>
      </c>
      <c r="DT10" s="47">
        <v>0</v>
      </c>
      <c r="DU10" s="47">
        <v>0</v>
      </c>
      <c r="DV10" s="33">
        <f>DU10/12*3</f>
        <v>0</v>
      </c>
      <c r="DW10" s="47">
        <v>0</v>
      </c>
      <c r="DX10" s="47">
        <v>0</v>
      </c>
      <c r="DY10" s="33">
        <f>DX10/12*3</f>
        <v>0</v>
      </c>
      <c r="DZ10" s="47">
        <v>0</v>
      </c>
      <c r="EA10" s="42">
        <v>0</v>
      </c>
      <c r="EB10" s="33">
        <f>EA10/12*3</f>
        <v>0</v>
      </c>
      <c r="EC10" s="47">
        <v>0</v>
      </c>
      <c r="ED10" s="47">
        <v>0</v>
      </c>
      <c r="EE10" s="33">
        <f>ED10/12*3</f>
        <v>0</v>
      </c>
      <c r="EF10" s="50"/>
      <c r="EG10" s="47">
        <v>0</v>
      </c>
      <c r="EH10" s="12">
        <f t="shared" ref="EH10:EH16" si="22">DO10+DR10+DU10+DX10+EA10+ED10</f>
        <v>1900000</v>
      </c>
      <c r="EI10" s="33">
        <f>EH10/12*3</f>
        <v>475000</v>
      </c>
      <c r="EJ10" s="47">
        <f t="shared" ref="EJ10:EJ17" si="23">DQ10+DT10+DW10+DZ10+EC10+EF10+EG10</f>
        <v>0</v>
      </c>
    </row>
    <row r="11" spans="1:141" s="112" customFormat="1" ht="20.25" customHeight="1" x14ac:dyDescent="0.2">
      <c r="A11" s="21">
        <v>2</v>
      </c>
      <c r="B11" s="118" t="s">
        <v>73</v>
      </c>
      <c r="C11" s="50">
        <v>25541.8</v>
      </c>
      <c r="D11" s="50">
        <v>0</v>
      </c>
      <c r="E11" s="25">
        <f t="shared" si="0"/>
        <v>61548.899999999994</v>
      </c>
      <c r="F11" s="33">
        <f t="shared" ref="F11:F18" si="24">E11/12*3</f>
        <v>15387.224999999999</v>
      </c>
      <c r="G11" s="20">
        <f t="shared" si="1"/>
        <v>16907.400000000001</v>
      </c>
      <c r="H11" s="20">
        <f t="shared" ref="H11:H18" si="25">G11/F11*100</f>
        <v>109.87946169630978</v>
      </c>
      <c r="I11" s="20">
        <f t="shared" ref="I11:I18" si="26">G11/E11*100</f>
        <v>27.469865424077444</v>
      </c>
      <c r="J11" s="20">
        <f>T11+Y11+AD11+AI11+AN11+AS11+AX11+BP11+BX11+CA11+CD11+CG11+CJ11+CP11+CS11+CY11+DB11+DH11</f>
        <v>11448.9</v>
      </c>
      <c r="K11" s="20">
        <f t="shared" ref="J11:L17" si="27">U11+Z11+AE11+AJ11+AO11+AT11+AY11+BQ11+BY11+CB11+CE11+CH11+CK11+CQ11+CT11+CZ11+DC11+DI11</f>
        <v>2862.2249999999995</v>
      </c>
      <c r="L11" s="20">
        <f t="shared" si="27"/>
        <v>8574.1</v>
      </c>
      <c r="M11" s="20">
        <f t="shared" ref="M11:M18" si="28">L11/K11*100</f>
        <v>299.56065648228224</v>
      </c>
      <c r="N11" s="20">
        <f t="shared" ref="N11:N18" si="29">L11/J11*100</f>
        <v>74.890164120570546</v>
      </c>
      <c r="O11" s="20">
        <f>T11+Y11+AD11</f>
        <v>7177.7</v>
      </c>
      <c r="P11" s="33">
        <f t="shared" ref="P11:P18" si="30">O11/12*3</f>
        <v>1794.425</v>
      </c>
      <c r="Q11" s="20">
        <f t="shared" si="2"/>
        <v>8244.2000000000007</v>
      </c>
      <c r="R11" s="20">
        <f t="shared" si="3"/>
        <v>459.4340805550525</v>
      </c>
      <c r="S11" s="19">
        <f t="shared" si="4"/>
        <v>114.85852013876313</v>
      </c>
      <c r="T11" s="107">
        <v>0</v>
      </c>
      <c r="U11" s="33">
        <f t="shared" ref="U11:U17" si="31">T11/12*3</f>
        <v>0</v>
      </c>
      <c r="V11" s="107">
        <v>0</v>
      </c>
      <c r="W11" s="20" t="e">
        <f t="shared" si="5"/>
        <v>#DIV/0!</v>
      </c>
      <c r="X11" s="19" t="e">
        <f t="shared" si="6"/>
        <v>#DIV/0!</v>
      </c>
      <c r="Y11" s="107">
        <v>100</v>
      </c>
      <c r="Z11" s="33">
        <f t="shared" ref="Z11:Z18" si="32">Y11/12*3</f>
        <v>25</v>
      </c>
      <c r="AA11" s="107">
        <v>0</v>
      </c>
      <c r="AB11" s="20">
        <f t="shared" si="7"/>
        <v>0</v>
      </c>
      <c r="AC11" s="19">
        <f t="shared" si="8"/>
        <v>0</v>
      </c>
      <c r="AD11" s="107">
        <v>7077.7</v>
      </c>
      <c r="AE11" s="33">
        <f t="shared" ref="AE11:AE18" si="33">AD11/12*3</f>
        <v>1769.4249999999997</v>
      </c>
      <c r="AF11" s="107">
        <v>8244.2000000000007</v>
      </c>
      <c r="AG11" s="20">
        <f t="shared" si="9"/>
        <v>465.9253712364187</v>
      </c>
      <c r="AH11" s="19">
        <f t="shared" si="10"/>
        <v>116.48134280910467</v>
      </c>
      <c r="AI11" s="107">
        <v>3616.2</v>
      </c>
      <c r="AJ11" s="33">
        <f t="shared" ref="AJ11:AJ18" si="34">AI11/12*3</f>
        <v>904.05</v>
      </c>
      <c r="AK11" s="107">
        <v>269.89999999999998</v>
      </c>
      <c r="AL11" s="20">
        <f t="shared" si="11"/>
        <v>29.854543443393617</v>
      </c>
      <c r="AM11" s="19">
        <f t="shared" si="12"/>
        <v>7.4636358608484041</v>
      </c>
      <c r="AN11" s="50">
        <v>25</v>
      </c>
      <c r="AO11" s="33">
        <f t="shared" ref="AO11:AO18" si="35">AN11/12*3</f>
        <v>6.25</v>
      </c>
      <c r="AP11" s="50">
        <v>0</v>
      </c>
      <c r="AQ11" s="20">
        <f t="shared" si="13"/>
        <v>0</v>
      </c>
      <c r="AR11" s="19">
        <f t="shared" si="14"/>
        <v>0</v>
      </c>
      <c r="AS11" s="50">
        <v>0</v>
      </c>
      <c r="AT11" s="33">
        <f t="shared" ref="AT11:AT18" si="36">AS11/12*3</f>
        <v>0</v>
      </c>
      <c r="AU11" s="50"/>
      <c r="AV11" s="20" t="e">
        <f t="shared" si="15"/>
        <v>#DIV/0!</v>
      </c>
      <c r="AW11" s="19" t="e">
        <f t="shared" si="16"/>
        <v>#DIV/0!</v>
      </c>
      <c r="AX11" s="110">
        <v>0</v>
      </c>
      <c r="AY11" s="33">
        <f t="shared" ref="AY11:AY18" si="37">AX11/12*3</f>
        <v>0</v>
      </c>
      <c r="AZ11" s="50">
        <v>0</v>
      </c>
      <c r="BA11" s="50">
        <v>0</v>
      </c>
      <c r="BB11" s="33">
        <f t="shared" ref="BB11:BB18" si="38">BA11/12*3</f>
        <v>0</v>
      </c>
      <c r="BC11" s="50">
        <v>0</v>
      </c>
      <c r="BD11" s="50">
        <v>50000</v>
      </c>
      <c r="BE11" s="33">
        <f t="shared" ref="BE11:BE18" si="39">BD11/12*3</f>
        <v>12500</v>
      </c>
      <c r="BF11" s="50">
        <v>8333.2999999999993</v>
      </c>
      <c r="BG11" s="110">
        <v>0</v>
      </c>
      <c r="BH11" s="33">
        <f t="shared" ref="BH11:BH18" si="40">BG11/12*3</f>
        <v>0</v>
      </c>
      <c r="BI11" s="23"/>
      <c r="BJ11" s="50">
        <v>0</v>
      </c>
      <c r="BK11" s="33">
        <f t="shared" ref="BK11:BK18" si="41">BJ11/12*3</f>
        <v>0</v>
      </c>
      <c r="BL11" s="50"/>
      <c r="BM11" s="110">
        <v>0</v>
      </c>
      <c r="BN11" s="33">
        <f t="shared" ref="BN11:BN18" si="42">BM11/12*3</f>
        <v>0</v>
      </c>
      <c r="BO11" s="50">
        <v>0</v>
      </c>
      <c r="BP11" s="50">
        <v>0</v>
      </c>
      <c r="BQ11" s="33">
        <f t="shared" ref="BQ11:BQ18" si="43">BP11/12*3</f>
        <v>0</v>
      </c>
      <c r="BR11" s="50">
        <v>0</v>
      </c>
      <c r="BS11" s="20">
        <f t="shared" si="17"/>
        <v>630</v>
      </c>
      <c r="BT11" s="33">
        <f t="shared" ref="BT11:BT18" si="44">BS11/12*3</f>
        <v>157.5</v>
      </c>
      <c r="BU11" s="20">
        <f t="shared" si="18"/>
        <v>60</v>
      </c>
      <c r="BV11" s="20">
        <f t="shared" si="19"/>
        <v>38.095238095238095</v>
      </c>
      <c r="BW11" s="19">
        <f t="shared" si="20"/>
        <v>9.5238095238095237</v>
      </c>
      <c r="BX11" s="50">
        <v>630</v>
      </c>
      <c r="BY11" s="33">
        <f t="shared" ref="BY11:BY18" si="45">BX11/12*3</f>
        <v>157.5</v>
      </c>
      <c r="BZ11" s="50">
        <v>60</v>
      </c>
      <c r="CA11" s="50">
        <v>0</v>
      </c>
      <c r="CB11" s="33">
        <f t="shared" ref="CB11:CB18" si="46">CA11/12*3</f>
        <v>0</v>
      </c>
      <c r="CC11" s="50"/>
      <c r="CD11" s="111">
        <v>0</v>
      </c>
      <c r="CE11" s="33">
        <f t="shared" ref="CE11:CE18" si="47">CD11/12*3</f>
        <v>0</v>
      </c>
      <c r="CF11" s="50"/>
      <c r="CG11" s="50">
        <v>0</v>
      </c>
      <c r="CH11" s="33">
        <f t="shared" ref="CH11:CH18" si="48">CG11/12*3</f>
        <v>0</v>
      </c>
      <c r="CI11" s="50"/>
      <c r="CJ11" s="50">
        <v>0</v>
      </c>
      <c r="CK11" s="33">
        <f t="shared" ref="CK11:CK18" si="49">CJ11/12*3</f>
        <v>0</v>
      </c>
      <c r="CL11" s="50">
        <v>0</v>
      </c>
      <c r="CM11" s="111">
        <v>0</v>
      </c>
      <c r="CN11" s="33">
        <f t="shared" ref="CN11:CN18" si="50">CM11/12*3</f>
        <v>0</v>
      </c>
      <c r="CO11" s="50"/>
      <c r="CP11" s="111">
        <v>0</v>
      </c>
      <c r="CQ11" s="33">
        <f t="shared" ref="CQ11:CQ18" si="51">CP11/12*3</f>
        <v>0</v>
      </c>
      <c r="CR11" s="50"/>
      <c r="CS11" s="50">
        <v>0</v>
      </c>
      <c r="CT11" s="33">
        <f t="shared" ref="CT11:CT18" si="52">CS11/12*3</f>
        <v>0</v>
      </c>
      <c r="CU11" s="50"/>
      <c r="CV11" s="50">
        <v>0</v>
      </c>
      <c r="CW11" s="33">
        <f t="shared" ref="CW11:CW18" si="53">CV11/12*3</f>
        <v>0</v>
      </c>
      <c r="CX11" s="50"/>
      <c r="CY11" s="111">
        <v>0</v>
      </c>
      <c r="CZ11" s="33">
        <f t="shared" ref="CZ11:CZ18" si="54">CY11/12*3</f>
        <v>0</v>
      </c>
      <c r="DA11" s="50"/>
      <c r="DB11" s="50">
        <v>0</v>
      </c>
      <c r="DC11" s="33">
        <f t="shared" ref="DC11:DC18" si="55">DB11/12*3</f>
        <v>0</v>
      </c>
      <c r="DD11" s="50"/>
      <c r="DE11" s="110">
        <v>0</v>
      </c>
      <c r="DF11" s="33">
        <f t="shared" ref="DF11:DF18" si="56">DE11/12*3</f>
        <v>0</v>
      </c>
      <c r="DG11" s="50"/>
      <c r="DH11" s="50">
        <v>0</v>
      </c>
      <c r="DI11" s="33">
        <f t="shared" ref="DI11:DI17" si="57">DH11/12*3</f>
        <v>0</v>
      </c>
      <c r="DJ11" s="50">
        <v>0</v>
      </c>
      <c r="DK11" s="50"/>
      <c r="DL11" s="20">
        <f t="shared" si="21"/>
        <v>61448.9</v>
      </c>
      <c r="DM11" s="20">
        <f t="shared" si="21"/>
        <v>15362.224999999999</v>
      </c>
      <c r="DN11" s="20">
        <f t="shared" si="21"/>
        <v>16907.400000000001</v>
      </c>
      <c r="DO11" s="50">
        <v>0</v>
      </c>
      <c r="DP11" s="33">
        <f t="shared" ref="DP11:DP18" si="58">DO11/12*3</f>
        <v>0</v>
      </c>
      <c r="DQ11" s="50">
        <v>0</v>
      </c>
      <c r="DR11" s="50">
        <v>0</v>
      </c>
      <c r="DS11" s="33">
        <f t="shared" ref="DS11:DS17" si="59">DR11/12*3</f>
        <v>0</v>
      </c>
      <c r="DT11" s="50">
        <v>0</v>
      </c>
      <c r="DU11" s="50">
        <v>0</v>
      </c>
      <c r="DV11" s="33">
        <f t="shared" ref="DV11:DV18" si="60">DU11/12*3</f>
        <v>0</v>
      </c>
      <c r="DW11" s="50">
        <v>0</v>
      </c>
      <c r="DX11" s="50">
        <v>0</v>
      </c>
      <c r="DY11" s="33">
        <f t="shared" ref="DY11:DY18" si="61">DX11/12*3</f>
        <v>0</v>
      </c>
      <c r="DZ11" s="50">
        <v>0</v>
      </c>
      <c r="EA11" s="110">
        <v>100</v>
      </c>
      <c r="EB11" s="33">
        <f t="shared" ref="EB11:EB18" si="62">EA11/12*3</f>
        <v>25</v>
      </c>
      <c r="EC11" s="50">
        <v>0</v>
      </c>
      <c r="ED11" s="50">
        <v>18464</v>
      </c>
      <c r="EE11" s="33">
        <f t="shared" ref="EE11:EE18" si="63">ED11/12*3</f>
        <v>4616</v>
      </c>
      <c r="EF11" s="50">
        <v>9767.2999999999993</v>
      </c>
      <c r="EG11" s="50">
        <v>0</v>
      </c>
      <c r="EH11" s="20">
        <f>DO11+DR11+DU11+DX11+EA11+ED11</f>
        <v>18564</v>
      </c>
      <c r="EI11" s="33">
        <f t="shared" ref="EI11:EI18" si="64">EH11/12*3</f>
        <v>4641</v>
      </c>
      <c r="EJ11" s="50">
        <f t="shared" si="23"/>
        <v>9767.2999999999993</v>
      </c>
      <c r="EK11" s="112">
        <f t="shared" ref="EK11:EK16" si="65">ED11-EH11</f>
        <v>-100</v>
      </c>
    </row>
    <row r="12" spans="1:141" s="112" customFormat="1" ht="20.25" customHeight="1" x14ac:dyDescent="0.2">
      <c r="A12" s="21">
        <v>3</v>
      </c>
      <c r="B12" s="118" t="s">
        <v>86</v>
      </c>
      <c r="C12" s="50">
        <v>23084.7</v>
      </c>
      <c r="D12" s="50">
        <v>18279.400000000001</v>
      </c>
      <c r="E12" s="25">
        <f>DL12+EH12-ED12</f>
        <v>1576633.9622711183</v>
      </c>
      <c r="F12" s="33">
        <f t="shared" si="24"/>
        <v>394158.49056777952</v>
      </c>
      <c r="G12" s="20">
        <f>DN12+EJ12-EF12</f>
        <v>252612.60000000003</v>
      </c>
      <c r="H12" s="20">
        <f t="shared" si="25"/>
        <v>64.089092597273563</v>
      </c>
      <c r="I12" s="20">
        <f t="shared" si="26"/>
        <v>16.022273149318391</v>
      </c>
      <c r="J12" s="20">
        <f>T12+Y12+AD12+AI12+AN12+AS12+AX12+BP12+BX12+CA12+CD12+CG12+CJ12+CP12+CS12+CY12+DB12+DH12</f>
        <v>460000</v>
      </c>
      <c r="K12" s="20">
        <f t="shared" si="27"/>
        <v>115000</v>
      </c>
      <c r="L12" s="20">
        <f>V12+AA12+AF12+AK12+AP12+AU12+AZ12+BR12+BZ12+CC12+CF12+CI12+CL12+CR12+CU12+DA12+DD12+DJ12</f>
        <v>67204.899999999994</v>
      </c>
      <c r="M12" s="20">
        <f t="shared" si="28"/>
        <v>58.439043478260864</v>
      </c>
      <c r="N12" s="20">
        <f t="shared" si="29"/>
        <v>14.609760869565216</v>
      </c>
      <c r="O12" s="20">
        <f t="shared" ref="O12:O17" si="66">T12+Y12+AD12</f>
        <v>105160</v>
      </c>
      <c r="P12" s="33">
        <f t="shared" si="30"/>
        <v>26290</v>
      </c>
      <c r="Q12" s="20">
        <f>V12+AA12+AF12</f>
        <v>10555.1</v>
      </c>
      <c r="R12" s="20">
        <f t="shared" si="3"/>
        <v>40.148725751236213</v>
      </c>
      <c r="S12" s="19">
        <f t="shared" si="4"/>
        <v>10.037181437809053</v>
      </c>
      <c r="T12" s="107">
        <v>2505</v>
      </c>
      <c r="U12" s="33">
        <f t="shared" si="31"/>
        <v>626.25</v>
      </c>
      <c r="V12" s="107">
        <v>810.9</v>
      </c>
      <c r="W12" s="20">
        <f t="shared" si="5"/>
        <v>129.48502994011977</v>
      </c>
      <c r="X12" s="19">
        <f t="shared" si="6"/>
        <v>32.371257485029943</v>
      </c>
      <c r="Y12" s="107">
        <v>12060</v>
      </c>
      <c r="Z12" s="33">
        <f t="shared" si="32"/>
        <v>3015</v>
      </c>
      <c r="AA12" s="107">
        <v>1270.5999999999999</v>
      </c>
      <c r="AB12" s="20">
        <f t="shared" si="7"/>
        <v>42.142620232172469</v>
      </c>
      <c r="AC12" s="19">
        <f t="shared" si="8"/>
        <v>10.535655058043117</v>
      </c>
      <c r="AD12" s="107">
        <v>90595</v>
      </c>
      <c r="AE12" s="33">
        <f t="shared" si="33"/>
        <v>22648.75</v>
      </c>
      <c r="AF12" s="107">
        <v>8473.6</v>
      </c>
      <c r="AG12" s="20">
        <f t="shared" si="9"/>
        <v>37.413102268337106</v>
      </c>
      <c r="AH12" s="19">
        <f t="shared" si="10"/>
        <v>9.3532755670842764</v>
      </c>
      <c r="AI12" s="107">
        <v>174450</v>
      </c>
      <c r="AJ12" s="33">
        <f t="shared" si="34"/>
        <v>43612.5</v>
      </c>
      <c r="AK12" s="107">
        <v>35639.599999999999</v>
      </c>
      <c r="AL12" s="20">
        <f t="shared" si="11"/>
        <v>81.718773287474917</v>
      </c>
      <c r="AM12" s="19">
        <f t="shared" si="12"/>
        <v>20.429693321868729</v>
      </c>
      <c r="AN12" s="50">
        <v>20000</v>
      </c>
      <c r="AO12" s="33">
        <f t="shared" si="35"/>
        <v>5000</v>
      </c>
      <c r="AP12" s="113">
        <v>6930.5</v>
      </c>
      <c r="AQ12" s="20">
        <f t="shared" si="13"/>
        <v>138.61000000000001</v>
      </c>
      <c r="AR12" s="19">
        <f t="shared" si="14"/>
        <v>34.652500000000003</v>
      </c>
      <c r="AS12" s="50">
        <v>6000</v>
      </c>
      <c r="AT12" s="33">
        <f t="shared" si="36"/>
        <v>1500</v>
      </c>
      <c r="AU12" s="50">
        <v>989.9</v>
      </c>
      <c r="AV12" s="20">
        <f t="shared" si="15"/>
        <v>65.993333333333339</v>
      </c>
      <c r="AW12" s="19">
        <f t="shared" si="16"/>
        <v>16.498333333333335</v>
      </c>
      <c r="AX12" s="110">
        <v>0</v>
      </c>
      <c r="AY12" s="33">
        <f t="shared" si="37"/>
        <v>0</v>
      </c>
      <c r="AZ12" s="50">
        <v>0</v>
      </c>
      <c r="BA12" s="50">
        <v>0</v>
      </c>
      <c r="BB12" s="33">
        <f t="shared" si="38"/>
        <v>0</v>
      </c>
      <c r="BC12" s="50">
        <v>0</v>
      </c>
      <c r="BD12" s="50">
        <v>1112445.7622711184</v>
      </c>
      <c r="BE12" s="33">
        <f t="shared" si="39"/>
        <v>278111.44056777959</v>
      </c>
      <c r="BF12" s="50">
        <v>185407.7</v>
      </c>
      <c r="BG12" s="110">
        <v>0</v>
      </c>
      <c r="BH12" s="33">
        <f t="shared" si="40"/>
        <v>0</v>
      </c>
      <c r="BI12" s="23">
        <v>0</v>
      </c>
      <c r="BJ12" s="50">
        <v>1961</v>
      </c>
      <c r="BK12" s="33">
        <f t="shared" si="41"/>
        <v>490.25</v>
      </c>
      <c r="BL12" s="50">
        <v>0</v>
      </c>
      <c r="BM12" s="110">
        <v>0</v>
      </c>
      <c r="BN12" s="33">
        <f t="shared" si="42"/>
        <v>0</v>
      </c>
      <c r="BO12" s="50">
        <v>0</v>
      </c>
      <c r="BP12" s="50">
        <v>0</v>
      </c>
      <c r="BQ12" s="33">
        <f t="shared" si="43"/>
        <v>0</v>
      </c>
      <c r="BR12" s="50">
        <v>0</v>
      </c>
      <c r="BS12" s="20">
        <f>BX12+CA12+CD12+CG12</f>
        <v>43350</v>
      </c>
      <c r="BT12" s="33">
        <f t="shared" si="44"/>
        <v>10837.5</v>
      </c>
      <c r="BU12" s="20">
        <f>BZ12+CC12+CF12+CI12</f>
        <v>1192.3000000000002</v>
      </c>
      <c r="BV12" s="20">
        <f t="shared" si="19"/>
        <v>11.001614763552482</v>
      </c>
      <c r="BW12" s="19">
        <f t="shared" si="20"/>
        <v>2.7504036908881204</v>
      </c>
      <c r="BX12" s="50">
        <v>41282</v>
      </c>
      <c r="BY12" s="33">
        <f t="shared" si="45"/>
        <v>10320.5</v>
      </c>
      <c r="BZ12" s="113">
        <v>1083.4000000000001</v>
      </c>
      <c r="CA12" s="50">
        <v>0</v>
      </c>
      <c r="CB12" s="33">
        <f t="shared" si="46"/>
        <v>0</v>
      </c>
      <c r="CC12" s="50"/>
      <c r="CD12" s="111">
        <v>1000</v>
      </c>
      <c r="CE12" s="33">
        <f t="shared" si="47"/>
        <v>250</v>
      </c>
      <c r="CF12" s="50">
        <v>29.7</v>
      </c>
      <c r="CG12" s="50">
        <v>1068</v>
      </c>
      <c r="CH12" s="33">
        <f t="shared" si="48"/>
        <v>267</v>
      </c>
      <c r="CI12" s="50">
        <v>79.2</v>
      </c>
      <c r="CJ12" s="50">
        <v>0</v>
      </c>
      <c r="CK12" s="33">
        <f t="shared" si="49"/>
        <v>0</v>
      </c>
      <c r="CL12" s="50">
        <v>0</v>
      </c>
      <c r="CM12" s="111">
        <v>2227.1999999999998</v>
      </c>
      <c r="CN12" s="33">
        <f t="shared" si="50"/>
        <v>556.79999999999995</v>
      </c>
      <c r="CO12" s="50">
        <v>0</v>
      </c>
      <c r="CP12" s="111">
        <v>10000</v>
      </c>
      <c r="CQ12" s="33">
        <f t="shared" si="51"/>
        <v>2500</v>
      </c>
      <c r="CR12" s="113">
        <v>1218.9000000000001</v>
      </c>
      <c r="CS12" s="50">
        <v>69410</v>
      </c>
      <c r="CT12" s="33">
        <f t="shared" si="52"/>
        <v>17352.5</v>
      </c>
      <c r="CU12" s="113">
        <v>7328</v>
      </c>
      <c r="CV12" s="50">
        <v>39910</v>
      </c>
      <c r="CW12" s="33">
        <f t="shared" si="53"/>
        <v>9977.5</v>
      </c>
      <c r="CX12" s="50">
        <v>3384.6</v>
      </c>
      <c r="CY12" s="111">
        <v>6000</v>
      </c>
      <c r="CZ12" s="33">
        <f t="shared" si="54"/>
        <v>1500</v>
      </c>
      <c r="DA12" s="50">
        <v>1081</v>
      </c>
      <c r="DB12" s="50">
        <v>3000</v>
      </c>
      <c r="DC12" s="33">
        <f t="shared" si="55"/>
        <v>750</v>
      </c>
      <c r="DD12" s="50">
        <v>683.9</v>
      </c>
      <c r="DE12" s="110">
        <v>0</v>
      </c>
      <c r="DF12" s="33">
        <f t="shared" si="56"/>
        <v>0</v>
      </c>
      <c r="DG12" s="50">
        <v>0</v>
      </c>
      <c r="DH12" s="50">
        <v>22630</v>
      </c>
      <c r="DI12" s="33">
        <f t="shared" si="57"/>
        <v>5657.5</v>
      </c>
      <c r="DJ12" s="50">
        <v>1585.7</v>
      </c>
      <c r="DK12" s="50"/>
      <c r="DL12" s="20">
        <f>T12+Y12+AD12+AI12+AN12+AS12+AX12+BA12+BD12+BG12+BJ12+BM12+BP12+BX12+CA12+CD12+CG12+CJ12+CM12+CP12+CS12+CY12+DB12+DE12+DH12</f>
        <v>1576633.9622711183</v>
      </c>
      <c r="DM12" s="20">
        <f t="shared" ref="DL12:DM17" si="67">U12+Z12+AE12+AJ12+AO12+AT12+AY12+BB12+BE12+BH12+BK12+BN12+BQ12+BY12+CB12+CE12+CH12+CK12+CN12+CQ12+CT12+CZ12+DC12+DF12+DI12</f>
        <v>394158.49056777958</v>
      </c>
      <c r="DN12" s="20">
        <f>V12+AA12+AF12+AK12+AP12+AU12+AZ12+BC12+BF12+BI12+BL12+BO12+BR12+BZ12+CC12+CF12+CI12+CL12+CO12+CR12+CU12+DA12+DD12+DG12+DJ12-DK12</f>
        <v>252612.60000000003</v>
      </c>
      <c r="DO12" s="50">
        <v>0</v>
      </c>
      <c r="DP12" s="33">
        <f t="shared" si="58"/>
        <v>0</v>
      </c>
      <c r="DQ12" s="50">
        <v>0</v>
      </c>
      <c r="DR12" s="50">
        <v>0</v>
      </c>
      <c r="DS12" s="33">
        <f t="shared" si="59"/>
        <v>0</v>
      </c>
      <c r="DT12" s="50">
        <v>0</v>
      </c>
      <c r="DU12" s="50">
        <v>0</v>
      </c>
      <c r="DV12" s="33">
        <f t="shared" si="60"/>
        <v>0</v>
      </c>
      <c r="DW12" s="50">
        <v>0</v>
      </c>
      <c r="DX12" s="50">
        <v>0</v>
      </c>
      <c r="DY12" s="33">
        <f t="shared" si="61"/>
        <v>0</v>
      </c>
      <c r="DZ12" s="50">
        <v>0</v>
      </c>
      <c r="EA12" s="110">
        <v>0</v>
      </c>
      <c r="EB12" s="33">
        <f t="shared" si="62"/>
        <v>0</v>
      </c>
      <c r="EC12" s="50">
        <v>0</v>
      </c>
      <c r="ED12" s="50">
        <v>320000</v>
      </c>
      <c r="EE12" s="33">
        <f t="shared" si="63"/>
        <v>80000</v>
      </c>
      <c r="EF12" s="50">
        <v>43800</v>
      </c>
      <c r="EG12" s="50">
        <v>0</v>
      </c>
      <c r="EH12" s="20">
        <f t="shared" si="22"/>
        <v>320000</v>
      </c>
      <c r="EI12" s="33">
        <f t="shared" si="64"/>
        <v>80000</v>
      </c>
      <c r="EJ12" s="50">
        <f>DQ12+DT12+DW12+DZ12+EC12+EF12+EG12</f>
        <v>43800</v>
      </c>
      <c r="EK12" s="112">
        <f t="shared" si="65"/>
        <v>0</v>
      </c>
    </row>
    <row r="13" spans="1:141" s="14" customFormat="1" ht="20.25" customHeight="1" x14ac:dyDescent="0.2">
      <c r="A13" s="21">
        <v>4</v>
      </c>
      <c r="B13" s="118" t="s">
        <v>87</v>
      </c>
      <c r="C13" s="47">
        <v>219733.1</v>
      </c>
      <c r="D13" s="47">
        <v>5000</v>
      </c>
      <c r="E13" s="25">
        <f t="shared" si="0"/>
        <v>306779.69798378326</v>
      </c>
      <c r="F13" s="33">
        <f t="shared" si="24"/>
        <v>76694.924495945816</v>
      </c>
      <c r="G13" s="12">
        <f t="shared" si="1"/>
        <v>84801.3</v>
      </c>
      <c r="H13" s="12">
        <f t="shared" si="25"/>
        <v>110.56963750512942</v>
      </c>
      <c r="I13" s="12">
        <f t="shared" si="26"/>
        <v>27.642409376282355</v>
      </c>
      <c r="J13" s="12">
        <f>T13+Y13+AD13+AI13+AN13+AS13+AX13+BP13+BX13+CA13+CD13+CG13+CJ13+CP13+CS13+CY13+DB13+DH13</f>
        <v>44792</v>
      </c>
      <c r="K13" s="12">
        <f t="shared" si="27"/>
        <v>11198</v>
      </c>
      <c r="L13" s="12">
        <f>V13+AA13+AF13+AK13+AP13+AU13+AZ13+BR13+BZ13+CC13+CF13+CI13+CL13+CR13+CU13+DA13+DD13+DJ13</f>
        <v>7250.1999999999989</v>
      </c>
      <c r="M13" s="12">
        <f t="shared" si="28"/>
        <v>64.745490266118949</v>
      </c>
      <c r="N13" s="12">
        <f t="shared" si="29"/>
        <v>16.186372566529737</v>
      </c>
      <c r="O13" s="12">
        <f t="shared" si="66"/>
        <v>21220</v>
      </c>
      <c r="P13" s="33">
        <f t="shared" si="30"/>
        <v>5305</v>
      </c>
      <c r="Q13" s="33">
        <f t="shared" si="2"/>
        <v>4104.5</v>
      </c>
      <c r="R13" s="12">
        <f t="shared" si="3"/>
        <v>77.370405278039584</v>
      </c>
      <c r="S13" s="11">
        <f t="shared" si="4"/>
        <v>19.342601319509896</v>
      </c>
      <c r="T13" s="106">
        <v>0</v>
      </c>
      <c r="U13" s="33">
        <f t="shared" si="31"/>
        <v>0</v>
      </c>
      <c r="V13" s="106"/>
      <c r="W13" s="12" t="e">
        <f t="shared" si="5"/>
        <v>#DIV/0!</v>
      </c>
      <c r="X13" s="11" t="e">
        <f t="shared" si="6"/>
        <v>#DIV/0!</v>
      </c>
      <c r="Y13" s="106">
        <v>1490</v>
      </c>
      <c r="Z13" s="33">
        <f t="shared" si="32"/>
        <v>372.5</v>
      </c>
      <c r="AA13" s="106">
        <v>298.39999999999998</v>
      </c>
      <c r="AB13" s="12">
        <f t="shared" si="7"/>
        <v>80.107382550335558</v>
      </c>
      <c r="AC13" s="11">
        <f t="shared" si="8"/>
        <v>20.026845637583889</v>
      </c>
      <c r="AD13" s="106">
        <v>19730</v>
      </c>
      <c r="AE13" s="33">
        <f t="shared" si="33"/>
        <v>4932.5</v>
      </c>
      <c r="AF13" s="106">
        <v>3806.1</v>
      </c>
      <c r="AG13" s="12">
        <f t="shared" si="9"/>
        <v>77.163710086163206</v>
      </c>
      <c r="AH13" s="11">
        <f t="shared" si="10"/>
        <v>19.290927521540802</v>
      </c>
      <c r="AI13" s="106">
        <v>11000</v>
      </c>
      <c r="AJ13" s="33">
        <f t="shared" si="34"/>
        <v>2750</v>
      </c>
      <c r="AK13" s="106">
        <v>875.4</v>
      </c>
      <c r="AL13" s="12">
        <f t="shared" si="11"/>
        <v>31.832727272727272</v>
      </c>
      <c r="AM13" s="11">
        <f t="shared" si="12"/>
        <v>7.958181818181818</v>
      </c>
      <c r="AN13" s="105">
        <v>1072</v>
      </c>
      <c r="AO13" s="33">
        <f t="shared" si="35"/>
        <v>268</v>
      </c>
      <c r="AP13" s="47">
        <v>95.7</v>
      </c>
      <c r="AQ13" s="12">
        <f t="shared" si="13"/>
        <v>35.708955223880601</v>
      </c>
      <c r="AR13" s="11">
        <f t="shared" si="14"/>
        <v>8.9272388059701502</v>
      </c>
      <c r="AS13" s="47">
        <v>0</v>
      </c>
      <c r="AT13" s="33">
        <f t="shared" si="36"/>
        <v>0</v>
      </c>
      <c r="AU13" s="47"/>
      <c r="AV13" s="12" t="e">
        <f t="shared" si="15"/>
        <v>#DIV/0!</v>
      </c>
      <c r="AW13" s="11" t="e">
        <f t="shared" si="16"/>
        <v>#DIV/0!</v>
      </c>
      <c r="AX13" s="38">
        <v>0</v>
      </c>
      <c r="AY13" s="33">
        <f t="shared" si="37"/>
        <v>0</v>
      </c>
      <c r="AZ13" s="47">
        <v>0</v>
      </c>
      <c r="BA13" s="47">
        <v>0</v>
      </c>
      <c r="BB13" s="33">
        <f t="shared" si="38"/>
        <v>0</v>
      </c>
      <c r="BC13" s="47">
        <v>0</v>
      </c>
      <c r="BD13" s="47">
        <v>221323.89798378324</v>
      </c>
      <c r="BE13" s="33">
        <f t="shared" si="39"/>
        <v>55330.974495945818</v>
      </c>
      <c r="BF13" s="47">
        <v>36887.300000000003</v>
      </c>
      <c r="BG13" s="38">
        <v>0</v>
      </c>
      <c r="BH13" s="33">
        <f t="shared" si="40"/>
        <v>0</v>
      </c>
      <c r="BI13" s="13"/>
      <c r="BJ13" s="47">
        <v>0</v>
      </c>
      <c r="BK13" s="33">
        <f t="shared" si="41"/>
        <v>0</v>
      </c>
      <c r="BL13" s="47"/>
      <c r="BM13" s="38">
        <v>0</v>
      </c>
      <c r="BN13" s="33">
        <f t="shared" si="42"/>
        <v>0</v>
      </c>
      <c r="BO13" s="47">
        <v>0</v>
      </c>
      <c r="BP13" s="47">
        <v>0</v>
      </c>
      <c r="BQ13" s="33">
        <f t="shared" si="43"/>
        <v>0</v>
      </c>
      <c r="BR13" s="47">
        <v>0</v>
      </c>
      <c r="BS13" s="12">
        <f t="shared" si="17"/>
        <v>8880</v>
      </c>
      <c r="BT13" s="33">
        <f t="shared" si="44"/>
        <v>2220</v>
      </c>
      <c r="BU13" s="12">
        <f t="shared" si="18"/>
        <v>1875.6</v>
      </c>
      <c r="BV13" s="12">
        <f t="shared" si="19"/>
        <v>84.486486486486484</v>
      </c>
      <c r="BW13" s="11">
        <f t="shared" si="20"/>
        <v>21.121621621621621</v>
      </c>
      <c r="BX13" s="47">
        <v>7500</v>
      </c>
      <c r="BY13" s="33">
        <f t="shared" si="45"/>
        <v>1875</v>
      </c>
      <c r="BZ13" s="47">
        <v>1600.6</v>
      </c>
      <c r="CA13" s="47">
        <v>1380</v>
      </c>
      <c r="CB13" s="33">
        <f t="shared" si="46"/>
        <v>345</v>
      </c>
      <c r="CC13" s="47">
        <v>275</v>
      </c>
      <c r="CD13" s="103">
        <v>0</v>
      </c>
      <c r="CE13" s="33">
        <f t="shared" si="47"/>
        <v>0</v>
      </c>
      <c r="CF13" s="47"/>
      <c r="CG13" s="47">
        <v>0</v>
      </c>
      <c r="CH13" s="33">
        <f t="shared" si="48"/>
        <v>0</v>
      </c>
      <c r="CI13" s="47"/>
      <c r="CJ13" s="47">
        <v>0</v>
      </c>
      <c r="CK13" s="33">
        <f t="shared" si="49"/>
        <v>0</v>
      </c>
      <c r="CL13" s="47">
        <v>0</v>
      </c>
      <c r="CM13" s="103">
        <v>0</v>
      </c>
      <c r="CN13" s="33">
        <f t="shared" si="50"/>
        <v>0</v>
      </c>
      <c r="CO13" s="47"/>
      <c r="CP13" s="104">
        <v>0</v>
      </c>
      <c r="CQ13" s="33">
        <f t="shared" si="51"/>
        <v>0</v>
      </c>
      <c r="CR13" s="47"/>
      <c r="CS13" s="47">
        <v>1620</v>
      </c>
      <c r="CT13" s="33">
        <f t="shared" si="52"/>
        <v>405</v>
      </c>
      <c r="CU13" s="47">
        <v>299</v>
      </c>
      <c r="CV13" s="47">
        <v>1620</v>
      </c>
      <c r="CW13" s="33">
        <f t="shared" si="53"/>
        <v>405</v>
      </c>
      <c r="CX13" s="47">
        <v>299</v>
      </c>
      <c r="CY13" s="115">
        <v>1000</v>
      </c>
      <c r="CZ13" s="33">
        <f t="shared" si="54"/>
        <v>250</v>
      </c>
      <c r="DA13" s="47">
        <v>0</v>
      </c>
      <c r="DB13" s="47">
        <v>0</v>
      </c>
      <c r="DC13" s="33">
        <f t="shared" si="55"/>
        <v>0</v>
      </c>
      <c r="DD13" s="47"/>
      <c r="DE13" s="42">
        <v>0</v>
      </c>
      <c r="DF13" s="33">
        <f t="shared" si="56"/>
        <v>0</v>
      </c>
      <c r="DG13" s="47"/>
      <c r="DH13" s="47">
        <v>0</v>
      </c>
      <c r="DI13" s="33">
        <f t="shared" si="57"/>
        <v>0</v>
      </c>
      <c r="DJ13" s="47"/>
      <c r="DK13" s="47">
        <v>0</v>
      </c>
      <c r="DL13" s="12">
        <f>T13+Y13+AD13+AI13+AN13+AS13+AX13+BA13+BD13+BG13+BJ13+BM13+BP13+BX13+CA13+CD13+CG13+CJ13+CM13+CP13+CS13+CY13+DB13+DE13+DH13</f>
        <v>266115.89798378327</v>
      </c>
      <c r="DM13" s="12">
        <f t="shared" si="67"/>
        <v>66528.974495945818</v>
      </c>
      <c r="DN13" s="12">
        <f>V13+AA13+AF13+AK13+AP13+AU13+AZ13+BC13+BF13+BI13+BL13+BO13+BR13+BZ13+CC13+CF13+CI13+CL13+CO13+CR13+CU13+DA13+DD13+DG13+DJ13</f>
        <v>44137.5</v>
      </c>
      <c r="DO13" s="47">
        <v>0</v>
      </c>
      <c r="DP13" s="33">
        <f t="shared" si="58"/>
        <v>0</v>
      </c>
      <c r="DQ13" s="47">
        <v>0</v>
      </c>
      <c r="DR13" s="47">
        <v>40663.800000000003</v>
      </c>
      <c r="DS13" s="33">
        <f t="shared" si="59"/>
        <v>10165.950000000001</v>
      </c>
      <c r="DT13" s="47">
        <v>40663.800000000003</v>
      </c>
      <c r="DU13" s="47">
        <v>0</v>
      </c>
      <c r="DV13" s="33">
        <f t="shared" si="60"/>
        <v>0</v>
      </c>
      <c r="DW13" s="47">
        <v>0</v>
      </c>
      <c r="DX13" s="47">
        <v>0</v>
      </c>
      <c r="DY13" s="33">
        <f t="shared" si="61"/>
        <v>0</v>
      </c>
      <c r="DZ13" s="47">
        <v>0</v>
      </c>
      <c r="EA13" s="42">
        <v>0</v>
      </c>
      <c r="EB13" s="33">
        <f t="shared" si="62"/>
        <v>0</v>
      </c>
      <c r="EC13" s="47">
        <v>0</v>
      </c>
      <c r="ED13" s="47">
        <v>47500</v>
      </c>
      <c r="EE13" s="33">
        <f t="shared" si="63"/>
        <v>11875</v>
      </c>
      <c r="EF13" s="47">
        <v>0</v>
      </c>
      <c r="EG13" s="47">
        <v>0</v>
      </c>
      <c r="EH13" s="12">
        <f>DO13+DR13+DU13+DX13+EA13+ED13</f>
        <v>88163.8</v>
      </c>
      <c r="EI13" s="33">
        <f t="shared" si="64"/>
        <v>22040.95</v>
      </c>
      <c r="EJ13" s="47">
        <f t="shared" si="23"/>
        <v>40663.800000000003</v>
      </c>
      <c r="EK13" s="14">
        <f t="shared" si="65"/>
        <v>-40663.800000000003</v>
      </c>
    </row>
    <row r="14" spans="1:141" s="14" customFormat="1" ht="20.25" customHeight="1" x14ac:dyDescent="0.2">
      <c r="A14" s="21">
        <v>5</v>
      </c>
      <c r="B14" s="114" t="s">
        <v>88</v>
      </c>
      <c r="C14" s="47">
        <v>14000</v>
      </c>
      <c r="D14" s="47">
        <v>3217.3</v>
      </c>
      <c r="E14" s="25">
        <f>DL14+EH14-ED14</f>
        <v>599410.76321086939</v>
      </c>
      <c r="F14" s="33">
        <f t="shared" si="24"/>
        <v>149852.69080271735</v>
      </c>
      <c r="G14" s="12">
        <f t="shared" si="1"/>
        <v>89042.6</v>
      </c>
      <c r="H14" s="12">
        <f t="shared" si="25"/>
        <v>59.420087502616504</v>
      </c>
      <c r="I14" s="12">
        <f t="shared" si="26"/>
        <v>14.855021875654126</v>
      </c>
      <c r="J14" s="12">
        <f t="shared" si="27"/>
        <v>150710</v>
      </c>
      <c r="K14" s="12">
        <f t="shared" si="27"/>
        <v>37677.5</v>
      </c>
      <c r="L14" s="12">
        <f t="shared" si="27"/>
        <v>14630.300000000001</v>
      </c>
      <c r="M14" s="12">
        <f t="shared" si="28"/>
        <v>38.830336407670366</v>
      </c>
      <c r="N14" s="12">
        <f t="shared" si="29"/>
        <v>9.7075841019175915</v>
      </c>
      <c r="O14" s="12">
        <f t="shared" si="66"/>
        <v>71666</v>
      </c>
      <c r="P14" s="33">
        <f t="shared" si="30"/>
        <v>17916.5</v>
      </c>
      <c r="Q14" s="33">
        <f>V14+AA14+AF14</f>
        <v>2511.1999999999998</v>
      </c>
      <c r="R14" s="12">
        <f t="shared" si="3"/>
        <v>14.01613038260821</v>
      </c>
      <c r="S14" s="11">
        <f t="shared" si="4"/>
        <v>3.5040325956520526</v>
      </c>
      <c r="T14" s="107">
        <v>120</v>
      </c>
      <c r="U14" s="33">
        <f t="shared" si="31"/>
        <v>30</v>
      </c>
      <c r="V14" s="107">
        <v>5.6</v>
      </c>
      <c r="W14" s="20">
        <f t="shared" si="5"/>
        <v>18.666666666666664</v>
      </c>
      <c r="X14" s="19">
        <f t="shared" si="6"/>
        <v>4.6666666666666661</v>
      </c>
      <c r="Y14" s="107">
        <v>32490</v>
      </c>
      <c r="Z14" s="33">
        <f t="shared" si="32"/>
        <v>8122.5</v>
      </c>
      <c r="AA14" s="107">
        <v>359</v>
      </c>
      <c r="AB14" s="20">
        <f t="shared" si="7"/>
        <v>4.4198214835333944</v>
      </c>
      <c r="AC14" s="19">
        <f t="shared" si="8"/>
        <v>1.1049553708833486</v>
      </c>
      <c r="AD14" s="107">
        <v>39056</v>
      </c>
      <c r="AE14" s="33">
        <f t="shared" si="33"/>
        <v>9764</v>
      </c>
      <c r="AF14" s="107">
        <v>2146.6</v>
      </c>
      <c r="AG14" s="20">
        <f t="shared" si="9"/>
        <v>21.984842277755018</v>
      </c>
      <c r="AH14" s="19">
        <f t="shared" si="10"/>
        <v>5.4962105694387544</v>
      </c>
      <c r="AI14" s="107">
        <v>44304</v>
      </c>
      <c r="AJ14" s="33">
        <f t="shared" si="34"/>
        <v>11076</v>
      </c>
      <c r="AK14" s="107">
        <v>8165</v>
      </c>
      <c r="AL14" s="20">
        <f t="shared" si="11"/>
        <v>73.71794871794873</v>
      </c>
      <c r="AM14" s="19">
        <f t="shared" si="12"/>
        <v>18.429487179487182</v>
      </c>
      <c r="AN14" s="50">
        <v>2400</v>
      </c>
      <c r="AO14" s="33">
        <f t="shared" si="35"/>
        <v>600</v>
      </c>
      <c r="AP14" s="50">
        <v>132.19999999999999</v>
      </c>
      <c r="AQ14" s="20">
        <f t="shared" si="13"/>
        <v>22.033333333333331</v>
      </c>
      <c r="AR14" s="19">
        <f t="shared" si="14"/>
        <v>5.5083333333333329</v>
      </c>
      <c r="AS14" s="50">
        <v>800</v>
      </c>
      <c r="AT14" s="33">
        <f t="shared" si="36"/>
        <v>200</v>
      </c>
      <c r="AU14" s="50">
        <v>29</v>
      </c>
      <c r="AV14" s="20">
        <f t="shared" si="15"/>
        <v>14.499999999999998</v>
      </c>
      <c r="AW14" s="19">
        <f t="shared" si="16"/>
        <v>3.6249999999999996</v>
      </c>
      <c r="AX14" s="110">
        <v>0</v>
      </c>
      <c r="AY14" s="33">
        <f t="shared" si="37"/>
        <v>0</v>
      </c>
      <c r="AZ14" s="50">
        <v>0</v>
      </c>
      <c r="BA14" s="50">
        <v>0</v>
      </c>
      <c r="BB14" s="33">
        <f t="shared" si="38"/>
        <v>0</v>
      </c>
      <c r="BC14" s="50">
        <v>0</v>
      </c>
      <c r="BD14" s="116">
        <v>446473.56321086938</v>
      </c>
      <c r="BE14" s="33">
        <f t="shared" si="39"/>
        <v>111618.39080271736</v>
      </c>
      <c r="BF14" s="50">
        <v>74412.3</v>
      </c>
      <c r="BG14" s="110">
        <v>0</v>
      </c>
      <c r="BH14" s="33">
        <f t="shared" si="40"/>
        <v>0</v>
      </c>
      <c r="BI14" s="23"/>
      <c r="BJ14" s="50">
        <v>0</v>
      </c>
      <c r="BK14" s="33">
        <f t="shared" si="41"/>
        <v>0</v>
      </c>
      <c r="BL14" s="50"/>
      <c r="BM14" s="110">
        <v>0</v>
      </c>
      <c r="BN14" s="33">
        <f t="shared" si="42"/>
        <v>0</v>
      </c>
      <c r="BO14" s="50">
        <v>0</v>
      </c>
      <c r="BP14" s="50">
        <v>0</v>
      </c>
      <c r="BQ14" s="33">
        <f t="shared" si="43"/>
        <v>0</v>
      </c>
      <c r="BR14" s="50">
        <v>0</v>
      </c>
      <c r="BS14" s="20">
        <f>BX14+CA14+CD14+CG14</f>
        <v>9560</v>
      </c>
      <c r="BT14" s="33">
        <f t="shared" si="44"/>
        <v>2390</v>
      </c>
      <c r="BU14" s="20">
        <f t="shared" si="18"/>
        <v>960.2</v>
      </c>
      <c r="BV14" s="20">
        <f t="shared" si="19"/>
        <v>40.175732217573227</v>
      </c>
      <c r="BW14" s="19">
        <f t="shared" si="20"/>
        <v>10.043933054393307</v>
      </c>
      <c r="BX14" s="50">
        <v>7000</v>
      </c>
      <c r="BY14" s="33">
        <f t="shared" si="45"/>
        <v>1750</v>
      </c>
      <c r="BZ14" s="50">
        <v>234.2</v>
      </c>
      <c r="CA14" s="50">
        <v>2500</v>
      </c>
      <c r="CB14" s="33">
        <f t="shared" si="46"/>
        <v>625</v>
      </c>
      <c r="CC14" s="50">
        <v>720</v>
      </c>
      <c r="CD14" s="111"/>
      <c r="CE14" s="20">
        <f t="shared" si="47"/>
        <v>0</v>
      </c>
      <c r="CF14" s="50"/>
      <c r="CG14" s="50">
        <v>60</v>
      </c>
      <c r="CH14" s="33">
        <f t="shared" si="48"/>
        <v>15</v>
      </c>
      <c r="CI14" s="50">
        <v>6</v>
      </c>
      <c r="CJ14" s="50">
        <v>0</v>
      </c>
      <c r="CK14" s="33">
        <f t="shared" si="49"/>
        <v>0</v>
      </c>
      <c r="CL14" s="50">
        <v>0</v>
      </c>
      <c r="CM14" s="111">
        <v>2227.1999999999998</v>
      </c>
      <c r="CN14" s="33">
        <f t="shared" si="50"/>
        <v>556.79999999999995</v>
      </c>
      <c r="CO14" s="50">
        <v>0</v>
      </c>
      <c r="CP14" s="111">
        <v>0</v>
      </c>
      <c r="CQ14" s="33">
        <f t="shared" si="51"/>
        <v>0</v>
      </c>
      <c r="CR14" s="50"/>
      <c r="CS14" s="50">
        <v>18380</v>
      </c>
      <c r="CT14" s="33">
        <f t="shared" si="52"/>
        <v>4595</v>
      </c>
      <c r="CU14" s="50">
        <v>2722.4</v>
      </c>
      <c r="CV14" s="50">
        <v>8000</v>
      </c>
      <c r="CW14" s="33">
        <f t="shared" si="53"/>
        <v>2000</v>
      </c>
      <c r="CX14" s="50">
        <v>833.2</v>
      </c>
      <c r="CY14" s="111">
        <v>1200</v>
      </c>
      <c r="CZ14" s="33">
        <f t="shared" si="54"/>
        <v>300</v>
      </c>
      <c r="DA14" s="50">
        <v>110.3</v>
      </c>
      <c r="DB14" s="50">
        <v>0</v>
      </c>
      <c r="DC14" s="33">
        <f t="shared" si="55"/>
        <v>0</v>
      </c>
      <c r="DD14" s="50"/>
      <c r="DE14" s="110">
        <v>0</v>
      </c>
      <c r="DF14" s="33">
        <f t="shared" si="56"/>
        <v>0</v>
      </c>
      <c r="DG14" s="50"/>
      <c r="DH14" s="50">
        <v>2400</v>
      </c>
      <c r="DI14" s="33">
        <f t="shared" si="57"/>
        <v>600</v>
      </c>
      <c r="DJ14" s="50">
        <v>0</v>
      </c>
      <c r="DK14" s="50"/>
      <c r="DL14" s="20">
        <f>T14+Y14+AD14+AI14+AN14+AS14+AX14+BA14+BD14+BG14+BJ14+BM14+BP14+BX14+CA14+CD14+CG14+CJ14+CM14+CP14+CS14+CY14+DB14+DE14+DH14</f>
        <v>599410.76321086939</v>
      </c>
      <c r="DM14" s="20">
        <f t="shared" si="67"/>
        <v>149852.69080271735</v>
      </c>
      <c r="DN14" s="20">
        <f>V14+AA14+AF14+AK14+AP14+AU14+AZ14+BC14+BF14+BI14+BL14+BO14+BR14+BZ14+CC14+CF14+CI14+CL14+CO14+CR14+CU14+DA14+DD14+DG14+DJ14</f>
        <v>89042.6</v>
      </c>
      <c r="DO14" s="50">
        <v>0</v>
      </c>
      <c r="DP14" s="33">
        <f t="shared" si="58"/>
        <v>0</v>
      </c>
      <c r="DQ14" s="50">
        <v>0</v>
      </c>
      <c r="DR14" s="50">
        <v>0</v>
      </c>
      <c r="DS14" s="33">
        <f t="shared" si="59"/>
        <v>0</v>
      </c>
      <c r="DT14" s="50">
        <v>0</v>
      </c>
      <c r="DU14" s="50">
        <v>0</v>
      </c>
      <c r="DV14" s="33">
        <f t="shared" si="60"/>
        <v>0</v>
      </c>
      <c r="DW14" s="50">
        <v>0</v>
      </c>
      <c r="DX14" s="50">
        <v>0</v>
      </c>
      <c r="DY14" s="33">
        <f t="shared" si="61"/>
        <v>0</v>
      </c>
      <c r="DZ14" s="50">
        <v>0</v>
      </c>
      <c r="EA14" s="110">
        <v>0</v>
      </c>
      <c r="EB14" s="33">
        <f t="shared" si="62"/>
        <v>0</v>
      </c>
      <c r="EC14" s="50">
        <v>0</v>
      </c>
      <c r="ED14" s="50">
        <v>179719.2</v>
      </c>
      <c r="EE14" s="33">
        <f t="shared" si="63"/>
        <v>44929.8</v>
      </c>
      <c r="EF14" s="50">
        <v>0</v>
      </c>
      <c r="EG14" s="50">
        <v>0</v>
      </c>
      <c r="EH14" s="20">
        <f t="shared" si="22"/>
        <v>179719.2</v>
      </c>
      <c r="EI14" s="33">
        <f t="shared" si="64"/>
        <v>44929.8</v>
      </c>
      <c r="EJ14" s="50">
        <f t="shared" si="23"/>
        <v>0</v>
      </c>
      <c r="EK14" s="14">
        <f t="shared" si="65"/>
        <v>0</v>
      </c>
    </row>
    <row r="15" spans="1:141" s="14" customFormat="1" ht="20.25" customHeight="1" x14ac:dyDescent="0.25">
      <c r="A15" s="21">
        <v>6</v>
      </c>
      <c r="B15" s="119" t="s">
        <v>94</v>
      </c>
      <c r="C15" s="47">
        <v>26974.2</v>
      </c>
      <c r="D15" s="47">
        <v>0</v>
      </c>
      <c r="E15" s="25">
        <f>DL15+EH15-ED15</f>
        <v>83202.8</v>
      </c>
      <c r="F15" s="33">
        <f t="shared" si="24"/>
        <v>20800.7</v>
      </c>
      <c r="G15" s="12">
        <f t="shared" si="1"/>
        <v>9171.1</v>
      </c>
      <c r="H15" s="12">
        <f t="shared" si="25"/>
        <v>44.09034311345291</v>
      </c>
      <c r="I15" s="12">
        <f t="shared" si="26"/>
        <v>11.022585778363228</v>
      </c>
      <c r="J15" s="12">
        <f t="shared" si="27"/>
        <v>3602.8</v>
      </c>
      <c r="K15" s="12">
        <f t="shared" si="27"/>
        <v>900.7</v>
      </c>
      <c r="L15" s="12">
        <f t="shared" si="27"/>
        <v>837.7</v>
      </c>
      <c r="M15" s="12">
        <f t="shared" si="28"/>
        <v>93.005440213167532</v>
      </c>
      <c r="N15" s="12">
        <f t="shared" si="29"/>
        <v>23.251360053291883</v>
      </c>
      <c r="O15" s="12">
        <f t="shared" si="66"/>
        <v>502.8</v>
      </c>
      <c r="P15" s="33">
        <f t="shared" si="30"/>
        <v>125.69999999999999</v>
      </c>
      <c r="Q15" s="33">
        <f t="shared" si="2"/>
        <v>145.39999999999998</v>
      </c>
      <c r="R15" s="12">
        <f t="shared" si="3"/>
        <v>115.6722354813047</v>
      </c>
      <c r="S15" s="11">
        <f t="shared" si="4"/>
        <v>28.918058870326171</v>
      </c>
      <c r="T15" s="106">
        <v>2.8</v>
      </c>
      <c r="U15" s="33">
        <f t="shared" si="31"/>
        <v>0.7</v>
      </c>
      <c r="V15" s="106">
        <v>0</v>
      </c>
      <c r="W15" s="12">
        <f t="shared" si="5"/>
        <v>0</v>
      </c>
      <c r="X15" s="11">
        <f t="shared" si="6"/>
        <v>0</v>
      </c>
      <c r="Y15" s="106">
        <v>0</v>
      </c>
      <c r="Z15" s="33">
        <f t="shared" si="32"/>
        <v>0</v>
      </c>
      <c r="AA15" s="106">
        <v>68.099999999999994</v>
      </c>
      <c r="AB15" s="12" t="e">
        <f t="shared" si="7"/>
        <v>#DIV/0!</v>
      </c>
      <c r="AC15" s="11" t="e">
        <f t="shared" si="8"/>
        <v>#DIV/0!</v>
      </c>
      <c r="AD15" s="106">
        <v>500</v>
      </c>
      <c r="AE15" s="33">
        <f t="shared" si="33"/>
        <v>125</v>
      </c>
      <c r="AF15" s="106">
        <v>77.3</v>
      </c>
      <c r="AG15" s="12">
        <f t="shared" si="9"/>
        <v>61.839999999999996</v>
      </c>
      <c r="AH15" s="11">
        <f t="shared" si="10"/>
        <v>15.459999999999999</v>
      </c>
      <c r="AI15" s="106">
        <v>350</v>
      </c>
      <c r="AJ15" s="33">
        <f t="shared" si="34"/>
        <v>87.5</v>
      </c>
      <c r="AK15" s="106">
        <v>11.8</v>
      </c>
      <c r="AL15" s="12">
        <f t="shared" si="11"/>
        <v>13.485714285714288</v>
      </c>
      <c r="AM15" s="11">
        <f t="shared" si="12"/>
        <v>3.3714285714285719</v>
      </c>
      <c r="AN15" s="47">
        <v>50</v>
      </c>
      <c r="AO15" s="33">
        <f t="shared" si="35"/>
        <v>12.5</v>
      </c>
      <c r="AP15" s="47">
        <v>0</v>
      </c>
      <c r="AQ15" s="12">
        <f t="shared" si="13"/>
        <v>0</v>
      </c>
      <c r="AR15" s="11">
        <f t="shared" si="14"/>
        <v>0</v>
      </c>
      <c r="AS15" s="47">
        <v>0</v>
      </c>
      <c r="AT15" s="33">
        <f t="shared" si="36"/>
        <v>0</v>
      </c>
      <c r="AU15" s="47">
        <v>0</v>
      </c>
      <c r="AV15" s="12" t="e">
        <f t="shared" si="15"/>
        <v>#DIV/0!</v>
      </c>
      <c r="AW15" s="11" t="e">
        <f t="shared" si="16"/>
        <v>#DIV/0!</v>
      </c>
      <c r="AX15" s="38">
        <v>0</v>
      </c>
      <c r="AY15" s="33">
        <f t="shared" si="37"/>
        <v>0</v>
      </c>
      <c r="AZ15" s="47">
        <v>0</v>
      </c>
      <c r="BA15" s="47">
        <v>0</v>
      </c>
      <c r="BB15" s="33">
        <f t="shared" si="38"/>
        <v>0</v>
      </c>
      <c r="BC15" s="47">
        <v>0</v>
      </c>
      <c r="BD15" s="102">
        <v>50000</v>
      </c>
      <c r="BE15" s="33">
        <f t="shared" si="39"/>
        <v>12500</v>
      </c>
      <c r="BF15" s="47">
        <v>8333.4</v>
      </c>
      <c r="BG15" s="38">
        <v>0</v>
      </c>
      <c r="BH15" s="33">
        <f t="shared" si="40"/>
        <v>0</v>
      </c>
      <c r="BI15" s="13"/>
      <c r="BJ15" s="47">
        <v>0</v>
      </c>
      <c r="BK15" s="33">
        <f t="shared" si="41"/>
        <v>0</v>
      </c>
      <c r="BL15" s="47"/>
      <c r="BM15" s="38">
        <v>0</v>
      </c>
      <c r="BN15" s="33">
        <f t="shared" si="42"/>
        <v>0</v>
      </c>
      <c r="BO15" s="47">
        <v>0</v>
      </c>
      <c r="BP15" s="47">
        <v>0</v>
      </c>
      <c r="BQ15" s="33">
        <f t="shared" si="43"/>
        <v>0</v>
      </c>
      <c r="BR15" s="47">
        <v>0</v>
      </c>
      <c r="BS15" s="12">
        <f t="shared" si="17"/>
        <v>2000</v>
      </c>
      <c r="BT15" s="33">
        <f t="shared" si="44"/>
        <v>500</v>
      </c>
      <c r="BU15" s="12">
        <f t="shared" si="18"/>
        <v>240</v>
      </c>
      <c r="BV15" s="12">
        <f t="shared" si="19"/>
        <v>48</v>
      </c>
      <c r="BW15" s="11">
        <f t="shared" si="20"/>
        <v>12</v>
      </c>
      <c r="BX15" s="47">
        <v>2000</v>
      </c>
      <c r="BY15" s="33">
        <f t="shared" si="45"/>
        <v>500</v>
      </c>
      <c r="BZ15" s="105">
        <v>240</v>
      </c>
      <c r="CA15" s="47">
        <v>0</v>
      </c>
      <c r="CB15" s="33">
        <f t="shared" si="46"/>
        <v>0</v>
      </c>
      <c r="CC15" s="47"/>
      <c r="CD15" s="103">
        <v>0</v>
      </c>
      <c r="CE15" s="33">
        <f t="shared" si="47"/>
        <v>0</v>
      </c>
      <c r="CF15" s="47"/>
      <c r="CG15" s="47">
        <v>0</v>
      </c>
      <c r="CH15" s="33">
        <f t="shared" si="48"/>
        <v>0</v>
      </c>
      <c r="CI15" s="47"/>
      <c r="CJ15" s="47">
        <v>0</v>
      </c>
      <c r="CK15" s="33">
        <f t="shared" si="49"/>
        <v>0</v>
      </c>
      <c r="CL15" s="47">
        <v>0</v>
      </c>
      <c r="CM15" s="103">
        <v>0</v>
      </c>
      <c r="CN15" s="33">
        <f t="shared" si="50"/>
        <v>0</v>
      </c>
      <c r="CO15" s="47"/>
      <c r="CP15" s="104">
        <v>0</v>
      </c>
      <c r="CQ15" s="33">
        <f t="shared" si="51"/>
        <v>0</v>
      </c>
      <c r="CR15" s="47"/>
      <c r="CS15" s="47">
        <v>100</v>
      </c>
      <c r="CT15" s="33">
        <f t="shared" si="52"/>
        <v>25</v>
      </c>
      <c r="CU15" s="47">
        <v>0</v>
      </c>
      <c r="CV15" s="47">
        <v>100</v>
      </c>
      <c r="CW15" s="33">
        <f t="shared" si="53"/>
        <v>25</v>
      </c>
      <c r="CX15" s="47">
        <v>0</v>
      </c>
      <c r="CY15" s="104">
        <v>0</v>
      </c>
      <c r="CZ15" s="33">
        <f t="shared" si="54"/>
        <v>0</v>
      </c>
      <c r="DA15" s="47"/>
      <c r="DB15" s="47">
        <v>0</v>
      </c>
      <c r="DC15" s="33">
        <f t="shared" si="55"/>
        <v>0</v>
      </c>
      <c r="DD15" s="47"/>
      <c r="DE15" s="42">
        <v>0</v>
      </c>
      <c r="DF15" s="33">
        <f t="shared" si="56"/>
        <v>0</v>
      </c>
      <c r="DG15" s="47"/>
      <c r="DH15" s="47">
        <v>600</v>
      </c>
      <c r="DI15" s="33">
        <f t="shared" si="57"/>
        <v>150</v>
      </c>
      <c r="DJ15" s="47">
        <v>440.5</v>
      </c>
      <c r="DK15" s="47"/>
      <c r="DL15" s="12">
        <f t="shared" si="67"/>
        <v>53602.8</v>
      </c>
      <c r="DM15" s="12">
        <f t="shared" si="67"/>
        <v>13400.7</v>
      </c>
      <c r="DN15" s="12">
        <f>V15+AA15+AF15+AK15+AP15+AU15+AZ15+BC15+BF15+BI15+BL15+BO15+BR15+BZ15+CC15+CF15+CI15+CL15+CO15+CR15+CU15+DA15+DD15+DG15+DJ15</f>
        <v>9171.1</v>
      </c>
      <c r="DO15" s="47">
        <v>0</v>
      </c>
      <c r="DP15" s="33">
        <f t="shared" si="58"/>
        <v>0</v>
      </c>
      <c r="DQ15" s="47">
        <v>0</v>
      </c>
      <c r="DR15" s="47">
        <v>29600</v>
      </c>
      <c r="DS15" s="33">
        <f t="shared" si="59"/>
        <v>7400</v>
      </c>
      <c r="DT15" s="47">
        <v>0</v>
      </c>
      <c r="DU15" s="47">
        <v>0</v>
      </c>
      <c r="DV15" s="33">
        <f t="shared" si="60"/>
        <v>0</v>
      </c>
      <c r="DW15" s="47">
        <v>0</v>
      </c>
      <c r="DX15" s="47">
        <v>0</v>
      </c>
      <c r="DY15" s="33">
        <f t="shared" si="61"/>
        <v>0</v>
      </c>
      <c r="DZ15" s="47">
        <v>0</v>
      </c>
      <c r="EA15" s="42">
        <v>0</v>
      </c>
      <c r="EB15" s="33">
        <f t="shared" si="62"/>
        <v>0</v>
      </c>
      <c r="EC15" s="47">
        <v>0</v>
      </c>
      <c r="ED15" s="47">
        <v>16000</v>
      </c>
      <c r="EE15" s="33">
        <f t="shared" si="63"/>
        <v>4000</v>
      </c>
      <c r="EF15" s="47">
        <v>0</v>
      </c>
      <c r="EG15" s="47">
        <v>0</v>
      </c>
      <c r="EH15" s="12">
        <f t="shared" si="22"/>
        <v>45600</v>
      </c>
      <c r="EI15" s="33">
        <f t="shared" si="64"/>
        <v>11400</v>
      </c>
      <c r="EJ15" s="47">
        <f t="shared" si="23"/>
        <v>0</v>
      </c>
      <c r="EK15" s="14">
        <f t="shared" si="65"/>
        <v>-29600</v>
      </c>
    </row>
    <row r="16" spans="1:141" s="14" customFormat="1" ht="20.25" customHeight="1" x14ac:dyDescent="0.2">
      <c r="A16" s="21">
        <v>7</v>
      </c>
      <c r="B16" s="117" t="s">
        <v>96</v>
      </c>
      <c r="C16" s="47">
        <v>7195.8</v>
      </c>
      <c r="D16" s="47">
        <v>305.7</v>
      </c>
      <c r="E16" s="25">
        <f>DL16+EH16-ED16</f>
        <v>99977.2</v>
      </c>
      <c r="F16" s="33">
        <f t="shared" si="24"/>
        <v>24994.299999999996</v>
      </c>
      <c r="G16" s="12">
        <f t="shared" si="1"/>
        <v>9436.6999999999989</v>
      </c>
      <c r="H16" s="12">
        <f t="shared" si="25"/>
        <v>37.755408233077141</v>
      </c>
      <c r="I16" s="12">
        <f t="shared" si="26"/>
        <v>9.4388520582692834</v>
      </c>
      <c r="J16" s="12">
        <f t="shared" si="27"/>
        <v>8097.2</v>
      </c>
      <c r="K16" s="12">
        <f t="shared" si="27"/>
        <v>2024.3</v>
      </c>
      <c r="L16" s="12">
        <f>V16+AA16+AF16+AK16+AP16+AU16+AZ16+BR16+BZ16+CC16+CF16+CI16+CL16+CR16+CU16+DA16+DD16+DJ16</f>
        <v>1103.4000000000001</v>
      </c>
      <c r="M16" s="12">
        <f t="shared" si="28"/>
        <v>54.507731067529519</v>
      </c>
      <c r="N16" s="12">
        <f t="shared" si="29"/>
        <v>13.62693276688238</v>
      </c>
      <c r="O16" s="12">
        <f t="shared" si="66"/>
        <v>5228.3999999999996</v>
      </c>
      <c r="P16" s="33">
        <f t="shared" si="30"/>
        <v>1307.0999999999999</v>
      </c>
      <c r="Q16" s="33">
        <f t="shared" si="2"/>
        <v>101.8</v>
      </c>
      <c r="R16" s="12">
        <f t="shared" si="3"/>
        <v>7.7882334939943387</v>
      </c>
      <c r="S16" s="11">
        <f t="shared" si="4"/>
        <v>1.9470583734985847</v>
      </c>
      <c r="T16" s="106">
        <v>0</v>
      </c>
      <c r="U16" s="33">
        <f t="shared" si="31"/>
        <v>0</v>
      </c>
      <c r="V16" s="106"/>
      <c r="W16" s="12" t="e">
        <f t="shared" si="5"/>
        <v>#DIV/0!</v>
      </c>
      <c r="X16" s="11" t="e">
        <f t="shared" si="6"/>
        <v>#DIV/0!</v>
      </c>
      <c r="Y16" s="106">
        <v>0</v>
      </c>
      <c r="Z16" s="33">
        <f t="shared" si="32"/>
        <v>0</v>
      </c>
      <c r="AA16" s="106"/>
      <c r="AB16" s="12" t="e">
        <f t="shared" si="7"/>
        <v>#DIV/0!</v>
      </c>
      <c r="AC16" s="11" t="e">
        <f t="shared" si="8"/>
        <v>#DIV/0!</v>
      </c>
      <c r="AD16" s="106">
        <v>5228.3999999999996</v>
      </c>
      <c r="AE16" s="33">
        <f t="shared" si="33"/>
        <v>1307.0999999999999</v>
      </c>
      <c r="AF16" s="106">
        <v>101.8</v>
      </c>
      <c r="AG16" s="12">
        <f t="shared" si="9"/>
        <v>7.7882334939943387</v>
      </c>
      <c r="AH16" s="11">
        <f t="shared" si="10"/>
        <v>1.9470583734985847</v>
      </c>
      <c r="AI16" s="106">
        <v>1968.8</v>
      </c>
      <c r="AJ16" s="33">
        <f t="shared" si="34"/>
        <v>492.2</v>
      </c>
      <c r="AK16" s="106">
        <v>237.1</v>
      </c>
      <c r="AL16" s="12">
        <f t="shared" si="11"/>
        <v>48.171475010158474</v>
      </c>
      <c r="AM16" s="11">
        <f t="shared" si="12"/>
        <v>12.042868752539619</v>
      </c>
      <c r="AN16" s="47">
        <v>0</v>
      </c>
      <c r="AO16" s="33">
        <f t="shared" si="35"/>
        <v>0</v>
      </c>
      <c r="AP16" s="47">
        <v>0</v>
      </c>
      <c r="AQ16" s="12" t="e">
        <f t="shared" si="13"/>
        <v>#DIV/0!</v>
      </c>
      <c r="AR16" s="11" t="e">
        <f t="shared" si="14"/>
        <v>#DIV/0!</v>
      </c>
      <c r="AS16" s="47">
        <v>0</v>
      </c>
      <c r="AT16" s="33">
        <f t="shared" si="36"/>
        <v>0</v>
      </c>
      <c r="AU16" s="47"/>
      <c r="AV16" s="12" t="e">
        <f t="shared" si="15"/>
        <v>#DIV/0!</v>
      </c>
      <c r="AW16" s="11" t="e">
        <f t="shared" si="16"/>
        <v>#DIV/0!</v>
      </c>
      <c r="AX16" s="38">
        <v>0</v>
      </c>
      <c r="AY16" s="33">
        <f t="shared" si="37"/>
        <v>0</v>
      </c>
      <c r="AZ16" s="47">
        <v>0</v>
      </c>
      <c r="BA16" s="47">
        <v>0</v>
      </c>
      <c r="BB16" s="33">
        <f t="shared" si="38"/>
        <v>0</v>
      </c>
      <c r="BC16" s="47">
        <v>0</v>
      </c>
      <c r="BD16" s="47">
        <v>50000</v>
      </c>
      <c r="BE16" s="33">
        <f t="shared" si="39"/>
        <v>12500</v>
      </c>
      <c r="BF16" s="47">
        <v>8333.2999999999993</v>
      </c>
      <c r="BG16" s="38">
        <v>0</v>
      </c>
      <c r="BH16" s="33">
        <f t="shared" si="40"/>
        <v>0</v>
      </c>
      <c r="BI16" s="13"/>
      <c r="BJ16" s="47">
        <v>0</v>
      </c>
      <c r="BK16" s="33">
        <f t="shared" si="41"/>
        <v>0</v>
      </c>
      <c r="BL16" s="47"/>
      <c r="BM16" s="38">
        <v>0</v>
      </c>
      <c r="BN16" s="33">
        <f t="shared" si="42"/>
        <v>0</v>
      </c>
      <c r="BO16" s="47">
        <v>0</v>
      </c>
      <c r="BP16" s="47">
        <v>0</v>
      </c>
      <c r="BQ16" s="33">
        <f t="shared" si="43"/>
        <v>0</v>
      </c>
      <c r="BR16" s="47">
        <v>0</v>
      </c>
      <c r="BS16" s="12">
        <f t="shared" si="17"/>
        <v>700</v>
      </c>
      <c r="BT16" s="33">
        <f t="shared" si="44"/>
        <v>175</v>
      </c>
      <c r="BU16" s="12">
        <f t="shared" si="18"/>
        <v>454.5</v>
      </c>
      <c r="BV16" s="12">
        <f t="shared" si="19"/>
        <v>259.71428571428572</v>
      </c>
      <c r="BW16" s="11">
        <f t="shared" si="20"/>
        <v>64.928571428571431</v>
      </c>
      <c r="BX16" s="47">
        <v>700</v>
      </c>
      <c r="BY16" s="33">
        <f t="shared" si="45"/>
        <v>175</v>
      </c>
      <c r="BZ16" s="47">
        <v>454.5</v>
      </c>
      <c r="CA16" s="47">
        <v>0</v>
      </c>
      <c r="CB16" s="33">
        <f t="shared" si="46"/>
        <v>0</v>
      </c>
      <c r="CC16" s="47"/>
      <c r="CD16" s="103">
        <v>0</v>
      </c>
      <c r="CE16" s="33">
        <f t="shared" si="47"/>
        <v>0</v>
      </c>
      <c r="CF16" s="47"/>
      <c r="CG16" s="47">
        <v>0</v>
      </c>
      <c r="CH16" s="33">
        <f t="shared" si="48"/>
        <v>0</v>
      </c>
      <c r="CI16" s="47">
        <v>0</v>
      </c>
      <c r="CJ16" s="47">
        <v>0</v>
      </c>
      <c r="CK16" s="33">
        <f t="shared" si="49"/>
        <v>0</v>
      </c>
      <c r="CL16" s="47">
        <v>0</v>
      </c>
      <c r="CM16" s="103">
        <v>0</v>
      </c>
      <c r="CN16" s="33">
        <f t="shared" si="50"/>
        <v>0</v>
      </c>
      <c r="CO16" s="47"/>
      <c r="CP16" s="104">
        <v>0</v>
      </c>
      <c r="CQ16" s="33">
        <f t="shared" si="51"/>
        <v>0</v>
      </c>
      <c r="CR16" s="47"/>
      <c r="CS16" s="47">
        <v>0</v>
      </c>
      <c r="CT16" s="33">
        <f t="shared" si="52"/>
        <v>0</v>
      </c>
      <c r="CU16" s="47">
        <v>60</v>
      </c>
      <c r="CV16" s="47">
        <v>0</v>
      </c>
      <c r="CW16" s="33">
        <f t="shared" si="53"/>
        <v>0</v>
      </c>
      <c r="CX16" s="47">
        <v>0</v>
      </c>
      <c r="CY16" s="104">
        <v>0</v>
      </c>
      <c r="CZ16" s="33">
        <f t="shared" si="54"/>
        <v>0</v>
      </c>
      <c r="DA16" s="47"/>
      <c r="DB16" s="47">
        <v>0</v>
      </c>
      <c r="DC16" s="33">
        <f t="shared" si="55"/>
        <v>0</v>
      </c>
      <c r="DD16" s="47"/>
      <c r="DE16" s="42">
        <v>0</v>
      </c>
      <c r="DF16" s="33">
        <f t="shared" si="56"/>
        <v>0</v>
      </c>
      <c r="DG16" s="47"/>
      <c r="DH16" s="47">
        <v>200</v>
      </c>
      <c r="DI16" s="33">
        <f t="shared" si="57"/>
        <v>50</v>
      </c>
      <c r="DJ16" s="47">
        <v>250</v>
      </c>
      <c r="DK16" s="47"/>
      <c r="DL16" s="12">
        <f t="shared" si="67"/>
        <v>58097.2</v>
      </c>
      <c r="DM16" s="12">
        <f t="shared" si="67"/>
        <v>14524.3</v>
      </c>
      <c r="DN16" s="12">
        <f>V16+AA16+AF16+AK16+AP16+AU16+AZ16+BC16+BF16+BI16+BL16+BO16+BR16+BZ16+CC16+CF16+CI16+CL16+CO16+CR16+CU16+DA16+DD16+DG16+DJ16</f>
        <v>9436.6999999999989</v>
      </c>
      <c r="DO16" s="47">
        <v>0</v>
      </c>
      <c r="DP16" s="33">
        <f t="shared" si="58"/>
        <v>0</v>
      </c>
      <c r="DQ16" s="47">
        <v>0</v>
      </c>
      <c r="DR16" s="47">
        <v>41880</v>
      </c>
      <c r="DS16" s="33">
        <f t="shared" si="59"/>
        <v>10470</v>
      </c>
      <c r="DT16" s="47">
        <v>0</v>
      </c>
      <c r="DU16" s="47">
        <v>0</v>
      </c>
      <c r="DV16" s="33">
        <f t="shared" si="60"/>
        <v>0</v>
      </c>
      <c r="DW16" s="47">
        <v>0</v>
      </c>
      <c r="DX16" s="47">
        <v>0</v>
      </c>
      <c r="DY16" s="33">
        <f t="shared" si="61"/>
        <v>0</v>
      </c>
      <c r="DZ16" s="47">
        <v>0</v>
      </c>
      <c r="EA16" s="42">
        <v>0</v>
      </c>
      <c r="EB16" s="33">
        <f t="shared" si="62"/>
        <v>0</v>
      </c>
      <c r="EC16" s="47">
        <v>0</v>
      </c>
      <c r="ED16" s="47">
        <v>0</v>
      </c>
      <c r="EE16" s="33">
        <f t="shared" si="63"/>
        <v>0</v>
      </c>
      <c r="EF16" s="47"/>
      <c r="EG16" s="47">
        <v>0</v>
      </c>
      <c r="EH16" s="12">
        <f t="shared" si="22"/>
        <v>41880</v>
      </c>
      <c r="EI16" s="33">
        <f t="shared" si="64"/>
        <v>10470</v>
      </c>
      <c r="EJ16" s="47">
        <f t="shared" si="23"/>
        <v>0</v>
      </c>
      <c r="EK16" s="14">
        <f t="shared" si="65"/>
        <v>-41880</v>
      </c>
    </row>
    <row r="17" spans="1:141" s="14" customFormat="1" ht="20.25" customHeight="1" x14ac:dyDescent="0.2">
      <c r="A17" s="21">
        <v>8</v>
      </c>
      <c r="B17" s="117" t="s">
        <v>105</v>
      </c>
      <c r="C17" s="120">
        <v>348768.9</v>
      </c>
      <c r="D17" s="120">
        <v>173430.2</v>
      </c>
      <c r="E17" s="25">
        <f>DL17+EH17-ED17</f>
        <v>4441506.240983841</v>
      </c>
      <c r="F17" s="33">
        <f t="shared" si="24"/>
        <v>1110376.5602459603</v>
      </c>
      <c r="G17" s="12">
        <f>DN17+EJ17-EF17</f>
        <v>416181</v>
      </c>
      <c r="H17" s="12">
        <f t="shared" si="25"/>
        <v>37.481068576214497</v>
      </c>
      <c r="I17" s="12">
        <f t="shared" si="26"/>
        <v>9.3702671440536243</v>
      </c>
      <c r="J17" s="12">
        <f t="shared" si="27"/>
        <v>634000</v>
      </c>
      <c r="K17" s="12">
        <f t="shared" si="27"/>
        <v>158500</v>
      </c>
      <c r="L17" s="12">
        <f t="shared" si="27"/>
        <v>79292.899999999994</v>
      </c>
      <c r="M17" s="12">
        <f t="shared" si="28"/>
        <v>50.027066246056783</v>
      </c>
      <c r="N17" s="12">
        <f t="shared" si="29"/>
        <v>12.506766561514196</v>
      </c>
      <c r="O17" s="12">
        <f t="shared" si="66"/>
        <v>188000</v>
      </c>
      <c r="P17" s="33">
        <f t="shared" si="30"/>
        <v>47000</v>
      </c>
      <c r="Q17" s="33">
        <f t="shared" si="2"/>
        <v>14863.100000000002</v>
      </c>
      <c r="R17" s="12">
        <f t="shared" si="3"/>
        <v>31.623617021276601</v>
      </c>
      <c r="S17" s="11">
        <f t="shared" si="4"/>
        <v>7.9059042553191503</v>
      </c>
      <c r="T17" s="20">
        <v>1000</v>
      </c>
      <c r="U17" s="33">
        <f t="shared" si="31"/>
        <v>250</v>
      </c>
      <c r="V17" s="20">
        <v>329.1</v>
      </c>
      <c r="W17" s="20">
        <f>+V17/U17*100</f>
        <v>131.64000000000001</v>
      </c>
      <c r="X17" s="20">
        <f>+V17/T17*100</f>
        <v>32.910000000000004</v>
      </c>
      <c r="Y17" s="20">
        <v>20000</v>
      </c>
      <c r="Z17" s="33">
        <f t="shared" si="32"/>
        <v>5000</v>
      </c>
      <c r="AA17" s="20">
        <v>5121.3</v>
      </c>
      <c r="AB17" s="12">
        <f t="shared" si="7"/>
        <v>102.42599999999999</v>
      </c>
      <c r="AC17" s="20">
        <f>+AA17/Y17*100</f>
        <v>25.606499999999997</v>
      </c>
      <c r="AD17" s="20">
        <v>167000</v>
      </c>
      <c r="AE17" s="33">
        <f t="shared" si="33"/>
        <v>41750</v>
      </c>
      <c r="AF17" s="20">
        <v>9412.7000000000007</v>
      </c>
      <c r="AG17" s="20">
        <f>+AF17/AE17*100</f>
        <v>22.545389221556889</v>
      </c>
      <c r="AH17" s="20">
        <f>+AF17/AD17*100</f>
        <v>5.6363473053892221</v>
      </c>
      <c r="AI17" s="20">
        <v>236000</v>
      </c>
      <c r="AJ17" s="33">
        <f t="shared" si="34"/>
        <v>59000</v>
      </c>
      <c r="AK17" s="20">
        <v>33128.699999999997</v>
      </c>
      <c r="AL17" s="20">
        <f>+AK17/AJ17*100</f>
        <v>56.150338983050844</v>
      </c>
      <c r="AM17" s="20">
        <f>+AK17/AI17*100</f>
        <v>14.037584745762711</v>
      </c>
      <c r="AN17" s="20">
        <v>12400</v>
      </c>
      <c r="AO17" s="33">
        <f t="shared" si="35"/>
        <v>3100</v>
      </c>
      <c r="AP17" s="109">
        <v>8400.6</v>
      </c>
      <c r="AQ17" s="20">
        <f>+AP17/AO17*100</f>
        <v>270.98709677419356</v>
      </c>
      <c r="AR17" s="20">
        <f>+AP17/AN17*100</f>
        <v>67.74677419354839</v>
      </c>
      <c r="AS17" s="20">
        <v>5000</v>
      </c>
      <c r="AT17" s="33">
        <f t="shared" si="36"/>
        <v>1250</v>
      </c>
      <c r="AU17" s="20">
        <v>983.2</v>
      </c>
      <c r="AV17" s="20">
        <f>+AU17/AT17*100</f>
        <v>78.656000000000006</v>
      </c>
      <c r="AW17" s="20">
        <f>+AU17/AS17*100</f>
        <v>19.664000000000001</v>
      </c>
      <c r="AX17" s="20">
        <v>0</v>
      </c>
      <c r="AY17" s="33">
        <f t="shared" si="37"/>
        <v>0</v>
      </c>
      <c r="AZ17" s="20">
        <v>0</v>
      </c>
      <c r="BA17" s="20">
        <v>0</v>
      </c>
      <c r="BB17" s="33">
        <f t="shared" si="38"/>
        <v>0</v>
      </c>
      <c r="BC17" s="20">
        <v>0</v>
      </c>
      <c r="BD17" s="20">
        <v>2003328.440983841</v>
      </c>
      <c r="BE17" s="33">
        <f t="shared" si="39"/>
        <v>500832.1102459603</v>
      </c>
      <c r="BF17" s="20">
        <v>333888.09999999998</v>
      </c>
      <c r="BG17" s="20"/>
      <c r="BH17" s="33">
        <f t="shared" si="40"/>
        <v>0</v>
      </c>
      <c r="BI17" s="20"/>
      <c r="BJ17" s="20">
        <v>2178.8000000000002</v>
      </c>
      <c r="BK17" s="33">
        <f t="shared" si="41"/>
        <v>544.70000000000005</v>
      </c>
      <c r="BL17" s="20"/>
      <c r="BM17" s="20">
        <v>0</v>
      </c>
      <c r="BN17" s="33">
        <f t="shared" si="42"/>
        <v>0</v>
      </c>
      <c r="BO17" s="20">
        <v>0</v>
      </c>
      <c r="BP17" s="20">
        <v>0</v>
      </c>
      <c r="BQ17" s="33">
        <f t="shared" si="43"/>
        <v>0</v>
      </c>
      <c r="BR17" s="20">
        <v>0</v>
      </c>
      <c r="BS17" s="12">
        <f t="shared" si="17"/>
        <v>70740</v>
      </c>
      <c r="BT17" s="33">
        <f t="shared" si="44"/>
        <v>17685</v>
      </c>
      <c r="BU17" s="12">
        <f t="shared" si="18"/>
        <v>3382</v>
      </c>
      <c r="BV17" s="20">
        <f>+BU17/BT17*100</f>
        <v>19.123551031947976</v>
      </c>
      <c r="BW17" s="20">
        <f>+BU17/BS17*100</f>
        <v>4.7808877579869939</v>
      </c>
      <c r="BX17" s="20">
        <v>58170</v>
      </c>
      <c r="BY17" s="33">
        <f t="shared" si="45"/>
        <v>14542.5</v>
      </c>
      <c r="BZ17" s="20">
        <v>2604.1999999999998</v>
      </c>
      <c r="CA17" s="20">
        <v>8510</v>
      </c>
      <c r="CB17" s="33">
        <f t="shared" si="46"/>
        <v>2127.5</v>
      </c>
      <c r="CC17" s="20">
        <v>40</v>
      </c>
      <c r="CD17" s="20">
        <v>0</v>
      </c>
      <c r="CE17" s="33">
        <f t="shared" si="47"/>
        <v>0</v>
      </c>
      <c r="CF17" s="20"/>
      <c r="CG17" s="20">
        <v>4060</v>
      </c>
      <c r="CH17" s="33">
        <f t="shared" si="48"/>
        <v>1015</v>
      </c>
      <c r="CI17" s="20">
        <v>737.8</v>
      </c>
      <c r="CJ17" s="20">
        <v>0</v>
      </c>
      <c r="CK17" s="33">
        <f t="shared" si="49"/>
        <v>0</v>
      </c>
      <c r="CL17" s="20">
        <v>0</v>
      </c>
      <c r="CM17" s="20">
        <v>1999</v>
      </c>
      <c r="CN17" s="33">
        <f t="shared" si="50"/>
        <v>499.75</v>
      </c>
      <c r="CO17" s="20">
        <v>0</v>
      </c>
      <c r="CP17" s="20">
        <v>0</v>
      </c>
      <c r="CQ17" s="33">
        <f t="shared" si="51"/>
        <v>0</v>
      </c>
      <c r="CR17" s="20"/>
      <c r="CS17" s="20">
        <v>100460</v>
      </c>
      <c r="CT17" s="33">
        <f t="shared" si="52"/>
        <v>25115</v>
      </c>
      <c r="CU17" s="20">
        <v>15795.4</v>
      </c>
      <c r="CV17" s="20">
        <v>38000</v>
      </c>
      <c r="CW17" s="33">
        <f t="shared" si="53"/>
        <v>9500</v>
      </c>
      <c r="CX17" s="20">
        <v>3912.3</v>
      </c>
      <c r="CY17" s="20">
        <v>5000</v>
      </c>
      <c r="CZ17" s="33">
        <f t="shared" si="54"/>
        <v>1250</v>
      </c>
      <c r="DA17" s="20">
        <v>122.8</v>
      </c>
      <c r="DB17" s="20">
        <v>400</v>
      </c>
      <c r="DC17" s="33">
        <f t="shared" si="55"/>
        <v>100</v>
      </c>
      <c r="DD17" s="20">
        <v>218.4</v>
      </c>
      <c r="DE17" s="20">
        <v>0</v>
      </c>
      <c r="DF17" s="33">
        <f t="shared" si="56"/>
        <v>0</v>
      </c>
      <c r="DG17" s="20">
        <v>3000</v>
      </c>
      <c r="DH17" s="20">
        <v>16000</v>
      </c>
      <c r="DI17" s="33">
        <f t="shared" si="57"/>
        <v>4000</v>
      </c>
      <c r="DJ17" s="20">
        <v>2398.6999999999998</v>
      </c>
      <c r="DK17" s="20"/>
      <c r="DL17" s="12">
        <f>T17+Y17+AD17+AI17+AN17+AS17+AX17+BA17+BD17+BG17+BJ17+BM17+BP17+BX17+CA17+CD17+CG17+CJ17+CM17+CP17+CS17+CY17+DB17+DE17+DH17</f>
        <v>2641506.240983841</v>
      </c>
      <c r="DM17" s="12">
        <f t="shared" si="67"/>
        <v>660376.56024596025</v>
      </c>
      <c r="DN17" s="12">
        <f>V17+AA17+AF17+AK17+AP17+AU17+AZ17+BC17+BF17+BI17+BL17+BO17+BR17+BZ17+CC17+CF17+CI17+CL17+CO17+CR17+CU17+DA17+DD17+DG17+DJ17</f>
        <v>416181</v>
      </c>
      <c r="DO17" s="20">
        <v>0</v>
      </c>
      <c r="DP17" s="33">
        <f t="shared" si="58"/>
        <v>0</v>
      </c>
      <c r="DQ17" s="20">
        <v>0</v>
      </c>
      <c r="DR17" s="20">
        <v>1800000</v>
      </c>
      <c r="DS17" s="33">
        <f t="shared" si="59"/>
        <v>450000</v>
      </c>
      <c r="DT17" s="20">
        <v>0</v>
      </c>
      <c r="DU17" s="20">
        <v>0</v>
      </c>
      <c r="DV17" s="33">
        <f t="shared" si="60"/>
        <v>0</v>
      </c>
      <c r="DW17" s="20">
        <v>0</v>
      </c>
      <c r="DX17" s="20">
        <v>0</v>
      </c>
      <c r="DY17" s="33">
        <f t="shared" si="61"/>
        <v>0</v>
      </c>
      <c r="DZ17" s="20">
        <v>0</v>
      </c>
      <c r="EA17" s="20">
        <v>0</v>
      </c>
      <c r="EB17" s="33">
        <f t="shared" si="62"/>
        <v>0</v>
      </c>
      <c r="EC17" s="20">
        <v>0</v>
      </c>
      <c r="ED17" s="20">
        <v>515000</v>
      </c>
      <c r="EE17" s="33">
        <f t="shared" si="63"/>
        <v>128750</v>
      </c>
      <c r="EF17" s="20">
        <v>0</v>
      </c>
      <c r="EG17" s="20">
        <v>0</v>
      </c>
      <c r="EH17" s="12">
        <f>DO17+DR17+DU17+DX17+EA17+ED17</f>
        <v>2315000</v>
      </c>
      <c r="EI17" s="33">
        <f t="shared" si="64"/>
        <v>578750</v>
      </c>
      <c r="EJ17" s="47">
        <f t="shared" si="23"/>
        <v>0</v>
      </c>
    </row>
    <row r="18" spans="1:141" s="17" customFormat="1" ht="18.75" customHeight="1" x14ac:dyDescent="0.2">
      <c r="A18" s="21"/>
      <c r="B18" s="89" t="s">
        <v>44</v>
      </c>
      <c r="C18" s="16">
        <f>SUM(C10:C17)</f>
        <v>910050.4</v>
      </c>
      <c r="D18" s="16">
        <f>SUM(D10:D17)</f>
        <v>215315.20000000001</v>
      </c>
      <c r="E18" s="25">
        <f>SUM(E10:E17)</f>
        <v>14125568.532279983</v>
      </c>
      <c r="F18" s="33">
        <f t="shared" si="24"/>
        <v>3531392.1330699958</v>
      </c>
      <c r="G18" s="108">
        <f>SUM(G10:G17)</f>
        <v>1690676.4000000004</v>
      </c>
      <c r="H18" s="12">
        <f t="shared" si="25"/>
        <v>47.875634772120883</v>
      </c>
      <c r="I18" s="12">
        <f t="shared" si="26"/>
        <v>11.968908693030221</v>
      </c>
      <c r="J18" s="25">
        <f>SUM(J10:J17)</f>
        <v>2928650.9</v>
      </c>
      <c r="K18" s="12">
        <f>SUM(K10:K17)</f>
        <v>732162.72499999998</v>
      </c>
      <c r="L18" s="108">
        <f>SUM(L10:L17)</f>
        <v>423192.9</v>
      </c>
      <c r="M18" s="12">
        <f t="shared" si="28"/>
        <v>57.800388567992179</v>
      </c>
      <c r="N18" s="12">
        <f t="shared" si="29"/>
        <v>14.450097141998045</v>
      </c>
      <c r="O18" s="25">
        <f>SUM(O10:O17)</f>
        <v>924890.9</v>
      </c>
      <c r="P18" s="33">
        <f t="shared" si="30"/>
        <v>231222.72500000001</v>
      </c>
      <c r="Q18" s="108">
        <f>SUM(Q10:Q17)</f>
        <v>95388.3</v>
      </c>
      <c r="R18" s="12">
        <f t="shared" si="3"/>
        <v>41.253860320173978</v>
      </c>
      <c r="S18" s="11">
        <f t="shared" si="4"/>
        <v>10.313465080043494</v>
      </c>
      <c r="T18" s="25">
        <f>SUM(T10:T17)</f>
        <v>48627.8</v>
      </c>
      <c r="U18" s="33">
        <f>T18/12*3</f>
        <v>12156.95</v>
      </c>
      <c r="V18" s="108">
        <f>SUM(V10:V17)</f>
        <v>7101.5</v>
      </c>
      <c r="W18" s="12">
        <f t="shared" ref="W18" si="68">V18/U18*100</f>
        <v>58.415145246134927</v>
      </c>
      <c r="X18" s="11">
        <f t="shared" ref="X18" si="69">V18/T18*100</f>
        <v>14.603786311533732</v>
      </c>
      <c r="Y18" s="25">
        <f>SUM(Y10:Y17)</f>
        <v>116140</v>
      </c>
      <c r="Z18" s="33">
        <f t="shared" si="32"/>
        <v>29035</v>
      </c>
      <c r="AA18" s="108">
        <f>SUM(AA10:AA17)</f>
        <v>14023.400000000001</v>
      </c>
      <c r="AB18" s="12">
        <f t="shared" si="7"/>
        <v>48.29826071982091</v>
      </c>
      <c r="AC18" s="11">
        <f t="shared" ref="AC18" si="70">AA18/Y18*100</f>
        <v>12.074565179955227</v>
      </c>
      <c r="AD18" s="25">
        <f>SUM(AD10:AD17)</f>
        <v>760123.1</v>
      </c>
      <c r="AE18" s="33">
        <f t="shared" si="33"/>
        <v>190030.77499999999</v>
      </c>
      <c r="AF18" s="108">
        <f>SUM(AF10:AF17)</f>
        <v>74263.400000000009</v>
      </c>
      <c r="AG18" s="12">
        <f t="shared" ref="AG18" si="71">AF18/AE18*100</f>
        <v>39.079670121852637</v>
      </c>
      <c r="AH18" s="11">
        <f t="shared" ref="AH18" si="72">AF18/AD18*100</f>
        <v>9.7699175304631591</v>
      </c>
      <c r="AI18" s="25">
        <f>SUM(AI10:AI17)</f>
        <v>1034289</v>
      </c>
      <c r="AJ18" s="33">
        <f t="shared" si="34"/>
        <v>258572.25</v>
      </c>
      <c r="AK18" s="108">
        <f>SUM(AK10:AK17)</f>
        <v>169904.39999999997</v>
      </c>
      <c r="AL18" s="12">
        <f>AK18/AJ18*100</f>
        <v>65.708675234871478</v>
      </c>
      <c r="AM18" s="11">
        <f t="shared" ref="AM18" si="73">AK18/AI18*100</f>
        <v>16.42716880871787</v>
      </c>
      <c r="AN18" s="25">
        <f>SUM(AN10:AN17)</f>
        <v>125147</v>
      </c>
      <c r="AO18" s="33">
        <f t="shared" si="35"/>
        <v>31286.75</v>
      </c>
      <c r="AP18" s="108">
        <f>SUM(AP10:AP17)</f>
        <v>55521.399999999994</v>
      </c>
      <c r="AQ18" s="12">
        <f>AP18/AO18*100</f>
        <v>177.45978729014678</v>
      </c>
      <c r="AR18" s="11">
        <f>AP18/AN18*100</f>
        <v>44.364946822536695</v>
      </c>
      <c r="AS18" s="25">
        <f>SUM(AS10:AS17)</f>
        <v>41800</v>
      </c>
      <c r="AT18" s="33">
        <f t="shared" si="36"/>
        <v>10450</v>
      </c>
      <c r="AU18" s="108">
        <f>SUM(AU10:AU17)</f>
        <v>5520.2</v>
      </c>
      <c r="AV18" s="12">
        <f>AU18/AT18*100</f>
        <v>52.82488038277512</v>
      </c>
      <c r="AW18" s="11">
        <f>AU18/AS18*100</f>
        <v>13.20622009569378</v>
      </c>
      <c r="AX18" s="25">
        <f>SUM(AX10:AX17)</f>
        <v>0</v>
      </c>
      <c r="AY18" s="33">
        <f t="shared" si="37"/>
        <v>0</v>
      </c>
      <c r="AZ18" s="108">
        <f>SUM(AZ10:AZ17)</f>
        <v>0</v>
      </c>
      <c r="BA18" s="25">
        <f>SUM(BA10:BA17)</f>
        <v>0</v>
      </c>
      <c r="BB18" s="33">
        <f t="shared" si="38"/>
        <v>0</v>
      </c>
      <c r="BC18" s="108">
        <f>SUM(BC10:BC17)</f>
        <v>0</v>
      </c>
      <c r="BD18" s="25">
        <f>SUM(BD10:BD17)</f>
        <v>7342917.1322799837</v>
      </c>
      <c r="BE18" s="33">
        <f t="shared" si="39"/>
        <v>1835729.2830699962</v>
      </c>
      <c r="BF18" s="108">
        <f>SUM(BF10:BF17)</f>
        <v>1223819.7000000002</v>
      </c>
      <c r="BG18" s="25">
        <f>SUM(BG10:BG17)</f>
        <v>0</v>
      </c>
      <c r="BH18" s="33">
        <f t="shared" si="40"/>
        <v>0</v>
      </c>
      <c r="BI18" s="108">
        <f>SUM(BI10:BI17)</f>
        <v>0</v>
      </c>
      <c r="BJ18" s="25">
        <f>SUM(BJ10:BJ17)</f>
        <v>31305.3</v>
      </c>
      <c r="BK18" s="33">
        <f t="shared" si="41"/>
        <v>7826.3250000000007</v>
      </c>
      <c r="BL18" s="108">
        <f>SUM(BL10:BL17)</f>
        <v>0</v>
      </c>
      <c r="BM18" s="25">
        <f>SUM(BM10:BM17)</f>
        <v>0</v>
      </c>
      <c r="BN18" s="33">
        <f t="shared" si="42"/>
        <v>0</v>
      </c>
      <c r="BO18" s="108">
        <f>SUM(BO10:BO17)</f>
        <v>0</v>
      </c>
      <c r="BP18" s="25">
        <f>SUM(BP10:BP17)</f>
        <v>0</v>
      </c>
      <c r="BQ18" s="33">
        <f t="shared" si="43"/>
        <v>0</v>
      </c>
      <c r="BR18" s="108">
        <f>SUM(BR10:BR17)</f>
        <v>0</v>
      </c>
      <c r="BS18" s="25">
        <f>SUM(BS10:BS17)</f>
        <v>208724</v>
      </c>
      <c r="BT18" s="33">
        <f t="shared" si="44"/>
        <v>52181</v>
      </c>
      <c r="BU18" s="108">
        <f>SUM(BU10:BU17)</f>
        <v>16108.500000000002</v>
      </c>
      <c r="BV18" s="12">
        <f>BU18/BT18*100</f>
        <v>30.870431766351743</v>
      </c>
      <c r="BW18" s="11">
        <f>BU18/BS18*100</f>
        <v>7.7176079415879357</v>
      </c>
      <c r="BX18" s="25">
        <f>SUM(BX10:BX17)</f>
        <v>158282</v>
      </c>
      <c r="BY18" s="33">
        <f t="shared" si="45"/>
        <v>39570.5</v>
      </c>
      <c r="BZ18" s="108">
        <f>SUM(BZ10:BZ17)</f>
        <v>8643.7999999999993</v>
      </c>
      <c r="CA18" s="25">
        <f>SUM(CA10:CA17)</f>
        <v>23890</v>
      </c>
      <c r="CB18" s="33">
        <f t="shared" si="46"/>
        <v>5972.5</v>
      </c>
      <c r="CC18" s="108">
        <f>SUM(CC10:CC17)</f>
        <v>1208.9000000000001</v>
      </c>
      <c r="CD18" s="25">
        <f>SUM(CD10:CD17)</f>
        <v>13000</v>
      </c>
      <c r="CE18" s="33">
        <f t="shared" si="47"/>
        <v>3250</v>
      </c>
      <c r="CF18" s="108">
        <f>SUM(CF10:CF17)</f>
        <v>1014.5</v>
      </c>
      <c r="CG18" s="25">
        <f>SUM(CG10:CG17)</f>
        <v>13552</v>
      </c>
      <c r="CH18" s="33">
        <f t="shared" si="48"/>
        <v>3388</v>
      </c>
      <c r="CI18" s="108">
        <f>SUM(CI10:CI17)</f>
        <v>5241.3</v>
      </c>
      <c r="CJ18" s="25">
        <f>SUM(CJ10:CJ17)</f>
        <v>0</v>
      </c>
      <c r="CK18" s="33">
        <f t="shared" si="49"/>
        <v>0</v>
      </c>
      <c r="CL18" s="108">
        <f>SUM(CL10:CL17)</f>
        <v>0</v>
      </c>
      <c r="CM18" s="25">
        <f>SUM(CM10:CM17)</f>
        <v>10451.4</v>
      </c>
      <c r="CN18" s="33">
        <f t="shared" si="50"/>
        <v>2612.85</v>
      </c>
      <c r="CO18" s="108">
        <f>SUM(CO10:CO17)</f>
        <v>0</v>
      </c>
      <c r="CP18" s="25">
        <f>SUM(CP10:CP17)</f>
        <v>10000</v>
      </c>
      <c r="CQ18" s="33">
        <f t="shared" si="51"/>
        <v>2500</v>
      </c>
      <c r="CR18" s="108">
        <f>SUM(CR10:CR17)</f>
        <v>1218.9000000000001</v>
      </c>
      <c r="CS18" s="25">
        <f>SUM(CS10:CS17)</f>
        <v>510370</v>
      </c>
      <c r="CT18" s="33">
        <f t="shared" si="52"/>
        <v>127592.5</v>
      </c>
      <c r="CU18" s="108">
        <f>SUM(CU10:CU17)</f>
        <v>66559.600000000006</v>
      </c>
      <c r="CV18" s="25">
        <f>SUM(CV10:CV17)</f>
        <v>177630</v>
      </c>
      <c r="CW18" s="33">
        <f t="shared" si="53"/>
        <v>44407.5</v>
      </c>
      <c r="CX18" s="108">
        <f>SUM(CX10:CX17)</f>
        <v>20950.8</v>
      </c>
      <c r="CY18" s="25">
        <f>SUM(CY10:CY17)</f>
        <v>23200</v>
      </c>
      <c r="CZ18" s="33">
        <f t="shared" si="54"/>
        <v>5800</v>
      </c>
      <c r="DA18" s="108">
        <f>SUM(DA10:DA17)</f>
        <v>5480.3</v>
      </c>
      <c r="DB18" s="25">
        <f>SUM(DB10:DB17)</f>
        <v>5400</v>
      </c>
      <c r="DC18" s="33">
        <f t="shared" si="55"/>
        <v>1350</v>
      </c>
      <c r="DD18" s="108">
        <f>SUM(DD10:DD17)</f>
        <v>874.19999999999993</v>
      </c>
      <c r="DE18" s="25">
        <f>SUM(DE10:DE17)</f>
        <v>0</v>
      </c>
      <c r="DF18" s="33">
        <f t="shared" si="56"/>
        <v>0</v>
      </c>
      <c r="DG18" s="108">
        <f>SUM(DG10:DG17)</f>
        <v>3000</v>
      </c>
      <c r="DH18" s="25">
        <f>SUM(DH10:DH17)</f>
        <v>44830</v>
      </c>
      <c r="DI18" s="33">
        <f>DH18/12*3</f>
        <v>11207.5</v>
      </c>
      <c r="DJ18" s="108">
        <f>SUM(DJ10:DJ17)</f>
        <v>6617.0999999999995</v>
      </c>
      <c r="DK18" s="47">
        <f>SUM(DK10:DK17)</f>
        <v>0</v>
      </c>
      <c r="DL18" s="25">
        <f>SUM(DL10:DL17)</f>
        <v>10313324.732279984</v>
      </c>
      <c r="DM18" s="33">
        <f>DL18/12*9</f>
        <v>7734993.5492099877</v>
      </c>
      <c r="DN18" s="108">
        <f>SUM(DN10:DN17)</f>
        <v>1650012.6000000003</v>
      </c>
      <c r="DO18" s="25">
        <f>SUM(DO10:DO17)</f>
        <v>0</v>
      </c>
      <c r="DP18" s="33">
        <f t="shared" si="58"/>
        <v>0</v>
      </c>
      <c r="DQ18" s="108">
        <f>SUM(DQ10:DQ17)</f>
        <v>0</v>
      </c>
      <c r="DR18" s="25">
        <f>SUM(DR10:DR17)</f>
        <v>3812143.8</v>
      </c>
      <c r="DS18" s="33">
        <f>DR18/12*3</f>
        <v>953035.95</v>
      </c>
      <c r="DT18" s="108">
        <f>SUM(DT10:DT17)</f>
        <v>40663.800000000003</v>
      </c>
      <c r="DU18" s="25">
        <f>SUM(DU10:DU17)</f>
        <v>0</v>
      </c>
      <c r="DV18" s="33">
        <f t="shared" si="60"/>
        <v>0</v>
      </c>
      <c r="DW18" s="108">
        <f>SUM(DW10:DW17)</f>
        <v>0</v>
      </c>
      <c r="DX18" s="25">
        <f>SUM(DX10:DX17)</f>
        <v>0</v>
      </c>
      <c r="DY18" s="33">
        <f t="shared" si="61"/>
        <v>0</v>
      </c>
      <c r="DZ18" s="108">
        <f>SUM(DZ10:DZ17)</f>
        <v>0</v>
      </c>
      <c r="EA18" s="25">
        <f>SUM(EA10:EA17)</f>
        <v>100</v>
      </c>
      <c r="EB18" s="33">
        <f t="shared" si="62"/>
        <v>25</v>
      </c>
      <c r="EC18" s="108">
        <f>SUM(EC10:EC17)</f>
        <v>0</v>
      </c>
      <c r="ED18" s="25">
        <f>SUM(ED10:ED17)</f>
        <v>1096683.2</v>
      </c>
      <c r="EE18" s="33">
        <f t="shared" si="63"/>
        <v>274170.8</v>
      </c>
      <c r="EF18" s="108">
        <f>SUM(EF10:EF17)</f>
        <v>53567.3</v>
      </c>
      <c r="EG18" s="47">
        <f>SUM(EG10:EG17)</f>
        <v>0</v>
      </c>
      <c r="EH18" s="25">
        <f>SUM(EH10:EH17)</f>
        <v>4908927</v>
      </c>
      <c r="EI18" s="33">
        <f t="shared" si="64"/>
        <v>1227231.75</v>
      </c>
      <c r="EJ18" s="108">
        <f>SUM(EJ10:EJ17)</f>
        <v>94231.1</v>
      </c>
      <c r="EK18" s="24">
        <f>SUM(EK10:EK17)</f>
        <v>-112243.8</v>
      </c>
    </row>
    <row r="19" spans="1:141" hidden="1" x14ac:dyDescent="0.3">
      <c r="B19" s="1"/>
      <c r="E19" s="52"/>
      <c r="F19" s="33">
        <f t="shared" ref="F19:F21" si="74">E19/12*2</f>
        <v>0</v>
      </c>
      <c r="G19" s="52"/>
      <c r="J19" s="101">
        <f>J18/E18*100</f>
        <v>20.7329771775727</v>
      </c>
      <c r="P19" s="33">
        <f t="shared" ref="P19:P20" si="75">O19/12*12</f>
        <v>0</v>
      </c>
      <c r="U19" s="33">
        <f t="shared" ref="U19:U21" si="76">T19/12*6</f>
        <v>0</v>
      </c>
      <c r="Z19" s="33">
        <f t="shared" ref="Z19:Z21" si="77">Y19/12*12</f>
        <v>0</v>
      </c>
      <c r="AE19" s="33">
        <f t="shared" ref="AE19:AE21" si="78">AD19/12*12</f>
        <v>0</v>
      </c>
      <c r="AJ19" s="33">
        <f t="shared" ref="AJ19:AJ21" si="79">AI19/12*12</f>
        <v>0</v>
      </c>
      <c r="AO19" s="33">
        <f t="shared" ref="AO19:AO21" si="80">AN19/12*9</f>
        <v>0</v>
      </c>
      <c r="AT19" s="33">
        <f t="shared" ref="AT19:AT21" si="81">AS19/12*12</f>
        <v>0</v>
      </c>
      <c r="AY19" s="33">
        <f t="shared" ref="AY19:AY21" si="82">AX19/12*1</f>
        <v>0</v>
      </c>
      <c r="BB19" s="33">
        <f t="shared" ref="BB19:BB21" si="83">BA19/12*2</f>
        <v>0</v>
      </c>
      <c r="BD19" s="52"/>
      <c r="BE19" s="33">
        <f t="shared" ref="BE19:BE21" si="84">BD19/12*12</f>
        <v>0</v>
      </c>
      <c r="BH19" s="33">
        <f t="shared" ref="BH19:BH21" si="85">BG19/12*6</f>
        <v>0</v>
      </c>
      <c r="BK19" s="33">
        <f t="shared" ref="BK19:BK21" si="86">BJ19/12*3</f>
        <v>0</v>
      </c>
      <c r="BN19" s="33">
        <f t="shared" ref="BN19:BN21" si="87">BM19/12*9</f>
        <v>0</v>
      </c>
      <c r="BQ19" s="33">
        <f>BP19/12*1</f>
        <v>0</v>
      </c>
      <c r="BT19" s="33">
        <f t="shared" ref="BT19:BT21" si="88">BS19/12*3</f>
        <v>0</v>
      </c>
      <c r="BY19" s="33">
        <f t="shared" ref="BY19:BY21" si="89">BX19/12*9</f>
        <v>0</v>
      </c>
      <c r="CB19" s="33">
        <f>CA19/12*3</f>
        <v>0</v>
      </c>
      <c r="CE19" s="33">
        <f t="shared" ref="CE19:CE21" si="90">CD19/12*6</f>
        <v>0</v>
      </c>
      <c r="CH19" s="33">
        <f t="shared" ref="CH19:CH21" si="91">CG19/12*12</f>
        <v>0</v>
      </c>
      <c r="CK19" s="33">
        <f t="shared" ref="CK19:CK21" si="92">CJ19/12*9</f>
        <v>0</v>
      </c>
      <c r="CN19" s="33">
        <f t="shared" ref="CN19:CN21" si="93">CM19/12*6</f>
        <v>0</v>
      </c>
      <c r="CQ19" s="33">
        <f t="shared" ref="CQ19:CQ21" si="94">CP19/12*12</f>
        <v>0</v>
      </c>
      <c r="CT19" s="33">
        <f t="shared" ref="CT19:CT21" si="95">CS19/12*3</f>
        <v>0</v>
      </c>
      <c r="CW19" s="33">
        <f t="shared" ref="CW19:CW21" si="96">CV19/12*1</f>
        <v>0</v>
      </c>
      <c r="CZ19" s="33">
        <f t="shared" ref="CZ19:CZ21" si="97">CY19/12*2</f>
        <v>0</v>
      </c>
      <c r="DC19" s="33">
        <f t="shared" ref="DC19:DC21" si="98">DB19/12*1</f>
        <v>0</v>
      </c>
      <c r="DF19" s="33">
        <f t="shared" ref="DF19:DF21" si="99">DE19/12*3</f>
        <v>0</v>
      </c>
      <c r="DI19" s="33">
        <f t="shared" ref="DI19:DI21" si="100">DH19/12*6</f>
        <v>0</v>
      </c>
      <c r="DP19" s="33">
        <f t="shared" ref="DP19:DP21" si="101">DO19/12*6</f>
        <v>0</v>
      </c>
      <c r="DS19" s="33">
        <f t="shared" ref="DS19:DS21" si="102">DR19/12*9</f>
        <v>0</v>
      </c>
      <c r="DY19" s="33">
        <f t="shared" ref="DY19:DY21" si="103">DX19/12*1</f>
        <v>0</v>
      </c>
      <c r="EB19" s="33">
        <f t="shared" ref="EB19:EB21" si="104">EA19/12*6</f>
        <v>0</v>
      </c>
      <c r="EE19" s="33">
        <f>ED19/12*1</f>
        <v>0</v>
      </c>
      <c r="EI19" s="33">
        <f t="shared" ref="EI19:EI21" si="105">EH19/12*1</f>
        <v>0</v>
      </c>
    </row>
    <row r="20" spans="1:141" hidden="1" x14ac:dyDescent="0.3">
      <c r="B20" s="1"/>
      <c r="F20" s="33">
        <f t="shared" si="74"/>
        <v>0</v>
      </c>
      <c r="H20" s="101">
        <v>6165672.4340000004</v>
      </c>
      <c r="I20" s="1">
        <v>1727843.7120000001</v>
      </c>
      <c r="P20" s="33">
        <f t="shared" si="75"/>
        <v>0</v>
      </c>
      <c r="U20" s="33">
        <f t="shared" si="76"/>
        <v>0</v>
      </c>
      <c r="Z20" s="33">
        <f t="shared" si="77"/>
        <v>0</v>
      </c>
      <c r="AE20" s="33">
        <f t="shared" si="78"/>
        <v>0</v>
      </c>
      <c r="AJ20" s="33">
        <f t="shared" si="79"/>
        <v>0</v>
      </c>
      <c r="AO20" s="33">
        <f t="shared" si="80"/>
        <v>0</v>
      </c>
      <c r="AT20" s="33">
        <f t="shared" si="81"/>
        <v>0</v>
      </c>
      <c r="AY20" s="33">
        <f t="shared" si="82"/>
        <v>0</v>
      </c>
      <c r="BB20" s="33">
        <f t="shared" si="83"/>
        <v>0</v>
      </c>
      <c r="BE20" s="33">
        <f t="shared" si="84"/>
        <v>0</v>
      </c>
      <c r="BH20" s="33">
        <f t="shared" si="85"/>
        <v>0</v>
      </c>
      <c r="BK20" s="33">
        <f t="shared" si="86"/>
        <v>0</v>
      </c>
      <c r="BN20" s="33">
        <f t="shared" si="87"/>
        <v>0</v>
      </c>
      <c r="BQ20" s="33">
        <f>BP20/12*1</f>
        <v>0</v>
      </c>
      <c r="BT20" s="33">
        <f t="shared" si="88"/>
        <v>0</v>
      </c>
      <c r="BY20" s="33">
        <f t="shared" si="89"/>
        <v>0</v>
      </c>
      <c r="CB20" s="33">
        <f>CA20/12*3</f>
        <v>0</v>
      </c>
      <c r="CE20" s="33">
        <f t="shared" si="90"/>
        <v>0</v>
      </c>
      <c r="CH20" s="33">
        <f t="shared" si="91"/>
        <v>0</v>
      </c>
      <c r="CK20" s="33">
        <f t="shared" si="92"/>
        <v>0</v>
      </c>
      <c r="CN20" s="33">
        <f t="shared" si="93"/>
        <v>0</v>
      </c>
      <c r="CQ20" s="33">
        <f t="shared" si="94"/>
        <v>0</v>
      </c>
      <c r="CT20" s="33">
        <f t="shared" si="95"/>
        <v>0</v>
      </c>
      <c r="CW20" s="33">
        <f t="shared" si="96"/>
        <v>0</v>
      </c>
      <c r="CZ20" s="33">
        <f t="shared" si="97"/>
        <v>0</v>
      </c>
      <c r="DC20" s="33">
        <f t="shared" si="98"/>
        <v>0</v>
      </c>
      <c r="DF20" s="33">
        <f t="shared" si="99"/>
        <v>0</v>
      </c>
      <c r="DI20" s="33">
        <f t="shared" si="100"/>
        <v>0</v>
      </c>
      <c r="DP20" s="33">
        <f t="shared" si="101"/>
        <v>0</v>
      </c>
      <c r="DS20" s="33">
        <f t="shared" si="102"/>
        <v>0</v>
      </c>
      <c r="DY20" s="33">
        <f t="shared" si="103"/>
        <v>0</v>
      </c>
      <c r="EB20" s="33">
        <f t="shared" si="104"/>
        <v>0</v>
      </c>
      <c r="EE20" s="33">
        <f>ED20/12*1</f>
        <v>0</v>
      </c>
      <c r="EI20" s="33">
        <f t="shared" si="105"/>
        <v>0</v>
      </c>
    </row>
    <row r="21" spans="1:141" hidden="1" x14ac:dyDescent="0.3">
      <c r="B21" s="1"/>
      <c r="F21" s="33">
        <f t="shared" si="74"/>
        <v>0</v>
      </c>
      <c r="P21" s="33">
        <f t="shared" ref="P21" si="106">O21/12*3</f>
        <v>0</v>
      </c>
      <c r="U21" s="33">
        <f t="shared" si="76"/>
        <v>0</v>
      </c>
      <c r="Z21" s="33">
        <f t="shared" si="77"/>
        <v>0</v>
      </c>
      <c r="AE21" s="33">
        <f t="shared" si="78"/>
        <v>0</v>
      </c>
      <c r="AJ21" s="33">
        <f t="shared" si="79"/>
        <v>0</v>
      </c>
      <c r="AO21" s="33">
        <f t="shared" si="80"/>
        <v>0</v>
      </c>
      <c r="AT21" s="33">
        <f t="shared" si="81"/>
        <v>0</v>
      </c>
      <c r="AY21" s="33">
        <f t="shared" si="82"/>
        <v>0</v>
      </c>
      <c r="BB21" s="33">
        <f t="shared" si="83"/>
        <v>0</v>
      </c>
      <c r="BE21" s="33">
        <f t="shared" si="84"/>
        <v>0</v>
      </c>
      <c r="BH21" s="33">
        <f t="shared" si="85"/>
        <v>0</v>
      </c>
      <c r="BK21" s="33">
        <f t="shared" si="86"/>
        <v>0</v>
      </c>
      <c r="BN21" s="33">
        <f t="shared" si="87"/>
        <v>0</v>
      </c>
      <c r="BQ21" s="33">
        <f>BP21/12*1</f>
        <v>0</v>
      </c>
      <c r="BT21" s="33">
        <f t="shared" si="88"/>
        <v>0</v>
      </c>
      <c r="BY21" s="33">
        <f t="shared" si="89"/>
        <v>0</v>
      </c>
      <c r="CB21" s="33">
        <f>CA21/12*3</f>
        <v>0</v>
      </c>
      <c r="CE21" s="33">
        <f t="shared" si="90"/>
        <v>0</v>
      </c>
      <c r="CH21" s="33">
        <f t="shared" si="91"/>
        <v>0</v>
      </c>
      <c r="CK21" s="33">
        <f t="shared" si="92"/>
        <v>0</v>
      </c>
      <c r="CN21" s="33">
        <f t="shared" si="93"/>
        <v>0</v>
      </c>
      <c r="CQ21" s="33">
        <f t="shared" si="94"/>
        <v>0</v>
      </c>
      <c r="CT21" s="33">
        <f t="shared" si="95"/>
        <v>0</v>
      </c>
      <c r="CW21" s="33">
        <f t="shared" si="96"/>
        <v>0</v>
      </c>
      <c r="CZ21" s="33">
        <f t="shared" si="97"/>
        <v>0</v>
      </c>
      <c r="DC21" s="33">
        <f t="shared" si="98"/>
        <v>0</v>
      </c>
      <c r="DF21" s="33">
        <f t="shared" si="99"/>
        <v>0</v>
      </c>
      <c r="DI21" s="33">
        <f t="shared" si="100"/>
        <v>0</v>
      </c>
      <c r="DP21" s="33">
        <f t="shared" si="101"/>
        <v>0</v>
      </c>
      <c r="DS21" s="33">
        <f t="shared" si="102"/>
        <v>0</v>
      </c>
      <c r="DY21" s="33">
        <f t="shared" si="103"/>
        <v>0</v>
      </c>
      <c r="EB21" s="33">
        <f t="shared" si="104"/>
        <v>0</v>
      </c>
      <c r="EE21" s="33">
        <f>ED21/12*1</f>
        <v>0</v>
      </c>
      <c r="EI21" s="33">
        <f t="shared" si="105"/>
        <v>0</v>
      </c>
    </row>
    <row r="23" spans="1:141" x14ac:dyDescent="0.3">
      <c r="G23" s="52"/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D10 AI10 AD12:AD16" name="Range4_6_2"/>
    <protectedRange sqref="AF10 AF12:AF16" name="Range4_6_1_1"/>
    <protectedRange sqref="AA10 V10 V12:V17 AA12:AA16" name="Range4_4"/>
    <protectedRange sqref="AK10 AK12:AK16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C33" sqref="C33"/>
    </sheetView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https://mul2-mta.gov.am/tasks/1769155/oneclick?token=9f86fff8862b7448583e886229b42fce</cp:keywords>
  <cp:lastModifiedBy>Xanum Petrosyan</cp:lastModifiedBy>
  <cp:lastPrinted>2024-11-20T08:13:51Z</cp:lastPrinted>
  <dcterms:created xsi:type="dcterms:W3CDTF">2002-03-15T09:46:46Z</dcterms:created>
  <dcterms:modified xsi:type="dcterms:W3CDTF">2025-06-17T07:22:21Z</dcterms:modified>
</cp:coreProperties>
</file>