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8800" windowHeight="13095" tabRatio="627" activeTab="3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externalReferences>
    <externalReference r:id="rId16"/>
  </externalReference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2'!$H$40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  <definedName name="_xlnm.Print_Area" localSheetId="1">'Հ3 Մաս 2'!$A$1:$K$28</definedName>
    <definedName name="_xlnm.Print_Area" localSheetId="2">'Հ3 Մաս 3'!$A$1:$L$14</definedName>
  </definedNames>
  <calcPr calcId="162913"/>
</workbook>
</file>

<file path=xl/calcChain.xml><?xml version="1.0" encoding="utf-8"?>
<calcChain xmlns="http://schemas.openxmlformats.org/spreadsheetml/2006/main">
  <c r="I23" i="1" l="1"/>
  <c r="H29" i="1"/>
  <c r="L29" i="1" l="1"/>
  <c r="M29" i="1"/>
  <c r="N29" i="1"/>
  <c r="O29" i="1"/>
  <c r="P29" i="1"/>
  <c r="Q29" i="1"/>
  <c r="BB23" i="8" l="1"/>
  <c r="AQ23" i="8"/>
  <c r="AR23" i="8"/>
  <c r="AS23" i="8"/>
  <c r="AT23" i="8"/>
  <c r="AU23" i="8"/>
  <c r="AV23" i="8"/>
  <c r="AW23" i="8"/>
  <c r="AX23" i="8"/>
  <c r="AY23" i="8"/>
  <c r="AZ23" i="8"/>
  <c r="AP23" i="8"/>
  <c r="BA22" i="8"/>
  <c r="BA21" i="8"/>
  <c r="AO22" i="8"/>
  <c r="AO21" i="8"/>
  <c r="BC18" i="8"/>
  <c r="BA18" i="8" s="1"/>
  <c r="BD18" i="8"/>
  <c r="BE18" i="8"/>
  <c r="BF18" i="8"/>
  <c r="BG18" i="8"/>
  <c r="BH18" i="8"/>
  <c r="BI18" i="8"/>
  <c r="BJ18" i="8"/>
  <c r="BK18" i="8"/>
  <c r="BL18" i="8"/>
  <c r="BB18" i="8"/>
  <c r="BC20" i="8"/>
  <c r="BA20" i="8" s="1"/>
  <c r="BD20" i="8"/>
  <c r="BE20" i="8"/>
  <c r="BF20" i="8"/>
  <c r="BG20" i="8"/>
  <c r="BH20" i="8"/>
  <c r="BI20" i="8"/>
  <c r="BJ20" i="8"/>
  <c r="BK20" i="8"/>
  <c r="BL20" i="8"/>
  <c r="BB20" i="8"/>
  <c r="AQ20" i="8"/>
  <c r="AR20" i="8"/>
  <c r="AS20" i="8"/>
  <c r="AT20" i="8"/>
  <c r="AU20" i="8"/>
  <c r="AV20" i="8"/>
  <c r="AW20" i="8"/>
  <c r="AX20" i="8"/>
  <c r="AY20" i="8"/>
  <c r="AZ20" i="8"/>
  <c r="AP20" i="8"/>
  <c r="AO20" i="8"/>
  <c r="AO18" i="8"/>
  <c r="AQ18" i="8"/>
  <c r="AR18" i="8"/>
  <c r="AS18" i="8"/>
  <c r="AT18" i="8"/>
  <c r="AU18" i="8"/>
  <c r="AV18" i="8"/>
  <c r="AW18" i="8"/>
  <c r="AX18" i="8"/>
  <c r="AY18" i="8"/>
  <c r="AZ18" i="8"/>
  <c r="AP18" i="8"/>
  <c r="BC15" i="8"/>
  <c r="BA15" i="8" s="1"/>
  <c r="BD15" i="8"/>
  <c r="BE15" i="8"/>
  <c r="BF15" i="8"/>
  <c r="BG15" i="8"/>
  <c r="BH15" i="8"/>
  <c r="BI15" i="8"/>
  <c r="BJ15" i="8"/>
  <c r="BK15" i="8"/>
  <c r="BL15" i="8"/>
  <c r="BB15" i="8"/>
  <c r="AY15" i="8"/>
  <c r="AQ15" i="8"/>
  <c r="AR15" i="8"/>
  <c r="AS15" i="8"/>
  <c r="AT15" i="8"/>
  <c r="AU15" i="8"/>
  <c r="AV15" i="8"/>
  <c r="AW15" i="8"/>
  <c r="AX15" i="8"/>
  <c r="AZ15" i="8"/>
  <c r="AP15" i="8"/>
  <c r="BA17" i="8"/>
  <c r="AO17" i="8"/>
  <c r="BA16" i="8"/>
  <c r="AO16" i="8"/>
  <c r="AC24" i="8"/>
  <c r="AE23" i="8"/>
  <c r="AF23" i="8"/>
  <c r="AG23" i="8"/>
  <c r="AH23" i="8"/>
  <c r="AI23" i="8"/>
  <c r="AJ23" i="8"/>
  <c r="AK23" i="8"/>
  <c r="AL23" i="8"/>
  <c r="AM23" i="8"/>
  <c r="AN23" i="8"/>
  <c r="AD23" i="8"/>
  <c r="AE20" i="8"/>
  <c r="AF20" i="8"/>
  <c r="AG20" i="8"/>
  <c r="AC20" i="8" s="1"/>
  <c r="AH20" i="8"/>
  <c r="AI20" i="8"/>
  <c r="AJ20" i="8"/>
  <c r="AK20" i="8"/>
  <c r="AL20" i="8"/>
  <c r="AM20" i="8"/>
  <c r="AN20" i="8"/>
  <c r="AD20" i="8"/>
  <c r="AC22" i="8"/>
  <c r="AC21" i="8"/>
  <c r="AC19" i="8"/>
  <c r="AE18" i="8"/>
  <c r="AF18" i="8"/>
  <c r="AG18" i="8"/>
  <c r="AH18" i="8"/>
  <c r="AI18" i="8"/>
  <c r="AJ18" i="8"/>
  <c r="AK18" i="8"/>
  <c r="AL18" i="8"/>
  <c r="AM18" i="8"/>
  <c r="AN18" i="8"/>
  <c r="AD18" i="8"/>
  <c r="AC17" i="8"/>
  <c r="AC16" i="8"/>
  <c r="AD15" i="8"/>
  <c r="AE15" i="8"/>
  <c r="AF15" i="8"/>
  <c r="AG15" i="8"/>
  <c r="AH15" i="8"/>
  <c r="AI15" i="8"/>
  <c r="AJ15" i="8"/>
  <c r="AK15" i="8"/>
  <c r="AL15" i="8"/>
  <c r="AM15" i="8"/>
  <c r="AN15" i="8"/>
  <c r="BC5" i="8"/>
  <c r="BD5" i="8"/>
  <c r="BA5" i="8" s="1"/>
  <c r="BE5" i="8"/>
  <c r="BF5" i="8"/>
  <c r="BG5" i="8"/>
  <c r="BH5" i="8"/>
  <c r="BI5" i="8"/>
  <c r="BJ5" i="8"/>
  <c r="BK5" i="8"/>
  <c r="BL5" i="8"/>
  <c r="BB5" i="8"/>
  <c r="AQ5" i="8"/>
  <c r="AR5" i="8"/>
  <c r="AS5" i="8"/>
  <c r="AT5" i="8"/>
  <c r="AU5" i="8"/>
  <c r="AV5" i="8"/>
  <c r="AW5" i="8"/>
  <c r="AX5" i="8"/>
  <c r="AY5" i="8"/>
  <c r="AZ5" i="8"/>
  <c r="AP5" i="8"/>
  <c r="AE5" i="8"/>
  <c r="AF5" i="8"/>
  <c r="AG5" i="8"/>
  <c r="AH5" i="8"/>
  <c r="AI5" i="8"/>
  <c r="AJ5" i="8"/>
  <c r="AK5" i="8"/>
  <c r="AL5" i="8"/>
  <c r="AM5" i="8"/>
  <c r="AN5" i="8"/>
  <c r="AD5" i="8"/>
  <c r="BA7" i="8"/>
  <c r="BA8" i="8"/>
  <c r="BA9" i="8"/>
  <c r="BA10" i="8"/>
  <c r="BA11" i="8"/>
  <c r="BA12" i="8"/>
  <c r="BA13" i="8"/>
  <c r="BA14" i="8"/>
  <c r="AO7" i="8"/>
  <c r="AO8" i="8"/>
  <c r="AO9" i="8"/>
  <c r="AO10" i="8"/>
  <c r="AO11" i="8"/>
  <c r="AO12" i="8"/>
  <c r="AO13" i="8"/>
  <c r="AO14" i="8"/>
  <c r="AC7" i="8"/>
  <c r="AC8" i="8"/>
  <c r="AC9" i="8"/>
  <c r="AC10" i="8"/>
  <c r="AC11" i="8"/>
  <c r="AC12" i="8"/>
  <c r="AC13" i="8"/>
  <c r="AC14" i="8"/>
  <c r="BA6" i="8"/>
  <c r="AO6" i="8"/>
  <c r="AC6" i="8"/>
  <c r="R26" i="8"/>
  <c r="Q26" i="8"/>
  <c r="S23" i="8"/>
  <c r="T23" i="8"/>
  <c r="U23" i="8"/>
  <c r="V23" i="8"/>
  <c r="W23" i="8"/>
  <c r="X23" i="8"/>
  <c r="Y23" i="8"/>
  <c r="Z23" i="8"/>
  <c r="AA23" i="8"/>
  <c r="AB23" i="8"/>
  <c r="R23" i="8"/>
  <c r="R20" i="8"/>
  <c r="S20" i="8"/>
  <c r="T20" i="8"/>
  <c r="U20" i="8"/>
  <c r="V20" i="8"/>
  <c r="W20" i="8"/>
  <c r="X20" i="8"/>
  <c r="Y20" i="8"/>
  <c r="Z20" i="8"/>
  <c r="AA20" i="8"/>
  <c r="AB20" i="8"/>
  <c r="Q22" i="8"/>
  <c r="Q21" i="8"/>
  <c r="S18" i="8"/>
  <c r="T18" i="8"/>
  <c r="U18" i="8"/>
  <c r="V18" i="8"/>
  <c r="W18" i="8"/>
  <c r="X18" i="8"/>
  <c r="Y18" i="8"/>
  <c r="Z18" i="8"/>
  <c r="AA18" i="8"/>
  <c r="AB18" i="8"/>
  <c r="R18" i="8"/>
  <c r="Q19" i="8"/>
  <c r="Q17" i="8"/>
  <c r="Q16" i="8"/>
  <c r="S15" i="8"/>
  <c r="T15" i="8"/>
  <c r="U15" i="8"/>
  <c r="V15" i="8"/>
  <c r="W15" i="8"/>
  <c r="X15" i="8"/>
  <c r="Y15" i="8"/>
  <c r="Z15" i="8"/>
  <c r="AA15" i="8"/>
  <c r="AB15" i="8"/>
  <c r="R15" i="8"/>
  <c r="G26" i="8"/>
  <c r="H26" i="8"/>
  <c r="I26" i="8"/>
  <c r="J26" i="8"/>
  <c r="K26" i="8"/>
  <c r="L26" i="8"/>
  <c r="M26" i="8"/>
  <c r="N26" i="8"/>
  <c r="O26" i="8"/>
  <c r="P26" i="8"/>
  <c r="F20" i="8"/>
  <c r="E20" i="8" s="1"/>
  <c r="G18" i="8"/>
  <c r="H18" i="8"/>
  <c r="I18" i="8"/>
  <c r="J18" i="8"/>
  <c r="K18" i="8"/>
  <c r="L18" i="8"/>
  <c r="M18" i="8"/>
  <c r="N18" i="8"/>
  <c r="O18" i="8"/>
  <c r="P18" i="8"/>
  <c r="F18" i="8"/>
  <c r="G15" i="8"/>
  <c r="H15" i="8"/>
  <c r="I15" i="8"/>
  <c r="J15" i="8"/>
  <c r="K15" i="8"/>
  <c r="L15" i="8"/>
  <c r="M15" i="8"/>
  <c r="N15" i="8"/>
  <c r="O15" i="8"/>
  <c r="P15" i="8"/>
  <c r="F15" i="8"/>
  <c r="F5" i="8"/>
  <c r="G20" i="8"/>
  <c r="H20" i="8"/>
  <c r="I20" i="8"/>
  <c r="J20" i="8"/>
  <c r="K20" i="8"/>
  <c r="L20" i="8"/>
  <c r="M20" i="8"/>
  <c r="N20" i="8"/>
  <c r="O20" i="8"/>
  <c r="P20" i="8"/>
  <c r="AO15" i="8" l="1"/>
  <c r="AC18" i="8"/>
  <c r="AC15" i="8"/>
  <c r="AO5" i="8"/>
  <c r="AC5" i="8"/>
  <c r="Q20" i="8"/>
  <c r="Q18" i="8"/>
  <c r="Q15" i="8"/>
  <c r="F26" i="8"/>
  <c r="H29" i="22" l="1"/>
  <c r="AD26" i="8" l="1"/>
  <c r="AE26" i="8"/>
  <c r="AF26" i="8"/>
  <c r="AG26" i="8"/>
  <c r="AH26" i="8"/>
  <c r="AI26" i="8"/>
  <c r="AJ26" i="8"/>
  <c r="AK26" i="8"/>
  <c r="AL26" i="8"/>
  <c r="AM26" i="8"/>
  <c r="AN26" i="8"/>
  <c r="AP26" i="8"/>
  <c r="AQ26" i="8"/>
  <c r="AR26" i="8"/>
  <c r="AS26" i="8"/>
  <c r="AT26" i="8"/>
  <c r="AU26" i="8"/>
  <c r="AV26" i="8"/>
  <c r="AW26" i="8"/>
  <c r="AX26" i="8"/>
  <c r="AY26" i="8"/>
  <c r="AZ26" i="8"/>
  <c r="BB26" i="8"/>
  <c r="BC26" i="8"/>
  <c r="BD26" i="8"/>
  <c r="BE26" i="8"/>
  <c r="BF26" i="8"/>
  <c r="BG26" i="8"/>
  <c r="BH26" i="8"/>
  <c r="BI26" i="8"/>
  <c r="BJ26" i="8"/>
  <c r="BK26" i="8"/>
  <c r="BL26" i="8"/>
  <c r="AC23" i="8"/>
  <c r="AO23" i="8"/>
  <c r="BA23" i="8"/>
  <c r="BC23" i="8"/>
  <c r="BD23" i="8"/>
  <c r="BE23" i="8"/>
  <c r="BF23" i="8"/>
  <c r="BG23" i="8"/>
  <c r="BH23" i="8"/>
  <c r="BI23" i="8"/>
  <c r="BJ23" i="8"/>
  <c r="BK23" i="8"/>
  <c r="BL23" i="8"/>
  <c r="BA25" i="8"/>
  <c r="BA24" i="8"/>
  <c r="AO25" i="8"/>
  <c r="AO24" i="8"/>
  <c r="AC25" i="8"/>
  <c r="Q25" i="8"/>
  <c r="Q24" i="8"/>
  <c r="Q23" i="8"/>
  <c r="R25" i="8"/>
  <c r="R24" i="8"/>
  <c r="F23" i="8"/>
  <c r="F25" i="8"/>
  <c r="F24" i="8"/>
  <c r="S5" i="8"/>
  <c r="S26" i="8" s="1"/>
  <c r="T5" i="8"/>
  <c r="T26" i="8" s="1"/>
  <c r="U5" i="8"/>
  <c r="U26" i="8" s="1"/>
  <c r="V5" i="8"/>
  <c r="V26" i="8" s="1"/>
  <c r="W5" i="8"/>
  <c r="W26" i="8" s="1"/>
  <c r="X5" i="8"/>
  <c r="X26" i="8" s="1"/>
  <c r="Y5" i="8"/>
  <c r="Y26" i="8" s="1"/>
  <c r="Z5" i="8"/>
  <c r="Z26" i="8" s="1"/>
  <c r="AA5" i="8"/>
  <c r="AA26" i="8" s="1"/>
  <c r="AB5" i="8"/>
  <c r="AB26" i="8" s="1"/>
  <c r="Q7" i="8"/>
  <c r="Q8" i="8"/>
  <c r="Q9" i="8"/>
  <c r="Q10" i="8"/>
  <c r="Q11" i="8"/>
  <c r="Q12" i="8"/>
  <c r="Q13" i="8"/>
  <c r="Q14" i="8"/>
  <c r="G5" i="8"/>
  <c r="H5" i="8"/>
  <c r="I5" i="8"/>
  <c r="J5" i="8"/>
  <c r="K5" i="8"/>
  <c r="L5" i="8"/>
  <c r="M5" i="8"/>
  <c r="N5" i="8"/>
  <c r="O5" i="8"/>
  <c r="P5" i="8"/>
  <c r="E6" i="8"/>
  <c r="H131" i="22"/>
  <c r="H128" i="22" s="1"/>
  <c r="I131" i="22"/>
  <c r="I86" i="22"/>
  <c r="I62" i="22"/>
  <c r="I29" i="22"/>
  <c r="AO26" i="8" l="1"/>
  <c r="BA26" i="8"/>
  <c r="AC26" i="8"/>
  <c r="E26" i="8"/>
  <c r="E5" i="8"/>
  <c r="K134" i="5"/>
  <c r="L134" i="5"/>
  <c r="M134" i="5"/>
  <c r="N134" i="5"/>
  <c r="J134" i="5"/>
  <c r="K129" i="5"/>
  <c r="L129" i="5"/>
  <c r="M129" i="5"/>
  <c r="N129" i="5"/>
  <c r="J129" i="5"/>
  <c r="K122" i="5"/>
  <c r="L122" i="5"/>
  <c r="M122" i="5"/>
  <c r="N122" i="5"/>
  <c r="J122" i="5"/>
  <c r="K116" i="5"/>
  <c r="L116" i="5"/>
  <c r="M116" i="5"/>
  <c r="N116" i="5"/>
  <c r="J116" i="5"/>
  <c r="K101" i="5"/>
  <c r="K100" i="5" s="1"/>
  <c r="L101" i="5"/>
  <c r="L100" i="5" s="1"/>
  <c r="M101" i="5"/>
  <c r="M100" i="5" s="1"/>
  <c r="N101" i="5"/>
  <c r="N100" i="5" s="1"/>
  <c r="J101" i="5"/>
  <c r="K94" i="5"/>
  <c r="L94" i="5"/>
  <c r="M94" i="5"/>
  <c r="N94" i="5"/>
  <c r="J94" i="5"/>
  <c r="K87" i="5"/>
  <c r="L87" i="5"/>
  <c r="M87" i="5"/>
  <c r="N87" i="5"/>
  <c r="J87" i="5"/>
  <c r="J81" i="5"/>
  <c r="K74" i="5"/>
  <c r="L74" i="5"/>
  <c r="M74" i="5"/>
  <c r="N74" i="5"/>
  <c r="J74" i="5"/>
  <c r="K66" i="5"/>
  <c r="L66" i="5"/>
  <c r="M66" i="5"/>
  <c r="N66" i="5"/>
  <c r="J66" i="5"/>
  <c r="K58" i="5"/>
  <c r="L58" i="5"/>
  <c r="M58" i="5"/>
  <c r="N58" i="5"/>
  <c r="J58" i="5"/>
  <c r="K51" i="5"/>
  <c r="L51" i="5"/>
  <c r="M51" i="5"/>
  <c r="N51" i="5"/>
  <c r="J51" i="5"/>
  <c r="K43" i="5"/>
  <c r="L43" i="5"/>
  <c r="M43" i="5"/>
  <c r="N43" i="5"/>
  <c r="J43" i="5"/>
  <c r="K37" i="5"/>
  <c r="L37" i="5"/>
  <c r="M37" i="5"/>
  <c r="N37" i="5"/>
  <c r="J37" i="5"/>
  <c r="K27" i="5"/>
  <c r="L27" i="5"/>
  <c r="M27" i="5"/>
  <c r="N27" i="5"/>
  <c r="J27" i="5"/>
  <c r="L14" i="5"/>
  <c r="M14" i="5"/>
  <c r="N14" i="5"/>
  <c r="K14" i="5"/>
  <c r="J14" i="5"/>
  <c r="E7" i="8" l="1"/>
  <c r="E8" i="8"/>
  <c r="E9" i="8"/>
  <c r="E10" i="8"/>
  <c r="E11" i="8"/>
  <c r="E12" i="8"/>
  <c r="E13" i="8"/>
  <c r="E14" i="8"/>
  <c r="E15" i="8"/>
  <c r="E16" i="8"/>
  <c r="E17" i="8"/>
  <c r="E18" i="8"/>
  <c r="E19" i="8"/>
  <c r="E21" i="8"/>
  <c r="E22" i="8"/>
  <c r="E23" i="8"/>
  <c r="E24" i="8"/>
  <c r="E25" i="8"/>
  <c r="L158" i="22" l="1"/>
  <c r="K158" i="22"/>
  <c r="J158" i="22"/>
  <c r="I158" i="22"/>
  <c r="H158" i="22"/>
  <c r="L131" i="22"/>
  <c r="L128" i="22" s="1"/>
  <c r="K131" i="22"/>
  <c r="K128" i="22" s="1"/>
  <c r="J131" i="22"/>
  <c r="J128" i="22" s="1"/>
  <c r="I128" i="22"/>
  <c r="L126" i="22"/>
  <c r="K126" i="22"/>
  <c r="J126" i="22"/>
  <c r="I126" i="22"/>
  <c r="H126" i="22"/>
  <c r="L117" i="22"/>
  <c r="L125" i="22" s="1"/>
  <c r="K117" i="22"/>
  <c r="K125" i="22" s="1"/>
  <c r="J117" i="22"/>
  <c r="J125" i="22" s="1"/>
  <c r="I117" i="22"/>
  <c r="I125" i="22" s="1"/>
  <c r="H117" i="22"/>
  <c r="L110" i="22"/>
  <c r="K110" i="22"/>
  <c r="J110" i="22"/>
  <c r="I110" i="22"/>
  <c r="H110" i="22"/>
  <c r="L103" i="22"/>
  <c r="K103" i="22"/>
  <c r="J103" i="22"/>
  <c r="I103" i="22"/>
  <c r="H103" i="22"/>
  <c r="L101" i="22"/>
  <c r="L95" i="22" s="1"/>
  <c r="L102" i="22" s="1"/>
  <c r="K101" i="22"/>
  <c r="K95" i="22" s="1"/>
  <c r="K102" i="22" s="1"/>
  <c r="J101" i="22"/>
  <c r="J95" i="22" s="1"/>
  <c r="J102" i="22" s="1"/>
  <c r="I95" i="22"/>
  <c r="I102" i="22" s="1"/>
  <c r="H95" i="22"/>
  <c r="H102" i="22" s="1"/>
  <c r="L86" i="22"/>
  <c r="K86" i="22"/>
  <c r="J86" i="22"/>
  <c r="H86" i="22"/>
  <c r="L79" i="22"/>
  <c r="K79" i="22"/>
  <c r="J79" i="22"/>
  <c r="I79" i="22"/>
  <c r="H79" i="22"/>
  <c r="L70" i="22"/>
  <c r="K70" i="22"/>
  <c r="J70" i="22"/>
  <c r="I70" i="22"/>
  <c r="H70" i="22"/>
  <c r="L62" i="22"/>
  <c r="K62" i="22"/>
  <c r="J62" i="22"/>
  <c r="H62" i="22"/>
  <c r="L54" i="22"/>
  <c r="K54" i="22"/>
  <c r="I54" i="22"/>
  <c r="H54" i="22"/>
  <c r="L46" i="22"/>
  <c r="K46" i="22"/>
  <c r="J46" i="22"/>
  <c r="I46" i="22"/>
  <c r="H46" i="22"/>
  <c r="L38" i="22"/>
  <c r="K38" i="22"/>
  <c r="J38" i="22"/>
  <c r="I38" i="22"/>
  <c r="H38" i="22"/>
  <c r="L29" i="22"/>
  <c r="K29" i="22"/>
  <c r="J29" i="22"/>
  <c r="L22" i="22"/>
  <c r="K22" i="22"/>
  <c r="J22" i="22"/>
  <c r="I22" i="22"/>
  <c r="H22" i="22"/>
  <c r="L14" i="22"/>
  <c r="K14" i="22"/>
  <c r="J14" i="22"/>
  <c r="I14" i="22"/>
  <c r="H14" i="22"/>
  <c r="L7" i="22"/>
  <c r="K7" i="22"/>
  <c r="J7" i="22"/>
  <c r="I7" i="22"/>
  <c r="H7" i="22"/>
  <c r="H125" i="22" l="1"/>
  <c r="I94" i="22"/>
  <c r="J165" i="22"/>
  <c r="H165" i="22"/>
  <c r="I165" i="22"/>
  <c r="L165" i="22"/>
  <c r="K165" i="22"/>
  <c r="H94" i="22"/>
  <c r="H78" i="22"/>
  <c r="I78" i="22"/>
  <c r="L78" i="22"/>
  <c r="K78" i="22"/>
  <c r="J94" i="22"/>
  <c r="J78" i="22"/>
  <c r="K94" i="22"/>
  <c r="L94" i="22"/>
  <c r="H6" i="22" l="1"/>
  <c r="I6" i="22"/>
  <c r="J6" i="22"/>
  <c r="L6" i="22"/>
  <c r="K6" i="22"/>
  <c r="K128" i="5" l="1"/>
  <c r="L128" i="5"/>
  <c r="M128" i="5"/>
  <c r="N128" i="5"/>
  <c r="J128" i="5"/>
  <c r="K115" i="5"/>
  <c r="L115" i="5"/>
  <c r="M115" i="5"/>
  <c r="N115" i="5"/>
  <c r="J115" i="5"/>
  <c r="J100" i="5"/>
  <c r="K86" i="5"/>
  <c r="L86" i="5"/>
  <c r="M86" i="5"/>
  <c r="N86" i="5"/>
  <c r="J86" i="5"/>
  <c r="K13" i="5"/>
  <c r="L13" i="5"/>
  <c r="M13" i="5"/>
  <c r="N13" i="5"/>
  <c r="J13" i="5"/>
  <c r="N11" i="5" l="1"/>
  <c r="L11" i="5"/>
  <c r="M11" i="5"/>
  <c r="K11" i="5"/>
  <c r="J11" i="5"/>
  <c r="C6" i="7"/>
  <c r="H8" i="1" l="1"/>
  <c r="G29" i="1"/>
  <c r="I8" i="1"/>
  <c r="J8" i="1"/>
  <c r="K8" i="1"/>
  <c r="G8" i="1"/>
  <c r="K29" i="1" l="1"/>
  <c r="G26" i="1"/>
  <c r="H26" i="1"/>
  <c r="I26" i="1"/>
  <c r="J26" i="1"/>
  <c r="K26" i="1"/>
  <c r="H23" i="1"/>
  <c r="I29" i="1"/>
  <c r="J23" i="1"/>
  <c r="J29" i="1" s="1"/>
  <c r="K23" i="1"/>
  <c r="G23" i="1"/>
  <c r="H21" i="1"/>
  <c r="I21" i="1"/>
  <c r="J21" i="1"/>
  <c r="K21" i="1"/>
  <c r="G21" i="1"/>
  <c r="H18" i="1"/>
  <c r="I18" i="1"/>
  <c r="J18" i="1"/>
  <c r="K18" i="1"/>
  <c r="G18" i="1"/>
  <c r="G17" i="19" l="1"/>
  <c r="I17" i="19"/>
  <c r="J17" i="19"/>
  <c r="K17" i="19"/>
  <c r="L17" i="19"/>
  <c r="M17" i="19"/>
  <c r="N17" i="19"/>
  <c r="O17" i="19"/>
  <c r="P17" i="19"/>
  <c r="Q17" i="19"/>
  <c r="R17" i="19"/>
  <c r="S17" i="19"/>
  <c r="T17" i="19"/>
  <c r="U17" i="19"/>
  <c r="V17" i="19"/>
  <c r="W17" i="19"/>
  <c r="X17" i="19"/>
  <c r="Y17" i="19"/>
  <c r="Z17" i="19"/>
  <c r="AA17" i="19"/>
  <c r="AB17" i="19"/>
  <c r="AC17" i="19"/>
  <c r="AD17" i="19"/>
  <c r="AE17" i="19"/>
  <c r="AF17" i="19"/>
  <c r="AG17" i="19"/>
  <c r="AH17" i="19"/>
  <c r="AI17" i="19"/>
  <c r="AJ17" i="19"/>
  <c r="AK17" i="19"/>
  <c r="AL17" i="19"/>
  <c r="AM17" i="19"/>
  <c r="AN17" i="19"/>
  <c r="AO17" i="19"/>
  <c r="AP17" i="19"/>
  <c r="AQ17" i="19"/>
  <c r="AR17" i="19"/>
  <c r="AS17" i="19"/>
  <c r="AT17" i="19"/>
  <c r="F17" i="19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M18" i="9" l="1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H17" i="19" s="1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D6" i="7" l="1"/>
  <c r="E6" i="7"/>
  <c r="F6" i="7"/>
  <c r="G6" i="7"/>
  <c r="D9" i="7"/>
  <c r="E9" i="7"/>
  <c r="F9" i="7"/>
  <c r="G9" i="7"/>
  <c r="C9" i="7"/>
  <c r="D5" i="7" l="1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  <c r="Q6" i="8"/>
  <c r="R5" i="8"/>
  <c r="Q5" i="8" s="1"/>
</calcChain>
</file>

<file path=xl/sharedStrings.xml><?xml version="1.0" encoding="utf-8"?>
<sst xmlns="http://schemas.openxmlformats.org/spreadsheetml/2006/main" count="1094" uniqueCount="536">
  <si>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</si>
  <si>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</si>
  <si>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</si>
  <si>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</si>
  <si>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</si>
  <si>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</si>
  <si>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</si>
  <si>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</si>
  <si>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</si>
  <si>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</si>
  <si>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</si>
  <si>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</si>
  <si>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</si>
  <si>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</si>
  <si>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</si>
  <si>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</si>
  <si>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</si>
  <si>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</si>
  <si>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</si>
  <si>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</si>
  <si>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</si>
  <si>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</si>
  <si>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</si>
  <si>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</si>
  <si>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</si>
  <si>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</si>
  <si>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</si>
  <si>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</si>
  <si>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</si>
  <si>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</si>
  <si>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</si>
  <si>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</si>
  <si>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</si>
  <si>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</si>
  <si>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</si>
  <si>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</si>
  <si>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</si>
  <si>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</si>
  <si>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</si>
  <si>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</si>
  <si>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</si>
  <si>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</si>
  <si>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</si>
  <si>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</si>
  <si>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</si>
  <si>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</si>
  <si>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</si>
  <si>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</si>
  <si>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</si>
  <si>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</si>
  <si>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</si>
  <si>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</si>
  <si>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</si>
  <si>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</si>
  <si>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</si>
  <si>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</si>
  <si>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</si>
  <si>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</si>
  <si>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</si>
  <si>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</si>
  <si>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</si>
  <si>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</si>
  <si>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</si>
  <si>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</si>
  <si>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</si>
  <si>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</si>
  <si>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</si>
  <si>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</si>
  <si>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</si>
  <si>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</si>
  <si>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</si>
  <si>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</si>
  <si>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</si>
  <si>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</si>
  <si>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</si>
  <si>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</si>
  <si>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</si>
  <si>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</si>
  <si>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</si>
  <si>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</si>
  <si>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</si>
  <si>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</si>
  <si>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</si>
  <si>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</si>
  <si>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</si>
  <si>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</si>
  <si>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</si>
  <si>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</si>
  <si>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</si>
  <si>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</si>
  <si>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</si>
  <si>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</si>
  <si>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</si>
  <si>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</si>
  <si>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</si>
  <si>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</si>
  <si>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</si>
  <si>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</si>
  <si>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</si>
  <si>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</si>
  <si>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</si>
  <si>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</si>
  <si>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</si>
  <si>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</si>
  <si>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</si>
  <si>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</si>
  <si>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</si>
  <si>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</si>
  <si>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</si>
  <si>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</si>
  <si>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</si>
  <si>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</si>
  <si>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</si>
  <si>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</si>
  <si>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</si>
  <si>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</si>
  <si>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</si>
  <si>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</si>
  <si>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</si>
  <si>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</si>
  <si>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</si>
  <si>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</si>
  <si>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</si>
  <si>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</si>
  <si>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</si>
  <si>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</si>
  <si>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</si>
  <si>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</si>
  <si>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</si>
  <si>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</si>
  <si>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</si>
  <si>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</si>
  <si>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</si>
  <si>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</si>
  <si>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</si>
  <si>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</si>
  <si>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</si>
  <si>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</si>
  <si>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</si>
  <si>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</si>
  <si>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</si>
  <si>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</si>
  <si>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</si>
  <si>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</si>
  <si>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</si>
  <si>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</si>
  <si>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</si>
  <si>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</si>
  <si>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</si>
  <si>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</si>
  <si>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</si>
  <si>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</si>
  <si>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</si>
  <si>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</si>
  <si>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</si>
  <si>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</si>
  <si>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</si>
  <si>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</si>
  <si>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</si>
  <si>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</si>
  <si>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</si>
  <si>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</si>
  <si>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</si>
  <si>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</si>
  <si>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</si>
  <si>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</si>
  <si>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</si>
  <si>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</si>
  <si>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</si>
  <si>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</si>
  <si>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</si>
  <si>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</si>
  <si>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</si>
  <si>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</si>
  <si>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</si>
  <si>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</si>
  <si>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</si>
  <si>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</si>
  <si>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</si>
  <si>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</si>
  <si>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</si>
  <si>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</si>
  <si>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</si>
  <si>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</si>
  <si>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</si>
  <si>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</si>
  <si>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</si>
  <si>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</si>
  <si>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</si>
  <si>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</si>
  <si>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</si>
  <si>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</si>
  <si>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</si>
  <si>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</si>
  <si>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</si>
  <si>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</si>
  <si>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</si>
  <si>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</si>
  <si>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</si>
  <si>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</si>
  <si>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</si>
  <si>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</si>
  <si>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</si>
  <si>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</si>
  <si>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</si>
  <si>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</si>
  <si>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</si>
  <si>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</si>
  <si>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</si>
  <si>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</si>
  <si>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</si>
  <si>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</si>
  <si>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</si>
  <si>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</si>
  <si>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</si>
  <si>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</si>
  <si>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</si>
  <si>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</si>
  <si>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</si>
  <si>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</si>
  <si>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</si>
  <si>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</si>
  <si>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</si>
  <si>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</si>
  <si>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</si>
  <si>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</si>
  <si>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</si>
  <si>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</si>
  <si>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</si>
  <si>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</si>
  <si>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</si>
  <si>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</si>
  <si>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</si>
  <si>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</si>
  <si>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</si>
  <si>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</si>
  <si>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</si>
  <si>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</si>
  <si>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Times Armenian"/>
        <family val="1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</si>
  <si>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Times Armenian"/>
        <family val="1"/>
      </rPr>
      <t>22</t>
    </r>
  </si>
  <si>
    <r>
      <t xml:space="preserve"> Միջոցառում</t>
    </r>
    <r>
      <rPr>
        <vertAlign val="superscript"/>
        <sz val="9"/>
        <rFont val="Times Armenian"/>
        <family val="1"/>
      </rPr>
      <t>23</t>
    </r>
    <r>
      <rPr>
        <sz val="9"/>
        <rFont val="Times Armenian"/>
        <family val="1"/>
      </rPr>
      <t xml:space="preserve"> </t>
    </r>
  </si>
  <si>
    <r>
      <t>Արդյունքային չափորոշիչը</t>
    </r>
    <r>
      <rPr>
        <vertAlign val="superscript"/>
        <sz val="9"/>
        <rFont val="Times Armenian"/>
        <family val="1"/>
      </rPr>
      <t>26</t>
    </r>
  </si>
  <si>
    <r>
      <t xml:space="preserve"> Տեսակը</t>
    </r>
    <r>
      <rPr>
        <vertAlign val="superscript"/>
        <sz val="9"/>
        <rFont val="Times Armenian"/>
        <family val="1"/>
      </rPr>
      <t>24</t>
    </r>
  </si>
  <si>
    <r>
      <t xml:space="preserve">Պետական մարմնի անվանումը 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i/>
        <u/>
        <sz val="12"/>
        <color theme="1"/>
        <rFont val="Calibri"/>
        <family val="2"/>
        <scheme val="minor"/>
      </rPr>
      <t>ՋՐԱՅԻՆ ԿՈՄԻՏԵ</t>
    </r>
  </si>
  <si>
    <t>ԸՆԴԱՄԵՆԸ 1004</t>
  </si>
  <si>
    <t>Ոռոգման համակարգի առողջացում</t>
  </si>
  <si>
    <t>ԸՆԴԱՄԵՆԸ  1017</t>
  </si>
  <si>
    <t>ԸՆԴԱՄԵՆԸ  1027</t>
  </si>
  <si>
    <t>ԸՆԴԱՄԵՆԸ 1072</t>
  </si>
  <si>
    <t>ԸՆԴԱՄԵՆԸ 1109</t>
  </si>
  <si>
    <t xml:space="preserve">Ոռոգում-ջրառ իրականացնող կազմակերպություններին ֆինանսական աջակցության տրամադրում </t>
  </si>
  <si>
    <t xml:space="preserve"> Ոռոգման ծառայություններ մատուցող ընկերություններին ֆինանսական աջակցության տրամադրում </t>
  </si>
  <si>
    <t xml:space="preserve">Ոռոգման համակարգերի հիմնանորոգում </t>
  </si>
  <si>
    <t xml:space="preserve">Օրվա կարգավորման ջրավազանների կառուցում և վերակառուցում </t>
  </si>
  <si>
    <t xml:space="preserve">Գետերի և հեղեղատարների տեղամասերի ամրացման և մաքրման աշխատանքներ </t>
  </si>
  <si>
    <t xml:space="preserve">Փոքր և միջին ջրամբարների կառուցում </t>
  </si>
  <si>
    <t xml:space="preserve">Ջրամբարների վերականգնման և վերազինման աշխատանքներ </t>
  </si>
  <si>
    <t>Որոտան-Արփա-Սևան թունելի ջրային համակարգի կառավարում</t>
  </si>
  <si>
    <t xml:space="preserve">Արփա-Սևան ջրային համակարգի տեխնիկական վիճակի բարելավում </t>
  </si>
  <si>
    <t>Կոլեկտորադրենաժային ցանցերի պահպանում և շահագործում</t>
  </si>
  <si>
    <t>Գերմանիայի զարգացման վարկերի բանկի աջակցությամբ իրականացվող ջրամատակարարման և ջրահեռացման ենթակառուցվածքների վերականգնման ծրագիր երրորդ փուլ</t>
  </si>
  <si>
    <t>Ջրամատակարարման և ջրահեռացման համակարգի հիմնանորոգում</t>
  </si>
  <si>
    <t xml:space="preserve">Ջրային տնտեսության ոլորտում պետական քաղաքականության մշակում, ծրագրերի համակարգում և մոնիտորինգ </t>
  </si>
  <si>
    <t xml:space="preserve">Ջրային կոմիտեի տեխնիկական հագեցվածության բարելավում </t>
  </si>
  <si>
    <t>Կոլեկտորադրենաժային ծառայություններ</t>
  </si>
  <si>
    <t>Ջրամատակարարաման և ջրահեռացման բարելավում</t>
  </si>
  <si>
    <t>Ջրային տնտեսության ոլորտում ծրագրերի համակարգում և մոնիտորինգ</t>
  </si>
  <si>
    <t>Ոռոգման ծառայությունների հասանելության և մատչելիության ապահովում</t>
  </si>
  <si>
    <t>Ոռոգման ջրի մատակարարման արդյունավետության և հասանելիության բարելավում, կորուստների կրճատում</t>
  </si>
  <si>
    <t>Ծառայությունների մատուցում</t>
  </si>
  <si>
    <t>Ոռոգման համակարգերի հիմնանորոգում</t>
  </si>
  <si>
    <t>Ոռոգման ոլորտի սուբսիդավորում՝ ոռոգում-ջրառ իրականացնող ՓԲԸ-ների համար հաստատված ոռոգման ջրի սակագնի և նվազագույն շահավետ գնի տարբերության չափով</t>
  </si>
  <si>
    <t>Ոռոգման ոլորտի սուբսիդավորում՝ ՋՕԸ-երի համար սահմանված ոռոգման ջրի սակագնի և նվազագույն շահավետ գնի տարբերության չափով</t>
  </si>
  <si>
    <t>Պետական մարմինների կողմից օգտագործվող ոչ ֆինանսական ակտիվների հետ գործառնություններ</t>
  </si>
  <si>
    <t>Օրվա կարգավորման ջրավազանների կառուցման և վերակառուցման համար նախագծերի և աշխատանքների ձեռք բերում</t>
  </si>
  <si>
    <t>Գետերի և հեղեղատարների տեղամասերի ամրացման և մաքրման համար նախագծերի և աշխատանքների ձեռքբերում</t>
  </si>
  <si>
    <t>Փոքր և միջին ջրամբարների կառուցման աշխատանքներ</t>
  </si>
  <si>
    <t>Ջրամբարների վերականգնման և վերազինման համար նախագծերի և աշխատանքների ձեռքբերում</t>
  </si>
  <si>
    <t xml:space="preserve"> Համաշխարհային բանկի աջակցության շրջանակներում ոռոգման, ջրամատակարարման և ջրահետացման ծրագրերի իրականացում </t>
  </si>
  <si>
    <t xml:space="preserve">Համաշխարհային բանկի աջակցության շրջանակներում ոռոգման, ջրամատակարարման և ջրահեռացման ծրագրերի իրականացման խորհրդատվական ծառայությունների ձեռքբերում, վերակառուցման աշխատանքների իրականացում </t>
  </si>
  <si>
    <t xml:space="preserve"> Պետական մարմինների կողմից օգտագործվող ոչ ֆինանսական ակտիվների հետ գործառնություններ</t>
  </si>
  <si>
    <t>Որոտան-Արփա-Սևան թունելի ջրային համակարգի կպահպանում և շահագործում</t>
  </si>
  <si>
    <t>Որոտան-Արփա-Սևան հիդրոհամակարգի անվտանգության և հուսալիության ապահովում</t>
  </si>
  <si>
    <t>Որոտան-Արփա-Սևան թունելի շահագործման և պահպանման նպատակով հավատարմագրային կառավարման պայմանագրով նախատեսված ծառայությունների մատուցում</t>
  </si>
  <si>
    <t>Արփա-Սևան թունելի առանձին վթարային հատվածների վերականգնման աշխատանքներ</t>
  </si>
  <si>
    <t>Կոլեկտորադրենաժային ցանցի միջոցով գրունտային ջրերի հեռացում և համակարգի կենսունակության բարելավում</t>
  </si>
  <si>
    <t>Հանրության կողմից ամնիջականորեն օգտոգործվող ակտիվների հետ կապված միջոցառումներ</t>
  </si>
  <si>
    <t>Գերխոնավ տարածքներում մշակելի հողատարածքների ապահովում և ընդլայնում</t>
  </si>
  <si>
    <t>Կոլեկտորադրենաժային ցանցերի պահպանում և շահագործում, գրունտային ջրերի մակարդակների և որակի որոշման աշխատանքներ</t>
  </si>
  <si>
    <t>Ջրամատակարարման ծառայությունների հասանելիության և մատչելիության ապահովում</t>
  </si>
  <si>
    <t>Խմելու ջրի մատակարարման և ջրահեռացման համակարգի բարելավում, կորուստների կրճատում</t>
  </si>
  <si>
    <t>Համայնքային ջրամատակարարման և ջրահեռացման ենթակառուցվածքների վերականգնման ծրագրի համակարգում և ղեկավարում</t>
  </si>
  <si>
    <t xml:space="preserve"> Ջրամատակարարման և ջրահեռացման համակարգի հիմնանորոգման նախագծերի և աշխատանքների ձեռքբերում</t>
  </si>
  <si>
    <t>Ջրային տնտեսության ոլորտում պետական արդյունավետ ծրագրերի մշակման և իրականացման ապահովում</t>
  </si>
  <si>
    <t>Ջրային տնտեսության ոլորտում իրականացվող ծրագրերի ազդեցության և արդյունավետության բարելավում</t>
  </si>
  <si>
    <t>Ոլորտի քաղաքականության, խորհրդատվության , կոմիտեի իրավասության տակ ընկնող ծառայությունների ու ծրագրերի համակարգման ծառայություններ</t>
  </si>
  <si>
    <t>Ջրային կոմիտեի համար համակարգչային տեխնիկայի և գրասենյակային գույքի ձեռքբերում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</si>
  <si>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</si>
  <si>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t>Ոռոգման ծառայությունների հասանելիության և մատչելիության ապահովում</t>
  </si>
  <si>
    <t>Ոռոգման ջրի կորուստ, տոկոս</t>
  </si>
  <si>
    <t>2018թ.</t>
  </si>
  <si>
    <t>Ոռոգման համակարգերը շարունակաբար կկահավորվեն արդի ջրաչափական սարքավորումներով և տվյալների հավաքման ու վերահսկողական համակարգով.</t>
  </si>
  <si>
    <t>Թիրախ 6.4                                    Ջրամբարաշինական աշխատանքների իրականացում, միջազգային չափորոշիչներին համապատասխան կանոնակարգել ոռոգման համակարգի կորուստները հաշվառելու մեթոդաբանություն, ոռոգման համակարգերը արդի ջրաչափական սարքավորումներով և տվյալների հավաքման ու վերահսկման համակարգով ապահովում</t>
  </si>
  <si>
    <t>ոչ</t>
  </si>
  <si>
    <t>Փաստացի ոռոգվող հողատարածքների մակերեսի կշիռը ոռոգելի հողատարածքների մակերեսում, տոկոս</t>
  </si>
  <si>
    <r>
      <rPr>
        <i/>
        <sz val="10"/>
        <rFont val="GHEA Grapalat"/>
        <family val="3"/>
      </rPr>
      <t>2021-2026 թ</t>
    </r>
    <r>
      <rPr>
        <i/>
        <sz val="10"/>
        <color theme="1"/>
        <rFont val="GHEA Grapalat"/>
        <family val="3"/>
      </rPr>
      <t xml:space="preserve">վականների ընթացքում աշխատանքներ են տարվելու Վեդու ջրամբարի և ոռոգման համակարգի, Կապսի ջրամբարի և ոռոգման համակարգի կառուցման աշխատանքներն իրականացնելու ուղղությամբ: </t>
    </r>
  </si>
  <si>
    <t>Փաստացի ոռոգվող հողատարածքների հաշվով ոռոգման ջրի օգտագործման ծավալ, հա/խմ</t>
  </si>
  <si>
    <t>Կկանոնակարգվեն «Ջրառ» ՓԲԸ – ՋՕԸ - ջրօգտագործող իրավահարաբերությունները, կկատարելագործվի ոռոգման համակարգի կառավարումը՝ նպատակ ունենալով ավելացնել ոռոգելի հողատարածքները.</t>
  </si>
  <si>
    <t>Որոտան-Արփա-Սևան թունելի ջրային համակարգի պահպանում և շահագործում</t>
  </si>
  <si>
    <t>Սևանա լիճ տեղափոխված ջրի ծավալ, մլն խ մ</t>
  </si>
  <si>
    <t>120-150</t>
  </si>
  <si>
    <t>Կշարունակվեն «Արփա-Սևան» N 2 թունելի առանձին վթարային հատվածների հիմնանորոգման աշխատանքները.</t>
  </si>
  <si>
    <t>Կոլեկտորադրենաժային ցանցեիմ միջոցով գրունտային ջրերի հեռացում և համակարգի կենսունակության բարելավում</t>
  </si>
  <si>
    <t xml:space="preserve">Կոլեկտորադրենաժային ծառայություններ </t>
  </si>
  <si>
    <t>Գրունտային ջրերի հեռացման արդյունքում մշակելի դարձած հողատարածքների մակերես, հա</t>
  </si>
  <si>
    <t>2019թ.</t>
  </si>
  <si>
    <t>Շարունակաբար կիրականացվեն խոնավ (գերխոնավ) գյուղատնտեսական հողատարածքների մելիորատիվ վիճակի բարելավման աշխատանքներ.</t>
  </si>
  <si>
    <t xml:space="preserve">   Թիրախ 6.4                                          Կանոնակարգել ցամաքուրդային  համակարգի շահագործումը և պահպանումը</t>
  </si>
  <si>
    <t xml:space="preserve">Ջրային տնտեսության ոլորտում ծրագրերի համակարգում և մոնիտորինգ </t>
  </si>
  <si>
    <t>Խմելու ջրի մշտապես հասանելիություն ունեցող բնակչության մասնաբաժին, տոկոս</t>
  </si>
  <si>
    <t>Խմելու ջրի մատակարարման և ջրահեռացման (կեղտաջրերի մաքրման) ոլորտում առկա խնդիրները լուծելու, ոլորտում իրականացվող բարեփոխումների շարունակականությունն ապահովելու, պետություն-մասնավոր գործընկերության սկզբունքը զարգացնելու նպատակով հետևողական աշխատանք կիրականացվի, մասնավորապես նաև վարձակալության գործող պայմանագրով նախատեսված ծրագրերը և թիրախային ցուցանիշները ապահովելու համար։</t>
  </si>
  <si>
    <t>Թիրախ 6.1                          Կենտրոնացնել «Չսպասարկվող» բնակավայրերի ջրամատակարարման և ջրահեռացման ծառայությունների կառավարոմը, այն ընդգրկելով պետական լիազորված մարմնի գործառույթում: 2022թ.- 20 տոկոս, 2023թ. - 40 տոկոս</t>
  </si>
  <si>
    <t>Կոյուղու հասանելիությունունեցող բնակչության մասնաբաժին, տոկոս</t>
  </si>
  <si>
    <t>Ջրի կորուստները ջրամատակարարման համակարգում, տոկոս</t>
  </si>
  <si>
    <t>2031թ.</t>
  </si>
  <si>
    <t>Գույքի վարձակալությունից ստացվող եկամուտ</t>
  </si>
  <si>
    <t xml:space="preserve"> ՀՀ տարածքային կառավարման և ենթակառուցվածքների նախարարության ջրային կոմիտե</t>
  </si>
  <si>
    <t xml:space="preserve"> Ոռոգման համակարգի առողջացում </t>
  </si>
  <si>
    <t xml:space="preserve"> 1004 - 11001 </t>
  </si>
  <si>
    <t>Ոռոգում-ջրառ իրականացնող կազմակերպություններին ֆինանսական աջակցության տրամադրում</t>
  </si>
  <si>
    <t xml:space="preserve">Ոռոգման ոլորտի սուբսիդավորում ոռոգում-ջրառ իրականացնող ՓԲԸ-ի համար հաստատված ոռոգման ջրի սակագնի և նվազագույն շահավետ գնի տարբերության չափով </t>
  </si>
  <si>
    <t xml:space="preserve"> Ծառայությունների մատուցում </t>
  </si>
  <si>
    <t xml:space="preserve">Ծառայությունը մատուցողի անվանումը`  Ոռոգում-ջրառ իրականացնող կազմակերպություններ </t>
  </si>
  <si>
    <t>Ջրամատակարարման ծավալ, մլն խմ, այդ թվում՛</t>
  </si>
  <si>
    <t xml:space="preserve"> Ինքնահոս եղանակով, մլն խմ</t>
  </si>
  <si>
    <t>Մեխանիկական եղանակով, մլն խմ</t>
  </si>
  <si>
    <t>Փաստացի տեղադրված ջրաչափական սարքավորումների քանակ, հատ</t>
  </si>
  <si>
    <t>Ոռոգման ջուր ստացող ՋՕԸ-ների քանակ, հատ</t>
  </si>
  <si>
    <t xml:space="preserve"> Մատակարարվող համայնքների քանակ, հատ</t>
  </si>
  <si>
    <t>Ոռոգման ջրի կորուստների մակարդակ, տոկոս</t>
  </si>
  <si>
    <t>ՋՕԸ-ների և համայնքների կողմից «Ջրառ» ՓԲԸ-ին ներկայացված ջրապահանջարկի բավարարվածության մակարդակը արտացոլող ցուցանիշ, տոկոս</t>
  </si>
  <si>
    <t>1004-11002</t>
  </si>
  <si>
    <t>1001-11013</t>
  </si>
  <si>
    <t>1004-31002</t>
  </si>
  <si>
    <t>1004-31009</t>
  </si>
  <si>
    <t>1004-31012</t>
  </si>
  <si>
    <t>1004-31013</t>
  </si>
  <si>
    <t>1004-31014</t>
  </si>
  <si>
    <t>1004-31022</t>
  </si>
  <si>
    <t>1017-11001</t>
  </si>
  <si>
    <t>1017-21001</t>
  </si>
  <si>
    <t>1027-11001</t>
  </si>
  <si>
    <t>1072-11007</t>
  </si>
  <si>
    <t>1072-31010</t>
  </si>
  <si>
    <t>1109-11001</t>
  </si>
  <si>
    <t>1109-31001</t>
  </si>
  <si>
    <t>Ոռոգման ծառայություններ մատուցող ընկերություններին ֆինանսական աջակցության տրամադրում</t>
  </si>
  <si>
    <t xml:space="preserve">Ոռոգման ոլորտի սուբսիդավորում ՋՕԸ-երի համար սահմանված ոռոգման ջրի սակագնի և նվազագույն շահավետ գնի տարբերության չափով </t>
  </si>
  <si>
    <t xml:space="preserve">Ծառայությունների մատուցում </t>
  </si>
  <si>
    <t xml:space="preserve">Ծառայությունը մատուցողի անվանումը`  Ջրօգտագործողների ընկերություններ </t>
  </si>
  <si>
    <t>Ջրամատակարարման ծավալ, մլն խմ</t>
  </si>
  <si>
    <t xml:space="preserve"> Ոռոգելի հողատարածքների մակերես, հա</t>
  </si>
  <si>
    <t xml:space="preserve"> Աջակցություն ստացող ոռոգման համակարգի ընկերությունների թիվ</t>
  </si>
  <si>
    <t xml:space="preserve"> Ջրօգտագործողների պայմանագրերի թվաքանակ, հատ</t>
  </si>
  <si>
    <t xml:space="preserve"> Հասույթից գանձում, տոկոս</t>
  </si>
  <si>
    <t xml:space="preserve">Ծառայությունը մատուցողի անվանումը` Մասնագիտացված կազմակերպություններ </t>
  </si>
  <si>
    <t xml:space="preserve"> Ուսումնասիրման, նախագծման ենթակա ջրամբարների քանակ (հատ)</t>
  </si>
  <si>
    <t xml:space="preserve"> Ոռոգման համակարգերի հիմնանորոգում </t>
  </si>
  <si>
    <t xml:space="preserve">Պետական մարմինների կողմից օգտագործվող ոչ ֆինանսական ակտիվների հետ գործառնություններ </t>
  </si>
  <si>
    <t xml:space="preserve">Ակտիվն օգտագործող կազմակերպության անվանումը` ՀՀ ՏԿԵՆ ջրային կոմիտե </t>
  </si>
  <si>
    <t>Նախագծանախահաշվային փաստաթղթեր, հատ</t>
  </si>
  <si>
    <t>Վերակառուցվող պոմպակայան, հատ</t>
  </si>
  <si>
    <t>Հիմնանորոգվող օբյեկտներ, հատ</t>
  </si>
  <si>
    <t>Օրվա կարգավորման ջրավազանների կառուցում և վերակառուցում</t>
  </si>
  <si>
    <t xml:space="preserve">Օրվա կարգավորման ջրավազանների կառուցման և վերակառուցման համար նախագծերի և աշխատանքների ձեռք բերում </t>
  </si>
  <si>
    <t xml:space="preserve"> Պետական մարմինների կողմից օգտագործվող ոչ ֆինանսական ակտիվների հետ գործառնություններ </t>
  </si>
  <si>
    <t>Օրվա կարգավորման ջրավազանների կառուցում, հատ</t>
  </si>
  <si>
    <t>Աշխատանքների ավարտվածության աստիճանը, տոկոս</t>
  </si>
  <si>
    <t>Գետերի և հեղեղատարների տեղամասերի ամրացման և մաքրման աշխատանքներ</t>
  </si>
  <si>
    <t xml:space="preserve">Գետերի և հեղեղատարների տեղամասերի ամրացման և մաքրման համար նախագծերի և աշխատանքների ձեռքբերում </t>
  </si>
  <si>
    <t xml:space="preserve"> Ակտիվն օգտագործող կազմակերպության անվանումը` ՀՀ ՏԿԵՆ ջրային կոմիտե </t>
  </si>
  <si>
    <t>Նախագծանախահաշվային փաստաթղթերի փորձաքննություն, հատ</t>
  </si>
  <si>
    <t>Վերականգնվող օբյեկտներ, հատ</t>
  </si>
  <si>
    <t>Փոքր և միջին ջրամբարների կառուցում</t>
  </si>
  <si>
    <t xml:space="preserve">Փոքր և միջին ջրամբարների կառուցման աշխատանքներ </t>
  </si>
  <si>
    <t>Տեխնիկատնտեսական ուսումնասիրություններ, հատ</t>
  </si>
  <si>
    <t>Կառուցվող ջրամբարների քանակը, հատ</t>
  </si>
  <si>
    <t>Ջրամբարների վերականգնման և վերազինման աշխատանքներ</t>
  </si>
  <si>
    <t xml:space="preserve"> Ջրամբարների վերականգնման և վերազինման համար նախագծերի և աշխատանքների ձեռքբերում </t>
  </si>
  <si>
    <t>Վերականգնվող ջրամբարներ, հատ</t>
  </si>
  <si>
    <t>Համաշխարհային բանկի աջակցության շրջանակներում ոռոգման, ջրամատակարարման և ջրահետացման ծրագրերի իրականացում</t>
  </si>
  <si>
    <t xml:space="preserve"> Համաշխարհային բանկի աջակցության շրջանակներում ոռոգման, ջրամատակարարման և ջրահեռացման ծրագրերի իրականացման խորհրդատվական ծառայությունների ձեռքբերում, վերակառուցման աշխատանքների իրականացում </t>
  </si>
  <si>
    <t xml:space="preserve"> Որոտան-Արփա-Սևան թունելի ջրային համակարգի կառավարում </t>
  </si>
  <si>
    <t>Արփա-Սևան թունելի ընթացիկ շահագործում և պահպանում</t>
  </si>
  <si>
    <t xml:space="preserve"> Որոտան-Արփա-Սևան թունելի շահագործման և պահպանման նպատակով  ծառայությունների մատուցում </t>
  </si>
  <si>
    <t xml:space="preserve"> Թունելի պահպանում և շահագործում, կմ</t>
  </si>
  <si>
    <t xml:space="preserve"> Տարվա ընթացքում Արփա-Սևան թունելով ջրի տեղափոխման օրերի քանակ</t>
  </si>
  <si>
    <t>Արփա-Սևան ջրային համակարգի տեխնիկական վիճակի բարելավում</t>
  </si>
  <si>
    <t xml:space="preserve">Արփա-Սևան թունելի առանձին վթարային հատվածների վերականգնման աշխատանքներ </t>
  </si>
  <si>
    <t xml:space="preserve"> Հանրության կողմից անմիջականորեն օգտագործվող ակտիվների հետ կապված միջոցառումներ </t>
  </si>
  <si>
    <t xml:space="preserve"> Ակտիվն օգտագործող կազմակերպության(ների) անվանում(ները)` ՀՀ ՏԿԵՆ ջրային կոմիտե </t>
  </si>
  <si>
    <t>Երեսարկների վերակառուցում (մեկ համալիրի ճակատով՛ թունելի ՈՒՀ 189+90-ից մինչև ՈՒՀ 360+47), գծմ</t>
  </si>
  <si>
    <t xml:space="preserve"> Կոլեկտորադրենաժային ծառայություններ </t>
  </si>
  <si>
    <t xml:space="preserve">Կոլեկտորադրենաժային ցանցերի պահպանում և շահագործում, գրունտային ջրերի մակարդակների և որակի որոշման աշխատանքներ </t>
  </si>
  <si>
    <t xml:space="preserve"> Մաքրվող կոլեկտորադրենաժային ցանցերի երկարություն, կմ, այդ թվում</t>
  </si>
  <si>
    <t xml:space="preserve"> ՀՀ Արարատի մարզ</t>
  </si>
  <si>
    <t xml:space="preserve"> ՀՀ Արմավիրի մարզ</t>
  </si>
  <si>
    <t xml:space="preserve"> ՀՀ Կոտայքի մարզ</t>
  </si>
  <si>
    <t xml:space="preserve"> ՀՀ Լոռու մարզ</t>
  </si>
  <si>
    <t xml:space="preserve"> Ջրահեռացման ծավալ, մլն խմ</t>
  </si>
  <si>
    <t xml:space="preserve"> Ջրամատակարարաման և ջրահեռացման բարելավում </t>
  </si>
  <si>
    <t>Գերմանիայի զարգացման վարկերի բանկի աջակցությամբ իրականացվող ջրամատակարարման և ջրահեռացման ենթակառուցվածքների վերականգնման ծրագրի երրորդ փուլ</t>
  </si>
  <si>
    <t xml:space="preserve">Համայնքային ջրամատակարարման և ջրահեռացման ենթակառուցվածքների վերականգնման ծրագրի համակարգում և ղեկավարում </t>
  </si>
  <si>
    <t xml:space="preserve"> Ծառայությունը մատուցողի անվանումը`  Մասնագիտացված միավոր </t>
  </si>
  <si>
    <t xml:space="preserve"> Կառավարվող/վերահսկվող խորհրդատվական պայմանագրերի քանակ, հատ</t>
  </si>
  <si>
    <t xml:space="preserve"> Ջրամատակարարման և ջրահեռացման համակարգի հիմնանորոգման նախագծերի և աշխատանքների ձեռքբերում </t>
  </si>
  <si>
    <t>Ջրային տնտեսության ոլորտում պետական քաղաքականության մշակում, ծրագրերի համակարգում և մոնիտորինգ</t>
  </si>
  <si>
    <t xml:space="preserve"> Ոլորտի քաղաքականության խորհրդատվության, կոմիտեի իրավասության տակ ընկնող ծառայությունների ու ծրագրերի համակարգման ծառայություններ </t>
  </si>
  <si>
    <t xml:space="preserve"> Ծառայությունը մատուցողի անվանումը` ՀՀ ՏԿԵՆ ջրային կոմիտե </t>
  </si>
  <si>
    <t>Ջրային կոմիտեի տեխնիկական հագեցվածության բարելավում</t>
  </si>
  <si>
    <t xml:space="preserve">Ջրային կոմիտեի համար համակարգչային տեխնիկայի և գրասենյակային գույքի ձեռքբերում: </t>
  </si>
  <si>
    <t xml:space="preserve"> Համակարգչային սարքավորումների քանակ, հատ</t>
  </si>
  <si>
    <t xml:space="preserve"> Գրասենյակային գույքի միավորների քանակ, հատ</t>
  </si>
  <si>
    <t>ԱՄԲՈՂՋԸ</t>
  </si>
  <si>
    <t>04</t>
  </si>
  <si>
    <t>02</t>
  </si>
  <si>
    <t xml:space="preserve"> Ոռոգում-ջրառ իրականացնող կազմակերպություններին ֆինանսական աջակցության տրամադրում </t>
  </si>
  <si>
    <t>ՀՀ ՏԿԵՆ ջրային կոմիտե</t>
  </si>
  <si>
    <t>Սուբսիդիաներ ոչ ֆինանսական պետական կազմակերպություններին -4511</t>
  </si>
  <si>
    <t>Սուբսիդիաներ ոչ ֆինանսական ոչ  պետական կազմակերպություններին  - 4521</t>
  </si>
  <si>
    <t>Այլ ընթացիկ դրամաշնորհներ - 4639</t>
  </si>
  <si>
    <t>Մասնագիտական ծառայություններ-4241</t>
  </si>
  <si>
    <t>Շենքերի և շինությունների կապիտալ վերանորոգում  -  5113</t>
  </si>
  <si>
    <t>Նախագծահետազոտական ծախսեր-5134</t>
  </si>
  <si>
    <t xml:space="preserve"> Օրվա կարգավորման ջրավազանների կառուցում և վերակառուցում </t>
  </si>
  <si>
    <t>Շենքերի և շինությունների շինարարություն -5112</t>
  </si>
  <si>
    <t xml:space="preserve"> Փոքր և միջին ջրամբարների կառուցում </t>
  </si>
  <si>
    <t>05</t>
  </si>
  <si>
    <t>01</t>
  </si>
  <si>
    <t xml:space="preserve">Արփա-Սևան թունելի ընթացիկ շահագործում և պահպանում </t>
  </si>
  <si>
    <t>Ընդհանուր բնույթի այլ ծառայություններ-4239</t>
  </si>
  <si>
    <t>06</t>
  </si>
  <si>
    <t>03</t>
  </si>
  <si>
    <t xml:space="preserve"> Խմելու ջրի մատակարարման և ջրահեռացման ծառայությունների սուբսիդավորում</t>
  </si>
  <si>
    <t>Այլ ծախսեր-4861</t>
  </si>
  <si>
    <t xml:space="preserve"> Ջրամատակարարման և ջրահեռացման համակարգի հիմնանորոգում</t>
  </si>
  <si>
    <t>Աշխատողների աշխատավարձեր և հավելավճարներ-4111</t>
  </si>
  <si>
    <t>Պարգևատրումներ, դրամական խրախուսումներ և հատուկ վճարներ-4112</t>
  </si>
  <si>
    <t xml:space="preserve">Քաղաքացիական, դատական և պետական այլ ծառայողների պարգևատրում-4113 </t>
  </si>
  <si>
    <t>էներգետիկ ծառայություններ-4212</t>
  </si>
  <si>
    <t>Կոմունալ ծառայություններ-4213</t>
  </si>
  <si>
    <t>Կապի ծառայություններ-4214</t>
  </si>
  <si>
    <t>Ապահովագրական ծախսեր-4215</t>
  </si>
  <si>
    <t>Գույքի և սարքավորումների վարձակալություն 4216</t>
  </si>
  <si>
    <t>Ներքին գործուղումներ-4221</t>
  </si>
  <si>
    <t>Արտասահմանյան գործուղումների գծով ծախսեր-4222</t>
  </si>
  <si>
    <t>Վարչական ծառայություններ -4231</t>
  </si>
  <si>
    <t>Համակարգչային ծառայություններ-4232</t>
  </si>
  <si>
    <t>Աշխատակազմի մասնագիտական զարգացման ծառայություններ 4233</t>
  </si>
  <si>
    <t>Տեղեկատվական ծառայություններ-4234</t>
  </si>
  <si>
    <t>Կառավարչական ծառայություններ-4235</t>
  </si>
  <si>
    <t>Ներկայացուցչական ծախսեր-4237</t>
  </si>
  <si>
    <t>Շենքերի և կառույցների ընթացիկ նորոգում և պահպանում-4251</t>
  </si>
  <si>
    <t>Մեքենաների և սարքավորումների ընթացիկ նորոգում և պահպանում-4252</t>
  </si>
  <si>
    <t>Գրասենյակային նյութեր և հագուստ-4261</t>
  </si>
  <si>
    <t>Տրանսպորտային նյութեր-4264</t>
  </si>
  <si>
    <t>Կենցաղային և հանրային սննդի նյութեր-4267</t>
  </si>
  <si>
    <t>Այլ նպաստներ բյուջեին-4729</t>
  </si>
  <si>
    <t>Հարկեր, պարտադիր վճարներ և տույժեր-4823</t>
  </si>
  <si>
    <t>Վարչական սարքավորումներ-5122</t>
  </si>
  <si>
    <r>
      <t>Գործառական դասակարգման</t>
    </r>
    <r>
      <rPr>
        <vertAlign val="superscript"/>
        <sz val="10"/>
        <color theme="1"/>
        <rFont val="Calibri"/>
        <family val="2"/>
        <scheme val="minor"/>
      </rPr>
      <t xml:space="preserve"> 27</t>
    </r>
  </si>
  <si>
    <t>Երևան</t>
  </si>
  <si>
    <t>Արագածոտնի մարզ</t>
  </si>
  <si>
    <t>Արարատի մարզ</t>
  </si>
  <si>
    <t>Արմավիրի մարզ</t>
  </si>
  <si>
    <t>Գեղարքունիքի մարզ</t>
  </si>
  <si>
    <t>Լոռու մարզ</t>
  </si>
  <si>
    <t>Կոտայքի մարզ</t>
  </si>
  <si>
    <t>Շիրակի մարզ</t>
  </si>
  <si>
    <t>Սյունիքի մարզ</t>
  </si>
  <si>
    <t>Վայոց Ձորի մարզ</t>
  </si>
  <si>
    <t>Տավուշի մարզ</t>
  </si>
  <si>
    <t>ՀՀ ՏԿԵՆ ՋՐԱՅԻՆ ԿՈՄԻՏԵ</t>
  </si>
  <si>
    <t>ՀՀ ՏԿԵՆ ջրային կոմիտեն, որպես պետական սեփականություն հանդիսացող ջրային և ոչ մրցակցային ջրամատակարարման համակարգերի կառավարման ու օգտագործման բնագավառում Հայաստանի Հանրապետության կառավարության քաղաքականություն մշակող և իրականացնող մարմին, ապահովում է ջրային տնտեսության համակարգի զարգացման ու բարեփոխումների շարունակականությունը, ֆինանսական կայունության համար բավարար հիմքերի ապահովումը, ենթակառուցվածքների ու ոլորտային հաստատությունների ինքնաբավ և տնտեսապես անկախ գործունեությանը նպաստող կառավարման նոր համակարգերի ներդրումը, ջրային համակարգերի մասով ջրային ոլորտը կարգավորող օրենսդրության բարելավումը և շարունակական ինստիտուցիոնալ բերփոխումների իրականացումը: Ջրային տնտեսության ոլորտում խմելու և ոռոգման ջրերի մատակարարման, ինչպես նաև ջրահեռացման ոլորտներում ապահովվում է համակարգերի հուսալի և անվտանգ շահագործումը, բարելավում է խմելուև ոռոգման ջրամատակարարումը:</t>
  </si>
  <si>
    <t>Շենքերի և շինությունների շինարարություն -  5112</t>
  </si>
  <si>
    <t>Փոքր և միջին ջրամբարների կառուցում, Օրվա կարգավորման ջրավազանների կառուցում և վերակառուցում , ջրամբարների վերականգնում և վերազինում, ոռոգման համակարգերի հիմնանորոգում, Գետերի և հեղեղատարների տեղամասերի ամրացման և մաքրման աշխատանքներ , Արփա-Սևան ջրային համակարգի տեխնիկական վիճակի բարելավում , խմելու ջրի մատակարարման և ջրահեռացման համակարգերի կառուցում և հիմնանորոգում</t>
  </si>
  <si>
    <t>930</t>
  </si>
  <si>
    <t>848</t>
  </si>
  <si>
    <t>28</t>
  </si>
  <si>
    <t>82</t>
  </si>
  <si>
    <t>770</t>
  </si>
  <si>
    <t>11</t>
  </si>
  <si>
    <t>4</t>
  </si>
  <si>
    <t>19</t>
  </si>
  <si>
    <t>100</t>
  </si>
  <si>
    <t>660.6</t>
  </si>
  <si>
    <t>91903</t>
  </si>
  <si>
    <t>15</t>
  </si>
  <si>
    <t>120000</t>
  </si>
  <si>
    <t>81</t>
  </si>
  <si>
    <t>2</t>
  </si>
  <si>
    <t>14</t>
  </si>
  <si>
    <t>8</t>
  </si>
  <si>
    <t>5</t>
  </si>
  <si>
    <t>12</t>
  </si>
  <si>
    <t>1</t>
  </si>
  <si>
    <t>48</t>
  </si>
  <si>
    <t>150</t>
  </si>
  <si>
    <t>235</t>
  </si>
  <si>
    <t>175.5</t>
  </si>
  <si>
    <t>129.604</t>
  </si>
  <si>
    <t>24.636</t>
  </si>
  <si>
    <t>3.91</t>
  </si>
  <si>
    <t>17.35</t>
  </si>
  <si>
    <t>60</t>
  </si>
  <si>
    <t>* Միջոցառումների համար հատկացված գումարները հնարավոր չէ բաշխել ըստ մարզերի՝ կախված առանձնահատկություններից</t>
  </si>
  <si>
    <t>Ոռոգում-ջրառ իրականացնող կազմակերպություններին ֆինանսական աջակցության տրամադրում *</t>
  </si>
  <si>
    <t>Փոքր և միջին ջրամբարների կառուցում *</t>
  </si>
  <si>
    <t xml:space="preserve">Արփա-Սևան ջրային համակարգի տեխնիկական վիճակի բարելավում * </t>
  </si>
  <si>
    <t>2026թ. ավելացումները 2025թ. նկատմամբ պայմանավորված են մաքրվող կոլեկտորադրենաժային ցանցերի երկարությունների ավելացմամբ։</t>
  </si>
  <si>
    <t>Համաձայն ՋՕԸ-երի 2025 թվականի բյուջեներով հաստատված ցուցանիշների։</t>
  </si>
  <si>
    <t>Համաձայն ձեռք բերված նախագծանախահաշվային փաստաթղթերի։</t>
  </si>
  <si>
    <t>-</t>
  </si>
  <si>
    <t xml:space="preserve"> ՀՀ Գեղարքունիքի մարզ</t>
  </si>
  <si>
    <t xml:space="preserve"> ՀՀ Շիրակի մարզ</t>
  </si>
  <si>
    <t xml:space="preserve"> ՀՀ Արագածոտնի մարզ</t>
  </si>
  <si>
    <t>Ջրամատակարարման ծավալների ավելացում</t>
  </si>
  <si>
    <t>Նախատեսվում է մեկնարկել շինարարական աշխատանքները</t>
  </si>
  <si>
    <t>Հիմնանորոգման ենթակա ջրամաբրների առկայություն</t>
  </si>
  <si>
    <t>Թունելով ջրի անխափան մատակարարում ապահովելու համար</t>
  </si>
  <si>
    <r>
      <t xml:space="preserve"> Փոքր և միջին ջրամբարների կառուցման, </t>
    </r>
    <r>
      <rPr>
        <sz val="10"/>
        <color rgb="FFFF0000"/>
        <rFont val="GHEA Grapalat"/>
        <family val="3"/>
      </rPr>
      <t>ջրային ոլորտի այլ ծրագրերի</t>
    </r>
    <r>
      <rPr>
        <sz val="10"/>
        <color theme="1"/>
        <rFont val="GHEA Grapalat"/>
        <family val="3"/>
      </rPr>
      <t xml:space="preserve"> խորհրդատվություն և կառավարում </t>
    </r>
  </si>
  <si>
    <r>
      <t xml:space="preserve">Փոքր և միջին ջրամբարների կառուցման, </t>
    </r>
    <r>
      <rPr>
        <sz val="9"/>
        <color rgb="FFFF0000"/>
        <rFont val="Times Armenian"/>
        <family val="1"/>
      </rPr>
      <t>ջրային ոլորտի այլ ծրագրերի</t>
    </r>
    <r>
      <rPr>
        <sz val="9"/>
        <color theme="1"/>
        <rFont val="Times Armenian"/>
        <family val="1"/>
      </rPr>
      <t xml:space="preserve"> խորհրդատվություն և կառավարում</t>
    </r>
  </si>
  <si>
    <r>
      <t xml:space="preserve">Փոքր և միջին ջրամբարների տեխնիկատնտեսական հիմնավորման ուսումնասիրությունների, նախագծման և կառուցման, </t>
    </r>
    <r>
      <rPr>
        <i/>
        <sz val="10"/>
        <color rgb="FFFF0000"/>
        <rFont val="GHEA Grapalat"/>
        <family val="3"/>
      </rPr>
      <t xml:space="preserve">ջրային ոլորտի այլ ծրագրերի </t>
    </r>
    <r>
      <rPr>
        <i/>
        <sz val="10"/>
        <color rgb="FF000000"/>
        <rFont val="GHEA Grapalat"/>
        <family val="3"/>
      </rPr>
      <t>խորհրդատվություն և կառավարում</t>
    </r>
  </si>
  <si>
    <r>
      <t xml:space="preserve">Փոքր և միջին ջրամբարների տեխնիկատնտեսական հիմնավորման ուսումնասիրությունների, նախագծման և կառուցման, </t>
    </r>
    <r>
      <rPr>
        <sz val="9"/>
        <color rgb="FFFF0000"/>
        <rFont val="Times Armenian"/>
        <family val="1"/>
      </rPr>
      <t xml:space="preserve">ջրային ոլորտի այլ ծրագրերի </t>
    </r>
    <r>
      <rPr>
        <sz val="9"/>
        <color theme="1"/>
        <rFont val="Times Armenian"/>
        <family val="1"/>
      </rPr>
      <t xml:space="preserve">խորհրդատվություն և կառավարում </t>
    </r>
  </si>
  <si>
    <r>
      <t xml:space="preserve"> Փոքր և միջին ջրամբարների կառուցման, </t>
    </r>
    <r>
      <rPr>
        <i/>
        <sz val="10"/>
        <color rgb="FFFF0000"/>
        <rFont val="GHEA Grapalat"/>
        <family val="3"/>
      </rPr>
      <t xml:space="preserve">ջրային ոլորտի այլ ծրագրերի </t>
    </r>
    <r>
      <rPr>
        <i/>
        <sz val="10"/>
        <color rgb="FF000000"/>
        <rFont val="GHEA Grapalat"/>
        <family val="3"/>
      </rPr>
      <t xml:space="preserve">խորհրդատվություն և կառավարում </t>
    </r>
  </si>
  <si>
    <r>
      <t xml:space="preserve"> Փոքր և միջին ջրամբարների կառուցման, </t>
    </r>
    <r>
      <rPr>
        <sz val="10"/>
        <color rgb="FFFF0000"/>
        <rFont val="GHEA Grapalat"/>
        <family val="3"/>
      </rPr>
      <t xml:space="preserve">ջրային ոլորտի այլ ծրագրերի </t>
    </r>
    <r>
      <rPr>
        <sz val="10"/>
        <color theme="1"/>
        <rFont val="GHEA Grapalat"/>
        <family val="3"/>
      </rPr>
      <t xml:space="preserve">խորհրդատվություն և կառավարում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</si>
</sst>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##,##0.0;\(##,##0.0\);\-"/>
    <numFmt numFmtId="166" formatCode="#,##0.0_);\(#,##0.0\)"/>
    <numFmt numFmtId="167" formatCode="_(* #,##0.0_);_(* \(#,##0.0\);_(* &quot;-&quot;??_);_(@_)"/>
    <numFmt numFmtId="168" formatCode="#,##0.0"/>
    <numFmt numFmtId="169" formatCode="0.0"/>
  </numFmts>
  <fonts count="10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sz val="9"/>
      <color theme="1"/>
      <name val="Times Armenian"/>
      <family val="1"/>
    </font>
    <font>
      <b/>
      <sz val="9"/>
      <color theme="1"/>
      <name val="Times Armenian"/>
      <family val="1"/>
    </font>
    <font>
      <b/>
      <sz val="9"/>
      <color rgb="FF002060"/>
      <name val="Times Armenian"/>
      <family val="1"/>
    </font>
    <font>
      <vertAlign val="superscript"/>
      <sz val="9"/>
      <color theme="1"/>
      <name val="Times Armenian"/>
      <family val="1"/>
    </font>
    <font>
      <b/>
      <vertAlign val="superscript"/>
      <sz val="9"/>
      <color theme="1"/>
      <name val="Times Armenian"/>
      <family val="1"/>
    </font>
    <font>
      <sz val="9"/>
      <name val="Times Armenian"/>
      <family val="1"/>
    </font>
    <font>
      <vertAlign val="superscript"/>
      <sz val="9"/>
      <name val="Times Armenian"/>
      <family val="1"/>
    </font>
    <font>
      <b/>
      <sz val="9"/>
      <name val="Times Armenian"/>
      <family val="1"/>
    </font>
    <font>
      <b/>
      <i/>
      <sz val="9"/>
      <color theme="0" tint="-0.499984740745262"/>
      <name val="Times Armenian"/>
      <family val="1"/>
    </font>
    <font>
      <b/>
      <i/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0"/>
      <name val="GHEA Grapalat"/>
      <family val="3"/>
    </font>
    <font>
      <b/>
      <i/>
      <sz val="10"/>
      <name val="GHEA Grapalat"/>
      <family val="3"/>
    </font>
    <font>
      <b/>
      <i/>
      <sz val="10"/>
      <color rgb="FF000000"/>
      <name val="GHEA Grapalat"/>
      <family val="3"/>
    </font>
    <font>
      <i/>
      <sz val="10"/>
      <color rgb="FF000000"/>
      <name val="GHEA Grapalat"/>
      <family val="3"/>
    </font>
    <font>
      <sz val="10"/>
      <name val="GHEA Grapalat"/>
      <family val="3"/>
    </font>
    <font>
      <i/>
      <sz val="10"/>
      <color theme="1"/>
      <name val="GHEA Grapalat"/>
      <family val="3"/>
    </font>
    <font>
      <b/>
      <sz val="10"/>
      <color theme="1"/>
      <name val="Times Armenian"/>
      <family val="1"/>
    </font>
    <font>
      <sz val="10"/>
      <color theme="1"/>
      <name val="Calibri"/>
      <family val="2"/>
      <scheme val="minor"/>
    </font>
    <font>
      <b/>
      <i/>
      <sz val="10"/>
      <color theme="1"/>
      <name val="GHEA Grapalat"/>
      <family val="3"/>
    </font>
    <font>
      <sz val="12"/>
      <color theme="1"/>
      <name val="GHEA Grapalat"/>
      <family val="3"/>
    </font>
    <font>
      <sz val="10"/>
      <color theme="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rgb="FFFF0000"/>
      <name val="GHEA Grapalat"/>
      <family val="3"/>
    </font>
    <font>
      <sz val="10"/>
      <color rgb="FFFF0000"/>
      <name val="GHEA Grapalat"/>
      <family val="3"/>
    </font>
    <font>
      <sz val="10"/>
      <color indexed="8"/>
      <name val="MS Sans Serif"/>
      <family val="2"/>
    </font>
    <font>
      <b/>
      <i/>
      <sz val="8"/>
      <color theme="1"/>
      <name val="GHEA Grapalat"/>
      <family val="3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FF0000"/>
      <name val="Times Armenian"/>
      <family val="1"/>
    </font>
  </fonts>
  <fills count="5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3">
    <xf numFmtId="0" fontId="0" fillId="0" borderId="0"/>
    <xf numFmtId="0" fontId="23" fillId="0" borderId="0"/>
    <xf numFmtId="0" fontId="24" fillId="17" borderId="33" applyNumberFormat="0" applyFont="0" applyAlignment="0" applyProtection="0"/>
    <xf numFmtId="0" fontId="27" fillId="0" borderId="0">
      <alignment horizontal="left" vertical="top" wrapText="1"/>
    </xf>
    <xf numFmtId="0" fontId="28" fillId="0" borderId="0" applyNumberFormat="0" applyFill="0" applyBorder="0" applyAlignment="0" applyProtection="0"/>
    <xf numFmtId="0" fontId="29" fillId="0" borderId="26" applyNumberFormat="0" applyFill="0" applyAlignment="0" applyProtection="0"/>
    <xf numFmtId="0" fontId="30" fillId="0" borderId="27" applyNumberFormat="0" applyFill="0" applyAlignment="0" applyProtection="0"/>
    <xf numFmtId="0" fontId="31" fillId="0" borderId="28" applyNumberFormat="0" applyFill="0" applyAlignment="0" applyProtection="0"/>
    <xf numFmtId="0" fontId="31" fillId="0" borderId="0" applyNumberFormat="0" applyFill="0" applyBorder="0" applyAlignment="0" applyProtection="0"/>
    <xf numFmtId="0" fontId="32" fillId="11" borderId="0" applyNumberFormat="0" applyBorder="0" applyAlignment="0" applyProtection="0"/>
    <xf numFmtId="0" fontId="33" fillId="12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29" applyNumberFormat="0" applyAlignment="0" applyProtection="0"/>
    <xf numFmtId="0" fontId="36" fillId="15" borderId="30" applyNumberFormat="0" applyAlignment="0" applyProtection="0"/>
    <xf numFmtId="0" fontId="37" fillId="15" borderId="29" applyNumberFormat="0" applyAlignment="0" applyProtection="0"/>
    <xf numFmtId="0" fontId="38" fillId="0" borderId="31" applyNumberFormat="0" applyFill="0" applyAlignment="0" applyProtection="0"/>
    <xf numFmtId="0" fontId="39" fillId="16" borderId="32" applyNumberFormat="0" applyAlignment="0" applyProtection="0"/>
    <xf numFmtId="0" fontId="2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34" applyNumberFormat="0" applyFill="0" applyAlignment="0" applyProtection="0"/>
    <xf numFmtId="0" fontId="42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42" fillId="21" borderId="0" applyNumberFormat="0" applyBorder="0" applyAlignment="0" applyProtection="0"/>
    <xf numFmtId="0" fontId="42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42" fillId="29" borderId="0" applyNumberFormat="0" applyBorder="0" applyAlignment="0" applyProtection="0"/>
    <xf numFmtId="0" fontId="42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42" fillId="33" borderId="0" applyNumberFormat="0" applyBorder="0" applyAlignment="0" applyProtection="0"/>
    <xf numFmtId="0" fontId="42" fillId="34" borderId="0" applyNumberFormat="0" applyBorder="0" applyAlignment="0" applyProtection="0"/>
    <xf numFmtId="0" fontId="24" fillId="35" borderId="0" applyNumberFormat="0" applyBorder="0" applyAlignment="0" applyProtection="0"/>
    <xf numFmtId="0" fontId="24" fillId="36" borderId="0" applyNumberFormat="0" applyBorder="0" applyAlignment="0" applyProtection="0"/>
    <xf numFmtId="0" fontId="42" fillId="37" borderId="0" applyNumberFormat="0" applyBorder="0" applyAlignment="0" applyProtection="0"/>
    <xf numFmtId="0" fontId="42" fillId="38" borderId="0" applyNumberFormat="0" applyBorder="0" applyAlignment="0" applyProtection="0"/>
    <xf numFmtId="0" fontId="24" fillId="39" borderId="0" applyNumberFormat="0" applyBorder="0" applyAlignment="0" applyProtection="0"/>
    <xf numFmtId="0" fontId="24" fillId="40" borderId="0" applyNumberFormat="0" applyBorder="0" applyAlignment="0" applyProtection="0"/>
    <xf numFmtId="0" fontId="42" fillId="41" borderId="0" applyNumberFormat="0" applyBorder="0" applyAlignment="0" applyProtection="0"/>
    <xf numFmtId="165" fontId="27" fillId="0" borderId="0" applyFill="0" applyBorder="0" applyProtection="0">
      <alignment horizontal="right" vertical="top"/>
    </xf>
    <xf numFmtId="0" fontId="24" fillId="17" borderId="33" applyNumberFormat="0" applyFont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35" borderId="0" applyNumberFormat="0" applyBorder="0" applyAlignment="0" applyProtection="0"/>
    <xf numFmtId="0" fontId="24" fillId="36" borderId="0" applyNumberFormat="0" applyBorder="0" applyAlignment="0" applyProtection="0"/>
    <xf numFmtId="0" fontId="24" fillId="39" borderId="0" applyNumberFormat="0" applyBorder="0" applyAlignment="0" applyProtection="0"/>
    <xf numFmtId="0" fontId="24" fillId="40" borderId="0" applyNumberFormat="0" applyBorder="0" applyAlignment="0" applyProtection="0"/>
    <xf numFmtId="164" fontId="43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54" fillId="0" borderId="0" applyFill="0" applyBorder="0" applyProtection="0">
      <alignment horizontal="right" vertical="top"/>
    </xf>
    <xf numFmtId="164" fontId="58" fillId="0" borderId="0" applyFont="0" applyFill="0" applyBorder="0" applyAlignment="0" applyProtection="0"/>
    <xf numFmtId="0" fontId="97" fillId="0" borderId="0"/>
  </cellStyleXfs>
  <cellXfs count="420">
    <xf numFmtId="0" fontId="0" fillId="0" borderId="0" xfId="0"/>
    <xf numFmtId="0" fontId="0" fillId="0" borderId="0" xfId="0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49" fontId="2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vertical="center"/>
    </xf>
    <xf numFmtId="0" fontId="16" fillId="7" borderId="0" xfId="0" applyFont="1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5" fillId="7" borderId="0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justify" vertical="center" wrapText="1"/>
    </xf>
    <xf numFmtId="0" fontId="6" fillId="8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9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6" fillId="6" borderId="7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 indent="2"/>
    </xf>
    <xf numFmtId="0" fontId="10" fillId="5" borderId="1" xfId="0" applyFont="1" applyFill="1" applyBorder="1" applyAlignment="1">
      <alignment vertical="center" wrapText="1"/>
    </xf>
    <xf numFmtId="0" fontId="6" fillId="10" borderId="1" xfId="0" applyFont="1" applyFill="1" applyBorder="1" applyAlignment="1">
      <alignment vertical="center" textRotation="90" wrapText="1"/>
    </xf>
    <xf numFmtId="0" fontId="6" fillId="10" borderId="18" xfId="0" applyFont="1" applyFill="1" applyBorder="1" applyAlignment="1">
      <alignment vertical="center" textRotation="90" wrapText="1"/>
    </xf>
    <xf numFmtId="0" fontId="6" fillId="10" borderId="19" xfId="0" applyFont="1" applyFill="1" applyBorder="1" applyAlignment="1">
      <alignment vertical="center" textRotation="90" wrapText="1"/>
    </xf>
    <xf numFmtId="0" fontId="6" fillId="5" borderId="18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20" fillId="0" borderId="0" xfId="0" applyFont="1"/>
    <xf numFmtId="0" fontId="21" fillId="2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0" fontId="20" fillId="0" borderId="0" xfId="0" applyFont="1" applyFill="1"/>
    <xf numFmtId="0" fontId="22" fillId="0" borderId="0" xfId="0" applyFont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25" fillId="0" borderId="0" xfId="0" applyFont="1"/>
    <xf numFmtId="0" fontId="26" fillId="0" borderId="0" xfId="0" applyFont="1"/>
    <xf numFmtId="0" fontId="0" fillId="0" borderId="0" xfId="0" applyAlignment="1"/>
    <xf numFmtId="0" fontId="0" fillId="0" borderId="0" xfId="0" applyFont="1"/>
    <xf numFmtId="0" fontId="44" fillId="0" borderId="0" xfId="0" applyFont="1" applyAlignment="1">
      <alignment vertical="center"/>
    </xf>
    <xf numFmtId="0" fontId="45" fillId="0" borderId="0" xfId="0" applyFont="1" applyAlignment="1"/>
    <xf numFmtId="0" fontId="45" fillId="0" borderId="0" xfId="0" applyFont="1"/>
    <xf numFmtId="0" fontId="46" fillId="0" borderId="0" xfId="0" applyFont="1" applyAlignment="1">
      <alignment vertical="center"/>
    </xf>
    <xf numFmtId="0" fontId="44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9" fillId="0" borderId="0" xfId="0" applyFont="1"/>
    <xf numFmtId="49" fontId="47" fillId="2" borderId="18" xfId="0" applyNumberFormat="1" applyFont="1" applyFill="1" applyBorder="1" applyAlignment="1">
      <alignment horizontal="center" vertical="center" wrapText="1"/>
    </xf>
    <xf numFmtId="49" fontId="47" fillId="2" borderId="1" xfId="0" applyNumberFormat="1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12" fillId="5" borderId="6" xfId="0" applyFont="1" applyFill="1" applyBorder="1" applyAlignment="1">
      <alignment horizontal="left" vertical="center" wrapText="1"/>
    </xf>
    <xf numFmtId="0" fontId="10" fillId="0" borderId="0" xfId="0" applyFont="1"/>
    <xf numFmtId="0" fontId="12" fillId="6" borderId="1" xfId="0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12" fillId="0" borderId="0" xfId="0" applyFont="1"/>
    <xf numFmtId="0" fontId="51" fillId="0" borderId="0" xfId="0" applyFont="1" applyAlignment="1">
      <alignment horizontal="left" vertical="top" wrapText="1"/>
    </xf>
    <xf numFmtId="0" fontId="52" fillId="0" borderId="0" xfId="0" applyFont="1" applyAlignment="1">
      <alignment horizontal="center" vertical="center" wrapText="1"/>
    </xf>
    <xf numFmtId="0" fontId="51" fillId="0" borderId="0" xfId="0" applyFont="1" applyFill="1"/>
    <xf numFmtId="1" fontId="51" fillId="0" borderId="0" xfId="0" applyNumberFormat="1" applyFont="1" applyFill="1" applyAlignment="1" applyProtection="1">
      <alignment horizontal="center" vertical="center"/>
      <protection locked="0"/>
    </xf>
    <xf numFmtId="167" fontId="10" fillId="0" borderId="0" xfId="59" applyNumberFormat="1" applyFont="1" applyFill="1" applyAlignment="1" applyProtection="1">
      <alignment horizontal="left" vertical="center" wrapText="1"/>
    </xf>
    <xf numFmtId="167" fontId="10" fillId="0" borderId="0" xfId="59" applyNumberFormat="1" applyFont="1" applyFill="1" applyAlignment="1" applyProtection="1">
      <alignment horizontal="center" vertical="center"/>
    </xf>
    <xf numFmtId="167" fontId="10" fillId="0" borderId="0" xfId="59" applyNumberFormat="1" applyFont="1" applyFill="1" applyAlignment="1" applyProtection="1">
      <alignment horizontal="center" vertical="center" wrapText="1"/>
    </xf>
    <xf numFmtId="167" fontId="10" fillId="0" borderId="0" xfId="59" applyNumberFormat="1" applyFont="1" applyFill="1" applyAlignment="1" applyProtection="1">
      <alignment horizontal="left" vertical="center"/>
    </xf>
    <xf numFmtId="167" fontId="10" fillId="0" borderId="0" xfId="59" applyNumberFormat="1" applyFont="1" applyFill="1" applyAlignment="1" applyProtection="1">
      <alignment horizontal="center"/>
    </xf>
    <xf numFmtId="164" fontId="10" fillId="0" borderId="0" xfId="59" applyFont="1" applyFill="1" applyAlignment="1" applyProtection="1">
      <alignment horizontal="left"/>
    </xf>
    <xf numFmtId="164" fontId="55" fillId="0" borderId="0" xfId="59" applyFont="1" applyFill="1" applyAlignment="1" applyProtection="1">
      <alignment vertical="center"/>
    </xf>
    <xf numFmtId="167" fontId="10" fillId="0" borderId="0" xfId="59" applyNumberFormat="1" applyFont="1" applyFill="1" applyAlignment="1" applyProtection="1">
      <alignment vertical="center" wrapText="1"/>
    </xf>
    <xf numFmtId="164" fontId="51" fillId="0" borderId="0" xfId="59" applyFont="1" applyFill="1" applyAlignment="1" applyProtection="1">
      <alignment vertical="center"/>
    </xf>
    <xf numFmtId="0" fontId="51" fillId="0" borderId="0" xfId="0" applyFont="1" applyFill="1" applyAlignment="1">
      <alignment horizontal="left"/>
    </xf>
    <xf numFmtId="0" fontId="52" fillId="0" borderId="0" xfId="0" applyFont="1" applyFill="1"/>
    <xf numFmtId="0" fontId="57" fillId="0" borderId="0" xfId="0" applyFont="1" applyFill="1" applyAlignment="1">
      <alignment horizontal="left" vertical="center"/>
    </xf>
    <xf numFmtId="167" fontId="57" fillId="0" borderId="0" xfId="59" applyNumberFormat="1" applyFont="1" applyFill="1" applyAlignment="1" applyProtection="1">
      <alignment horizontal="left" vertical="center"/>
    </xf>
    <xf numFmtId="167" fontId="57" fillId="0" borderId="0" xfId="59" applyNumberFormat="1" applyFont="1" applyFill="1" applyAlignment="1" applyProtection="1">
      <alignment horizontal="left"/>
    </xf>
    <xf numFmtId="164" fontId="57" fillId="0" borderId="0" xfId="59" applyFont="1" applyFill="1" applyAlignment="1" applyProtection="1">
      <alignment horizontal="left"/>
    </xf>
    <xf numFmtId="164" fontId="56" fillId="0" borderId="0" xfId="59" applyFont="1" applyFill="1" applyAlignment="1" applyProtection="1">
      <alignment horizontal="left" vertical="center"/>
    </xf>
    <xf numFmtId="0" fontId="52" fillId="0" borderId="0" xfId="0" applyFont="1" applyFill="1" applyAlignment="1">
      <alignment horizontal="left"/>
    </xf>
    <xf numFmtId="1" fontId="51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1" fillId="43" borderId="7" xfId="0" applyFont="1" applyFill="1" applyBorder="1" applyAlignment="1" applyProtection="1">
      <alignment horizontal="center" vertical="center" wrapText="1"/>
      <protection locked="0"/>
    </xf>
    <xf numFmtId="0" fontId="10" fillId="43" borderId="7" xfId="0" applyFont="1" applyFill="1" applyBorder="1" applyAlignment="1">
      <alignment horizontal="center" vertical="center" wrapText="1"/>
    </xf>
    <xf numFmtId="164" fontId="10" fillId="43" borderId="7" xfId="0" applyNumberFormat="1" applyFont="1" applyFill="1" applyBorder="1" applyAlignment="1">
      <alignment horizontal="center" vertical="center" wrapText="1"/>
    </xf>
    <xf numFmtId="164" fontId="55" fillId="43" borderId="7" xfId="0" applyNumberFormat="1" applyFont="1" applyFill="1" applyBorder="1" applyAlignment="1">
      <alignment horizontal="center" vertical="center" wrapText="1"/>
    </xf>
    <xf numFmtId="164" fontId="10" fillId="43" borderId="1" xfId="0" applyNumberFormat="1" applyFont="1" applyFill="1" applyBorder="1" applyAlignment="1">
      <alignment horizontal="center" vertical="center" wrapText="1"/>
    </xf>
    <xf numFmtId="0" fontId="61" fillId="0" borderId="0" xfId="0" applyFont="1" applyBorder="1" applyAlignment="1">
      <alignment horizontal="left" wrapText="1"/>
    </xf>
    <xf numFmtId="0" fontId="60" fillId="0" borderId="0" xfId="0" applyFont="1" applyBorder="1" applyAlignment="1">
      <alignment horizontal="left" wrapText="1"/>
    </xf>
    <xf numFmtId="0" fontId="62" fillId="0" borderId="0" xfId="0" applyFont="1" applyBorder="1" applyAlignment="1">
      <alignment vertical="top" wrapText="1"/>
    </xf>
    <xf numFmtId="0" fontId="20" fillId="0" borderId="0" xfId="0" applyFont="1" applyBorder="1" applyAlignment="1"/>
    <xf numFmtId="0" fontId="21" fillId="0" borderId="0" xfId="0" applyFont="1" applyBorder="1" applyAlignment="1"/>
    <xf numFmtId="0" fontId="21" fillId="0" borderId="0" xfId="0" applyFont="1" applyBorder="1" applyAlignment="1">
      <alignment horizontal="left"/>
    </xf>
    <xf numFmtId="0" fontId="60" fillId="0" borderId="0" xfId="0" applyFont="1" applyBorder="1" applyAlignment="1">
      <alignment wrapText="1"/>
    </xf>
    <xf numFmtId="0" fontId="20" fillId="0" borderId="0" xfId="0" applyFont="1" applyBorder="1" applyAlignment="1">
      <alignment horizontal="left"/>
    </xf>
    <xf numFmtId="0" fontId="61" fillId="0" borderId="0" xfId="0" applyFont="1" applyBorder="1" applyAlignment="1">
      <alignment vertical="center"/>
    </xf>
    <xf numFmtId="0" fontId="63" fillId="0" borderId="0" xfId="0" applyFont="1" applyBorder="1" applyAlignment="1">
      <alignment vertical="center" wrapText="1"/>
    </xf>
    <xf numFmtId="0" fontId="20" fillId="0" borderId="0" xfId="0" applyFont="1" applyBorder="1"/>
    <xf numFmtId="0" fontId="61" fillId="0" borderId="0" xfId="0" applyFont="1" applyAlignment="1">
      <alignment horizontal="left" vertical="center" wrapText="1"/>
    </xf>
    <xf numFmtId="0" fontId="61" fillId="0" borderId="0" xfId="0" applyFont="1" applyAlignment="1">
      <alignment horizontal="center" vertical="center"/>
    </xf>
    <xf numFmtId="0" fontId="64" fillId="0" borderId="0" xfId="0" applyFont="1" applyAlignment="1">
      <alignment horizontal="left" vertical="center"/>
    </xf>
    <xf numFmtId="0" fontId="45" fillId="0" borderId="0" xfId="0" applyFont="1" applyBorder="1" applyAlignment="1">
      <alignment horizontal="left"/>
    </xf>
    <xf numFmtId="0" fontId="44" fillId="5" borderId="1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vertical="center" wrapText="1"/>
    </xf>
    <xf numFmtId="0" fontId="9" fillId="5" borderId="35" xfId="0" applyFont="1" applyFill="1" applyBorder="1" applyAlignment="1">
      <alignment vertical="center" wrapText="1"/>
    </xf>
    <xf numFmtId="0" fontId="44" fillId="5" borderId="18" xfId="0" applyFont="1" applyFill="1" applyBorder="1" applyAlignment="1">
      <alignment horizontal="center" vertical="center" wrapText="1"/>
    </xf>
    <xf numFmtId="167" fontId="59" fillId="0" borderId="0" xfId="59" applyNumberFormat="1" applyFont="1" applyFill="1" applyAlignment="1" applyProtection="1">
      <alignment horizontal="left" vertical="center"/>
    </xf>
    <xf numFmtId="0" fontId="45" fillId="0" borderId="0" xfId="0" applyFont="1" applyBorder="1" applyAlignment="1"/>
    <xf numFmtId="0" fontId="73" fillId="0" borderId="0" xfId="0" applyFont="1" applyAlignment="1">
      <alignment vertical="center"/>
    </xf>
    <xf numFmtId="0" fontId="72" fillId="0" borderId="0" xfId="0" applyFont="1"/>
    <xf numFmtId="0" fontId="74" fillId="7" borderId="0" xfId="0" applyFont="1" applyFill="1" applyAlignment="1">
      <alignment vertical="center"/>
    </xf>
    <xf numFmtId="0" fontId="72" fillId="7" borderId="0" xfId="0" applyFont="1" applyFill="1"/>
    <xf numFmtId="0" fontId="74" fillId="7" borderId="0" xfId="0" applyFont="1" applyFill="1" applyBorder="1" applyAlignment="1">
      <alignment vertical="center"/>
    </xf>
    <xf numFmtId="0" fontId="73" fillId="7" borderId="0" xfId="0" applyFont="1" applyFill="1" applyBorder="1" applyAlignment="1">
      <alignment vertical="center"/>
    </xf>
    <xf numFmtId="0" fontId="72" fillId="0" borderId="0" xfId="0" applyFont="1" applyAlignment="1">
      <alignment vertical="center"/>
    </xf>
    <xf numFmtId="0" fontId="72" fillId="0" borderId="0" xfId="0" applyFont="1" applyBorder="1"/>
    <xf numFmtId="0" fontId="77" fillId="0" borderId="0" xfId="0" applyFont="1" applyAlignment="1">
      <alignment horizontal="left" vertical="top" wrapText="1"/>
    </xf>
    <xf numFmtId="0" fontId="77" fillId="43" borderId="1" xfId="0" applyFont="1" applyFill="1" applyBorder="1" applyAlignment="1">
      <alignment horizontal="center" vertical="center" wrapText="1"/>
    </xf>
    <xf numFmtId="166" fontId="79" fillId="0" borderId="0" xfId="60" applyNumberFormat="1" applyFont="1" applyAlignment="1">
      <alignment horizontal="right" vertical="top"/>
    </xf>
    <xf numFmtId="0" fontId="72" fillId="6" borderId="2" xfId="0" applyFont="1" applyFill="1" applyBorder="1" applyAlignment="1">
      <alignment horizontal="left"/>
    </xf>
    <xf numFmtId="0" fontId="72" fillId="6" borderId="3" xfId="0" applyFont="1" applyFill="1" applyBorder="1" applyAlignment="1">
      <alignment horizontal="center"/>
    </xf>
    <xf numFmtId="0" fontId="72" fillId="6" borderId="1" xfId="0" applyFont="1" applyFill="1" applyBorder="1" applyAlignment="1">
      <alignment horizontal="center"/>
    </xf>
    <xf numFmtId="0" fontId="77" fillId="43" borderId="40" xfId="0" applyFont="1" applyFill="1" applyBorder="1" applyAlignment="1">
      <alignment horizontal="left" vertical="top" wrapText="1"/>
    </xf>
    <xf numFmtId="0" fontId="80" fillId="43" borderId="0" xfId="0" applyFont="1" applyFill="1" applyBorder="1" applyAlignment="1">
      <alignment horizontal="left" vertical="top" wrapText="1"/>
    </xf>
    <xf numFmtId="0" fontId="77" fillId="43" borderId="0" xfId="0" applyFont="1" applyFill="1" applyBorder="1" applyAlignment="1">
      <alignment horizontal="left" vertical="top" wrapText="1"/>
    </xf>
    <xf numFmtId="0" fontId="72" fillId="6" borderId="6" xfId="0" applyFont="1" applyFill="1" applyBorder="1" applyAlignment="1">
      <alignment horizontal="center"/>
    </xf>
    <xf numFmtId="0" fontId="72" fillId="42" borderId="0" xfId="0" applyFont="1" applyFill="1"/>
    <xf numFmtId="0" fontId="6" fillId="5" borderId="1" xfId="0" applyFont="1" applyFill="1" applyBorder="1" applyAlignment="1">
      <alignment horizontal="center" vertical="center"/>
    </xf>
    <xf numFmtId="0" fontId="85" fillId="6" borderId="1" xfId="0" applyFont="1" applyFill="1" applyBorder="1" applyAlignment="1">
      <alignment vertical="center" wrapText="1"/>
    </xf>
    <xf numFmtId="0" fontId="44" fillId="0" borderId="0" xfId="0" applyFont="1" applyAlignment="1">
      <alignment horizontal="left" vertical="top" wrapText="1"/>
    </xf>
    <xf numFmtId="0" fontId="85" fillId="42" borderId="1" xfId="0" applyFont="1" applyFill="1" applyBorder="1" applyAlignment="1">
      <alignment vertical="center" wrapText="1"/>
    </xf>
    <xf numFmtId="0" fontId="85" fillId="44" borderId="1" xfId="0" applyFont="1" applyFill="1" applyBorder="1" applyAlignment="1">
      <alignment vertical="center" wrapText="1"/>
    </xf>
    <xf numFmtId="168" fontId="85" fillId="6" borderId="1" xfId="0" applyNumberFormat="1" applyFont="1" applyFill="1" applyBorder="1" applyAlignment="1">
      <alignment vertical="center" wrapText="1"/>
    </xf>
    <xf numFmtId="0" fontId="86" fillId="6" borderId="1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horizontal="left" vertical="top" wrapText="1"/>
    </xf>
    <xf numFmtId="167" fontId="9" fillId="6" borderId="6" xfId="59" applyNumberFormat="1" applyFont="1" applyFill="1" applyBorder="1" applyAlignment="1">
      <alignment horizontal="center" vertical="center" wrapText="1"/>
    </xf>
    <xf numFmtId="0" fontId="86" fillId="42" borderId="1" xfId="0" applyFont="1" applyFill="1" applyBorder="1" applyAlignment="1">
      <alignment vertical="center" wrapText="1"/>
    </xf>
    <xf numFmtId="0" fontId="86" fillId="44" borderId="1" xfId="0" applyFont="1" applyFill="1" applyBorder="1" applyAlignment="1">
      <alignment vertical="center" wrapText="1"/>
    </xf>
    <xf numFmtId="0" fontId="87" fillId="0" borderId="0" xfId="0" applyFont="1" applyAlignment="1">
      <alignment horizontal="left" vertical="top" wrapText="1"/>
    </xf>
    <xf numFmtId="0" fontId="9" fillId="6" borderId="1" xfId="0" applyFont="1" applyFill="1" applyBorder="1" applyAlignment="1">
      <alignment horizontal="left" vertical="center" wrapText="1"/>
    </xf>
    <xf numFmtId="167" fontId="9" fillId="6" borderId="1" xfId="59" applyNumberFormat="1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86" fillId="6" borderId="2" xfId="0" applyFont="1" applyFill="1" applyBorder="1" applyAlignment="1">
      <alignment vertical="center" wrapText="1"/>
    </xf>
    <xf numFmtId="0" fontId="86" fillId="6" borderId="8" xfId="0" applyFont="1" applyFill="1" applyBorder="1" applyAlignment="1">
      <alignment vertical="center" wrapText="1"/>
    </xf>
    <xf numFmtId="168" fontId="0" fillId="0" borderId="0" xfId="0" applyNumberFormat="1"/>
    <xf numFmtId="0" fontId="88" fillId="6" borderId="1" xfId="0" applyFont="1" applyFill="1" applyBorder="1" applyAlignment="1">
      <alignment horizontal="center" vertical="center" wrapText="1"/>
    </xf>
    <xf numFmtId="0" fontId="83" fillId="6" borderId="1" xfId="0" applyFont="1" applyFill="1" applyBorder="1" applyAlignment="1">
      <alignment horizontal="left" vertical="center" wrapText="1"/>
    </xf>
    <xf numFmtId="0" fontId="86" fillId="6" borderId="1" xfId="0" applyFont="1" applyFill="1" applyBorder="1" applyAlignment="1">
      <alignment horizontal="center" vertical="center" wrapText="1"/>
    </xf>
    <xf numFmtId="0" fontId="83" fillId="6" borderId="1" xfId="0" applyFont="1" applyFill="1" applyBorder="1" applyAlignment="1">
      <alignment horizontal="center" vertical="center" wrapText="1"/>
    </xf>
    <xf numFmtId="168" fontId="6" fillId="6" borderId="1" xfId="0" applyNumberFormat="1" applyFont="1" applyFill="1" applyBorder="1" applyAlignment="1">
      <alignment horizontal="center" vertical="center" wrapText="1"/>
    </xf>
    <xf numFmtId="168" fontId="6" fillId="8" borderId="1" xfId="0" applyNumberFormat="1" applyFont="1" applyFill="1" applyBorder="1" applyAlignment="1">
      <alignment horizontal="center" vertical="center" wrapText="1"/>
    </xf>
    <xf numFmtId="0" fontId="44" fillId="45" borderId="0" xfId="0" applyFont="1" applyFill="1" applyAlignment="1">
      <alignment horizontal="left" vertical="top" wrapText="1"/>
    </xf>
    <xf numFmtId="0" fontId="72" fillId="6" borderId="1" xfId="0" applyFont="1" applyFill="1" applyBorder="1" applyAlignment="1">
      <alignment horizontal="center"/>
    </xf>
    <xf numFmtId="0" fontId="72" fillId="6" borderId="1" xfId="0" applyFont="1" applyFill="1" applyBorder="1" applyAlignment="1">
      <alignment horizontal="center" wrapText="1"/>
    </xf>
    <xf numFmtId="0" fontId="72" fillId="6" borderId="3" xfId="0" applyFont="1" applyFill="1" applyBorder="1" applyAlignment="1">
      <alignment horizontal="left"/>
    </xf>
    <xf numFmtId="0" fontId="72" fillId="6" borderId="6" xfId="0" applyFont="1" applyFill="1" applyBorder="1" applyAlignment="1">
      <alignment horizontal="left" wrapText="1"/>
    </xf>
    <xf numFmtId="0" fontId="89" fillId="6" borderId="1" xfId="0" applyFont="1" applyFill="1" applyBorder="1" applyAlignment="1">
      <alignment horizontal="left"/>
    </xf>
    <xf numFmtId="0" fontId="89" fillId="6" borderId="1" xfId="0" applyFont="1" applyFill="1" applyBorder="1" applyAlignment="1">
      <alignment horizontal="center"/>
    </xf>
    <xf numFmtId="0" fontId="72" fillId="6" borderId="1" xfId="0" applyFont="1" applyFill="1" applyBorder="1" applyAlignment="1">
      <alignment horizontal="left" wrapText="1"/>
    </xf>
    <xf numFmtId="0" fontId="90" fillId="0" borderId="0" xfId="0" applyFont="1"/>
    <xf numFmtId="49" fontId="9" fillId="46" borderId="1" xfId="0" applyNumberFormat="1" applyFont="1" applyFill="1" applyBorder="1" applyAlignment="1">
      <alignment vertical="center" wrapText="1"/>
    </xf>
    <xf numFmtId="0" fontId="91" fillId="46" borderId="1" xfId="0" applyFont="1" applyFill="1" applyBorder="1" applyAlignment="1">
      <alignment vertical="center" wrapText="1"/>
    </xf>
    <xf numFmtId="0" fontId="88" fillId="46" borderId="1" xfId="0" applyFont="1" applyFill="1" applyBorder="1" applyAlignment="1">
      <alignment vertical="center" wrapText="1"/>
    </xf>
    <xf numFmtId="0" fontId="1" fillId="46" borderId="7" xfId="0" applyFont="1" applyFill="1" applyBorder="1" applyAlignment="1">
      <alignment vertical="center" wrapText="1"/>
    </xf>
    <xf numFmtId="168" fontId="11" fillId="46" borderId="7" xfId="0" applyNumberFormat="1" applyFont="1" applyFill="1" applyBorder="1" applyAlignment="1">
      <alignment vertical="center" wrapText="1"/>
    </xf>
    <xf numFmtId="49" fontId="9" fillId="47" borderId="1" xfId="0" applyNumberFormat="1" applyFont="1" applyFill="1" applyBorder="1" applyAlignment="1">
      <alignment vertical="center" wrapText="1"/>
    </xf>
    <xf numFmtId="0" fontId="88" fillId="47" borderId="1" xfId="0" applyFont="1" applyFill="1" applyBorder="1" applyAlignment="1">
      <alignment vertical="center" wrapText="1"/>
    </xf>
    <xf numFmtId="0" fontId="9" fillId="47" borderId="7" xfId="0" applyFont="1" applyFill="1" applyBorder="1" applyAlignment="1">
      <alignment vertical="center" wrapText="1"/>
    </xf>
    <xf numFmtId="168" fontId="88" fillId="47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vertical="center" wrapText="1"/>
    </xf>
    <xf numFmtId="0" fontId="88" fillId="6" borderId="1" xfId="0" applyFont="1" applyFill="1" applyBorder="1" applyAlignment="1">
      <alignment vertical="center" wrapText="1"/>
    </xf>
    <xf numFmtId="0" fontId="88" fillId="6" borderId="7" xfId="0" applyFont="1" applyFill="1" applyBorder="1" applyAlignment="1">
      <alignment vertical="center" wrapText="1"/>
    </xf>
    <xf numFmtId="0" fontId="86" fillId="48" borderId="1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wrapText="1"/>
    </xf>
    <xf numFmtId="0" fontId="88" fillId="42" borderId="7" xfId="0" applyFont="1" applyFill="1" applyBorder="1" applyAlignment="1">
      <alignment vertical="center" wrapText="1"/>
    </xf>
    <xf numFmtId="168" fontId="88" fillId="6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168" fontId="11" fillId="2" borderId="1" xfId="0" applyNumberFormat="1" applyFont="1" applyFill="1" applyBorder="1" applyAlignment="1">
      <alignment vertical="center" wrapText="1"/>
    </xf>
    <xf numFmtId="168" fontId="1" fillId="2" borderId="1" xfId="0" applyNumberFormat="1" applyFont="1" applyFill="1" applyBorder="1" applyAlignment="1">
      <alignment vertical="center" wrapText="1"/>
    </xf>
    <xf numFmtId="0" fontId="92" fillId="47" borderId="7" xfId="0" applyFont="1" applyFill="1" applyBorder="1" applyAlignment="1">
      <alignment vertical="center" wrapText="1"/>
    </xf>
    <xf numFmtId="49" fontId="69" fillId="2" borderId="1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justify" vertical="center"/>
    </xf>
    <xf numFmtId="0" fontId="10" fillId="2" borderId="1" xfId="0" applyFont="1" applyFill="1" applyBorder="1" applyAlignment="1">
      <alignment horizontal="center" vertical="center" wrapText="1"/>
    </xf>
    <xf numFmtId="0" fontId="59" fillId="6" borderId="1" xfId="0" applyFont="1" applyFill="1" applyBorder="1" applyAlignment="1">
      <alignment vertical="center" wrapText="1"/>
    </xf>
    <xf numFmtId="0" fontId="0" fillId="5" borderId="1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5" fillId="6" borderId="1" xfId="0" applyFont="1" applyFill="1" applyBorder="1" applyAlignment="1">
      <alignment vertical="center" wrapText="1"/>
    </xf>
    <xf numFmtId="167" fontId="96" fillId="6" borderId="1" xfId="59" applyNumberFormat="1" applyFont="1" applyFill="1" applyBorder="1" applyAlignment="1">
      <alignment horizontal="center" vertical="center" wrapText="1"/>
    </xf>
    <xf numFmtId="168" fontId="83" fillId="6" borderId="1" xfId="0" applyNumberFormat="1" applyFont="1" applyFill="1" applyBorder="1" applyAlignment="1">
      <alignment vertical="center" wrapText="1"/>
    </xf>
    <xf numFmtId="2" fontId="47" fillId="4" borderId="1" xfId="62" applyNumberFormat="1" applyFont="1" applyFill="1" applyBorder="1" applyAlignment="1">
      <alignment horizontal="center" vertical="center" textRotation="90" wrapText="1"/>
    </xf>
    <xf numFmtId="2" fontId="47" fillId="4" borderId="2" xfId="62" applyNumberFormat="1" applyFont="1" applyFill="1" applyBorder="1" applyAlignment="1">
      <alignment horizontal="center" vertical="center" textRotation="90" wrapText="1"/>
    </xf>
    <xf numFmtId="169" fontId="6" fillId="9" borderId="1" xfId="0" applyNumberFormat="1" applyFont="1" applyFill="1" applyBorder="1" applyAlignment="1">
      <alignment vertical="center" wrapText="1"/>
    </xf>
    <xf numFmtId="0" fontId="62" fillId="6" borderId="1" xfId="0" applyFont="1" applyFill="1" applyBorder="1" applyAlignment="1">
      <alignment vertical="center" wrapText="1"/>
    </xf>
    <xf numFmtId="0" fontId="62" fillId="6" borderId="1" xfId="0" applyFont="1" applyFill="1" applyBorder="1" applyAlignment="1">
      <alignment horizontal="left" vertical="center" wrapText="1"/>
    </xf>
    <xf numFmtId="168" fontId="62" fillId="6" borderId="6" xfId="0" applyNumberFormat="1" applyFont="1" applyFill="1" applyBorder="1" applyAlignment="1">
      <alignment horizontal="right" vertical="center" wrapText="1"/>
    </xf>
    <xf numFmtId="0" fontId="21" fillId="6" borderId="1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horizontal="justify" vertical="center" wrapText="1"/>
    </xf>
    <xf numFmtId="0" fontId="21" fillId="4" borderId="1" xfId="0" applyFont="1" applyFill="1" applyBorder="1" applyAlignment="1">
      <alignment horizontal="center" vertical="center" wrapText="1"/>
    </xf>
    <xf numFmtId="168" fontId="89" fillId="6" borderId="1" xfId="0" applyNumberFormat="1" applyFont="1" applyFill="1" applyBorder="1" applyAlignment="1">
      <alignment horizontal="center"/>
    </xf>
    <xf numFmtId="168" fontId="72" fillId="6" borderId="1" xfId="0" applyNumberFormat="1" applyFont="1" applyFill="1" applyBorder="1" applyAlignment="1">
      <alignment horizontal="center"/>
    </xf>
    <xf numFmtId="0" fontId="20" fillId="5" borderId="1" xfId="0" applyFont="1" applyFill="1" applyBorder="1"/>
    <xf numFmtId="0" fontId="41" fillId="0" borderId="0" xfId="0" applyFont="1"/>
    <xf numFmtId="0" fontId="98" fillId="48" borderId="1" xfId="0" applyFont="1" applyFill="1" applyBorder="1" applyAlignment="1">
      <alignment vertical="center" wrapText="1"/>
    </xf>
    <xf numFmtId="169" fontId="5" fillId="48" borderId="1" xfId="0" applyNumberFormat="1" applyFont="1" applyFill="1" applyBorder="1" applyAlignment="1">
      <alignment vertical="center" wrapText="1"/>
    </xf>
    <xf numFmtId="0" fontId="5" fillId="48" borderId="1" xfId="0" applyFont="1" applyFill="1" applyBorder="1" applyAlignment="1">
      <alignment vertical="center" wrapText="1"/>
    </xf>
    <xf numFmtId="0" fontId="99" fillId="0" borderId="0" xfId="0" applyFont="1"/>
    <xf numFmtId="0" fontId="91" fillId="48" borderId="1" xfId="0" applyFont="1" applyFill="1" applyBorder="1" applyAlignment="1">
      <alignment vertical="center" wrapText="1"/>
    </xf>
    <xf numFmtId="4" fontId="5" fillId="48" borderId="1" xfId="0" applyNumberFormat="1" applyFont="1" applyFill="1" applyBorder="1" applyAlignment="1">
      <alignment vertical="center" wrapText="1"/>
    </xf>
    <xf numFmtId="168" fontId="5" fillId="48" borderId="1" xfId="0" applyNumberFormat="1" applyFont="1" applyFill="1" applyBorder="1" applyAlignment="1">
      <alignment vertical="center" wrapText="1"/>
    </xf>
    <xf numFmtId="168" fontId="6" fillId="9" borderId="1" xfId="0" applyNumberFormat="1" applyFont="1" applyFill="1" applyBorder="1" applyAlignment="1">
      <alignment vertical="center" wrapText="1"/>
    </xf>
    <xf numFmtId="168" fontId="6" fillId="6" borderId="1" xfId="0" applyNumberFormat="1" applyFont="1" applyFill="1" applyBorder="1" applyAlignment="1">
      <alignment vertical="center" wrapText="1"/>
    </xf>
    <xf numFmtId="168" fontId="57" fillId="2" borderId="1" xfId="0" applyNumberFormat="1" applyFont="1" applyFill="1" applyBorder="1" applyAlignment="1">
      <alignment vertical="center" wrapText="1"/>
    </xf>
    <xf numFmtId="0" fontId="0" fillId="4" borderId="0" xfId="0" applyFill="1"/>
    <xf numFmtId="0" fontId="0" fillId="4" borderId="0" xfId="0" applyFill="1" applyBorder="1" applyAlignment="1"/>
    <xf numFmtId="0" fontId="5" fillId="4" borderId="0" xfId="0" applyFont="1" applyFill="1" applyBorder="1" applyAlignment="1">
      <alignment vertical="center"/>
    </xf>
    <xf numFmtId="0" fontId="20" fillId="4" borderId="0" xfId="0" applyFont="1" applyFill="1"/>
    <xf numFmtId="168" fontId="11" fillId="48" borderId="1" xfId="0" applyNumberFormat="1" applyFont="1" applyFill="1" applyBorder="1" applyAlignment="1">
      <alignment vertical="center" wrapText="1"/>
    </xf>
    <xf numFmtId="0" fontId="85" fillId="48" borderId="1" xfId="0" applyFont="1" applyFill="1" applyBorder="1" applyAlignment="1">
      <alignment vertical="center" wrapText="1"/>
    </xf>
    <xf numFmtId="168" fontId="21" fillId="6" borderId="1" xfId="0" applyNumberFormat="1" applyFont="1" applyFill="1" applyBorder="1" applyAlignment="1">
      <alignment vertical="center" wrapText="1"/>
    </xf>
    <xf numFmtId="0" fontId="72" fillId="6" borderId="1" xfId="0" applyFont="1" applyFill="1" applyBorder="1" applyAlignment="1">
      <alignment horizontal="left" wrapText="1"/>
    </xf>
    <xf numFmtId="0" fontId="12" fillId="42" borderId="0" xfId="0" applyFont="1" applyFill="1"/>
    <xf numFmtId="0" fontId="0" fillId="49" borderId="0" xfId="0" applyFill="1"/>
    <xf numFmtId="0" fontId="12" fillId="49" borderId="0" xfId="0" applyFont="1" applyFill="1"/>
    <xf numFmtId="0" fontId="0" fillId="50" borderId="0" xfId="0" applyFill="1"/>
    <xf numFmtId="0" fontId="72" fillId="50" borderId="0" xfId="0" applyFont="1" applyFill="1"/>
    <xf numFmtId="0" fontId="9" fillId="50" borderId="0" xfId="0" applyFont="1" applyFill="1"/>
    <xf numFmtId="0" fontId="93" fillId="50" borderId="0" xfId="0" applyFont="1" applyFill="1"/>
    <xf numFmtId="0" fontId="90" fillId="50" borderId="0" xfId="0" applyFont="1" applyFill="1"/>
    <xf numFmtId="16" fontId="90" fillId="50" borderId="0" xfId="0" applyNumberFormat="1" applyFont="1" applyFill="1"/>
    <xf numFmtId="0" fontId="12" fillId="50" borderId="0" xfId="0" applyFont="1" applyFill="1" applyAlignment="1">
      <alignment horizontal="left" vertical="center"/>
    </xf>
    <xf numFmtId="0" fontId="0" fillId="50" borderId="0" xfId="0" applyFill="1" applyAlignment="1">
      <alignment horizontal="center" vertical="center" wrapText="1"/>
    </xf>
    <xf numFmtId="0" fontId="9" fillId="49" borderId="0" xfId="0" applyFont="1" applyFill="1" applyBorder="1" applyAlignment="1">
      <alignment vertical="center"/>
    </xf>
    <xf numFmtId="0" fontId="12" fillId="50" borderId="0" xfId="0" applyFont="1" applyFill="1"/>
    <xf numFmtId="167" fontId="10" fillId="50" borderId="0" xfId="59" applyNumberFormat="1" applyFont="1" applyFill="1" applyAlignment="1" applyProtection="1">
      <alignment horizontal="left" vertical="center" wrapText="1"/>
    </xf>
    <xf numFmtId="167" fontId="10" fillId="50" borderId="0" xfId="59" applyNumberFormat="1" applyFont="1" applyFill="1" applyAlignment="1" applyProtection="1">
      <alignment horizontal="center" vertical="center"/>
    </xf>
    <xf numFmtId="168" fontId="100" fillId="0" borderId="0" xfId="0" applyNumberFormat="1" applyFont="1"/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10" fillId="6" borderId="2" xfId="0" applyFont="1" applyFill="1" applyBorder="1" applyAlignment="1">
      <alignment horizontal="center" wrapText="1"/>
    </xf>
    <xf numFmtId="0" fontId="10" fillId="6" borderId="3" xfId="0" applyFont="1" applyFill="1" applyBorder="1" applyAlignment="1">
      <alignment horizontal="center" wrapText="1"/>
    </xf>
    <xf numFmtId="0" fontId="10" fillId="6" borderId="8" xfId="0" applyFont="1" applyFill="1" applyBorder="1" applyAlignment="1">
      <alignment horizontal="center" wrapText="1"/>
    </xf>
    <xf numFmtId="0" fontId="10" fillId="6" borderId="2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8" xfId="0" applyFont="1" applyFill="1" applyBorder="1" applyAlignment="1">
      <alignment horizontal="center"/>
    </xf>
    <xf numFmtId="0" fontId="9" fillId="5" borderId="37" xfId="0" applyFont="1" applyFill="1" applyBorder="1" applyAlignment="1">
      <alignment horizontal="center" vertical="center" wrapText="1"/>
    </xf>
    <xf numFmtId="0" fontId="9" fillId="5" borderId="39" xfId="0" applyFont="1" applyFill="1" applyBorder="1" applyAlignment="1">
      <alignment horizontal="center" vertical="center" wrapText="1"/>
    </xf>
    <xf numFmtId="0" fontId="84" fillId="6" borderId="2" xfId="0" applyFont="1" applyFill="1" applyBorder="1" applyAlignment="1">
      <alignment horizontal="center" vertical="center" wrapText="1"/>
    </xf>
    <xf numFmtId="0" fontId="84" fillId="6" borderId="8" xfId="0" applyFont="1" applyFill="1" applyBorder="1" applyAlignment="1">
      <alignment horizontal="center" vertical="center" wrapText="1"/>
    </xf>
    <xf numFmtId="49" fontId="69" fillId="2" borderId="16" xfId="0" applyNumberFormat="1" applyFont="1" applyFill="1" applyBorder="1" applyAlignment="1">
      <alignment horizontal="center" vertical="center" wrapText="1"/>
    </xf>
    <xf numFmtId="49" fontId="69" fillId="2" borderId="7" xfId="0" applyNumberFormat="1" applyFont="1" applyFill="1" applyBorder="1" applyAlignment="1">
      <alignment horizontal="center" vertical="center" wrapText="1"/>
    </xf>
    <xf numFmtId="49" fontId="69" fillId="2" borderId="17" xfId="0" applyNumberFormat="1" applyFont="1" applyFill="1" applyBorder="1" applyAlignment="1">
      <alignment horizontal="center" vertical="center" wrapText="1"/>
    </xf>
    <xf numFmtId="49" fontId="69" fillId="2" borderId="38" xfId="0" applyNumberFormat="1" applyFont="1" applyFill="1" applyBorder="1" applyAlignment="1">
      <alignment horizontal="center" vertical="center" wrapText="1"/>
    </xf>
    <xf numFmtId="49" fontId="69" fillId="2" borderId="15" xfId="0" applyNumberFormat="1" applyFont="1" applyFill="1" applyBorder="1" applyAlignment="1">
      <alignment horizontal="center" vertical="center" wrapText="1"/>
    </xf>
    <xf numFmtId="49" fontId="69" fillId="2" borderId="23" xfId="0" applyNumberFormat="1" applyFont="1" applyFill="1" applyBorder="1" applyAlignment="1">
      <alignment horizontal="center" vertical="center" wrapText="1"/>
    </xf>
    <xf numFmtId="49" fontId="69" fillId="2" borderId="36" xfId="0" applyNumberFormat="1" applyFont="1" applyFill="1" applyBorder="1" applyAlignment="1">
      <alignment horizontal="center" vertical="center" wrapText="1"/>
    </xf>
    <xf numFmtId="49" fontId="69" fillId="2" borderId="11" xfId="0" applyNumberFormat="1" applyFont="1" applyFill="1" applyBorder="1" applyAlignment="1">
      <alignment horizontal="center" vertical="center" wrapText="1"/>
    </xf>
    <xf numFmtId="0" fontId="9" fillId="5" borderId="36" xfId="0" applyFont="1" applyFill="1" applyBorder="1" applyAlignment="1">
      <alignment horizontal="center" wrapText="1"/>
    </xf>
    <xf numFmtId="0" fontId="9" fillId="5" borderId="41" xfId="0" applyFont="1" applyFill="1" applyBorder="1" applyAlignment="1">
      <alignment horizontal="center" wrapText="1"/>
    </xf>
    <xf numFmtId="0" fontId="9" fillId="5" borderId="42" xfId="0" applyFont="1" applyFill="1" applyBorder="1" applyAlignment="1">
      <alignment horizontal="center" wrapText="1"/>
    </xf>
    <xf numFmtId="0" fontId="53" fillId="0" borderId="0" xfId="0" applyFont="1" applyBorder="1" applyAlignment="1"/>
    <xf numFmtId="0" fontId="44" fillId="5" borderId="15" xfId="0" applyFont="1" applyFill="1" applyBorder="1" applyAlignment="1">
      <alignment horizontal="center" vertical="center" wrapText="1"/>
    </xf>
    <xf numFmtId="0" fontId="44" fillId="5" borderId="18" xfId="0" applyFont="1" applyFill="1" applyBorder="1" applyAlignment="1">
      <alignment horizontal="center" vertical="center" wrapText="1"/>
    </xf>
    <xf numFmtId="0" fontId="44" fillId="5" borderId="16" xfId="0" applyFont="1" applyFill="1" applyBorder="1" applyAlignment="1">
      <alignment horizontal="center" vertical="center" wrapText="1"/>
    </xf>
    <xf numFmtId="0" fontId="44" fillId="5" borderId="1" xfId="0" applyFont="1" applyFill="1" applyBorder="1" applyAlignment="1">
      <alignment horizontal="center" vertical="center" wrapText="1"/>
    </xf>
    <xf numFmtId="0" fontId="44" fillId="5" borderId="17" xfId="0" applyFont="1" applyFill="1" applyBorder="1" applyAlignment="1">
      <alignment horizontal="center" vertical="center" wrapText="1"/>
    </xf>
    <xf numFmtId="0" fontId="44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83" fillId="6" borderId="7" xfId="0" applyFont="1" applyFill="1" applyBorder="1" applyAlignment="1">
      <alignment horizontal="left" vertical="center" wrapText="1"/>
    </xf>
    <xf numFmtId="0" fontId="83" fillId="6" borderId="10" xfId="0" applyFont="1" applyFill="1" applyBorder="1" applyAlignment="1">
      <alignment horizontal="left" vertical="center" wrapText="1"/>
    </xf>
    <xf numFmtId="0" fontId="83" fillId="6" borderId="6" xfId="0" applyFont="1" applyFill="1" applyBorder="1" applyAlignment="1">
      <alignment horizontal="left" vertical="center" wrapText="1"/>
    </xf>
    <xf numFmtId="0" fontId="86" fillId="6" borderId="7" xfId="0" applyFont="1" applyFill="1" applyBorder="1" applyAlignment="1">
      <alignment horizontal="center" vertical="center" wrapText="1"/>
    </xf>
    <xf numFmtId="0" fontId="86" fillId="6" borderId="10" xfId="0" applyFont="1" applyFill="1" applyBorder="1" applyAlignment="1">
      <alignment horizontal="center" vertical="center" wrapText="1"/>
    </xf>
    <xf numFmtId="0" fontId="86" fillId="6" borderId="6" xfId="0" applyFont="1" applyFill="1" applyBorder="1" applyAlignment="1">
      <alignment horizontal="center" vertical="center" wrapText="1"/>
    </xf>
    <xf numFmtId="0" fontId="83" fillId="6" borderId="7" xfId="0" applyFont="1" applyFill="1" applyBorder="1" applyAlignment="1">
      <alignment horizontal="center" vertical="center" wrapText="1"/>
    </xf>
    <xf numFmtId="0" fontId="83" fillId="6" borderId="10" xfId="0" applyFont="1" applyFill="1" applyBorder="1" applyAlignment="1">
      <alignment horizontal="center" vertical="center" wrapText="1"/>
    </xf>
    <xf numFmtId="0" fontId="83" fillId="6" borderId="6" xfId="0" applyFont="1" applyFill="1" applyBorder="1" applyAlignment="1">
      <alignment horizontal="center" vertical="center" wrapText="1"/>
    </xf>
    <xf numFmtId="0" fontId="88" fillId="6" borderId="7" xfId="0" applyFont="1" applyFill="1" applyBorder="1" applyAlignment="1">
      <alignment horizontal="center" vertical="center" wrapText="1"/>
    </xf>
    <xf numFmtId="0" fontId="88" fillId="6" borderId="10" xfId="0" applyFont="1" applyFill="1" applyBorder="1" applyAlignment="1">
      <alignment horizontal="center" vertical="center" wrapText="1"/>
    </xf>
    <xf numFmtId="0" fontId="88" fillId="6" borderId="6" xfId="0" applyFont="1" applyFill="1" applyBorder="1" applyAlignment="1">
      <alignment horizontal="center" vertical="center" wrapText="1"/>
    </xf>
    <xf numFmtId="0" fontId="77" fillId="43" borderId="40" xfId="0" applyFont="1" applyFill="1" applyBorder="1" applyAlignment="1">
      <alignment horizontal="center" vertical="top" wrapText="1"/>
    </xf>
    <xf numFmtId="0" fontId="77" fillId="43" borderId="0" xfId="0" applyFont="1" applyFill="1" applyBorder="1" applyAlignment="1">
      <alignment horizontal="center" vertical="top" wrapText="1"/>
    </xf>
    <xf numFmtId="0" fontId="72" fillId="6" borderId="1" xfId="0" applyFont="1" applyFill="1" applyBorder="1" applyAlignment="1">
      <alignment horizontal="left"/>
    </xf>
    <xf numFmtId="0" fontId="72" fillId="6" borderId="1" xfId="0" applyFont="1" applyFill="1" applyBorder="1" applyAlignment="1">
      <alignment horizontal="left" wrapText="1"/>
    </xf>
    <xf numFmtId="0" fontId="72" fillId="6" borderId="2" xfId="0" applyFont="1" applyFill="1" applyBorder="1" applyAlignment="1">
      <alignment horizontal="left"/>
    </xf>
    <xf numFmtId="0" fontId="72" fillId="6" borderId="3" xfId="0" applyFont="1" applyFill="1" applyBorder="1" applyAlignment="1">
      <alignment horizontal="left"/>
    </xf>
    <xf numFmtId="0" fontId="72" fillId="6" borderId="8" xfId="0" applyFont="1" applyFill="1" applyBorder="1" applyAlignment="1">
      <alignment horizontal="left"/>
    </xf>
    <xf numFmtId="0" fontId="72" fillId="6" borderId="2" xfId="0" applyFont="1" applyFill="1" applyBorder="1" applyAlignment="1">
      <alignment horizontal="left" wrapText="1"/>
    </xf>
    <xf numFmtId="0" fontId="72" fillId="6" borderId="3" xfId="0" applyFont="1" applyFill="1" applyBorder="1" applyAlignment="1">
      <alignment horizontal="left" wrapText="1"/>
    </xf>
    <xf numFmtId="0" fontId="72" fillId="6" borderId="8" xfId="0" applyFont="1" applyFill="1" applyBorder="1" applyAlignment="1">
      <alignment horizontal="left" wrapText="1"/>
    </xf>
    <xf numFmtId="0" fontId="79" fillId="0" borderId="0" xfId="0" applyFont="1" applyAlignment="1">
      <alignment horizontal="left" vertical="top"/>
    </xf>
    <xf numFmtId="0" fontId="77" fillId="4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00" fillId="49" borderId="43" xfId="0" applyFont="1" applyFill="1" applyBorder="1" applyAlignment="1">
      <alignment horizontal="left"/>
    </xf>
    <xf numFmtId="0" fontId="57" fillId="2" borderId="2" xfId="0" applyFont="1" applyFill="1" applyBorder="1" applyAlignment="1">
      <alignment horizontal="left" vertical="center" wrapText="1"/>
    </xf>
    <xf numFmtId="0" fontId="57" fillId="2" borderId="3" xfId="0" applyFont="1" applyFill="1" applyBorder="1" applyAlignment="1">
      <alignment horizontal="left" vertical="center" wrapText="1"/>
    </xf>
    <xf numFmtId="0" fontId="57" fillId="2" borderId="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10" borderId="16" xfId="0" applyFont="1" applyFill="1" applyBorder="1" applyAlignment="1">
      <alignment horizontal="center" vertical="center" wrapText="1"/>
    </xf>
    <xf numFmtId="0" fontId="6" fillId="10" borderId="17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textRotation="90" wrapText="1"/>
    </xf>
    <xf numFmtId="0" fontId="6" fillId="2" borderId="18" xfId="0" applyFont="1" applyFill="1" applyBorder="1" applyAlignment="1">
      <alignment horizontal="center" vertical="center" textRotation="90" wrapText="1"/>
    </xf>
    <xf numFmtId="0" fontId="6" fillId="2" borderId="16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17" xfId="0" applyFont="1" applyFill="1" applyBorder="1" applyAlignment="1">
      <alignment vertical="center" textRotation="90" wrapText="1"/>
    </xf>
    <xf numFmtId="0" fontId="6" fillId="2" borderId="19" xfId="0" applyFont="1" applyFill="1" applyBorder="1" applyAlignment="1">
      <alignment vertical="center" textRotation="90" wrapText="1"/>
    </xf>
    <xf numFmtId="0" fontId="6" fillId="10" borderId="1" xfId="0" applyFont="1" applyFill="1" applyBorder="1" applyAlignment="1">
      <alignment horizontal="center" vertical="center" wrapText="1"/>
    </xf>
    <xf numFmtId="0" fontId="6" fillId="10" borderId="1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7" fillId="2" borderId="16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0" fontId="47" fillId="2" borderId="15" xfId="0" applyFont="1" applyFill="1" applyBorder="1" applyAlignment="1">
      <alignment horizontal="center" vertical="center" wrapText="1"/>
    </xf>
    <xf numFmtId="0" fontId="47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10" borderId="15" xfId="0" applyFont="1" applyFill="1" applyBorder="1" applyAlignment="1">
      <alignment horizontal="center" vertical="center" wrapText="1"/>
    </xf>
    <xf numFmtId="0" fontId="6" fillId="10" borderId="18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0" fontId="6" fillId="2" borderId="24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textRotation="90" wrapText="1"/>
    </xf>
    <xf numFmtId="0" fontId="6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20" fillId="6" borderId="1" xfId="0" applyFont="1" applyFill="1" applyBorder="1" applyAlignment="1">
      <alignment horizontal="left"/>
    </xf>
    <xf numFmtId="0" fontId="20" fillId="6" borderId="1" xfId="0" applyFont="1" applyFill="1" applyBorder="1" applyAlignment="1">
      <alignment horizontal="left" wrapText="1"/>
    </xf>
    <xf numFmtId="0" fontId="20" fillId="6" borderId="1" xfId="0" applyFont="1" applyFill="1" applyBorder="1" applyAlignment="1">
      <alignment horizontal="center"/>
    </xf>
    <xf numFmtId="0" fontId="21" fillId="6" borderId="7" xfId="0" applyFont="1" applyFill="1" applyBorder="1" applyAlignment="1">
      <alignment horizontal="center" vertical="center" wrapText="1"/>
    </xf>
    <xf numFmtId="0" fontId="21" fillId="6" borderId="6" xfId="0" applyFont="1" applyFill="1" applyBorder="1" applyAlignment="1">
      <alignment horizontal="center" vertical="center" wrapText="1"/>
    </xf>
    <xf numFmtId="167" fontId="10" fillId="0" borderId="0" xfId="59" applyNumberFormat="1" applyFont="1" applyFill="1" applyAlignment="1" applyProtection="1">
      <alignment horizontal="center" vertical="center" wrapText="1"/>
    </xf>
    <xf numFmtId="0" fontId="67" fillId="0" borderId="0" xfId="0" applyFont="1" applyBorder="1" applyAlignment="1">
      <alignment horizontal="left" wrapText="1"/>
    </xf>
    <xf numFmtId="0" fontId="47" fillId="0" borderId="0" xfId="0" applyFont="1" applyBorder="1" applyAlignment="1">
      <alignment wrapText="1"/>
    </xf>
    <xf numFmtId="0" fontId="70" fillId="0" borderId="0" xfId="0" applyFont="1" applyBorder="1" applyAlignment="1">
      <alignment horizontal="left" vertical="top" wrapText="1"/>
    </xf>
    <xf numFmtId="0" fontId="47" fillId="0" borderId="4" xfId="0" applyFont="1" applyBorder="1" applyAlignment="1">
      <alignment horizontal="left"/>
    </xf>
    <xf numFmtId="0" fontId="47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45" fillId="0" borderId="0" xfId="0" applyFont="1" applyBorder="1" applyAlignment="1">
      <alignment horizontal="center"/>
    </xf>
    <xf numFmtId="0" fontId="22" fillId="0" borderId="0" xfId="0" applyFont="1" applyAlignment="1">
      <alignment horizontal="center" vertical="center"/>
    </xf>
    <xf numFmtId="0" fontId="70" fillId="0" borderId="0" xfId="0" applyFont="1" applyBorder="1" applyAlignment="1">
      <alignment vertical="top" wrapText="1"/>
    </xf>
    <xf numFmtId="0" fontId="62" fillId="0" borderId="0" xfId="0" applyFont="1" applyBorder="1" applyAlignment="1">
      <alignment horizontal="center" vertical="top" wrapText="1"/>
    </xf>
    <xf numFmtId="0" fontId="22" fillId="0" borderId="0" xfId="0" applyFont="1" applyAlignment="1">
      <alignment horizontal="left" vertical="center"/>
    </xf>
    <xf numFmtId="0" fontId="67" fillId="0" borderId="4" xfId="0" applyFont="1" applyBorder="1" applyAlignment="1">
      <alignment horizontal="left" wrapText="1"/>
    </xf>
    <xf numFmtId="0" fontId="68" fillId="0" borderId="4" xfId="0" applyFont="1" applyBorder="1" applyAlignment="1">
      <alignment horizontal="center" wrapText="1"/>
    </xf>
    <xf numFmtId="0" fontId="68" fillId="0" borderId="0" xfId="0" applyFont="1" applyBorder="1" applyAlignment="1">
      <alignment horizontal="center" wrapText="1"/>
    </xf>
    <xf numFmtId="0" fontId="68" fillId="0" borderId="4" xfId="0" applyFont="1" applyBorder="1" applyAlignment="1">
      <alignment horizontal="left" wrapText="1"/>
    </xf>
    <xf numFmtId="0" fontId="68" fillId="0" borderId="0" xfId="0" applyFont="1" applyBorder="1" applyAlignment="1">
      <alignment horizontal="left" wrapText="1"/>
    </xf>
    <xf numFmtId="0" fontId="62" fillId="0" borderId="0" xfId="0" applyFont="1" applyBorder="1" applyAlignment="1">
      <alignment horizontal="center" wrapText="1"/>
    </xf>
    <xf numFmtId="0" fontId="61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70" fillId="0" borderId="0" xfId="0" applyFont="1" applyBorder="1" applyAlignment="1">
      <alignment wrapText="1"/>
    </xf>
    <xf numFmtId="0" fontId="70" fillId="0" borderId="0" xfId="0" applyFont="1" applyBorder="1" applyAlignment="1">
      <alignment horizontal="left" wrapText="1"/>
    </xf>
    <xf numFmtId="0" fontId="60" fillId="0" borderId="0" xfId="0" applyFont="1" applyBorder="1" applyAlignment="1">
      <alignment horizontal="left" wrapText="1"/>
    </xf>
    <xf numFmtId="0" fontId="67" fillId="0" borderId="0" xfId="0" applyFont="1" applyBorder="1" applyAlignment="1">
      <alignment horizontal="center" wrapText="1"/>
    </xf>
    <xf numFmtId="0" fontId="67" fillId="4" borderId="0" xfId="0" applyFont="1" applyFill="1" applyBorder="1" applyAlignment="1">
      <alignment horizontal="left" wrapText="1"/>
    </xf>
    <xf numFmtId="0" fontId="47" fillId="0" borderId="0" xfId="0" applyFont="1" applyBorder="1" applyAlignment="1">
      <alignment horizontal="center"/>
    </xf>
    <xf numFmtId="0" fontId="47" fillId="0" borderId="0" xfId="0" applyFont="1" applyBorder="1" applyAlignment="1">
      <alignment horizontal="left" wrapText="1"/>
    </xf>
    <xf numFmtId="0" fontId="47" fillId="0" borderId="4" xfId="0" applyFont="1" applyBorder="1" applyAlignment="1">
      <alignment horizontal="left" wrapText="1"/>
    </xf>
    <xf numFmtId="0" fontId="66" fillId="0" borderId="12" xfId="0" applyFont="1" applyBorder="1" applyAlignment="1">
      <alignment horizontal="left" vertical="center" wrapText="1"/>
    </xf>
    <xf numFmtId="0" fontId="66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</cellXfs>
  <cellStyles count="63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" xfId="59" builtinId="3"/>
    <cellStyle name="Comma 15" xfId="58"/>
    <cellStyle name="Comma 2 6" xfId="61"/>
    <cellStyle name="Normal" xfId="0" builtinId="0"/>
    <cellStyle name="Normal 3" xfId="1"/>
    <cellStyle name="Note" xfId="2" builtinId="10" customBuiltin="1"/>
    <cellStyle name="Note 2" xfId="45"/>
    <cellStyle name="SN_241" xfId="44"/>
    <cellStyle name="SN_b" xfId="60"/>
    <cellStyle name="Style 1" xfId="62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 2" xfId="3"/>
    <cellStyle name="Плохой 2" xfId="10"/>
    <cellStyle name="Пояснение 2" xfId="18"/>
    <cellStyle name="Связанная ячейка 2" xfId="15"/>
    <cellStyle name="Текст предупреждения 2" xfId="17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1&#1330;&#1349;&#1352;&#1362;&#1355;&#1333;&#1359;&#1329;&#1349;&#1339;&#1350;%20&#1331;&#1352;&#1360;&#1342;&#1336;&#1350;&#1337;&#1329;&#1361;%202025\7.&#1344;&#1329;&#1349;&#1359;%202025-2027%20&#1402;&#1377;&#1408;&#1407;&#1377;&#1380;&#1387;&#1408;%20&#1415;%20&#1399;&#1377;&#1408;&#1400;&#1410;&#1398;&#1377;&#1391;&#1377;&#1391;&#1377;&#1398;-&#1396;&#1387;&#1398;&#1401;&#1415;%2001.03.2024\&#1381;&#1388;&#1387;&#1409;%20&#1411;&#1377;&#1385;&#1381;&#1385;%201033\ardir\&#1344;&#1377;&#1406;&#1381;&#1388;&#1406;&#1377;&#1390;&#1398;&#1381;&#1408;\&#1344;&#1377;&#1406;&#1381;&#1388;&#1406;&#1377;&#1390;&#1398;&#1381;&#1408;%203-.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3 Մաս 1 և 2"/>
      <sheetName val="Հ3 Մաս 3"/>
      <sheetName val="Հ3 Մաս 4"/>
      <sheetName val="Հ 4"/>
      <sheetName val="Հ5"/>
      <sheetName val="Հ6"/>
      <sheetName val="Հ 7 Ձև 1"/>
      <sheetName val="Հ 7 Ձև 2"/>
      <sheetName val="Հ 7 Ձև 3"/>
      <sheetName val="Հ8"/>
      <sheetName val="Հ9"/>
      <sheetName val="Հ10"/>
      <sheetName val="Հ 11"/>
    </sheetNames>
    <sheetDataSet>
      <sheetData sheetId="0" refreshError="1"/>
      <sheetData sheetId="1" refreshError="1"/>
      <sheetData sheetId="2">
        <row r="297">
          <cell r="F297">
            <v>2000000</v>
          </cell>
        </row>
      </sheetData>
      <sheetData sheetId="3">
        <row r="36">
          <cell r="J36">
            <v>3500000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2:L22"/>
  <sheetViews>
    <sheetView workbookViewId="0">
      <selection activeCell="M27" sqref="M27"/>
    </sheetView>
  </sheetViews>
  <sheetFormatPr defaultRowHeight="15" x14ac:dyDescent="0.25"/>
  <cols>
    <col min="3" max="3" width="14.7109375" customWidth="1"/>
    <col min="9" max="9" width="38" customWidth="1"/>
    <col min="10" max="10" width="9.140625" style="250"/>
  </cols>
  <sheetData>
    <row r="2" spans="1:12" x14ac:dyDescent="0.25">
      <c r="A2" s="3" t="s">
        <v>45</v>
      </c>
    </row>
    <row r="3" spans="1:12" x14ac:dyDescent="0.25">
      <c r="A3" s="5"/>
      <c r="B3" s="5"/>
      <c r="C3" s="5"/>
      <c r="D3" s="5"/>
      <c r="E3" s="5"/>
      <c r="F3" s="5"/>
      <c r="G3" s="5"/>
      <c r="H3" s="5"/>
      <c r="I3" s="5"/>
      <c r="J3" s="251"/>
      <c r="K3" s="5"/>
      <c r="L3" s="5"/>
    </row>
    <row r="4" spans="1:12" ht="16.5" x14ac:dyDescent="0.3">
      <c r="B4" s="274" t="s">
        <v>62</v>
      </c>
      <c r="C4" s="275"/>
      <c r="D4" s="279" t="s">
        <v>482</v>
      </c>
      <c r="E4" s="280"/>
      <c r="F4" s="280"/>
      <c r="G4" s="280"/>
      <c r="H4" s="280"/>
      <c r="I4" s="281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252"/>
      <c r="K6" s="8"/>
      <c r="L6" s="8"/>
    </row>
    <row r="8" spans="1:12" x14ac:dyDescent="0.25">
      <c r="A8" s="12" t="s">
        <v>63</v>
      </c>
    </row>
    <row r="9" spans="1:12" ht="191.25" customHeight="1" x14ac:dyDescent="0.3">
      <c r="B9" s="276" t="s">
        <v>483</v>
      </c>
      <c r="C9" s="277"/>
      <c r="D9" s="277"/>
      <c r="E9" s="277"/>
      <c r="F9" s="277"/>
      <c r="G9" s="277"/>
      <c r="H9" s="277"/>
      <c r="I9" s="278"/>
    </row>
    <row r="11" spans="1:12" x14ac:dyDescent="0.25">
      <c r="A11" s="12" t="s">
        <v>93</v>
      </c>
    </row>
    <row r="12" spans="1:12" ht="37.5" customHeight="1" x14ac:dyDescent="0.3">
      <c r="B12" s="279"/>
      <c r="C12" s="280"/>
      <c r="D12" s="280"/>
      <c r="E12" s="280"/>
      <c r="F12" s="280"/>
      <c r="G12" s="280"/>
      <c r="H12" s="280"/>
      <c r="I12" s="281"/>
      <c r="J12" s="253"/>
    </row>
    <row r="13" spans="1:12" x14ac:dyDescent="0.25">
      <c r="J13" s="253"/>
    </row>
    <row r="14" spans="1:12" x14ac:dyDescent="0.25">
      <c r="A14" s="12" t="s">
        <v>94</v>
      </c>
      <c r="J14" s="253"/>
    </row>
    <row r="15" spans="1:12" ht="87.75" customHeight="1" x14ac:dyDescent="0.3">
      <c r="B15" s="276" t="s">
        <v>485</v>
      </c>
      <c r="C15" s="277"/>
      <c r="D15" s="277"/>
      <c r="E15" s="277"/>
      <c r="F15" s="277"/>
      <c r="G15" s="277"/>
      <c r="H15" s="277"/>
      <c r="I15" s="278"/>
      <c r="J15" s="253"/>
    </row>
    <row r="16" spans="1:12" x14ac:dyDescent="0.25">
      <c r="J16" s="253"/>
    </row>
    <row r="17" spans="1:10" x14ac:dyDescent="0.25">
      <c r="A17" s="12" t="s">
        <v>203</v>
      </c>
      <c r="J17" s="253"/>
    </row>
    <row r="18" spans="1:10" ht="48" customHeight="1" x14ac:dyDescent="0.3">
      <c r="B18" s="279"/>
      <c r="C18" s="280"/>
      <c r="D18" s="280"/>
      <c r="E18" s="280"/>
      <c r="F18" s="280"/>
      <c r="G18" s="280"/>
      <c r="H18" s="280"/>
      <c r="I18" s="281"/>
      <c r="J18" s="253"/>
    </row>
    <row r="22" spans="1:10" x14ac:dyDescent="0.25">
      <c r="B22" s="258" t="s">
        <v>234</v>
      </c>
      <c r="C22" s="258"/>
      <c r="D22" s="258"/>
      <c r="E22" s="258"/>
      <c r="F22" s="258"/>
      <c r="G22" s="258"/>
      <c r="H22" s="258"/>
      <c r="I22" s="258"/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5" t="s">
        <v>132</v>
      </c>
      <c r="B1" s="76"/>
      <c r="C1" s="76"/>
      <c r="D1" s="76"/>
      <c r="E1" s="76"/>
      <c r="F1" s="76"/>
      <c r="G1" s="76"/>
      <c r="H1" s="76"/>
      <c r="I1" s="76"/>
      <c r="J1" s="76"/>
      <c r="K1" s="73"/>
    </row>
    <row r="2" spans="1:19" x14ac:dyDescent="0.25">
      <c r="A2" s="77"/>
      <c r="B2" s="77"/>
      <c r="C2" s="77"/>
      <c r="D2" s="77"/>
      <c r="E2" s="77"/>
      <c r="F2" s="77"/>
      <c r="G2" s="77"/>
      <c r="H2" s="77"/>
      <c r="I2" s="77"/>
      <c r="J2" s="77"/>
    </row>
    <row r="3" spans="1:19" s="64" customFormat="1" ht="17.25" x14ac:dyDescent="0.25">
      <c r="A3" s="75" t="s">
        <v>127</v>
      </c>
      <c r="B3" s="78"/>
      <c r="C3" s="78"/>
      <c r="D3" s="78"/>
      <c r="E3" s="78"/>
      <c r="F3" s="78"/>
      <c r="G3" s="78"/>
      <c r="H3" s="78"/>
      <c r="I3" s="78"/>
      <c r="J3" s="78"/>
      <c r="K3" s="68"/>
      <c r="L3" s="68"/>
      <c r="M3" s="68"/>
    </row>
    <row r="4" spans="1:19" ht="17.25" x14ac:dyDescent="0.25">
      <c r="A4" s="3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9" x14ac:dyDescent="0.25">
      <c r="A5" s="73"/>
      <c r="B5" s="379"/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379"/>
      <c r="P5" s="379"/>
      <c r="Q5" s="371" t="s">
        <v>123</v>
      </c>
      <c r="R5" s="371"/>
      <c r="S5" s="371"/>
    </row>
    <row r="6" spans="1:19" ht="33" customHeight="1" x14ac:dyDescent="0.25">
      <c r="B6" s="338" t="s">
        <v>8</v>
      </c>
      <c r="C6" s="338"/>
      <c r="D6" s="338" t="s">
        <v>52</v>
      </c>
      <c r="E6" s="357" t="s">
        <v>121</v>
      </c>
      <c r="F6" s="338" t="s">
        <v>124</v>
      </c>
      <c r="G6" s="338" t="s">
        <v>125</v>
      </c>
      <c r="H6" s="338" t="s">
        <v>147</v>
      </c>
      <c r="I6" s="338" t="s">
        <v>148</v>
      </c>
      <c r="J6" s="338" t="s">
        <v>22</v>
      </c>
      <c r="K6" s="338" t="s">
        <v>16</v>
      </c>
      <c r="L6" s="338"/>
      <c r="M6" s="338"/>
      <c r="N6" s="375" t="s">
        <v>153</v>
      </c>
      <c r="O6" s="376"/>
      <c r="P6" s="376"/>
      <c r="Q6" s="376"/>
      <c r="R6" s="377"/>
      <c r="S6" s="369" t="s">
        <v>126</v>
      </c>
    </row>
    <row r="7" spans="1:19" ht="23.25" customHeight="1" x14ac:dyDescent="0.25">
      <c r="B7" s="338"/>
      <c r="C7" s="338"/>
      <c r="D7" s="338"/>
      <c r="E7" s="378"/>
      <c r="F7" s="338"/>
      <c r="G7" s="338"/>
      <c r="H7" s="338"/>
      <c r="I7" s="338"/>
      <c r="J7" s="338"/>
      <c r="K7" s="85" t="s">
        <v>7</v>
      </c>
      <c r="L7" s="85" t="s">
        <v>116</v>
      </c>
      <c r="M7" s="54" t="s">
        <v>149</v>
      </c>
      <c r="N7" s="69" t="s">
        <v>30</v>
      </c>
      <c r="O7" s="69" t="s">
        <v>31</v>
      </c>
      <c r="P7" s="69" t="s">
        <v>32</v>
      </c>
      <c r="Q7" s="69" t="s">
        <v>120</v>
      </c>
      <c r="R7" s="69" t="s">
        <v>34</v>
      </c>
      <c r="S7" s="370"/>
    </row>
    <row r="8" spans="1:19" ht="110.25" customHeight="1" x14ac:dyDescent="0.25">
      <c r="B8" s="53" t="s">
        <v>2</v>
      </c>
      <c r="C8" s="53" t="s">
        <v>25</v>
      </c>
      <c r="D8" s="338"/>
      <c r="E8" s="378"/>
      <c r="F8" s="65"/>
      <c r="G8" s="65"/>
      <c r="H8" s="57" t="s">
        <v>12</v>
      </c>
      <c r="I8" s="57" t="s">
        <v>12</v>
      </c>
      <c r="J8" s="63" t="s">
        <v>12</v>
      </c>
      <c r="K8" s="57" t="s">
        <v>12</v>
      </c>
      <c r="L8" s="57" t="s">
        <v>12</v>
      </c>
      <c r="M8" s="57" t="s">
        <v>12</v>
      </c>
      <c r="N8" s="63" t="s">
        <v>12</v>
      </c>
      <c r="O8" s="63" t="s">
        <v>12</v>
      </c>
      <c r="P8" s="63" t="s">
        <v>12</v>
      </c>
      <c r="Q8" s="63" t="s">
        <v>12</v>
      </c>
      <c r="R8" s="63" t="s">
        <v>12</v>
      </c>
      <c r="S8" s="370"/>
    </row>
    <row r="9" spans="1:19" x14ac:dyDescent="0.25">
      <c r="B9" s="15"/>
      <c r="C9" s="15"/>
      <c r="D9" s="15"/>
      <c r="E9" s="15"/>
      <c r="F9" s="15"/>
      <c r="G9" s="15"/>
      <c r="H9" s="56">
        <f>+H10</f>
        <v>0</v>
      </c>
      <c r="I9" s="56">
        <f t="shared" ref="I9:R11" si="0">+I10</f>
        <v>0</v>
      </c>
      <c r="J9" s="61">
        <f t="shared" si="0"/>
        <v>0</v>
      </c>
      <c r="K9" s="56">
        <f t="shared" si="0"/>
        <v>0</v>
      </c>
      <c r="L9" s="56">
        <f t="shared" si="0"/>
        <v>0</v>
      </c>
      <c r="M9" s="56">
        <f t="shared" si="0"/>
        <v>0</v>
      </c>
      <c r="N9" s="61">
        <f t="shared" si="0"/>
        <v>0</v>
      </c>
      <c r="O9" s="61">
        <f t="shared" si="0"/>
        <v>0</v>
      </c>
      <c r="P9" s="61">
        <f t="shared" si="0"/>
        <v>0</v>
      </c>
      <c r="Q9" s="61">
        <f t="shared" si="0"/>
        <v>0</v>
      </c>
      <c r="R9" s="61">
        <f t="shared" si="0"/>
        <v>0</v>
      </c>
      <c r="S9" s="70"/>
    </row>
    <row r="10" spans="1:19" ht="33.75" customHeight="1" x14ac:dyDescent="0.25">
      <c r="B10" s="15"/>
      <c r="C10" s="15"/>
      <c r="D10" s="15"/>
      <c r="E10" s="15"/>
      <c r="F10" s="15"/>
      <c r="G10" s="15"/>
      <c r="H10" s="56">
        <f>+H11</f>
        <v>0</v>
      </c>
      <c r="I10" s="56">
        <f t="shared" si="0"/>
        <v>0</v>
      </c>
      <c r="J10" s="61">
        <f t="shared" si="0"/>
        <v>0</v>
      </c>
      <c r="K10" s="56">
        <f t="shared" si="0"/>
        <v>0</v>
      </c>
      <c r="L10" s="56">
        <f t="shared" si="0"/>
        <v>0</v>
      </c>
      <c r="M10" s="56">
        <f t="shared" si="0"/>
        <v>0</v>
      </c>
      <c r="N10" s="61">
        <f t="shared" si="0"/>
        <v>0</v>
      </c>
      <c r="O10" s="61">
        <f t="shared" si="0"/>
        <v>0</v>
      </c>
      <c r="P10" s="61">
        <f t="shared" si="0"/>
        <v>0</v>
      </c>
      <c r="Q10" s="61">
        <f t="shared" si="0"/>
        <v>0</v>
      </c>
      <c r="R10" s="61">
        <f t="shared" si="0"/>
        <v>0</v>
      </c>
      <c r="S10" s="70"/>
    </row>
    <row r="11" spans="1:19" x14ac:dyDescent="0.25">
      <c r="B11" s="15"/>
      <c r="C11" s="15"/>
      <c r="D11" s="15"/>
      <c r="E11" s="15"/>
      <c r="F11" s="15"/>
      <c r="G11" s="15"/>
      <c r="H11" s="56">
        <f>+H12</f>
        <v>0</v>
      </c>
      <c r="I11" s="56">
        <f t="shared" si="0"/>
        <v>0</v>
      </c>
      <c r="J11" s="61">
        <f t="shared" si="0"/>
        <v>0</v>
      </c>
      <c r="K11" s="56">
        <f t="shared" si="0"/>
        <v>0</v>
      </c>
      <c r="L11" s="56">
        <f t="shared" si="0"/>
        <v>0</v>
      </c>
      <c r="M11" s="56">
        <f t="shared" si="0"/>
        <v>0</v>
      </c>
      <c r="N11" s="61">
        <f t="shared" si="0"/>
        <v>0</v>
      </c>
      <c r="O11" s="61">
        <f t="shared" si="0"/>
        <v>0</v>
      </c>
      <c r="P11" s="61">
        <f t="shared" si="0"/>
        <v>0</v>
      </c>
      <c r="Q11" s="61">
        <f t="shared" si="0"/>
        <v>0</v>
      </c>
      <c r="R11" s="61">
        <f t="shared" si="0"/>
        <v>0</v>
      </c>
      <c r="S11" s="70"/>
    </row>
    <row r="12" spans="1:19" x14ac:dyDescent="0.25">
      <c r="B12" s="15"/>
      <c r="C12" s="15"/>
      <c r="D12" s="15"/>
      <c r="E12" s="15"/>
      <c r="F12" s="15"/>
      <c r="G12" s="15"/>
      <c r="H12" s="56">
        <v>0</v>
      </c>
      <c r="I12" s="56">
        <v>0</v>
      </c>
      <c r="J12" s="61">
        <v>0</v>
      </c>
      <c r="K12" s="56">
        <v>0</v>
      </c>
      <c r="L12" s="56">
        <v>0</v>
      </c>
      <c r="M12" s="56">
        <v>0</v>
      </c>
      <c r="N12" s="61">
        <v>0</v>
      </c>
      <c r="O12" s="61">
        <v>0</v>
      </c>
      <c r="P12" s="61">
        <v>0</v>
      </c>
      <c r="Q12" s="61">
        <v>0</v>
      </c>
      <c r="R12" s="61">
        <f>+N12+O12+P12+Q12</f>
        <v>0</v>
      </c>
      <c r="S12" s="70"/>
    </row>
    <row r="13" spans="1:19" x14ac:dyDescent="0.25">
      <c r="B13" s="15"/>
      <c r="C13" s="15"/>
      <c r="D13" s="15"/>
      <c r="E13" s="15"/>
      <c r="F13" s="15"/>
      <c r="G13" s="15"/>
      <c r="H13" s="56"/>
      <c r="I13" s="56"/>
      <c r="J13" s="61"/>
      <c r="K13" s="56"/>
      <c r="L13" s="56"/>
      <c r="M13" s="56"/>
      <c r="N13" s="61"/>
      <c r="O13" s="61"/>
      <c r="P13" s="61"/>
      <c r="Q13" s="61"/>
      <c r="R13" s="61"/>
      <c r="S13" s="70"/>
    </row>
    <row r="14" spans="1:19" x14ac:dyDescent="0.25">
      <c r="B14" s="15"/>
      <c r="C14" s="15"/>
      <c r="D14" s="15"/>
      <c r="E14" s="15"/>
      <c r="F14" s="15"/>
      <c r="G14" s="15"/>
      <c r="H14" s="56"/>
      <c r="I14" s="56"/>
      <c r="J14" s="61"/>
      <c r="K14" s="56"/>
      <c r="L14" s="56"/>
      <c r="M14" s="56"/>
      <c r="N14" s="61"/>
      <c r="O14" s="61"/>
      <c r="P14" s="61"/>
      <c r="Q14" s="61"/>
      <c r="R14" s="61"/>
      <c r="S14" s="70"/>
    </row>
    <row r="15" spans="1:19" x14ac:dyDescent="0.25">
      <c r="B15" s="15"/>
      <c r="C15" s="15"/>
      <c r="D15" s="15"/>
      <c r="E15" s="15"/>
      <c r="F15" s="15"/>
      <c r="G15" s="15"/>
      <c r="H15" s="56"/>
      <c r="I15" s="56"/>
      <c r="J15" s="61"/>
      <c r="K15" s="56"/>
      <c r="L15" s="56"/>
      <c r="M15" s="56"/>
      <c r="N15" s="61"/>
      <c r="O15" s="61"/>
      <c r="P15" s="61"/>
      <c r="Q15" s="61"/>
      <c r="R15" s="61"/>
      <c r="S15" s="70"/>
    </row>
    <row r="16" spans="1:19" x14ac:dyDescent="0.25">
      <c r="B16" s="15"/>
      <c r="C16" s="15"/>
      <c r="D16" s="15"/>
      <c r="E16" s="15"/>
      <c r="F16" s="15"/>
      <c r="G16" s="15"/>
      <c r="H16" s="56"/>
      <c r="I16" s="56"/>
      <c r="J16" s="61"/>
      <c r="K16" s="56"/>
      <c r="L16" s="56"/>
      <c r="M16" s="56"/>
      <c r="N16" s="61"/>
      <c r="O16" s="61"/>
      <c r="P16" s="61"/>
      <c r="Q16" s="61"/>
      <c r="R16" s="61"/>
      <c r="S16" s="70"/>
    </row>
    <row r="17" spans="1:19" x14ac:dyDescent="0.25">
      <c r="B17" s="29"/>
      <c r="C17" s="29"/>
      <c r="D17" s="29"/>
      <c r="E17" s="29"/>
      <c r="F17" s="29"/>
      <c r="G17" s="29"/>
      <c r="H17" s="56"/>
      <c r="I17" s="56"/>
      <c r="J17" s="61"/>
      <c r="K17" s="56"/>
      <c r="L17" s="56"/>
      <c r="M17" s="56"/>
      <c r="N17" s="61"/>
      <c r="O17" s="61"/>
      <c r="P17" s="61"/>
      <c r="Q17" s="61"/>
      <c r="R17" s="61"/>
      <c r="S17" s="70"/>
    </row>
    <row r="18" spans="1:19" ht="17.25" customHeight="1" x14ac:dyDescent="0.25">
      <c r="A18" s="27"/>
      <c r="B18" s="372" t="s">
        <v>12</v>
      </c>
      <c r="C18" s="373"/>
      <c r="D18" s="374"/>
      <c r="E18" s="55"/>
      <c r="F18" s="60"/>
      <c r="G18" s="60"/>
      <c r="H18" s="31"/>
      <c r="I18" s="31"/>
      <c r="J18" s="31"/>
      <c r="K18" s="31"/>
      <c r="L18" s="31"/>
      <c r="M18" s="31"/>
      <c r="N18" s="61"/>
      <c r="O18" s="31"/>
      <c r="P18" s="31"/>
      <c r="Q18" s="31"/>
      <c r="R18" s="31"/>
      <c r="S18" s="31" t="s">
        <v>44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16"/>
  <sheetViews>
    <sheetView workbookViewId="0">
      <selection activeCell="C24" sqref="C24"/>
    </sheetView>
  </sheetViews>
  <sheetFormatPr defaultRowHeight="16.5" x14ac:dyDescent="0.3"/>
  <cols>
    <col min="1" max="1" width="4.85546875" style="90" customWidth="1"/>
    <col min="2" max="2" width="92.7109375" style="90" customWidth="1"/>
    <col min="3" max="3" width="14.28515625" style="90" customWidth="1"/>
    <col min="4" max="4" width="12.28515625" style="90" customWidth="1"/>
    <col min="5" max="5" width="12.7109375" style="90" customWidth="1"/>
    <col min="6" max="6" width="12.5703125" style="90" customWidth="1"/>
    <col min="7" max="7" width="8.42578125" style="90" customWidth="1"/>
    <col min="8" max="11" width="9.140625" style="90"/>
    <col min="12" max="12" width="21" style="90" customWidth="1"/>
    <col min="13" max="16" width="9.140625" style="90"/>
    <col min="17" max="17" width="0" style="90" hidden="1" customWidth="1"/>
    <col min="18" max="16384" width="9.140625" style="90"/>
  </cols>
  <sheetData>
    <row r="1" spans="1:12" ht="30" customHeight="1" x14ac:dyDescent="0.3">
      <c r="A1" s="3" t="s">
        <v>53</v>
      </c>
      <c r="B1" s="12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s="4" customFormat="1" ht="15.75" customHeight="1" x14ac:dyDescent="0.25"/>
    <row r="3" spans="1:12" ht="38.25" customHeight="1" x14ac:dyDescent="0.3">
      <c r="A3" s="380" t="s">
        <v>160</v>
      </c>
      <c r="B3" s="380"/>
      <c r="C3" s="380"/>
      <c r="D3" s="380"/>
      <c r="E3" s="380"/>
      <c r="F3" s="380"/>
    </row>
    <row r="4" spans="1:12" x14ac:dyDescent="0.3">
      <c r="C4" s="33"/>
      <c r="D4" s="33"/>
      <c r="E4" s="33"/>
      <c r="F4" s="33" t="s">
        <v>14</v>
      </c>
    </row>
    <row r="5" spans="1:12" ht="40.5" x14ac:dyDescent="0.3">
      <c r="B5" s="39"/>
      <c r="C5" s="36" t="s">
        <v>231</v>
      </c>
      <c r="D5" s="34" t="s">
        <v>17</v>
      </c>
      <c r="E5" s="34" t="s">
        <v>115</v>
      </c>
      <c r="F5" s="34" t="s">
        <v>140</v>
      </c>
    </row>
    <row r="6" spans="1:12" ht="27" x14ac:dyDescent="0.3">
      <c r="B6" s="89" t="s">
        <v>158</v>
      </c>
      <c r="C6" s="34" t="s">
        <v>13</v>
      </c>
      <c r="D6" s="35"/>
      <c r="E6" s="91"/>
      <c r="F6" s="35"/>
    </row>
    <row r="7" spans="1:12" s="92" customFormat="1" ht="27" x14ac:dyDescent="0.3">
      <c r="B7" s="37" t="s">
        <v>154</v>
      </c>
      <c r="C7" s="35"/>
      <c r="D7" s="32" t="s">
        <v>13</v>
      </c>
      <c r="E7" s="32" t="s">
        <v>13</v>
      </c>
      <c r="F7" s="32" t="s">
        <v>13</v>
      </c>
    </row>
    <row r="8" spans="1:12" ht="27" x14ac:dyDescent="0.3">
      <c r="B8" s="37" t="s">
        <v>155</v>
      </c>
      <c r="C8" s="34" t="s">
        <v>13</v>
      </c>
      <c r="D8" s="34">
        <f t="shared" ref="D8:F8" si="0">D9+D10+D11</f>
        <v>0</v>
      </c>
      <c r="E8" s="34">
        <f t="shared" si="0"/>
        <v>0</v>
      </c>
      <c r="F8" s="34">
        <f t="shared" si="0"/>
        <v>0</v>
      </c>
    </row>
    <row r="9" spans="1:12" ht="27" x14ac:dyDescent="0.3">
      <c r="B9" s="38" t="s">
        <v>156</v>
      </c>
      <c r="C9" s="34" t="s">
        <v>13</v>
      </c>
      <c r="D9" s="35"/>
      <c r="E9" s="35"/>
      <c r="F9" s="35"/>
    </row>
    <row r="10" spans="1:12" s="92" customFormat="1" x14ac:dyDescent="0.3">
      <c r="B10" s="38" t="s">
        <v>26</v>
      </c>
      <c r="C10" s="34" t="s">
        <v>13</v>
      </c>
      <c r="D10" s="35"/>
      <c r="E10" s="35"/>
      <c r="F10" s="35"/>
    </row>
    <row r="11" spans="1:12" x14ac:dyDescent="0.3">
      <c r="B11" s="38" t="s">
        <v>27</v>
      </c>
      <c r="C11" s="34" t="s">
        <v>13</v>
      </c>
      <c r="D11" s="35"/>
      <c r="E11" s="35"/>
      <c r="F11" s="35"/>
    </row>
    <row r="12" spans="1:12" x14ac:dyDescent="0.3">
      <c r="B12" s="37" t="s">
        <v>113</v>
      </c>
      <c r="C12" s="34" t="s">
        <v>13</v>
      </c>
      <c r="D12" s="34">
        <f>D8-C7</f>
        <v>0</v>
      </c>
      <c r="E12" s="34">
        <f>E8-C7</f>
        <v>0</v>
      </c>
      <c r="F12" s="34">
        <f>F8-C7</f>
        <v>0</v>
      </c>
    </row>
    <row r="13" spans="1:12" ht="27" x14ac:dyDescent="0.3">
      <c r="B13" s="37" t="s">
        <v>114</v>
      </c>
      <c r="C13" s="34" t="s">
        <v>13</v>
      </c>
      <c r="D13" s="34">
        <f t="shared" ref="D13:F13" si="1">D8-D6</f>
        <v>0</v>
      </c>
      <c r="E13" s="34">
        <f t="shared" si="1"/>
        <v>0</v>
      </c>
      <c r="F13" s="34">
        <f t="shared" si="1"/>
        <v>0</v>
      </c>
    </row>
    <row r="14" spans="1:12" ht="45.75" customHeight="1" x14ac:dyDescent="0.3"/>
    <row r="15" spans="1:12" x14ac:dyDescent="0.3">
      <c r="B15" s="93" t="s">
        <v>159</v>
      </c>
    </row>
    <row r="16" spans="1:12" x14ac:dyDescent="0.3">
      <c r="B16" s="93" t="s">
        <v>161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O18"/>
  <sheetViews>
    <sheetView workbookViewId="0">
      <selection activeCell="B13" sqref="B13:H14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5" max="5" width="10.7109375" bestFit="1" customWidth="1"/>
    <col min="6" max="7" width="10.85546875" bestFit="1" customWidth="1"/>
    <col min="8" max="8" width="36.42578125" customWidth="1"/>
  </cols>
  <sheetData>
    <row r="1" spans="1:15" ht="32.25" customHeight="1" x14ac:dyDescent="0.25">
      <c r="A1" s="380" t="s">
        <v>105</v>
      </c>
      <c r="B1" s="380"/>
      <c r="C1" s="380"/>
      <c r="D1" s="380"/>
      <c r="E1" s="380"/>
      <c r="F1" s="380"/>
      <c r="G1" s="380"/>
      <c r="H1" s="380"/>
      <c r="I1" s="3"/>
      <c r="J1" s="3"/>
      <c r="K1" s="3"/>
      <c r="L1" s="3"/>
      <c r="M1" s="3"/>
      <c r="N1" s="3"/>
      <c r="O1" s="3"/>
    </row>
    <row r="2" spans="1:15" ht="17.25" customHeight="1" x14ac:dyDescent="0.25"/>
    <row r="3" spans="1:15" x14ac:dyDescent="0.25">
      <c r="B3" s="382" t="s">
        <v>106</v>
      </c>
      <c r="C3" s="382"/>
      <c r="D3" s="383"/>
      <c r="E3" s="383"/>
      <c r="F3" s="383"/>
      <c r="G3" s="383"/>
      <c r="H3" s="383"/>
    </row>
    <row r="4" spans="1:15" x14ac:dyDescent="0.25">
      <c r="B4" s="382" t="s">
        <v>107</v>
      </c>
      <c r="C4" s="382"/>
      <c r="D4" s="384"/>
      <c r="E4" s="384"/>
      <c r="F4" s="384"/>
      <c r="G4" s="384"/>
      <c r="H4" s="384"/>
    </row>
    <row r="5" spans="1:15" x14ac:dyDescent="0.25">
      <c r="B5" s="382" t="s">
        <v>108</v>
      </c>
      <c r="C5" s="382"/>
      <c r="D5" s="384"/>
      <c r="E5" s="384"/>
      <c r="F5" s="384"/>
      <c r="G5" s="384"/>
      <c r="H5" s="384"/>
    </row>
    <row r="6" spans="1:15" x14ac:dyDescent="0.25">
      <c r="B6" s="382" t="s">
        <v>109</v>
      </c>
      <c r="C6" s="382"/>
      <c r="D6" s="385"/>
      <c r="E6" s="385"/>
      <c r="F6" s="385"/>
      <c r="G6" s="385"/>
      <c r="H6" s="385"/>
    </row>
    <row r="9" spans="1:15" x14ac:dyDescent="0.25">
      <c r="A9" s="3" t="s">
        <v>35</v>
      </c>
    </row>
    <row r="10" spans="1:15" x14ac:dyDescent="0.25">
      <c r="B10" s="3"/>
    </row>
    <row r="11" spans="1:15" ht="25.5" customHeight="1" x14ac:dyDescent="0.25">
      <c r="B11" s="338" t="s">
        <v>8</v>
      </c>
      <c r="C11" s="338"/>
      <c r="D11" s="338" t="s">
        <v>36</v>
      </c>
      <c r="E11" s="338" t="s">
        <v>110</v>
      </c>
      <c r="F11" s="338"/>
      <c r="G11" s="338"/>
      <c r="H11" s="338" t="s">
        <v>111</v>
      </c>
    </row>
    <row r="12" spans="1:15" ht="28.5" customHeight="1" x14ac:dyDescent="0.25">
      <c r="B12" s="25" t="s">
        <v>2</v>
      </c>
      <c r="C12" s="25" t="s">
        <v>25</v>
      </c>
      <c r="D12" s="338"/>
      <c r="E12" s="25" t="s">
        <v>7</v>
      </c>
      <c r="F12" s="25" t="s">
        <v>116</v>
      </c>
      <c r="G12" s="25" t="s">
        <v>149</v>
      </c>
      <c r="H12" s="338"/>
    </row>
    <row r="13" spans="1:15" x14ac:dyDescent="0.25">
      <c r="B13" s="230"/>
      <c r="C13" s="230"/>
      <c r="D13" s="231"/>
      <c r="E13" s="232"/>
      <c r="F13" s="232"/>
      <c r="G13" s="232"/>
      <c r="H13" s="386"/>
    </row>
    <row r="14" spans="1:15" x14ac:dyDescent="0.25">
      <c r="B14" s="230"/>
      <c r="C14" s="230"/>
      <c r="D14" s="231"/>
      <c r="E14" s="232"/>
      <c r="F14" s="232"/>
      <c r="G14" s="232"/>
      <c r="H14" s="387"/>
    </row>
    <row r="15" spans="1:15" x14ac:dyDescent="0.25">
      <c r="B15" s="230"/>
      <c r="C15" s="230"/>
      <c r="D15" s="230"/>
      <c r="E15" s="233"/>
      <c r="F15" s="233"/>
      <c r="G15" s="233"/>
      <c r="H15" s="233"/>
    </row>
    <row r="16" spans="1:15" x14ac:dyDescent="0.25">
      <c r="B16" s="381" t="s">
        <v>12</v>
      </c>
      <c r="C16" s="381"/>
      <c r="D16" s="381"/>
      <c r="E16" s="25">
        <f>SUM(E13:E15)</f>
        <v>0</v>
      </c>
      <c r="F16" s="25">
        <f t="shared" ref="F16:G16" si="0">SUM(F13:F15)</f>
        <v>0</v>
      </c>
      <c r="G16" s="25">
        <f t="shared" si="0"/>
        <v>0</v>
      </c>
      <c r="H16" s="25" t="s">
        <v>44</v>
      </c>
    </row>
    <row r="18" spans="2:4" x14ac:dyDescent="0.25">
      <c r="B18" s="270" t="s">
        <v>162</v>
      </c>
      <c r="C18" s="261"/>
      <c r="D18" s="261"/>
    </row>
  </sheetData>
  <mergeCells count="15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  <mergeCell ref="H13:H1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16"/>
  <sheetViews>
    <sheetView workbookViewId="0">
      <selection activeCell="B11" sqref="B11:E14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3" t="s">
        <v>54</v>
      </c>
      <c r="B1" s="3"/>
      <c r="C1" s="3"/>
      <c r="D1" s="3"/>
    </row>
    <row r="3" spans="1:5" ht="25.5" x14ac:dyDescent="0.25">
      <c r="B3" s="25" t="s">
        <v>38</v>
      </c>
      <c r="C3" s="25" t="s">
        <v>112</v>
      </c>
      <c r="D3" s="25" t="s">
        <v>39</v>
      </c>
      <c r="E3" s="25" t="s">
        <v>40</v>
      </c>
    </row>
    <row r="4" spans="1:5" x14ac:dyDescent="0.25">
      <c r="B4" s="19"/>
      <c r="C4" s="19"/>
      <c r="D4" s="19"/>
      <c r="E4" s="19"/>
    </row>
    <row r="5" spans="1:5" x14ac:dyDescent="0.25">
      <c r="B5" s="19"/>
      <c r="C5" s="19"/>
      <c r="D5" s="19"/>
      <c r="E5" s="19"/>
    </row>
    <row r="7" spans="1:5" x14ac:dyDescent="0.25">
      <c r="B7" s="93" t="s">
        <v>162</v>
      </c>
    </row>
    <row r="11" spans="1:5" x14ac:dyDescent="0.25">
      <c r="B11" s="234"/>
      <c r="C11" s="235"/>
      <c r="D11" s="234"/>
      <c r="E11" s="234"/>
    </row>
    <row r="12" spans="1:5" x14ac:dyDescent="0.25">
      <c r="B12" s="234"/>
      <c r="C12" s="235"/>
      <c r="D12" s="234"/>
      <c r="E12" s="234"/>
    </row>
    <row r="13" spans="1:5" x14ac:dyDescent="0.25">
      <c r="B13" s="234"/>
      <c r="C13" s="235"/>
      <c r="D13" s="234"/>
      <c r="E13" s="234"/>
    </row>
    <row r="14" spans="1:5" x14ac:dyDescent="0.25">
      <c r="B14" s="234"/>
      <c r="C14" s="235"/>
      <c r="D14" s="234"/>
      <c r="E14" s="234"/>
    </row>
    <row r="16" spans="1:5" x14ac:dyDescent="0.25">
      <c r="B16" s="261"/>
      <c r="C16" s="261"/>
      <c r="D16" s="261"/>
      <c r="E16" s="26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T15"/>
  <sheetViews>
    <sheetView zoomScaleNormal="100" zoomScaleSheetLayoutView="50" workbookViewId="0">
      <selection activeCell="I22" sqref="I22"/>
    </sheetView>
  </sheetViews>
  <sheetFormatPr defaultRowHeight="16.5" x14ac:dyDescent="0.3"/>
  <cols>
    <col min="1" max="1" width="9.140625" style="96"/>
    <col min="2" max="2" width="11.5703125" style="97" customWidth="1"/>
    <col min="3" max="3" width="7.7109375" style="97" bestFit="1" customWidth="1"/>
    <col min="4" max="4" width="31.85546875" style="98" customWidth="1"/>
    <col min="5" max="5" width="27.7109375" style="98" customWidth="1"/>
    <col min="6" max="6" width="19" style="99" customWidth="1"/>
    <col min="7" max="7" width="12.5703125" style="99" bestFit="1" customWidth="1"/>
    <col min="8" max="8" width="36" style="98" customWidth="1"/>
    <col min="9" max="9" width="19" style="102" bestFit="1" customWidth="1"/>
    <col min="10" max="10" width="25.7109375" style="102" customWidth="1"/>
    <col min="11" max="11" width="17" style="102" customWidth="1"/>
    <col min="12" max="12" width="26" style="103" customWidth="1"/>
    <col min="13" max="13" width="19.85546875" style="103" customWidth="1"/>
    <col min="14" max="14" width="15.85546875" style="104" customWidth="1"/>
    <col min="15" max="15" width="22" style="104" customWidth="1"/>
    <col min="16" max="16" width="14" style="106" customWidth="1"/>
    <col min="17" max="17" width="15" style="96" customWidth="1"/>
    <col min="18" max="18" width="15.42578125" style="96" customWidth="1"/>
    <col min="19" max="19" width="21.140625" style="96" customWidth="1"/>
    <col min="20" max="20" width="37.5703125" style="96" customWidth="1"/>
    <col min="21" max="16384" width="9.140625" style="96"/>
  </cols>
  <sheetData>
    <row r="1" spans="1:20" x14ac:dyDescent="0.3">
      <c r="B1" s="109" t="s">
        <v>194</v>
      </c>
      <c r="D1" s="97"/>
      <c r="E1" s="96"/>
      <c r="F1" s="98"/>
      <c r="H1" s="96"/>
      <c r="I1" s="110"/>
      <c r="J1" s="111"/>
      <c r="K1" s="111"/>
      <c r="L1" s="111"/>
      <c r="M1" s="112"/>
      <c r="N1" s="112"/>
      <c r="O1" s="113"/>
      <c r="P1" s="114"/>
    </row>
    <row r="2" spans="1:20" x14ac:dyDescent="0.3">
      <c r="B2" s="96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105"/>
    </row>
    <row r="3" spans="1:20" x14ac:dyDescent="0.3">
      <c r="B3" s="96"/>
      <c r="D3" s="97"/>
      <c r="F3" s="98"/>
      <c r="H3" s="100"/>
      <c r="I3" s="101"/>
      <c r="L3" s="102"/>
      <c r="N3" s="103"/>
      <c r="P3" s="104"/>
      <c r="Q3" s="106"/>
      <c r="R3" s="96" t="s">
        <v>189</v>
      </c>
    </row>
    <row r="4" spans="1:20" s="107" customFormat="1" ht="82.5" x14ac:dyDescent="0.3">
      <c r="B4" s="115" t="s">
        <v>184</v>
      </c>
      <c r="C4" s="115" t="s">
        <v>185</v>
      </c>
      <c r="D4" s="116" t="s">
        <v>179</v>
      </c>
      <c r="E4" s="116" t="s">
        <v>186</v>
      </c>
      <c r="F4" s="116" t="s">
        <v>213</v>
      </c>
      <c r="G4" s="116" t="s">
        <v>180</v>
      </c>
      <c r="H4" s="116" t="s">
        <v>214</v>
      </c>
      <c r="I4" s="117" t="s">
        <v>217</v>
      </c>
      <c r="J4" s="117" t="s">
        <v>181</v>
      </c>
      <c r="K4" s="117" t="s">
        <v>182</v>
      </c>
      <c r="L4" s="118" t="s">
        <v>187</v>
      </c>
      <c r="M4" s="118" t="s">
        <v>188</v>
      </c>
      <c r="N4" s="119" t="s">
        <v>230</v>
      </c>
      <c r="O4" s="119" t="s">
        <v>190</v>
      </c>
      <c r="P4" s="120" t="s">
        <v>191</v>
      </c>
      <c r="Q4" s="120" t="s">
        <v>192</v>
      </c>
      <c r="R4" s="120" t="s">
        <v>193</v>
      </c>
    </row>
    <row r="5" spans="1:20" s="108" customFormat="1" x14ac:dyDescent="0.3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</row>
    <row r="6" spans="1:20" x14ac:dyDescent="0.3"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20" s="98" customFormat="1" x14ac:dyDescent="0.3">
      <c r="A7" s="9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96"/>
      <c r="T7" s="96"/>
    </row>
    <row r="8" spans="1:20" s="98" customFormat="1" x14ac:dyDescent="0.3">
      <c r="A8" s="9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96"/>
      <c r="T8" s="96"/>
    </row>
    <row r="9" spans="1:20" x14ac:dyDescent="0.3"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1:20" x14ac:dyDescent="0.3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</row>
    <row r="13" spans="1:20" x14ac:dyDescent="0.3">
      <c r="D13" s="140" t="s">
        <v>183</v>
      </c>
    </row>
    <row r="15" spans="1:20" x14ac:dyDescent="0.3">
      <c r="D15" s="270" t="s">
        <v>162</v>
      </c>
      <c r="E15" s="271"/>
      <c r="F15" s="272"/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zoomScale="130" zoomScaleNormal="130" workbookViewId="0">
      <selection activeCell="A11" sqref="A11:H11"/>
    </sheetView>
  </sheetViews>
  <sheetFormatPr defaultRowHeight="15" x14ac:dyDescent="0.25"/>
  <cols>
    <col min="1" max="5" width="9.140625" style="64"/>
    <col min="6" max="6" width="16.140625" style="64" customWidth="1"/>
    <col min="7" max="7" width="26.28515625" style="64" customWidth="1"/>
    <col min="8" max="8" width="59.42578125" style="64" customWidth="1"/>
    <col min="9" max="9" width="7.7109375" style="64" customWidth="1"/>
    <col min="10" max="16384" width="9.140625" style="64"/>
  </cols>
  <sheetData>
    <row r="1" spans="1:12" ht="21.75" customHeight="1" x14ac:dyDescent="0.25">
      <c r="A1" s="396" t="s">
        <v>37</v>
      </c>
      <c r="B1" s="396"/>
      <c r="C1" s="396"/>
      <c r="D1" s="396"/>
      <c r="E1" s="396"/>
      <c r="F1" s="396"/>
      <c r="G1" s="396"/>
      <c r="H1" s="396"/>
    </row>
    <row r="2" spans="1:12" ht="21.75" customHeight="1" x14ac:dyDescent="0.25">
      <c r="A2" s="399" t="s">
        <v>55</v>
      </c>
      <c r="B2" s="399"/>
      <c r="C2" s="399"/>
      <c r="D2" s="399"/>
      <c r="E2" s="399"/>
      <c r="F2" s="399"/>
      <c r="G2" s="399"/>
      <c r="H2" s="399"/>
    </row>
    <row r="3" spans="1:12" ht="15" customHeight="1" x14ac:dyDescent="0.25">
      <c r="A3" s="396"/>
      <c r="B3" s="396"/>
      <c r="C3" s="396"/>
      <c r="D3" s="396"/>
      <c r="E3" s="396"/>
      <c r="F3" s="396"/>
      <c r="G3" s="396"/>
      <c r="H3" s="396"/>
    </row>
    <row r="4" spans="1:12" x14ac:dyDescent="0.25">
      <c r="A4" s="389" t="s">
        <v>206</v>
      </c>
      <c r="B4" s="389"/>
      <c r="C4" s="389"/>
      <c r="D4" s="389"/>
      <c r="E4" s="389"/>
      <c r="F4" s="389"/>
      <c r="G4" s="389"/>
      <c r="H4" s="389"/>
    </row>
    <row r="5" spans="1:12" x14ac:dyDescent="0.25">
      <c r="A5" s="363"/>
      <c r="B5" s="363"/>
      <c r="C5" s="363"/>
      <c r="D5" s="363"/>
      <c r="E5" s="363"/>
      <c r="F5" s="363"/>
      <c r="G5" s="363"/>
      <c r="H5" s="363"/>
    </row>
    <row r="6" spans="1:12" x14ac:dyDescent="0.25">
      <c r="A6" s="403" t="s">
        <v>56</v>
      </c>
      <c r="B6" s="404"/>
      <c r="C6" s="404"/>
      <c r="D6" s="404"/>
      <c r="E6" s="404"/>
      <c r="F6" s="404"/>
      <c r="G6" s="404"/>
      <c r="H6" s="404"/>
    </row>
    <row r="7" spans="1:12" x14ac:dyDescent="0.25">
      <c r="A7" s="401"/>
      <c r="B7" s="402"/>
      <c r="C7" s="402"/>
      <c r="D7" s="402"/>
      <c r="E7" s="402"/>
      <c r="F7" s="402"/>
      <c r="G7" s="402"/>
      <c r="H7" s="402"/>
    </row>
    <row r="8" spans="1:12" ht="18" customHeight="1" x14ac:dyDescent="0.25">
      <c r="A8" s="400" t="s">
        <v>0</v>
      </c>
      <c r="B8" s="389"/>
      <c r="C8" s="389"/>
      <c r="D8" s="389"/>
      <c r="E8" s="389"/>
      <c r="F8" s="389"/>
      <c r="G8" s="389"/>
      <c r="H8" s="389"/>
    </row>
    <row r="9" spans="1:12" ht="30.75" customHeight="1" x14ac:dyDescent="0.25">
      <c r="A9" s="403" t="s">
        <v>64</v>
      </c>
      <c r="B9" s="404"/>
      <c r="C9" s="404"/>
      <c r="D9" s="404"/>
      <c r="E9" s="404"/>
      <c r="F9" s="404"/>
      <c r="G9" s="404"/>
      <c r="H9" s="404"/>
    </row>
    <row r="10" spans="1:12" ht="51.75" customHeight="1" x14ac:dyDescent="0.25">
      <c r="A10" s="403" t="s">
        <v>65</v>
      </c>
      <c r="B10" s="404"/>
      <c r="C10" s="404"/>
      <c r="D10" s="404"/>
      <c r="E10" s="404"/>
      <c r="F10" s="404"/>
      <c r="G10" s="404"/>
      <c r="H10" s="404"/>
    </row>
    <row r="11" spans="1:12" ht="30.75" customHeight="1" x14ac:dyDescent="0.25">
      <c r="A11" s="404" t="s">
        <v>66</v>
      </c>
      <c r="B11" s="404"/>
      <c r="C11" s="404"/>
      <c r="D11" s="404"/>
      <c r="E11" s="404"/>
      <c r="F11" s="404"/>
      <c r="G11" s="404"/>
      <c r="H11" s="404"/>
    </row>
    <row r="12" spans="1:12" ht="42.75" customHeight="1" x14ac:dyDescent="0.25">
      <c r="A12" s="404" t="s">
        <v>207</v>
      </c>
      <c r="B12" s="404"/>
      <c r="C12" s="404"/>
      <c r="D12" s="404"/>
      <c r="E12" s="404"/>
      <c r="F12" s="404"/>
      <c r="G12" s="404"/>
      <c r="H12" s="404"/>
      <c r="I12" s="121"/>
      <c r="J12" s="121"/>
      <c r="K12" s="121"/>
      <c r="L12" s="121"/>
    </row>
    <row r="13" spans="1:12" ht="19.5" customHeight="1" x14ac:dyDescent="0.25">
      <c r="A13" s="406"/>
      <c r="B13" s="406"/>
      <c r="C13" s="406"/>
      <c r="D13" s="406"/>
      <c r="E13" s="406"/>
      <c r="F13" s="406"/>
      <c r="G13" s="406"/>
      <c r="H13" s="406"/>
      <c r="I13" s="121"/>
      <c r="J13" s="121"/>
      <c r="K13" s="121"/>
      <c r="L13" s="121"/>
    </row>
    <row r="14" spans="1:12" ht="16.5" customHeight="1" x14ac:dyDescent="0.25">
      <c r="A14" s="389" t="s">
        <v>1</v>
      </c>
      <c r="B14" s="389"/>
      <c r="C14" s="389"/>
      <c r="D14" s="389"/>
      <c r="E14" s="389"/>
      <c r="F14" s="389"/>
      <c r="G14" s="389"/>
      <c r="H14" s="389"/>
      <c r="I14" s="121"/>
      <c r="J14" s="121"/>
      <c r="K14" s="121"/>
      <c r="L14" s="121"/>
    </row>
    <row r="15" spans="1:12" ht="15.75" customHeight="1" x14ac:dyDescent="0.25">
      <c r="A15" s="407"/>
      <c r="B15" s="407"/>
      <c r="C15" s="407"/>
      <c r="D15" s="407"/>
      <c r="E15" s="407"/>
      <c r="F15" s="407"/>
      <c r="G15" s="407"/>
      <c r="H15" s="407"/>
    </row>
    <row r="16" spans="1:12" ht="15.75" customHeight="1" x14ac:dyDescent="0.25">
      <c r="A16" s="408" t="s">
        <v>219</v>
      </c>
      <c r="B16" s="408"/>
      <c r="C16" s="408"/>
      <c r="D16" s="408"/>
      <c r="E16" s="408"/>
      <c r="F16" s="408"/>
      <c r="G16" s="408"/>
      <c r="H16" s="408"/>
    </row>
    <row r="17" spans="1:9" ht="25.5" customHeight="1" x14ac:dyDescent="0.25">
      <c r="A17" s="408" t="s">
        <v>67</v>
      </c>
      <c r="B17" s="408"/>
      <c r="C17" s="408"/>
      <c r="D17" s="408"/>
      <c r="E17" s="408"/>
      <c r="F17" s="408"/>
      <c r="G17" s="408"/>
      <c r="H17" s="408"/>
    </row>
    <row r="18" spans="1:9" ht="17.25" customHeight="1" x14ac:dyDescent="0.25">
      <c r="A18" s="408" t="s">
        <v>212</v>
      </c>
      <c r="B18" s="408"/>
      <c r="C18" s="408"/>
      <c r="D18" s="408"/>
      <c r="E18" s="408"/>
      <c r="F18" s="408"/>
      <c r="G18" s="408"/>
      <c r="H18" s="408"/>
    </row>
    <row r="19" spans="1:9" ht="17.25" customHeight="1" x14ac:dyDescent="0.25">
      <c r="A19" s="409" t="s">
        <v>223</v>
      </c>
      <c r="B19" s="409"/>
      <c r="C19" s="409"/>
      <c r="D19" s="409"/>
      <c r="E19" s="409"/>
      <c r="F19" s="409"/>
      <c r="G19" s="409"/>
      <c r="H19" s="409"/>
    </row>
    <row r="20" spans="1:9" ht="41.25" customHeight="1" x14ac:dyDescent="0.25">
      <c r="A20" s="408" t="s">
        <v>222</v>
      </c>
      <c r="B20" s="408"/>
      <c r="C20" s="408"/>
      <c r="D20" s="408"/>
      <c r="E20" s="408"/>
      <c r="F20" s="408"/>
      <c r="G20" s="408"/>
      <c r="H20" s="408"/>
    </row>
    <row r="21" spans="1:9" ht="10.5" customHeight="1" x14ac:dyDescent="0.25">
      <c r="A21" s="405"/>
      <c r="B21" s="405"/>
      <c r="C21" s="405"/>
      <c r="D21" s="405"/>
      <c r="E21" s="405"/>
      <c r="F21" s="405"/>
      <c r="G21" s="405"/>
      <c r="H21" s="405"/>
    </row>
    <row r="22" spans="1:9" x14ac:dyDescent="0.25">
      <c r="A22" s="389" t="s">
        <v>57</v>
      </c>
      <c r="B22" s="389"/>
      <c r="C22" s="389"/>
      <c r="D22" s="389"/>
      <c r="E22" s="389"/>
      <c r="F22" s="389"/>
      <c r="G22" s="389"/>
      <c r="H22" s="389"/>
      <c r="I22" s="122"/>
    </row>
    <row r="23" spans="1:9" ht="12" customHeight="1" x14ac:dyDescent="0.25">
      <c r="A23" s="363"/>
      <c r="B23" s="363"/>
      <c r="C23" s="363"/>
      <c r="D23" s="363"/>
      <c r="E23" s="363"/>
      <c r="F23" s="363"/>
      <c r="G23" s="363"/>
      <c r="H23" s="363"/>
      <c r="I23" s="123"/>
    </row>
    <row r="24" spans="1:9" ht="12" customHeight="1" x14ac:dyDescent="0.25">
      <c r="A24" s="391" t="s">
        <v>68</v>
      </c>
      <c r="B24" s="391"/>
      <c r="C24" s="391"/>
      <c r="D24" s="391"/>
      <c r="E24" s="391"/>
      <c r="F24" s="391"/>
      <c r="G24" s="391"/>
      <c r="H24" s="391"/>
      <c r="I24" s="123"/>
    </row>
    <row r="25" spans="1:9" ht="12" customHeight="1" x14ac:dyDescent="0.25">
      <c r="A25" s="391" t="s">
        <v>69</v>
      </c>
      <c r="B25" s="391"/>
      <c r="C25" s="391"/>
      <c r="D25" s="391"/>
      <c r="E25" s="391"/>
      <c r="F25" s="391"/>
      <c r="G25" s="391"/>
      <c r="H25" s="391"/>
      <c r="I25" s="123"/>
    </row>
    <row r="26" spans="1:9" ht="12" customHeight="1" x14ac:dyDescent="0.25">
      <c r="A26" s="391" t="s">
        <v>70</v>
      </c>
      <c r="B26" s="391"/>
      <c r="C26" s="391"/>
      <c r="D26" s="391"/>
      <c r="E26" s="391"/>
      <c r="F26" s="391"/>
      <c r="G26" s="391"/>
      <c r="H26" s="391"/>
      <c r="I26" s="123"/>
    </row>
    <row r="27" spans="1:9" ht="15" customHeight="1" x14ac:dyDescent="0.25">
      <c r="A27" s="391" t="s">
        <v>71</v>
      </c>
      <c r="B27" s="391"/>
      <c r="C27" s="391"/>
      <c r="D27" s="391"/>
      <c r="E27" s="391"/>
      <c r="F27" s="391"/>
      <c r="G27" s="391"/>
      <c r="H27" s="391"/>
      <c r="I27" s="123"/>
    </row>
    <row r="28" spans="1:9" ht="30.75" customHeight="1" x14ac:dyDescent="0.25">
      <c r="A28" s="391" t="s">
        <v>72</v>
      </c>
      <c r="B28" s="391"/>
      <c r="C28" s="391"/>
      <c r="D28" s="391"/>
      <c r="E28" s="391"/>
      <c r="F28" s="391"/>
      <c r="G28" s="391"/>
      <c r="H28" s="391"/>
      <c r="I28" s="123"/>
    </row>
    <row r="29" spans="1:9" ht="15" customHeight="1" x14ac:dyDescent="0.25">
      <c r="A29" s="391" t="s">
        <v>73</v>
      </c>
      <c r="B29" s="391"/>
      <c r="C29" s="391"/>
      <c r="D29" s="391"/>
      <c r="E29" s="391"/>
      <c r="F29" s="391"/>
      <c r="G29" s="391"/>
      <c r="H29" s="391"/>
      <c r="I29" s="123"/>
    </row>
    <row r="30" spans="1:9" ht="25.5" customHeight="1" x14ac:dyDescent="0.25">
      <c r="A30" s="391" t="s">
        <v>74</v>
      </c>
      <c r="B30" s="391"/>
      <c r="C30" s="391"/>
      <c r="D30" s="391"/>
      <c r="E30" s="391"/>
      <c r="F30" s="391"/>
      <c r="G30" s="391"/>
      <c r="H30" s="391"/>
      <c r="I30" s="123"/>
    </row>
    <row r="31" spans="1:9" ht="15.75" customHeight="1" x14ac:dyDescent="0.25">
      <c r="A31" s="391" t="s">
        <v>75</v>
      </c>
      <c r="B31" s="391"/>
      <c r="C31" s="391"/>
      <c r="D31" s="391"/>
      <c r="E31" s="391"/>
      <c r="F31" s="391"/>
      <c r="G31" s="391"/>
      <c r="H31" s="391"/>
      <c r="I31" s="123"/>
    </row>
    <row r="32" spans="1:9" ht="42" customHeight="1" x14ac:dyDescent="0.25">
      <c r="A32" s="391" t="s">
        <v>76</v>
      </c>
      <c r="B32" s="391"/>
      <c r="C32" s="391"/>
      <c r="D32" s="391"/>
      <c r="E32" s="391"/>
      <c r="F32" s="391"/>
      <c r="G32" s="391"/>
      <c r="H32" s="391"/>
      <c r="I32" s="123"/>
    </row>
    <row r="33" spans="1:18" ht="57.75" customHeight="1" x14ac:dyDescent="0.25">
      <c r="A33" s="391" t="s">
        <v>77</v>
      </c>
      <c r="B33" s="391"/>
      <c r="C33" s="391"/>
      <c r="D33" s="391"/>
      <c r="E33" s="391"/>
      <c r="F33" s="391"/>
      <c r="G33" s="391"/>
      <c r="H33" s="391"/>
      <c r="I33" s="123"/>
    </row>
    <row r="34" spans="1:18" ht="15.75" customHeight="1" x14ac:dyDescent="0.25">
      <c r="A34" s="398"/>
      <c r="B34" s="398"/>
      <c r="C34" s="398"/>
      <c r="D34" s="398"/>
      <c r="E34" s="398"/>
      <c r="F34" s="398"/>
      <c r="G34" s="398"/>
      <c r="H34" s="398"/>
      <c r="I34" s="123"/>
    </row>
    <row r="35" spans="1:18" x14ac:dyDescent="0.25">
      <c r="A35" s="389" t="s">
        <v>58</v>
      </c>
      <c r="B35" s="389"/>
      <c r="C35" s="389"/>
      <c r="D35" s="389"/>
      <c r="E35" s="389"/>
      <c r="F35" s="389"/>
      <c r="G35" s="389"/>
      <c r="H35" s="389"/>
    </row>
    <row r="36" spans="1:18" x14ac:dyDescent="0.25">
      <c r="A36" s="407"/>
      <c r="B36" s="407"/>
      <c r="C36" s="407"/>
      <c r="D36" s="407"/>
      <c r="E36" s="407"/>
      <c r="F36" s="407"/>
      <c r="G36" s="407"/>
      <c r="H36" s="407"/>
    </row>
    <row r="37" spans="1:18" ht="25.5" customHeight="1" x14ac:dyDescent="0.25">
      <c r="A37" s="397" t="s">
        <v>78</v>
      </c>
      <c r="B37" s="397"/>
      <c r="C37" s="397"/>
      <c r="D37" s="397"/>
      <c r="E37" s="397"/>
      <c r="F37" s="397"/>
      <c r="G37" s="397"/>
      <c r="H37" s="397"/>
    </row>
    <row r="38" spans="1:18" ht="15.75" customHeight="1" x14ac:dyDescent="0.25">
      <c r="A38" s="389" t="s">
        <v>59</v>
      </c>
      <c r="B38" s="389"/>
      <c r="C38" s="389"/>
      <c r="D38" s="389"/>
      <c r="E38" s="389"/>
      <c r="F38" s="389"/>
      <c r="G38" s="389"/>
      <c r="H38" s="389"/>
    </row>
    <row r="39" spans="1:18" ht="29.25" customHeight="1" x14ac:dyDescent="0.25">
      <c r="A39" s="397" t="s">
        <v>79</v>
      </c>
      <c r="B39" s="397"/>
      <c r="C39" s="397"/>
      <c r="D39" s="397"/>
      <c r="E39" s="397"/>
      <c r="F39" s="397"/>
      <c r="G39" s="397"/>
      <c r="H39" s="397"/>
    </row>
    <row r="40" spans="1:18" ht="27" customHeight="1" x14ac:dyDescent="0.25">
      <c r="A40" s="397" t="s">
        <v>224</v>
      </c>
      <c r="B40" s="397"/>
      <c r="C40" s="397"/>
      <c r="D40" s="397"/>
      <c r="E40" s="397"/>
      <c r="F40" s="397"/>
      <c r="G40" s="397"/>
      <c r="H40" s="397"/>
    </row>
    <row r="41" spans="1:18" ht="38.25" customHeight="1" x14ac:dyDescent="0.25">
      <c r="A41" s="397" t="s">
        <v>80</v>
      </c>
      <c r="B41" s="397"/>
      <c r="C41" s="397"/>
      <c r="D41" s="397"/>
      <c r="E41" s="397"/>
      <c r="F41" s="397"/>
      <c r="G41" s="397"/>
      <c r="H41" s="397"/>
    </row>
    <row r="42" spans="1:18" ht="42" customHeight="1" x14ac:dyDescent="0.25">
      <c r="A42" s="397" t="s">
        <v>81</v>
      </c>
      <c r="B42" s="397"/>
      <c r="C42" s="397"/>
      <c r="D42" s="397"/>
      <c r="E42" s="397"/>
      <c r="F42" s="397"/>
      <c r="G42" s="397"/>
      <c r="H42" s="397"/>
    </row>
    <row r="43" spans="1:18" ht="85.5" customHeight="1" x14ac:dyDescent="0.25">
      <c r="A43" s="397" t="s">
        <v>82</v>
      </c>
      <c r="B43" s="397"/>
      <c r="C43" s="397"/>
      <c r="D43" s="397"/>
      <c r="E43" s="397"/>
      <c r="F43" s="397"/>
      <c r="G43" s="397"/>
      <c r="H43" s="397"/>
    </row>
    <row r="44" spans="1:18" ht="15.75" customHeight="1" x14ac:dyDescent="0.25">
      <c r="A44" s="398"/>
      <c r="B44" s="398"/>
      <c r="C44" s="398"/>
      <c r="D44" s="398"/>
      <c r="E44" s="398"/>
      <c r="F44" s="398"/>
      <c r="G44" s="398"/>
      <c r="H44" s="398"/>
    </row>
    <row r="45" spans="1:18" ht="29.25" customHeight="1" x14ac:dyDescent="0.25">
      <c r="A45" s="389" t="s">
        <v>46</v>
      </c>
      <c r="B45" s="389"/>
      <c r="C45" s="389"/>
      <c r="D45" s="389"/>
      <c r="E45" s="389"/>
      <c r="F45" s="389"/>
      <c r="G45" s="389"/>
      <c r="H45" s="389"/>
      <c r="I45" s="124"/>
      <c r="J45" s="124"/>
      <c r="K45" s="124"/>
      <c r="L45" s="124"/>
      <c r="M45" s="124"/>
      <c r="N45" s="124"/>
      <c r="O45" s="124"/>
      <c r="P45" s="124"/>
      <c r="Q45" s="124"/>
      <c r="R45" s="124"/>
    </row>
    <row r="46" spans="1:18" x14ac:dyDescent="0.25">
      <c r="A46" s="392" t="s">
        <v>163</v>
      </c>
      <c r="B46" s="393"/>
      <c r="C46" s="393"/>
      <c r="D46" s="393"/>
      <c r="E46" s="393"/>
      <c r="F46" s="393"/>
      <c r="G46" s="393"/>
      <c r="H46" s="393"/>
      <c r="I46" s="125"/>
      <c r="J46" s="125"/>
      <c r="K46" s="125"/>
      <c r="L46" s="125"/>
      <c r="M46" s="125"/>
      <c r="N46" s="125"/>
      <c r="O46" s="125"/>
      <c r="P46" s="125"/>
      <c r="Q46" s="125"/>
      <c r="R46" s="125"/>
    </row>
    <row r="47" spans="1:18" x14ac:dyDescent="0.25">
      <c r="A47" s="392" t="s">
        <v>83</v>
      </c>
      <c r="B47" s="393"/>
      <c r="C47" s="393"/>
      <c r="D47" s="393"/>
      <c r="E47" s="393"/>
      <c r="F47" s="393"/>
      <c r="G47" s="393"/>
      <c r="H47" s="393"/>
      <c r="I47" s="125"/>
      <c r="J47" s="125"/>
      <c r="K47" s="125"/>
      <c r="L47" s="125"/>
      <c r="M47" s="125"/>
      <c r="N47" s="125"/>
      <c r="O47" s="125"/>
      <c r="P47" s="125"/>
      <c r="Q47" s="125"/>
      <c r="R47" s="125"/>
    </row>
    <row r="48" spans="1:18" x14ac:dyDescent="0.25">
      <c r="A48" s="394"/>
      <c r="B48" s="394"/>
      <c r="C48" s="394"/>
      <c r="D48" s="394"/>
      <c r="E48" s="394"/>
      <c r="F48" s="394"/>
      <c r="G48" s="394"/>
      <c r="H48" s="394"/>
      <c r="I48" s="126"/>
      <c r="J48" s="126"/>
      <c r="K48" s="125"/>
      <c r="L48" s="125"/>
      <c r="M48" s="125"/>
      <c r="N48" s="125"/>
      <c r="O48" s="125"/>
      <c r="P48" s="125"/>
      <c r="Q48" s="125"/>
      <c r="R48" s="125"/>
    </row>
    <row r="49" spans="1:18" ht="15" customHeight="1" x14ac:dyDescent="0.25">
      <c r="A49" s="389" t="s">
        <v>49</v>
      </c>
      <c r="B49" s="389"/>
      <c r="C49" s="389"/>
      <c r="D49" s="389"/>
      <c r="E49" s="389"/>
      <c r="F49" s="389"/>
      <c r="G49" s="389"/>
      <c r="H49" s="389"/>
      <c r="I49" s="127"/>
      <c r="J49" s="127"/>
      <c r="K49" s="127"/>
      <c r="L49" s="127"/>
      <c r="M49" s="127"/>
      <c r="N49" s="127"/>
      <c r="O49" s="127"/>
      <c r="P49" s="127"/>
      <c r="Q49" s="410"/>
      <c r="R49" s="410"/>
    </row>
    <row r="50" spans="1:18" x14ac:dyDescent="0.25">
      <c r="A50" s="395"/>
      <c r="B50" s="395"/>
      <c r="C50" s="395"/>
      <c r="D50" s="395"/>
      <c r="E50" s="395"/>
      <c r="F50" s="395"/>
      <c r="G50" s="395"/>
      <c r="H50" s="395"/>
      <c r="I50" s="128"/>
      <c r="J50" s="128"/>
      <c r="K50" s="128"/>
      <c r="L50" s="128"/>
      <c r="M50" s="128"/>
      <c r="N50" s="128"/>
      <c r="O50" s="128"/>
      <c r="P50" s="128"/>
      <c r="Q50" s="128"/>
      <c r="R50" s="128"/>
    </row>
    <row r="51" spans="1:18" x14ac:dyDescent="0.25">
      <c r="A51" s="392" t="s">
        <v>84</v>
      </c>
      <c r="B51" s="393"/>
      <c r="C51" s="393"/>
      <c r="D51" s="393"/>
      <c r="E51" s="393"/>
      <c r="F51" s="393"/>
      <c r="G51" s="393"/>
      <c r="H51" s="393"/>
      <c r="I51" s="128"/>
      <c r="J51" s="128"/>
      <c r="K51" s="128"/>
      <c r="L51" s="128"/>
      <c r="M51" s="128"/>
      <c r="N51" s="128"/>
      <c r="O51" s="128"/>
      <c r="P51" s="128"/>
      <c r="Q51" s="128"/>
      <c r="R51" s="128"/>
    </row>
    <row r="52" spans="1:18" x14ac:dyDescent="0.25">
      <c r="A52" s="394"/>
      <c r="B52" s="394"/>
      <c r="C52" s="394"/>
      <c r="D52" s="394"/>
      <c r="E52" s="394"/>
      <c r="F52" s="394"/>
      <c r="G52" s="394"/>
      <c r="H52" s="394"/>
      <c r="I52" s="128"/>
      <c r="J52" s="128"/>
      <c r="K52" s="128"/>
      <c r="L52" s="128"/>
      <c r="M52" s="128"/>
      <c r="N52" s="128"/>
      <c r="O52" s="128"/>
      <c r="P52" s="128"/>
      <c r="Q52" s="128"/>
      <c r="R52" s="128"/>
    </row>
    <row r="53" spans="1:18" s="77" customFormat="1" ht="29.25" customHeight="1" x14ac:dyDescent="0.25">
      <c r="A53" s="389" t="s">
        <v>48</v>
      </c>
      <c r="B53" s="389"/>
      <c r="C53" s="389"/>
      <c r="D53" s="389"/>
      <c r="E53" s="389"/>
      <c r="F53" s="389"/>
      <c r="G53" s="389"/>
      <c r="H53" s="389"/>
      <c r="I53" s="135"/>
      <c r="J53" s="135"/>
      <c r="K53" s="135"/>
      <c r="L53" s="135"/>
      <c r="M53" s="135"/>
      <c r="N53" s="135"/>
      <c r="O53" s="135"/>
      <c r="P53" s="135"/>
      <c r="Q53" s="135"/>
      <c r="R53" s="135"/>
    </row>
    <row r="54" spans="1:18" s="77" customFormat="1" x14ac:dyDescent="0.25">
      <c r="A54" s="411"/>
      <c r="B54" s="411"/>
      <c r="C54" s="411"/>
      <c r="D54" s="411"/>
      <c r="E54" s="411"/>
      <c r="F54" s="411"/>
      <c r="G54" s="411"/>
      <c r="H54" s="411"/>
      <c r="I54" s="135"/>
      <c r="J54" s="135"/>
      <c r="K54" s="135"/>
      <c r="L54" s="135"/>
      <c r="M54" s="135"/>
      <c r="N54" s="135"/>
      <c r="O54" s="135"/>
      <c r="P54" s="135"/>
      <c r="Q54" s="135"/>
      <c r="R54" s="135"/>
    </row>
    <row r="55" spans="1:18" s="77" customFormat="1" ht="15" customHeight="1" x14ac:dyDescent="0.25">
      <c r="A55" s="392" t="s">
        <v>85</v>
      </c>
      <c r="B55" s="393"/>
      <c r="C55" s="393"/>
      <c r="D55" s="393"/>
      <c r="E55" s="393"/>
      <c r="F55" s="393"/>
      <c r="G55" s="393"/>
      <c r="H55" s="393"/>
      <c r="I55" s="135"/>
      <c r="J55" s="135"/>
      <c r="K55" s="135"/>
      <c r="L55" s="135"/>
      <c r="M55" s="135"/>
      <c r="N55" s="135"/>
      <c r="O55" s="135"/>
      <c r="P55" s="135"/>
      <c r="Q55" s="135"/>
      <c r="R55" s="135"/>
    </row>
    <row r="56" spans="1:18" s="77" customFormat="1" x14ac:dyDescent="0.25">
      <c r="A56" s="411"/>
      <c r="B56" s="411"/>
      <c r="C56" s="411"/>
      <c r="D56" s="411"/>
      <c r="E56" s="411"/>
      <c r="F56" s="411"/>
      <c r="G56" s="411"/>
      <c r="H56" s="411"/>
      <c r="I56" s="135"/>
      <c r="J56" s="135"/>
      <c r="K56" s="135"/>
      <c r="L56" s="135"/>
      <c r="M56" s="135"/>
      <c r="N56" s="135"/>
      <c r="O56" s="135"/>
      <c r="P56" s="135"/>
      <c r="Q56" s="135"/>
      <c r="R56" s="135"/>
    </row>
    <row r="57" spans="1:18" s="77" customFormat="1" ht="29.25" customHeight="1" x14ac:dyDescent="0.25">
      <c r="A57" s="412" t="s">
        <v>132</v>
      </c>
      <c r="B57" s="412"/>
      <c r="C57" s="412"/>
      <c r="D57" s="412"/>
      <c r="E57" s="412"/>
      <c r="F57" s="412"/>
      <c r="G57" s="412"/>
      <c r="H57" s="412"/>
      <c r="I57" s="135"/>
      <c r="J57" s="135"/>
      <c r="K57" s="135"/>
      <c r="L57" s="135"/>
      <c r="M57" s="135"/>
      <c r="N57" s="135"/>
      <c r="O57" s="135"/>
      <c r="P57" s="135"/>
      <c r="Q57" s="135"/>
      <c r="R57" s="135"/>
    </row>
    <row r="58" spans="1:18" s="77" customFormat="1" x14ac:dyDescent="0.25">
      <c r="A58" s="411"/>
      <c r="B58" s="411"/>
      <c r="C58" s="411"/>
      <c r="D58" s="411"/>
      <c r="E58" s="411"/>
      <c r="F58" s="411"/>
      <c r="G58" s="411"/>
      <c r="H58" s="411"/>
      <c r="I58" s="135"/>
      <c r="J58" s="135"/>
      <c r="K58" s="135"/>
      <c r="L58" s="135"/>
      <c r="M58" s="135"/>
      <c r="N58" s="135"/>
      <c r="O58" s="135"/>
      <c r="P58" s="135"/>
      <c r="Q58" s="135"/>
      <c r="R58" s="135"/>
    </row>
    <row r="59" spans="1:18" s="77" customFormat="1" x14ac:dyDescent="0.25">
      <c r="A59" s="389" t="s">
        <v>133</v>
      </c>
      <c r="B59" s="389"/>
      <c r="C59" s="389"/>
      <c r="D59" s="389"/>
      <c r="E59" s="389"/>
      <c r="F59" s="389"/>
      <c r="G59" s="389"/>
      <c r="H59" s="389"/>
      <c r="I59" s="135"/>
      <c r="J59" s="135"/>
      <c r="K59" s="135"/>
      <c r="L59" s="135"/>
      <c r="M59" s="135"/>
      <c r="N59" s="135"/>
      <c r="O59" s="135"/>
      <c r="P59" s="135"/>
      <c r="Q59" s="135"/>
      <c r="R59" s="135"/>
    </row>
    <row r="60" spans="1:18" s="77" customFormat="1" x14ac:dyDescent="0.25">
      <c r="A60" s="411"/>
      <c r="B60" s="411"/>
      <c r="C60" s="411"/>
      <c r="D60" s="411"/>
      <c r="E60" s="411"/>
      <c r="F60" s="411"/>
      <c r="G60" s="411"/>
      <c r="H60" s="411"/>
      <c r="I60" s="135"/>
      <c r="J60" s="135"/>
      <c r="K60" s="135"/>
      <c r="L60" s="135"/>
      <c r="M60" s="135"/>
      <c r="N60" s="135"/>
      <c r="O60" s="135"/>
      <c r="P60" s="135"/>
      <c r="Q60" s="135"/>
      <c r="R60" s="135"/>
    </row>
    <row r="61" spans="1:18" s="77" customFormat="1" x14ac:dyDescent="0.25">
      <c r="A61" s="392" t="s">
        <v>60</v>
      </c>
      <c r="B61" s="393"/>
      <c r="C61" s="393"/>
      <c r="D61" s="393"/>
      <c r="E61" s="393"/>
      <c r="F61" s="393"/>
      <c r="G61" s="393"/>
      <c r="H61" s="393"/>
      <c r="Q61" s="135"/>
      <c r="R61" s="135"/>
    </row>
    <row r="62" spans="1:18" s="77" customFormat="1" x14ac:dyDescent="0.25">
      <c r="A62" s="392" t="s">
        <v>119</v>
      </c>
      <c r="B62" s="393"/>
      <c r="C62" s="393"/>
      <c r="D62" s="393"/>
      <c r="E62" s="393"/>
      <c r="F62" s="393"/>
      <c r="G62" s="393"/>
      <c r="H62" s="393"/>
      <c r="Q62" s="135"/>
      <c r="R62" s="135"/>
    </row>
    <row r="63" spans="1:18" s="77" customFormat="1" x14ac:dyDescent="0.25">
      <c r="A63" s="411"/>
      <c r="B63" s="411"/>
      <c r="C63" s="411"/>
      <c r="D63" s="411"/>
      <c r="E63" s="411"/>
      <c r="F63" s="411"/>
      <c r="G63" s="411"/>
      <c r="H63" s="411"/>
      <c r="I63" s="135"/>
      <c r="J63" s="135"/>
      <c r="K63" s="135"/>
      <c r="L63" s="135"/>
      <c r="M63" s="135"/>
      <c r="N63" s="135"/>
      <c r="O63" s="135"/>
      <c r="P63" s="135"/>
      <c r="Q63" s="135"/>
      <c r="R63" s="135"/>
    </row>
    <row r="64" spans="1:18" s="77" customFormat="1" ht="30.75" customHeight="1" x14ac:dyDescent="0.25">
      <c r="A64" s="389" t="s">
        <v>136</v>
      </c>
      <c r="B64" s="389"/>
      <c r="C64" s="389"/>
      <c r="D64" s="389"/>
      <c r="E64" s="389"/>
      <c r="F64" s="389"/>
      <c r="G64" s="389"/>
      <c r="H64" s="389"/>
      <c r="I64" s="135"/>
      <c r="J64" s="135"/>
      <c r="K64" s="135"/>
      <c r="L64" s="135"/>
      <c r="M64" s="135"/>
      <c r="N64" s="135"/>
      <c r="O64" s="135"/>
      <c r="P64" s="135"/>
      <c r="Q64" s="135"/>
      <c r="R64" s="135"/>
    </row>
    <row r="65" spans="1:18" s="77" customFormat="1" ht="12" customHeight="1" x14ac:dyDescent="0.25">
      <c r="A65" s="411"/>
      <c r="B65" s="411"/>
      <c r="C65" s="411"/>
      <c r="D65" s="411"/>
      <c r="E65" s="411"/>
      <c r="F65" s="411"/>
      <c r="G65" s="411"/>
      <c r="H65" s="411"/>
      <c r="I65" s="135"/>
      <c r="J65" s="135"/>
      <c r="K65" s="135"/>
      <c r="L65" s="135"/>
      <c r="M65" s="135"/>
      <c r="N65" s="135"/>
      <c r="O65" s="135"/>
      <c r="P65" s="135"/>
      <c r="Q65" s="135"/>
      <c r="R65" s="135"/>
    </row>
    <row r="66" spans="1:18" s="77" customFormat="1" ht="15" customHeight="1" x14ac:dyDescent="0.25">
      <c r="A66" s="392" t="s">
        <v>86</v>
      </c>
      <c r="B66" s="393"/>
      <c r="C66" s="393"/>
      <c r="D66" s="393"/>
      <c r="E66" s="393"/>
      <c r="F66" s="393"/>
      <c r="G66" s="393"/>
      <c r="H66" s="393"/>
      <c r="I66" s="135"/>
      <c r="J66" s="135"/>
      <c r="K66" s="135"/>
      <c r="L66" s="135"/>
      <c r="M66" s="135"/>
      <c r="N66" s="135"/>
      <c r="O66" s="135"/>
      <c r="P66" s="135"/>
      <c r="Q66" s="135"/>
      <c r="R66" s="135"/>
    </row>
    <row r="67" spans="1:18" ht="15" customHeight="1" x14ac:dyDescent="0.25">
      <c r="A67" s="394"/>
      <c r="B67" s="394"/>
      <c r="C67" s="394"/>
      <c r="D67" s="394"/>
      <c r="E67" s="394"/>
      <c r="F67" s="394"/>
      <c r="G67" s="394"/>
      <c r="H67" s="394"/>
      <c r="I67" s="128"/>
      <c r="J67" s="128"/>
      <c r="K67" s="128"/>
      <c r="L67" s="128"/>
      <c r="M67" s="128"/>
      <c r="N67" s="128"/>
      <c r="O67" s="128"/>
      <c r="P67" s="128"/>
      <c r="Q67" s="128"/>
      <c r="R67" s="128"/>
    </row>
    <row r="68" spans="1:18" ht="17.25" customHeight="1" x14ac:dyDescent="0.25">
      <c r="A68" s="389" t="s">
        <v>61</v>
      </c>
      <c r="B68" s="389"/>
      <c r="C68" s="389"/>
      <c r="D68" s="389"/>
      <c r="E68" s="389"/>
      <c r="F68" s="389"/>
      <c r="G68" s="389"/>
      <c r="H68" s="389"/>
      <c r="I68" s="128"/>
      <c r="J68" s="128"/>
      <c r="K68" s="128"/>
      <c r="L68" s="128"/>
      <c r="M68" s="128"/>
      <c r="N68" s="128"/>
      <c r="O68" s="128"/>
      <c r="P68" s="128"/>
      <c r="Q68" s="128"/>
      <c r="R68" s="128"/>
    </row>
    <row r="69" spans="1:18" ht="12" customHeight="1" x14ac:dyDescent="0.25">
      <c r="A69" s="413"/>
      <c r="B69" s="413"/>
      <c r="C69" s="413"/>
      <c r="D69" s="413"/>
      <c r="E69" s="413"/>
      <c r="F69" s="413"/>
      <c r="G69" s="413"/>
      <c r="H69" s="413"/>
      <c r="I69" s="128"/>
      <c r="J69" s="128"/>
      <c r="K69" s="128"/>
      <c r="L69" s="128"/>
      <c r="M69" s="128"/>
      <c r="N69" s="128"/>
      <c r="O69" s="128"/>
      <c r="P69" s="128"/>
      <c r="Q69" s="128"/>
      <c r="R69" s="128"/>
    </row>
    <row r="70" spans="1:18" ht="15.75" customHeight="1" x14ac:dyDescent="0.25">
      <c r="A70" s="415" t="s">
        <v>87</v>
      </c>
      <c r="B70" s="414"/>
      <c r="C70" s="414"/>
      <c r="D70" s="414"/>
      <c r="E70" s="414"/>
      <c r="F70" s="414"/>
      <c r="G70" s="414"/>
      <c r="H70" s="414"/>
      <c r="I70" s="128"/>
      <c r="J70" s="128"/>
      <c r="K70" s="129"/>
      <c r="L70" s="129"/>
      <c r="M70" s="129"/>
      <c r="N70" s="129"/>
      <c r="O70" s="129"/>
      <c r="P70" s="129"/>
      <c r="Q70" s="129"/>
      <c r="R70" s="129"/>
    </row>
    <row r="71" spans="1:18" ht="42.75" customHeight="1" x14ac:dyDescent="0.25">
      <c r="A71" s="414" t="s">
        <v>88</v>
      </c>
      <c r="B71" s="414"/>
      <c r="C71" s="414"/>
      <c r="D71" s="414"/>
      <c r="E71" s="414"/>
      <c r="F71" s="414"/>
      <c r="G71" s="414"/>
      <c r="H71" s="414"/>
      <c r="I71" s="125"/>
      <c r="J71" s="125"/>
      <c r="K71" s="130"/>
      <c r="L71" s="130"/>
      <c r="M71" s="130"/>
      <c r="N71" s="130"/>
      <c r="O71" s="130"/>
      <c r="P71" s="130"/>
      <c r="Q71" s="130"/>
      <c r="R71" s="130"/>
    </row>
    <row r="72" spans="1:18" ht="30.75" customHeight="1" x14ac:dyDescent="0.25">
      <c r="A72" s="414" t="s">
        <v>89</v>
      </c>
      <c r="B72" s="414"/>
      <c r="C72" s="414"/>
      <c r="D72" s="414"/>
      <c r="E72" s="414"/>
      <c r="F72" s="414"/>
      <c r="G72" s="414"/>
      <c r="H72" s="414"/>
      <c r="I72" s="125"/>
      <c r="J72" s="125"/>
      <c r="K72" s="130"/>
      <c r="L72" s="130"/>
      <c r="M72" s="130"/>
      <c r="N72" s="130"/>
      <c r="O72" s="130"/>
      <c r="P72" s="130"/>
      <c r="Q72" s="130"/>
      <c r="R72" s="130"/>
    </row>
    <row r="73" spans="1:18" ht="30" customHeight="1" x14ac:dyDescent="0.25">
      <c r="A73" s="414" t="s">
        <v>90</v>
      </c>
      <c r="B73" s="414"/>
      <c r="C73" s="414"/>
      <c r="D73" s="414"/>
      <c r="E73" s="414"/>
      <c r="F73" s="414"/>
      <c r="G73" s="414"/>
      <c r="H73" s="414"/>
      <c r="I73" s="125"/>
      <c r="J73" s="125"/>
      <c r="K73" s="130"/>
      <c r="L73" s="130"/>
      <c r="M73" s="130"/>
      <c r="N73" s="130"/>
      <c r="O73" s="130"/>
      <c r="P73" s="130"/>
      <c r="Q73" s="130"/>
      <c r="R73" s="130"/>
    </row>
    <row r="74" spans="1:18" ht="27.75" customHeight="1" x14ac:dyDescent="0.25">
      <c r="A74" s="414" t="s">
        <v>164</v>
      </c>
      <c r="B74" s="414"/>
      <c r="C74" s="414"/>
      <c r="D74" s="414"/>
      <c r="E74" s="414"/>
      <c r="F74" s="414"/>
      <c r="G74" s="414"/>
      <c r="H74" s="414"/>
      <c r="I74" s="125"/>
      <c r="J74" s="125"/>
      <c r="K74" s="130"/>
      <c r="L74" s="130"/>
      <c r="M74" s="130"/>
      <c r="N74" s="130"/>
      <c r="O74" s="130"/>
      <c r="P74" s="130"/>
      <c r="Q74" s="130"/>
      <c r="R74" s="130"/>
    </row>
    <row r="75" spans="1:18" ht="13.5" customHeight="1" x14ac:dyDescent="0.25">
      <c r="A75" s="418"/>
      <c r="B75" s="418"/>
      <c r="C75" s="418"/>
      <c r="D75" s="418"/>
      <c r="E75" s="418"/>
      <c r="F75" s="418"/>
      <c r="G75" s="418"/>
      <c r="H75" s="418"/>
      <c r="I75" s="126"/>
      <c r="J75" s="126"/>
      <c r="K75" s="130"/>
      <c r="L75" s="130"/>
      <c r="M75" s="130"/>
      <c r="N75" s="130"/>
      <c r="O75" s="130"/>
      <c r="P75" s="130"/>
      <c r="Q75" s="130"/>
      <c r="R75" s="130"/>
    </row>
    <row r="76" spans="1:18" ht="13.5" customHeight="1" x14ac:dyDescent="0.25">
      <c r="A76" s="389" t="s">
        <v>35</v>
      </c>
      <c r="B76" s="389"/>
      <c r="C76" s="389"/>
      <c r="D76" s="389"/>
      <c r="E76" s="389"/>
      <c r="F76" s="389"/>
      <c r="G76" s="389"/>
      <c r="H76" s="389"/>
      <c r="I76" s="126"/>
      <c r="J76" s="126"/>
      <c r="K76" s="130"/>
      <c r="L76" s="130"/>
      <c r="M76" s="130"/>
      <c r="N76" s="130"/>
      <c r="O76" s="130"/>
      <c r="P76" s="130"/>
      <c r="Q76" s="130"/>
      <c r="R76" s="130"/>
    </row>
    <row r="77" spans="1:18" ht="28.5" customHeight="1" x14ac:dyDescent="0.25">
      <c r="A77" s="414" t="s">
        <v>91</v>
      </c>
      <c r="B77" s="414"/>
      <c r="C77" s="414"/>
      <c r="D77" s="414"/>
      <c r="E77" s="414"/>
      <c r="F77" s="414"/>
      <c r="G77" s="414"/>
      <c r="H77" s="414"/>
      <c r="I77" s="125"/>
      <c r="J77" s="125"/>
      <c r="K77" s="130"/>
      <c r="L77" s="130"/>
      <c r="M77" s="130"/>
      <c r="N77" s="130"/>
      <c r="O77" s="130"/>
      <c r="P77" s="130"/>
      <c r="Q77" s="130"/>
      <c r="R77" s="130"/>
    </row>
    <row r="78" spans="1:18" ht="57.75" customHeight="1" x14ac:dyDescent="0.25">
      <c r="A78" s="414" t="s">
        <v>92</v>
      </c>
      <c r="B78" s="414"/>
      <c r="C78" s="414"/>
      <c r="D78" s="414"/>
      <c r="E78" s="414"/>
      <c r="F78" s="414"/>
      <c r="G78" s="414"/>
      <c r="H78" s="414"/>
      <c r="I78" s="125"/>
      <c r="J78" s="125"/>
      <c r="K78" s="130"/>
      <c r="L78" s="130"/>
      <c r="M78" s="130"/>
      <c r="N78" s="130"/>
      <c r="O78" s="130"/>
      <c r="P78" s="130"/>
      <c r="Q78" s="130"/>
      <c r="R78" s="130"/>
    </row>
    <row r="79" spans="1:18" ht="17.25" customHeight="1" x14ac:dyDescent="0.25">
      <c r="A79" s="419"/>
      <c r="B79" s="419"/>
      <c r="C79" s="419"/>
      <c r="D79" s="419"/>
      <c r="E79" s="419"/>
      <c r="F79" s="419"/>
      <c r="G79" s="419"/>
      <c r="H79" s="419"/>
      <c r="I79" s="126"/>
      <c r="J79" s="126"/>
      <c r="K79" s="130"/>
      <c r="L79" s="130"/>
      <c r="M79" s="130"/>
      <c r="N79" s="130"/>
      <c r="O79" s="130"/>
      <c r="P79" s="130"/>
      <c r="Q79" s="130"/>
      <c r="R79" s="130"/>
    </row>
    <row r="80" spans="1:18" x14ac:dyDescent="0.25">
      <c r="A80" s="389" t="s">
        <v>54</v>
      </c>
      <c r="B80" s="389"/>
      <c r="C80" s="389"/>
      <c r="D80" s="389"/>
      <c r="E80" s="389"/>
      <c r="F80" s="389"/>
      <c r="G80" s="389"/>
      <c r="H80" s="389"/>
      <c r="I80" s="127"/>
      <c r="J80" s="127"/>
      <c r="K80" s="124"/>
      <c r="L80" s="124"/>
      <c r="M80" s="124"/>
      <c r="N80" s="124"/>
      <c r="O80" s="124"/>
      <c r="P80" s="124"/>
      <c r="Q80" s="124"/>
      <c r="R80" s="124"/>
    </row>
    <row r="81" spans="1:18" ht="13.5" customHeight="1" x14ac:dyDescent="0.25">
      <c r="A81" s="395"/>
      <c r="B81" s="395"/>
      <c r="C81" s="395"/>
      <c r="D81" s="395"/>
      <c r="E81" s="395"/>
      <c r="F81" s="395"/>
      <c r="G81" s="395"/>
      <c r="H81" s="395"/>
      <c r="I81" s="128"/>
      <c r="J81" s="128"/>
      <c r="K81" s="124"/>
      <c r="L81" s="124"/>
      <c r="M81" s="124"/>
      <c r="N81" s="124"/>
      <c r="O81" s="124"/>
      <c r="P81" s="124"/>
      <c r="Q81" s="124"/>
      <c r="R81" s="124"/>
    </row>
    <row r="82" spans="1:18" ht="15.75" customHeight="1" x14ac:dyDescent="0.25">
      <c r="A82" s="416" t="s">
        <v>165</v>
      </c>
      <c r="B82" s="417"/>
      <c r="C82" s="417"/>
      <c r="D82" s="417"/>
      <c r="E82" s="417"/>
      <c r="F82" s="417"/>
      <c r="G82" s="417"/>
      <c r="H82" s="417"/>
      <c r="I82" s="130"/>
      <c r="J82" s="130"/>
      <c r="K82" s="130"/>
      <c r="L82" s="130"/>
      <c r="M82" s="130"/>
      <c r="N82" s="130"/>
      <c r="O82" s="130"/>
      <c r="P82" s="130"/>
      <c r="Q82" s="130"/>
      <c r="R82" s="130"/>
    </row>
    <row r="83" spans="1:18" x14ac:dyDescent="0.25">
      <c r="A83" s="141"/>
      <c r="B83" s="141"/>
      <c r="C83" s="141"/>
      <c r="D83" s="141"/>
      <c r="E83" s="141"/>
      <c r="F83" s="141"/>
      <c r="G83" s="141"/>
      <c r="H83" s="141"/>
      <c r="I83" s="131"/>
      <c r="J83" s="131"/>
      <c r="K83" s="131"/>
      <c r="L83" s="131"/>
      <c r="M83" s="131"/>
      <c r="N83" s="131"/>
      <c r="O83" s="131"/>
      <c r="P83" s="131"/>
      <c r="Q83" s="131"/>
      <c r="R83" s="131"/>
    </row>
    <row r="84" spans="1:18" x14ac:dyDescent="0.25">
      <c r="A84" s="389" t="s">
        <v>194</v>
      </c>
      <c r="B84" s="389"/>
      <c r="C84" s="389"/>
      <c r="D84" s="389"/>
      <c r="E84" s="389"/>
      <c r="F84" s="389"/>
      <c r="G84" s="389"/>
      <c r="H84" s="389"/>
    </row>
    <row r="86" spans="1:18" ht="17.25" customHeight="1" x14ac:dyDescent="0.25">
      <c r="A86" s="390" t="s">
        <v>215</v>
      </c>
      <c r="B86" s="390"/>
      <c r="C86" s="390"/>
      <c r="D86" s="390"/>
      <c r="E86" s="390"/>
      <c r="F86" s="390"/>
      <c r="G86" s="390"/>
      <c r="H86" s="390"/>
      <c r="I86" s="132"/>
      <c r="J86" s="132"/>
      <c r="K86" s="132"/>
      <c r="L86" s="132"/>
      <c r="M86" s="132"/>
      <c r="N86" s="132"/>
      <c r="O86" s="132"/>
      <c r="P86" s="132"/>
    </row>
    <row r="87" spans="1:18" ht="15.75" customHeight="1" x14ac:dyDescent="0.25">
      <c r="A87" s="390" t="s">
        <v>216</v>
      </c>
      <c r="B87" s="390"/>
      <c r="C87" s="390"/>
      <c r="D87" s="390"/>
      <c r="E87" s="390"/>
      <c r="F87" s="390"/>
      <c r="G87" s="390"/>
      <c r="H87" s="390"/>
      <c r="I87" s="132"/>
      <c r="J87" s="132"/>
      <c r="K87" s="132"/>
      <c r="L87" s="132"/>
      <c r="M87" s="132"/>
      <c r="N87" s="132"/>
      <c r="O87" s="132"/>
      <c r="P87" s="132"/>
    </row>
    <row r="88" spans="1:18" ht="20.25" customHeight="1" x14ac:dyDescent="0.25">
      <c r="A88" s="390" t="s">
        <v>218</v>
      </c>
      <c r="B88" s="390"/>
      <c r="C88" s="390"/>
      <c r="D88" s="390"/>
      <c r="E88" s="390"/>
      <c r="F88" s="390"/>
      <c r="G88" s="390"/>
      <c r="H88" s="390"/>
      <c r="I88" s="133"/>
      <c r="J88" s="133"/>
      <c r="K88" s="133"/>
      <c r="L88" s="133"/>
      <c r="M88" s="133"/>
      <c r="N88" s="133"/>
      <c r="O88" s="133"/>
      <c r="P88" s="133"/>
    </row>
    <row r="89" spans="1:18" ht="51.75" customHeight="1" x14ac:dyDescent="0.25">
      <c r="I89" s="134"/>
      <c r="J89" s="134"/>
      <c r="K89" s="134"/>
      <c r="L89" s="134"/>
      <c r="M89" s="134"/>
      <c r="N89" s="134"/>
      <c r="O89" s="134"/>
      <c r="P89" s="134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S31"/>
  <sheetViews>
    <sheetView topLeftCell="C1" zoomScaleNormal="100" workbookViewId="0">
      <pane xSplit="2" ySplit="7" topLeftCell="E27" activePane="bottomRight" state="frozen"/>
      <selection activeCell="C1" sqref="C1"/>
      <selection pane="topRight" activeCell="E1" sqref="E1"/>
      <selection pane="bottomLeft" activeCell="C8" sqref="C8"/>
      <selection pane="bottomRight" activeCell="K14" sqref="K14"/>
    </sheetView>
  </sheetViews>
  <sheetFormatPr defaultRowHeight="15" x14ac:dyDescent="0.25"/>
  <cols>
    <col min="1" max="1" width="9.42578125" customWidth="1"/>
    <col min="2" max="2" width="15.42578125" customWidth="1"/>
    <col min="3" max="3" width="17.28515625" customWidth="1"/>
    <col min="4" max="4" width="35.5703125" bestFit="1" customWidth="1"/>
    <col min="5" max="5" width="32.28515625" customWidth="1"/>
    <col min="6" max="6" width="31.85546875" customWidth="1"/>
    <col min="7" max="7" width="15.85546875" customWidth="1"/>
    <col min="8" max="8" width="15" customWidth="1"/>
    <col min="9" max="9" width="15.85546875" customWidth="1"/>
    <col min="10" max="10" width="15.5703125" customWidth="1"/>
    <col min="11" max="11" width="15.28515625" customWidth="1"/>
    <col min="12" max="12" width="12.140625" customWidth="1"/>
    <col min="18" max="18" width="23.28515625" customWidth="1"/>
  </cols>
  <sheetData>
    <row r="2" spans="1:19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9" ht="15.75" x14ac:dyDescent="0.25">
      <c r="E3" t="s">
        <v>243</v>
      </c>
      <c r="I3" s="87"/>
    </row>
    <row r="4" spans="1:19" s="94" customFormat="1" ht="17.25" thickBot="1" x14ac:dyDescent="0.35">
      <c r="A4" s="95"/>
      <c r="B4" s="95"/>
      <c r="C4" s="95"/>
      <c r="D4" s="95"/>
      <c r="E4" s="95"/>
      <c r="M4" s="297" t="s">
        <v>189</v>
      </c>
      <c r="N4" s="297"/>
    </row>
    <row r="5" spans="1:19" s="94" customFormat="1" ht="36" customHeight="1" x14ac:dyDescent="0.25">
      <c r="A5" s="298" t="s">
        <v>174</v>
      </c>
      <c r="B5" s="300" t="s">
        <v>204</v>
      </c>
      <c r="C5" s="300"/>
      <c r="D5" s="300" t="s">
        <v>221</v>
      </c>
      <c r="E5" s="300" t="s">
        <v>210</v>
      </c>
      <c r="F5" s="302" t="s">
        <v>220</v>
      </c>
      <c r="G5" s="290" t="s">
        <v>168</v>
      </c>
      <c r="H5" s="286" t="s">
        <v>169</v>
      </c>
      <c r="I5" s="286" t="s">
        <v>175</v>
      </c>
      <c r="J5" s="286" t="s">
        <v>176</v>
      </c>
      <c r="K5" s="288" t="s">
        <v>177</v>
      </c>
      <c r="L5" s="290" t="s">
        <v>166</v>
      </c>
      <c r="M5" s="286" t="s">
        <v>171</v>
      </c>
      <c r="N5" s="292" t="s">
        <v>172</v>
      </c>
      <c r="O5" s="294" t="s">
        <v>208</v>
      </c>
      <c r="P5" s="295"/>
      <c r="Q5" s="296"/>
      <c r="R5" s="282" t="s">
        <v>178</v>
      </c>
    </row>
    <row r="6" spans="1:19" s="94" customFormat="1" ht="66.75" customHeight="1" x14ac:dyDescent="0.25">
      <c r="A6" s="299"/>
      <c r="B6" s="136" t="s">
        <v>209</v>
      </c>
      <c r="C6" s="136" t="s">
        <v>211</v>
      </c>
      <c r="D6" s="301"/>
      <c r="E6" s="301"/>
      <c r="F6" s="303"/>
      <c r="G6" s="291"/>
      <c r="H6" s="287"/>
      <c r="I6" s="287"/>
      <c r="J6" s="287"/>
      <c r="K6" s="289"/>
      <c r="L6" s="291"/>
      <c r="M6" s="287"/>
      <c r="N6" s="293"/>
      <c r="O6" s="137" t="s">
        <v>170</v>
      </c>
      <c r="P6" s="137" t="s">
        <v>171</v>
      </c>
      <c r="Q6" s="138" t="s">
        <v>172</v>
      </c>
      <c r="R6" s="283"/>
    </row>
    <row r="7" spans="1:19" s="94" customFormat="1" ht="24.75" customHeight="1" x14ac:dyDescent="0.25">
      <c r="A7" s="139">
        <v>1</v>
      </c>
      <c r="B7" s="136">
        <v>2</v>
      </c>
      <c r="C7" s="139">
        <v>3</v>
      </c>
      <c r="D7" s="136">
        <v>4</v>
      </c>
      <c r="E7" s="139">
        <v>5</v>
      </c>
      <c r="F7" s="136">
        <v>6</v>
      </c>
      <c r="G7" s="139">
        <v>7</v>
      </c>
      <c r="H7" s="136">
        <v>8</v>
      </c>
      <c r="I7" s="139">
        <v>9</v>
      </c>
      <c r="J7" s="136">
        <v>10</v>
      </c>
      <c r="K7" s="139">
        <v>11</v>
      </c>
      <c r="L7" s="136">
        <v>12</v>
      </c>
      <c r="M7" s="139">
        <v>13</v>
      </c>
      <c r="N7" s="136">
        <v>14</v>
      </c>
      <c r="O7" s="139">
        <v>15</v>
      </c>
      <c r="P7" s="136">
        <v>16</v>
      </c>
      <c r="Q7" s="139">
        <v>17</v>
      </c>
      <c r="R7" s="136">
        <v>18</v>
      </c>
    </row>
    <row r="8" spans="1:19" s="163" customFormat="1" ht="57" x14ac:dyDescent="0.25">
      <c r="A8" s="284" t="s">
        <v>244</v>
      </c>
      <c r="B8" s="285"/>
      <c r="C8" s="162"/>
      <c r="D8" s="162" t="s">
        <v>245</v>
      </c>
      <c r="E8" s="162" t="s">
        <v>267</v>
      </c>
      <c r="F8" s="162" t="s">
        <v>268</v>
      </c>
      <c r="G8" s="166">
        <f>SUM(G9:G17)</f>
        <v>10935767.399999999</v>
      </c>
      <c r="H8" s="166">
        <f>SUM(H9:H17)</f>
        <v>17358714.5</v>
      </c>
      <c r="I8" s="166">
        <f t="shared" ref="I8:K8" si="0">SUM(I9:I17)</f>
        <v>26177640.399999999</v>
      </c>
      <c r="J8" s="166">
        <f t="shared" si="0"/>
        <v>36896674.200000003</v>
      </c>
      <c r="K8" s="166">
        <f t="shared" si="0"/>
        <v>44631571.700000003</v>
      </c>
      <c r="L8" s="164"/>
      <c r="M8" s="164"/>
      <c r="N8" s="164"/>
      <c r="O8" s="165"/>
      <c r="P8" s="165"/>
      <c r="Q8" s="165"/>
      <c r="R8" s="162"/>
      <c r="S8" s="187"/>
    </row>
    <row r="9" spans="1:19" s="172" customFormat="1" ht="81" x14ac:dyDescent="0.25">
      <c r="A9" s="167"/>
      <c r="B9" s="167"/>
      <c r="C9" s="167">
        <v>11001</v>
      </c>
      <c r="D9" s="168" t="s">
        <v>250</v>
      </c>
      <c r="E9" s="167" t="s">
        <v>271</v>
      </c>
      <c r="F9" s="167" t="s">
        <v>269</v>
      </c>
      <c r="G9" s="169">
        <v>1285129.5</v>
      </c>
      <c r="H9" s="169">
        <v>1285129.5</v>
      </c>
      <c r="I9" s="174">
        <v>1725200</v>
      </c>
      <c r="J9" s="174">
        <v>1728800</v>
      </c>
      <c r="K9" s="174">
        <v>1748400</v>
      </c>
      <c r="L9" s="170"/>
      <c r="M9" s="170"/>
      <c r="N9" s="170"/>
      <c r="O9" s="171"/>
      <c r="P9" s="171"/>
      <c r="Q9" s="171"/>
      <c r="R9" s="167" t="s">
        <v>526</v>
      </c>
    </row>
    <row r="10" spans="1:19" s="172" customFormat="1" ht="67.5" x14ac:dyDescent="0.25">
      <c r="A10" s="167"/>
      <c r="B10" s="167"/>
      <c r="C10" s="167">
        <v>11002</v>
      </c>
      <c r="D10" s="173" t="s">
        <v>251</v>
      </c>
      <c r="E10" s="167" t="s">
        <v>272</v>
      </c>
      <c r="F10" s="167" t="s">
        <v>269</v>
      </c>
      <c r="G10" s="174">
        <v>8853783.6999999993</v>
      </c>
      <c r="H10" s="174">
        <v>7000000</v>
      </c>
      <c r="I10" s="174">
        <v>9921745.0999999996</v>
      </c>
      <c r="J10" s="174">
        <v>9921745.0999999996</v>
      </c>
      <c r="K10" s="174">
        <v>9921745.0999999996</v>
      </c>
      <c r="L10" s="170"/>
      <c r="M10" s="170"/>
      <c r="N10" s="170"/>
      <c r="O10" s="171"/>
      <c r="P10" s="171"/>
      <c r="Q10" s="171"/>
      <c r="R10" s="167" t="s">
        <v>520</v>
      </c>
    </row>
    <row r="11" spans="1:19" s="172" customFormat="1" ht="94.5" x14ac:dyDescent="0.25">
      <c r="A11" s="167"/>
      <c r="B11" s="167"/>
      <c r="C11" s="167">
        <v>11013</v>
      </c>
      <c r="D11" s="173" t="s">
        <v>530</v>
      </c>
      <c r="E11" s="167" t="s">
        <v>532</v>
      </c>
      <c r="F11" s="167" t="s">
        <v>269</v>
      </c>
      <c r="G11" s="174">
        <v>28630</v>
      </c>
      <c r="H11" s="174">
        <v>166600</v>
      </c>
      <c r="I11" s="174">
        <v>166600</v>
      </c>
      <c r="J11" s="174">
        <v>166600</v>
      </c>
      <c r="K11" s="174">
        <v>166600</v>
      </c>
      <c r="L11" s="170"/>
      <c r="M11" s="170"/>
      <c r="N11" s="170"/>
      <c r="O11" s="171"/>
      <c r="P11" s="171"/>
      <c r="Q11" s="171"/>
      <c r="R11" s="167"/>
    </row>
    <row r="12" spans="1:19" s="172" customFormat="1" ht="54" x14ac:dyDescent="0.25">
      <c r="A12" s="167"/>
      <c r="B12" s="167"/>
      <c r="C12" s="167">
        <v>31002</v>
      </c>
      <c r="D12" s="173" t="s">
        <v>252</v>
      </c>
      <c r="E12" s="167" t="s">
        <v>270</v>
      </c>
      <c r="F12" s="167" t="s">
        <v>273</v>
      </c>
      <c r="G12" s="174">
        <v>412421.1</v>
      </c>
      <c r="H12" s="174">
        <v>3124000</v>
      </c>
      <c r="I12" s="174">
        <v>3187937.9</v>
      </c>
      <c r="J12" s="174">
        <v>4000000</v>
      </c>
      <c r="K12" s="174">
        <v>4000000</v>
      </c>
      <c r="L12" s="170"/>
      <c r="M12" s="170"/>
      <c r="N12" s="170"/>
      <c r="O12" s="171"/>
      <c r="P12" s="171"/>
      <c r="Q12" s="171"/>
      <c r="R12" s="167" t="s">
        <v>521</v>
      </c>
    </row>
    <row r="13" spans="1:19" s="172" customFormat="1" ht="67.5" x14ac:dyDescent="0.25">
      <c r="A13" s="167"/>
      <c r="B13" s="167"/>
      <c r="C13" s="167">
        <v>31009</v>
      </c>
      <c r="D13" s="173" t="s">
        <v>253</v>
      </c>
      <c r="E13" s="167" t="s">
        <v>274</v>
      </c>
      <c r="F13" s="167" t="s">
        <v>273</v>
      </c>
      <c r="G13" s="174">
        <v>0</v>
      </c>
      <c r="H13" s="174">
        <v>1000000</v>
      </c>
      <c r="I13" s="174">
        <v>3042440</v>
      </c>
      <c r="J13" s="174">
        <v>3000000</v>
      </c>
      <c r="K13" s="174">
        <v>1334826.6000000001</v>
      </c>
      <c r="L13" s="170"/>
      <c r="M13" s="170"/>
      <c r="N13" s="170"/>
      <c r="O13" s="171"/>
      <c r="P13" s="171"/>
      <c r="Q13" s="171"/>
      <c r="R13" s="167" t="s">
        <v>521</v>
      </c>
    </row>
    <row r="14" spans="1:19" s="172" customFormat="1" ht="54" x14ac:dyDescent="0.25">
      <c r="A14" s="167"/>
      <c r="B14" s="167"/>
      <c r="C14" s="167">
        <v>31012</v>
      </c>
      <c r="D14" s="173" t="s">
        <v>254</v>
      </c>
      <c r="E14" s="167" t="s">
        <v>275</v>
      </c>
      <c r="F14" s="167" t="s">
        <v>273</v>
      </c>
      <c r="G14" s="174">
        <v>50378.1</v>
      </c>
      <c r="H14" s="174">
        <v>582985</v>
      </c>
      <c r="I14" s="174">
        <v>1033717.4</v>
      </c>
      <c r="J14" s="174">
        <v>979529.1</v>
      </c>
      <c r="K14" s="174">
        <v>360000</v>
      </c>
      <c r="L14" s="170"/>
      <c r="M14" s="170"/>
      <c r="N14" s="170"/>
      <c r="O14" s="171"/>
      <c r="P14" s="171"/>
      <c r="Q14" s="171"/>
      <c r="R14" s="167"/>
    </row>
    <row r="15" spans="1:19" s="172" customFormat="1" ht="54" x14ac:dyDescent="0.25">
      <c r="A15" s="167"/>
      <c r="B15" s="167"/>
      <c r="C15" s="167">
        <v>31013</v>
      </c>
      <c r="D15" s="173" t="s">
        <v>255</v>
      </c>
      <c r="E15" s="167" t="s">
        <v>276</v>
      </c>
      <c r="F15" s="167" t="s">
        <v>273</v>
      </c>
      <c r="G15" s="174">
        <v>305425</v>
      </c>
      <c r="H15" s="174">
        <v>2000000</v>
      </c>
      <c r="I15" s="174">
        <v>6000000</v>
      </c>
      <c r="J15" s="174">
        <v>16000000</v>
      </c>
      <c r="K15" s="174">
        <v>26000000</v>
      </c>
      <c r="L15" s="170"/>
      <c r="M15" s="170"/>
      <c r="N15" s="170"/>
      <c r="O15" s="171"/>
      <c r="P15" s="171"/>
      <c r="Q15" s="171"/>
      <c r="R15" s="167" t="s">
        <v>527</v>
      </c>
    </row>
    <row r="16" spans="1:19" s="172" customFormat="1" ht="54" x14ac:dyDescent="0.25">
      <c r="A16" s="167"/>
      <c r="B16" s="167"/>
      <c r="C16" s="167">
        <v>31014</v>
      </c>
      <c r="D16" s="173" t="s">
        <v>256</v>
      </c>
      <c r="E16" s="167" t="s">
        <v>277</v>
      </c>
      <c r="F16" s="167" t="s">
        <v>273</v>
      </c>
      <c r="G16" s="174">
        <v>0</v>
      </c>
      <c r="H16" s="174">
        <v>200000</v>
      </c>
      <c r="I16" s="174">
        <v>1100000</v>
      </c>
      <c r="J16" s="174">
        <v>1100000</v>
      </c>
      <c r="K16" s="174">
        <v>1100000</v>
      </c>
      <c r="L16" s="170"/>
      <c r="M16" s="170"/>
      <c r="N16" s="170"/>
      <c r="O16" s="171"/>
      <c r="P16" s="171"/>
      <c r="Q16" s="171"/>
      <c r="R16" s="167" t="s">
        <v>528</v>
      </c>
    </row>
    <row r="17" spans="1:18" s="172" customFormat="1" ht="108" x14ac:dyDescent="0.25">
      <c r="A17" s="178"/>
      <c r="B17" s="179"/>
      <c r="C17" s="167">
        <v>31022</v>
      </c>
      <c r="D17" s="173" t="s">
        <v>278</v>
      </c>
      <c r="E17" s="167" t="s">
        <v>279</v>
      </c>
      <c r="F17" s="167" t="s">
        <v>280</v>
      </c>
      <c r="G17" s="174">
        <v>0</v>
      </c>
      <c r="H17" s="174">
        <v>2000000</v>
      </c>
      <c r="I17" s="174"/>
      <c r="J17" s="174"/>
      <c r="K17" s="174"/>
      <c r="L17" s="170"/>
      <c r="M17" s="170"/>
      <c r="N17" s="170"/>
      <c r="O17" s="171"/>
      <c r="P17" s="171"/>
      <c r="Q17" s="171"/>
      <c r="R17" s="167"/>
    </row>
    <row r="18" spans="1:18" s="163" customFormat="1" ht="57" x14ac:dyDescent="0.25">
      <c r="A18" s="284" t="s">
        <v>246</v>
      </c>
      <c r="B18" s="285"/>
      <c r="C18" s="162"/>
      <c r="D18" s="162" t="s">
        <v>257</v>
      </c>
      <c r="E18" s="162" t="s">
        <v>281</v>
      </c>
      <c r="F18" s="162" t="s">
        <v>282</v>
      </c>
      <c r="G18" s="166">
        <f>SUM(G19:G20)</f>
        <v>1300000</v>
      </c>
      <c r="H18" s="166">
        <f t="shared" ref="H18:K18" si="1">SUM(H19:H20)</f>
        <v>1600882.8</v>
      </c>
      <c r="I18" s="166">
        <f t="shared" si="1"/>
        <v>2570000</v>
      </c>
      <c r="J18" s="166">
        <f t="shared" si="1"/>
        <v>2570000</v>
      </c>
      <c r="K18" s="166">
        <f t="shared" si="1"/>
        <v>2570000</v>
      </c>
      <c r="L18" s="164"/>
      <c r="M18" s="164"/>
      <c r="N18" s="164"/>
      <c r="O18" s="165"/>
      <c r="P18" s="165"/>
      <c r="Q18" s="165"/>
      <c r="R18" s="162"/>
    </row>
    <row r="19" spans="1:18" s="172" customFormat="1" ht="81" x14ac:dyDescent="0.25">
      <c r="A19" s="167"/>
      <c r="B19" s="167"/>
      <c r="C19" s="167">
        <v>11001</v>
      </c>
      <c r="D19" s="175" t="s">
        <v>257</v>
      </c>
      <c r="E19" s="175" t="s">
        <v>283</v>
      </c>
      <c r="F19" s="167" t="s">
        <v>269</v>
      </c>
      <c r="G19" s="169">
        <v>300000</v>
      </c>
      <c r="H19" s="169">
        <v>350000</v>
      </c>
      <c r="I19" s="169">
        <v>350000</v>
      </c>
      <c r="J19" s="169">
        <v>350000</v>
      </c>
      <c r="K19" s="169">
        <v>350000</v>
      </c>
      <c r="L19" s="170"/>
      <c r="M19" s="170"/>
      <c r="N19" s="170"/>
      <c r="O19" s="171"/>
      <c r="P19" s="171"/>
      <c r="Q19" s="171"/>
      <c r="R19" s="167"/>
    </row>
    <row r="20" spans="1:18" s="172" customFormat="1" ht="54" x14ac:dyDescent="0.25">
      <c r="A20" s="167"/>
      <c r="B20" s="167"/>
      <c r="C20" s="167">
        <v>21001</v>
      </c>
      <c r="D20" s="173" t="s">
        <v>258</v>
      </c>
      <c r="E20" s="167" t="s">
        <v>284</v>
      </c>
      <c r="F20" s="167" t="s">
        <v>286</v>
      </c>
      <c r="G20" s="174">
        <v>1000000</v>
      </c>
      <c r="H20" s="174">
        <v>1250882.8</v>
      </c>
      <c r="I20" s="169">
        <v>2220000</v>
      </c>
      <c r="J20" s="169">
        <v>2220000</v>
      </c>
      <c r="K20" s="169">
        <v>2220000</v>
      </c>
      <c r="L20" s="170"/>
      <c r="M20" s="170"/>
      <c r="N20" s="170"/>
      <c r="O20" s="171"/>
      <c r="P20" s="171"/>
      <c r="Q20" s="171"/>
      <c r="R20" s="167" t="s">
        <v>529</v>
      </c>
    </row>
    <row r="21" spans="1:18" s="163" customFormat="1" ht="57" x14ac:dyDescent="0.25">
      <c r="A21" s="284" t="s">
        <v>247</v>
      </c>
      <c r="B21" s="285"/>
      <c r="C21" s="162"/>
      <c r="D21" s="162" t="s">
        <v>264</v>
      </c>
      <c r="E21" s="162" t="s">
        <v>285</v>
      </c>
      <c r="F21" s="162" t="s">
        <v>287</v>
      </c>
      <c r="G21" s="166">
        <f>SUM(G22)</f>
        <v>294982.8</v>
      </c>
      <c r="H21" s="166">
        <f t="shared" ref="H21:K21" si="2">SUM(H22)</f>
        <v>300000</v>
      </c>
      <c r="I21" s="166">
        <f t="shared" si="2"/>
        <v>353600</v>
      </c>
      <c r="J21" s="166">
        <f t="shared" si="2"/>
        <v>356600</v>
      </c>
      <c r="K21" s="166">
        <f t="shared" si="2"/>
        <v>362700</v>
      </c>
      <c r="L21" s="164"/>
      <c r="M21" s="164"/>
      <c r="N21" s="164"/>
      <c r="O21" s="165"/>
      <c r="P21" s="165"/>
      <c r="Q21" s="165"/>
      <c r="R21" s="162"/>
    </row>
    <row r="22" spans="1:18" s="172" customFormat="1" ht="108" x14ac:dyDescent="0.25">
      <c r="A22" s="167"/>
      <c r="B22" s="167"/>
      <c r="C22" s="167">
        <v>11001</v>
      </c>
      <c r="D22" s="176" t="s">
        <v>259</v>
      </c>
      <c r="E22" s="176" t="s">
        <v>288</v>
      </c>
      <c r="F22" s="167" t="s">
        <v>269</v>
      </c>
      <c r="G22" s="174">
        <v>294982.8</v>
      </c>
      <c r="H22" s="174">
        <v>300000</v>
      </c>
      <c r="I22" s="174">
        <v>353600</v>
      </c>
      <c r="J22" s="174">
        <v>356600</v>
      </c>
      <c r="K22" s="174">
        <v>362700</v>
      </c>
      <c r="L22" s="170"/>
      <c r="M22" s="170"/>
      <c r="N22" s="170"/>
      <c r="O22" s="171"/>
      <c r="P22" s="171"/>
      <c r="Q22" s="171"/>
      <c r="R22" s="167" t="s">
        <v>519</v>
      </c>
    </row>
    <row r="23" spans="1:18" s="163" customFormat="1" ht="57" x14ac:dyDescent="0.25">
      <c r="A23" s="284" t="s">
        <v>248</v>
      </c>
      <c r="B23" s="285"/>
      <c r="C23" s="162"/>
      <c r="D23" s="162" t="s">
        <v>265</v>
      </c>
      <c r="E23" s="162" t="s">
        <v>289</v>
      </c>
      <c r="F23" s="162" t="s">
        <v>290</v>
      </c>
      <c r="G23" s="166">
        <f>SUM(G24:G25)</f>
        <v>1415412.9</v>
      </c>
      <c r="H23" s="166">
        <f t="shared" ref="H23:K23" si="3">SUM(H24:H25)</f>
        <v>4581000</v>
      </c>
      <c r="I23" s="166">
        <f>SUM(I24:I25)</f>
        <v>1653279.3</v>
      </c>
      <c r="J23" s="166">
        <f t="shared" si="3"/>
        <v>28667.9</v>
      </c>
      <c r="K23" s="166">
        <f t="shared" si="3"/>
        <v>0</v>
      </c>
      <c r="L23" s="164"/>
      <c r="M23" s="164"/>
      <c r="N23" s="164"/>
      <c r="O23" s="165"/>
      <c r="P23" s="165"/>
      <c r="Q23" s="165"/>
      <c r="R23" s="162"/>
    </row>
    <row r="24" spans="1:18" s="172" customFormat="1" ht="81" x14ac:dyDescent="0.25">
      <c r="A24" s="167"/>
      <c r="B24" s="167"/>
      <c r="C24" s="167">
        <v>11007</v>
      </c>
      <c r="D24" s="175" t="s">
        <v>260</v>
      </c>
      <c r="E24" s="167" t="s">
        <v>291</v>
      </c>
      <c r="F24" s="167" t="s">
        <v>269</v>
      </c>
      <c r="G24" s="174">
        <v>102064.7</v>
      </c>
      <c r="H24" s="174">
        <v>51000</v>
      </c>
      <c r="I24" s="174">
        <v>53279.3</v>
      </c>
      <c r="J24" s="174">
        <v>28667.9</v>
      </c>
      <c r="K24" s="167"/>
      <c r="L24" s="170"/>
      <c r="M24" s="170"/>
      <c r="N24" s="170"/>
      <c r="O24" s="171"/>
      <c r="P24" s="171"/>
      <c r="Q24" s="171"/>
      <c r="R24" s="167"/>
    </row>
    <row r="25" spans="1:18" s="172" customFormat="1" ht="54" x14ac:dyDescent="0.25">
      <c r="A25" s="167"/>
      <c r="B25" s="167"/>
      <c r="C25" s="167">
        <v>31010</v>
      </c>
      <c r="D25" s="175" t="s">
        <v>261</v>
      </c>
      <c r="E25" s="167" t="s">
        <v>292</v>
      </c>
      <c r="F25" s="167" t="s">
        <v>273</v>
      </c>
      <c r="G25" s="174">
        <v>1313348.2</v>
      </c>
      <c r="H25" s="174">
        <v>4530000</v>
      </c>
      <c r="I25" s="174">
        <v>1600000</v>
      </c>
      <c r="J25" s="174"/>
      <c r="K25" s="174"/>
      <c r="L25" s="170"/>
      <c r="M25" s="170"/>
      <c r="N25" s="170"/>
      <c r="O25" s="171"/>
      <c r="P25" s="171"/>
      <c r="Q25" s="171"/>
      <c r="R25" s="167"/>
    </row>
    <row r="26" spans="1:18" s="163" customFormat="1" ht="71.25" x14ac:dyDescent="0.25">
      <c r="A26" s="284" t="s">
        <v>249</v>
      </c>
      <c r="B26" s="285"/>
      <c r="C26" s="162"/>
      <c r="D26" s="162" t="s">
        <v>266</v>
      </c>
      <c r="E26" s="162" t="s">
        <v>293</v>
      </c>
      <c r="F26" s="162" t="s">
        <v>294</v>
      </c>
      <c r="G26" s="166">
        <f>SUM(G27:G28)</f>
        <v>465309.69999999995</v>
      </c>
      <c r="H26" s="166">
        <f t="shared" ref="H26:K26" si="4">SUM(H27:H28)</f>
        <v>450893.8</v>
      </c>
      <c r="I26" s="166">
        <f t="shared" si="4"/>
        <v>494706.7</v>
      </c>
      <c r="J26" s="166">
        <f t="shared" si="4"/>
        <v>498909.3</v>
      </c>
      <c r="K26" s="166">
        <f t="shared" si="4"/>
        <v>501606.6</v>
      </c>
      <c r="L26" s="164"/>
      <c r="M26" s="164"/>
      <c r="N26" s="164"/>
      <c r="O26" s="165"/>
      <c r="P26" s="165"/>
      <c r="Q26" s="165"/>
      <c r="R26" s="162"/>
    </row>
    <row r="27" spans="1:18" s="172" customFormat="1" ht="67.5" x14ac:dyDescent="0.25">
      <c r="A27" s="167"/>
      <c r="B27" s="167"/>
      <c r="C27" s="167">
        <v>11001</v>
      </c>
      <c r="D27" s="176" t="s">
        <v>262</v>
      </c>
      <c r="E27" s="167" t="s">
        <v>295</v>
      </c>
      <c r="F27" s="167" t="s">
        <v>269</v>
      </c>
      <c r="G27" s="174">
        <v>460868.1</v>
      </c>
      <c r="H27" s="174">
        <v>441943.8</v>
      </c>
      <c r="I27" s="174">
        <v>485166.7</v>
      </c>
      <c r="J27" s="174">
        <v>489369.3</v>
      </c>
      <c r="K27" s="174">
        <v>492066.6</v>
      </c>
      <c r="L27" s="170"/>
      <c r="M27" s="170"/>
      <c r="N27" s="170"/>
      <c r="O27" s="171"/>
      <c r="P27" s="171"/>
      <c r="Q27" s="171"/>
      <c r="R27" s="167"/>
    </row>
    <row r="28" spans="1:18" s="172" customFormat="1" ht="54" x14ac:dyDescent="0.25">
      <c r="A28" s="167"/>
      <c r="B28" s="167"/>
      <c r="C28" s="167">
        <v>31001</v>
      </c>
      <c r="D28" s="177" t="s">
        <v>263</v>
      </c>
      <c r="E28" s="167" t="s">
        <v>296</v>
      </c>
      <c r="F28" s="167" t="s">
        <v>273</v>
      </c>
      <c r="G28" s="174">
        <v>4441.6000000000004</v>
      </c>
      <c r="H28" s="174">
        <v>8950</v>
      </c>
      <c r="I28" s="174">
        <v>9540</v>
      </c>
      <c r="J28" s="174">
        <v>9540</v>
      </c>
      <c r="K28" s="174">
        <v>9540</v>
      </c>
      <c r="L28" s="170"/>
      <c r="M28" s="170"/>
      <c r="N28" s="170"/>
      <c r="O28" s="171"/>
      <c r="P28" s="171"/>
      <c r="Q28" s="171"/>
      <c r="R28" s="167"/>
    </row>
    <row r="29" spans="1:18" ht="20.25" customHeight="1" x14ac:dyDescent="0.25">
      <c r="G29" s="273">
        <f>G8+G18+G21+G26+G23</f>
        <v>14411472.799999999</v>
      </c>
      <c r="H29" s="273">
        <f>H8+H18+H21+H26+H23</f>
        <v>24291491.100000001</v>
      </c>
      <c r="I29" s="273">
        <f t="shared" ref="I29:K29" si="5">I8+I18+I21+I26+I23</f>
        <v>31249226.399999999</v>
      </c>
      <c r="J29" s="273">
        <f t="shared" si="5"/>
        <v>40350851.399999999</v>
      </c>
      <c r="K29" s="273">
        <f t="shared" si="5"/>
        <v>48065878.300000004</v>
      </c>
      <c r="L29" s="180">
        <f t="shared" ref="L29:Q29" si="6">L8+L18+L21+L26+L23</f>
        <v>0</v>
      </c>
      <c r="M29" s="180">
        <f t="shared" si="6"/>
        <v>0</v>
      </c>
      <c r="N29" s="180">
        <f t="shared" si="6"/>
        <v>0</v>
      </c>
      <c r="O29" s="180">
        <f t="shared" si="6"/>
        <v>0</v>
      </c>
      <c r="P29" s="180">
        <f t="shared" si="6"/>
        <v>0</v>
      </c>
      <c r="Q29" s="180">
        <f t="shared" si="6"/>
        <v>0</v>
      </c>
    </row>
    <row r="31" spans="1:18" x14ac:dyDescent="0.25">
      <c r="B31" s="93" t="s">
        <v>232</v>
      </c>
      <c r="C31" s="259"/>
      <c r="D31" s="259"/>
      <c r="E31" s="261"/>
      <c r="F31" s="261"/>
      <c r="G31" s="261"/>
      <c r="H31" s="261"/>
      <c r="I31" s="261"/>
      <c r="J31" s="261"/>
      <c r="K31" s="261"/>
    </row>
  </sheetData>
  <mergeCells count="21">
    <mergeCell ref="A18:B18"/>
    <mergeCell ref="A21:B21"/>
    <mergeCell ref="A23:B23"/>
    <mergeCell ref="A26:B26"/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18"/>
  <sheetViews>
    <sheetView topLeftCell="A19" zoomScaleNormal="100" workbookViewId="0">
      <selection activeCell="J1" sqref="J1:K1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3" t="s">
        <v>45</v>
      </c>
      <c r="J1" s="250"/>
      <c r="K1" s="250"/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4" spans="1:12" x14ac:dyDescent="0.25">
      <c r="B4" s="304" t="s">
        <v>95</v>
      </c>
      <c r="C4" s="304" t="s">
        <v>96</v>
      </c>
      <c r="D4" s="304" t="s">
        <v>97</v>
      </c>
      <c r="E4" s="304" t="s">
        <v>4</v>
      </c>
      <c r="F4" s="304"/>
      <c r="G4" s="304"/>
      <c r="H4" s="304"/>
      <c r="I4" s="304"/>
      <c r="J4" s="304" t="s">
        <v>297</v>
      </c>
      <c r="K4" s="304" t="s">
        <v>103</v>
      </c>
      <c r="L4" s="304" t="s">
        <v>141</v>
      </c>
    </row>
    <row r="5" spans="1:12" x14ac:dyDescent="0.25">
      <c r="B5" s="304"/>
      <c r="C5" s="304"/>
      <c r="D5" s="304"/>
      <c r="E5" s="305" t="s">
        <v>98</v>
      </c>
      <c r="F5" s="306" t="s">
        <v>5</v>
      </c>
      <c r="G5" s="306"/>
      <c r="H5" s="306" t="s">
        <v>6</v>
      </c>
      <c r="I5" s="306"/>
      <c r="J5" s="304"/>
      <c r="K5" s="304"/>
      <c r="L5" s="304"/>
    </row>
    <row r="6" spans="1:12" ht="24.75" customHeight="1" x14ac:dyDescent="0.25">
      <c r="B6" s="304"/>
      <c r="C6" s="304"/>
      <c r="D6" s="304"/>
      <c r="E6" s="305"/>
      <c r="F6" s="161" t="s">
        <v>99</v>
      </c>
      <c r="G6" s="161" t="s">
        <v>100</v>
      </c>
      <c r="H6" s="161" t="s">
        <v>101</v>
      </c>
      <c r="I6" s="161" t="s">
        <v>102</v>
      </c>
      <c r="J6" s="304"/>
      <c r="K6" s="304"/>
      <c r="L6" s="304"/>
    </row>
    <row r="7" spans="1:12" ht="77.25" customHeight="1" x14ac:dyDescent="0.25">
      <c r="B7" s="307" t="s">
        <v>298</v>
      </c>
      <c r="C7" s="310">
        <v>1004</v>
      </c>
      <c r="D7" s="310" t="s">
        <v>245</v>
      </c>
      <c r="E7" s="181" t="s">
        <v>299</v>
      </c>
      <c r="F7" s="181">
        <v>56.15</v>
      </c>
      <c r="G7" s="181" t="s">
        <v>300</v>
      </c>
      <c r="H7" s="181">
        <v>54</v>
      </c>
      <c r="I7" s="181" t="s">
        <v>17</v>
      </c>
      <c r="J7" s="181" t="s">
        <v>301</v>
      </c>
      <c r="K7" s="310" t="s">
        <v>302</v>
      </c>
      <c r="L7" s="13" t="s">
        <v>303</v>
      </c>
    </row>
    <row r="8" spans="1:12" ht="121.5" x14ac:dyDescent="0.25">
      <c r="B8" s="308"/>
      <c r="C8" s="311"/>
      <c r="D8" s="311"/>
      <c r="E8" s="181" t="s">
        <v>304</v>
      </c>
      <c r="F8" s="181">
        <v>53</v>
      </c>
      <c r="G8" s="181" t="s">
        <v>300</v>
      </c>
      <c r="H8" s="181">
        <v>58</v>
      </c>
      <c r="I8" s="181" t="s">
        <v>17</v>
      </c>
      <c r="J8" s="181" t="s">
        <v>305</v>
      </c>
      <c r="K8" s="311"/>
      <c r="L8" s="13" t="s">
        <v>303</v>
      </c>
    </row>
    <row r="9" spans="1:12" ht="69" customHeight="1" x14ac:dyDescent="0.25">
      <c r="B9" s="309"/>
      <c r="C9" s="312"/>
      <c r="D9" s="312"/>
      <c r="E9" s="181" t="s">
        <v>306</v>
      </c>
      <c r="F9" s="181">
        <v>5.85</v>
      </c>
      <c r="G9" s="181" t="s">
        <v>300</v>
      </c>
      <c r="H9" s="181">
        <v>7</v>
      </c>
      <c r="I9" s="181" t="s">
        <v>17</v>
      </c>
      <c r="J9" s="181" t="s">
        <v>307</v>
      </c>
      <c r="K9" s="312"/>
      <c r="L9" s="13" t="s">
        <v>303</v>
      </c>
    </row>
    <row r="10" spans="1:12" ht="81" x14ac:dyDescent="0.25">
      <c r="B10" s="182" t="s">
        <v>308</v>
      </c>
      <c r="C10" s="183">
        <v>1017</v>
      </c>
      <c r="D10" s="167" t="s">
        <v>257</v>
      </c>
      <c r="E10" s="181" t="s">
        <v>309</v>
      </c>
      <c r="F10" s="181" t="s">
        <v>310</v>
      </c>
      <c r="G10" s="181" t="s">
        <v>300</v>
      </c>
      <c r="H10" s="181">
        <v>260</v>
      </c>
      <c r="I10" s="181" t="s">
        <v>17</v>
      </c>
      <c r="J10" s="184" t="s">
        <v>311</v>
      </c>
      <c r="K10" s="181"/>
      <c r="L10" s="13" t="s">
        <v>303</v>
      </c>
    </row>
    <row r="11" spans="1:12" ht="96" customHeight="1" x14ac:dyDescent="0.25">
      <c r="B11" s="182" t="s">
        <v>312</v>
      </c>
      <c r="C11" s="183">
        <v>1027</v>
      </c>
      <c r="D11" s="167" t="s">
        <v>313</v>
      </c>
      <c r="E11" s="181" t="s">
        <v>314</v>
      </c>
      <c r="F11" s="181">
        <v>5000</v>
      </c>
      <c r="G11" s="181" t="s">
        <v>315</v>
      </c>
      <c r="H11" s="181">
        <v>5000</v>
      </c>
      <c r="I11" s="181" t="s">
        <v>17</v>
      </c>
      <c r="J11" s="181" t="s">
        <v>316</v>
      </c>
      <c r="K11" s="181" t="s">
        <v>317</v>
      </c>
      <c r="L11" s="13" t="s">
        <v>303</v>
      </c>
    </row>
    <row r="12" spans="1:12" ht="91.5" customHeight="1" x14ac:dyDescent="0.25">
      <c r="B12" s="313" t="s">
        <v>289</v>
      </c>
      <c r="C12" s="310">
        <v>1072</v>
      </c>
      <c r="D12" s="310" t="s">
        <v>318</v>
      </c>
      <c r="E12" s="181" t="s">
        <v>319</v>
      </c>
      <c r="F12" s="181">
        <v>97.9</v>
      </c>
      <c r="G12" s="181" t="s">
        <v>315</v>
      </c>
      <c r="H12" s="181">
        <v>98.5</v>
      </c>
      <c r="I12" s="181" t="s">
        <v>17</v>
      </c>
      <c r="J12" s="316" t="s">
        <v>320</v>
      </c>
      <c r="K12" s="316" t="s">
        <v>321</v>
      </c>
      <c r="L12" s="13" t="s">
        <v>303</v>
      </c>
    </row>
    <row r="13" spans="1:12" ht="70.5" customHeight="1" x14ac:dyDescent="0.25">
      <c r="B13" s="314"/>
      <c r="C13" s="311"/>
      <c r="D13" s="311"/>
      <c r="E13" s="181" t="s">
        <v>322</v>
      </c>
      <c r="F13" s="181">
        <v>69.7</v>
      </c>
      <c r="G13" s="181" t="s">
        <v>315</v>
      </c>
      <c r="H13" s="181">
        <v>69.8</v>
      </c>
      <c r="I13" s="181" t="s">
        <v>17</v>
      </c>
      <c r="J13" s="317"/>
      <c r="K13" s="317"/>
      <c r="L13" s="13" t="s">
        <v>303</v>
      </c>
    </row>
    <row r="14" spans="1:12" ht="62.25" customHeight="1" x14ac:dyDescent="0.25">
      <c r="B14" s="315"/>
      <c r="C14" s="312"/>
      <c r="D14" s="312"/>
      <c r="E14" s="181" t="s">
        <v>323</v>
      </c>
      <c r="F14" s="181">
        <v>76.5</v>
      </c>
      <c r="G14" s="181" t="s">
        <v>315</v>
      </c>
      <c r="H14" s="181">
        <v>45</v>
      </c>
      <c r="I14" s="181" t="s">
        <v>324</v>
      </c>
      <c r="J14" s="318"/>
      <c r="K14" s="318"/>
      <c r="L14" s="13" t="s">
        <v>303</v>
      </c>
    </row>
    <row r="15" spans="1:12" x14ac:dyDescent="0.25">
      <c r="B15" s="167"/>
      <c r="C15" s="183">
        <v>1109</v>
      </c>
      <c r="D15" s="167"/>
      <c r="E15" s="181"/>
      <c r="F15" s="181"/>
      <c r="G15" s="181"/>
      <c r="H15" s="181"/>
      <c r="I15" s="181"/>
      <c r="J15" s="181"/>
      <c r="K15" s="181"/>
      <c r="L15" s="14"/>
    </row>
    <row r="18" spans="3:10" x14ac:dyDescent="0.25">
      <c r="C18" s="260" t="s">
        <v>233</v>
      </c>
      <c r="D18" s="259"/>
      <c r="E18" s="259"/>
      <c r="F18" s="259"/>
      <c r="G18" s="261"/>
      <c r="H18" s="261"/>
      <c r="I18" s="261"/>
      <c r="J18" s="261"/>
    </row>
  </sheetData>
  <mergeCells count="19">
    <mergeCell ref="B7:B9"/>
    <mergeCell ref="C7:C9"/>
    <mergeCell ref="D7:D9"/>
    <mergeCell ref="K7:K9"/>
    <mergeCell ref="B12:B14"/>
    <mergeCell ref="C12:C14"/>
    <mergeCell ref="D12:D14"/>
    <mergeCell ref="J12:J14"/>
    <mergeCell ref="K12:K14"/>
    <mergeCell ref="K4:K6"/>
    <mergeCell ref="L4:L6"/>
    <mergeCell ref="E5:E6"/>
    <mergeCell ref="F5:G5"/>
    <mergeCell ref="H5:I5"/>
    <mergeCell ref="B4:B6"/>
    <mergeCell ref="C4:C6"/>
    <mergeCell ref="D4:D6"/>
    <mergeCell ref="E4:I4"/>
    <mergeCell ref="J4:J6"/>
  </mergeCells>
  <pageMargins left="0.16" right="0.16" top="0.75" bottom="0.2" header="0.3" footer="0.2"/>
  <pageSetup paperSize="9" scale="66" fitToHeight="0" orientation="landscape" r:id="rId1"/>
  <rowBreaks count="1" manualBreakCount="1">
    <brk id="1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R143"/>
  <sheetViews>
    <sheetView tabSelected="1" topLeftCell="A46" zoomScale="120" zoomScaleNormal="120" workbookViewId="0">
      <selection activeCell="L56" sqref="L56"/>
    </sheetView>
  </sheetViews>
  <sheetFormatPr defaultRowHeight="12" x14ac:dyDescent="0.2"/>
  <cols>
    <col min="1" max="1" width="9.140625" style="143"/>
    <col min="2" max="2" width="7.85546875" style="143" customWidth="1"/>
    <col min="3" max="3" width="14.28515625" style="143" customWidth="1"/>
    <col min="4" max="4" width="12.7109375" style="143" customWidth="1"/>
    <col min="5" max="5" width="12" style="143" customWidth="1"/>
    <col min="6" max="6" width="9.140625" style="143"/>
    <col min="7" max="7" width="10.42578125" style="143" customWidth="1"/>
    <col min="8" max="8" width="15.5703125" style="143" customWidth="1"/>
    <col min="9" max="9" width="26.85546875" style="143" customWidth="1"/>
    <col min="10" max="14" width="13.140625" style="143" bestFit="1" customWidth="1"/>
    <col min="15" max="16384" width="9.140625" style="143"/>
  </cols>
  <sheetData>
    <row r="1" spans="1:14" x14ac:dyDescent="0.2">
      <c r="A1" s="142" t="s">
        <v>138</v>
      </c>
    </row>
    <row r="3" spans="1:14" ht="13.5" x14ac:dyDescent="0.2">
      <c r="A3" s="144" t="s">
        <v>238</v>
      </c>
      <c r="B3" s="145"/>
      <c r="C3" s="146"/>
      <c r="D3" s="146"/>
      <c r="E3" s="146"/>
      <c r="F3" s="147"/>
      <c r="G3" s="147"/>
      <c r="H3" s="147"/>
      <c r="I3" s="144"/>
    </row>
    <row r="6" spans="1:14" ht="13.5" x14ac:dyDescent="0.2">
      <c r="A6" s="142" t="s">
        <v>239</v>
      </c>
      <c r="C6" s="148"/>
      <c r="D6" s="148"/>
      <c r="E6" s="148"/>
      <c r="F6" s="148"/>
      <c r="G6" s="148"/>
      <c r="H6" s="148"/>
      <c r="I6" s="148"/>
    </row>
    <row r="7" spans="1:14" x14ac:dyDescent="0.2">
      <c r="J7" s="149"/>
    </row>
    <row r="8" spans="1:14" s="150" customFormat="1" ht="13.5" customHeight="1" x14ac:dyDescent="0.25">
      <c r="A8" s="330" t="s">
        <v>195</v>
      </c>
      <c r="B8" s="330" t="s">
        <v>196</v>
      </c>
      <c r="C8" s="330"/>
      <c r="D8" s="330" t="s">
        <v>240</v>
      </c>
      <c r="E8" s="330"/>
      <c r="F8" s="330"/>
      <c r="G8" s="330"/>
      <c r="H8" s="330" t="s">
        <v>205</v>
      </c>
      <c r="I8" s="330" t="s">
        <v>241</v>
      </c>
      <c r="J8" s="330" t="s">
        <v>42</v>
      </c>
      <c r="K8" s="330"/>
      <c r="L8" s="330"/>
      <c r="M8" s="330"/>
      <c r="N8" s="330"/>
    </row>
    <row r="9" spans="1:14" s="150" customFormat="1" ht="93.75" customHeight="1" x14ac:dyDescent="0.25">
      <c r="A9" s="330"/>
      <c r="B9" s="151" t="s">
        <v>197</v>
      </c>
      <c r="C9" s="151" t="s">
        <v>198</v>
      </c>
      <c r="D9" s="151" t="s">
        <v>199</v>
      </c>
      <c r="E9" s="151" t="s">
        <v>198</v>
      </c>
      <c r="F9" s="151" t="s">
        <v>200</v>
      </c>
      <c r="G9" s="151" t="s">
        <v>242</v>
      </c>
      <c r="H9" s="330"/>
      <c r="I9" s="330"/>
      <c r="J9" s="151" t="s">
        <v>201</v>
      </c>
      <c r="K9" s="151" t="s">
        <v>227</v>
      </c>
      <c r="L9" s="151" t="s">
        <v>17</v>
      </c>
      <c r="M9" s="151" t="s">
        <v>115</v>
      </c>
      <c r="N9" s="151" t="s">
        <v>140</v>
      </c>
    </row>
    <row r="10" spans="1:14" s="150" customFormat="1" ht="0.75" customHeight="1" x14ac:dyDescent="0.25">
      <c r="A10" s="329" t="s">
        <v>202</v>
      </c>
      <c r="B10" s="329"/>
      <c r="C10" s="329"/>
      <c r="D10" s="329"/>
      <c r="E10" s="329"/>
      <c r="F10" s="329"/>
      <c r="G10" s="329"/>
      <c r="H10" s="329"/>
      <c r="I10" s="329"/>
      <c r="J10" s="152">
        <v>0</v>
      </c>
      <c r="K10" s="152">
        <v>0</v>
      </c>
      <c r="L10" s="152">
        <v>0</v>
      </c>
      <c r="M10" s="152">
        <v>0</v>
      </c>
    </row>
    <row r="11" spans="1:14" s="150" customFormat="1" ht="23.25" customHeight="1" x14ac:dyDescent="0.2">
      <c r="A11" s="192" t="s">
        <v>326</v>
      </c>
      <c r="B11" s="193"/>
      <c r="C11" s="193"/>
      <c r="D11" s="193"/>
      <c r="E11" s="193"/>
      <c r="F11" s="193"/>
      <c r="G11" s="193"/>
      <c r="H11" s="193"/>
      <c r="I11" s="193"/>
      <c r="J11" s="236">
        <f>J13+J86+J100+J115+J128</f>
        <v>14411472.799999999</v>
      </c>
      <c r="K11" s="236">
        <f>K13+K86+K100+K115+K128</f>
        <v>22291491.100000001</v>
      </c>
      <c r="L11" s="236">
        <f>L13+L86+L100+L115+L128</f>
        <v>31249226.399999999</v>
      </c>
      <c r="M11" s="236">
        <f>M13+M86+M100+M115+M128</f>
        <v>40350851.399999999</v>
      </c>
      <c r="N11" s="236">
        <f>N13+N86+N100+N115+N128</f>
        <v>48065878.300000004</v>
      </c>
    </row>
    <row r="12" spans="1:14" s="150" customFormat="1" ht="19.5" customHeight="1" x14ac:dyDescent="0.25"/>
    <row r="13" spans="1:14" s="150" customFormat="1" ht="23.25" customHeight="1" x14ac:dyDescent="0.2">
      <c r="A13" s="156"/>
      <c r="B13" s="188">
        <v>1004</v>
      </c>
      <c r="C13" s="323" t="s">
        <v>327</v>
      </c>
      <c r="D13" s="324"/>
      <c r="E13" s="324"/>
      <c r="F13" s="324"/>
      <c r="G13" s="324"/>
      <c r="H13" s="324"/>
      <c r="I13" s="325"/>
      <c r="J13" s="237">
        <f>J14+J27+J37+J43+J51+J58+J66+J74+J81</f>
        <v>10935767.399999999</v>
      </c>
      <c r="K13" s="237">
        <f>K14+K27+K37+K43+K51+K58+K66+K74+K81</f>
        <v>15358714.5</v>
      </c>
      <c r="L13" s="237">
        <f>L14+L27+L37+L43+L51+L58+L66+L74+L81</f>
        <v>26177640.399999999</v>
      </c>
      <c r="M13" s="237">
        <f>M14+M27+M37+M43+M51+M58+M66+M74+M81</f>
        <v>36896674.200000003</v>
      </c>
      <c r="N13" s="237">
        <f>N14+N27+N37+N43+N51+N58+N66+N74+N81</f>
        <v>44631571.700000003</v>
      </c>
    </row>
    <row r="14" spans="1:14" s="150" customFormat="1" ht="23.25" customHeight="1" x14ac:dyDescent="0.2">
      <c r="A14" s="319"/>
      <c r="B14" s="320"/>
      <c r="C14" s="320"/>
      <c r="D14" s="157" t="s">
        <v>328</v>
      </c>
      <c r="E14" s="153" t="s">
        <v>329</v>
      </c>
      <c r="F14" s="154"/>
      <c r="G14" s="154"/>
      <c r="H14" s="154"/>
      <c r="I14" s="154"/>
      <c r="J14" s="237">
        <f>'Հ3 Մաս 2'!G9</f>
        <v>1285129.5</v>
      </c>
      <c r="K14" s="237">
        <f>'Հ3 Մաս 2'!H9</f>
        <v>1285129.5</v>
      </c>
      <c r="L14" s="237">
        <f>'Հ3 Մաս 2'!I9</f>
        <v>1725200</v>
      </c>
      <c r="M14" s="237">
        <f>'Հ3 Մաս 2'!J9</f>
        <v>1728800</v>
      </c>
      <c r="N14" s="237">
        <f>'Հ3 Մաս 2'!K9</f>
        <v>1748400</v>
      </c>
    </row>
    <row r="15" spans="1:14" s="150" customFormat="1" ht="24.75" customHeight="1" x14ac:dyDescent="0.2">
      <c r="A15" s="156"/>
      <c r="B15" s="158"/>
      <c r="C15" s="158"/>
      <c r="D15" s="158"/>
      <c r="E15" s="158"/>
      <c r="F15" s="322" t="s">
        <v>330</v>
      </c>
      <c r="G15" s="322"/>
      <c r="H15" s="322"/>
      <c r="I15" s="322"/>
      <c r="J15" s="322"/>
      <c r="K15" s="322"/>
      <c r="L15" s="322"/>
      <c r="M15" s="322"/>
      <c r="N15" s="322"/>
    </row>
    <row r="16" spans="1:14" s="150" customFormat="1" ht="23.25" customHeight="1" x14ac:dyDescent="0.2">
      <c r="A16" s="156"/>
      <c r="B16" s="158"/>
      <c r="C16" s="158"/>
      <c r="D16" s="158"/>
      <c r="E16" s="158"/>
      <c r="F16" s="158"/>
      <c r="G16" s="321" t="s">
        <v>331</v>
      </c>
      <c r="H16" s="321"/>
      <c r="I16" s="321"/>
      <c r="J16" s="321"/>
      <c r="K16" s="321"/>
      <c r="L16" s="321"/>
      <c r="M16" s="321"/>
      <c r="N16" s="321"/>
    </row>
    <row r="17" spans="1:14" s="150" customFormat="1" ht="23.25" customHeight="1" x14ac:dyDescent="0.2">
      <c r="A17" s="156"/>
      <c r="B17" s="158"/>
      <c r="C17" s="158"/>
      <c r="D17" s="158"/>
      <c r="E17" s="158"/>
      <c r="F17" s="158"/>
      <c r="G17" s="158"/>
      <c r="H17" s="322" t="s">
        <v>332</v>
      </c>
      <c r="I17" s="322"/>
      <c r="J17" s="322"/>
      <c r="K17" s="322"/>
      <c r="L17" s="322"/>
      <c r="M17" s="322"/>
      <c r="N17" s="322"/>
    </row>
    <row r="18" spans="1:14" s="150" customFormat="1" ht="25.5" customHeight="1" x14ac:dyDescent="0.2">
      <c r="A18" s="156"/>
      <c r="B18" s="158"/>
      <c r="C18" s="158"/>
      <c r="D18" s="158"/>
      <c r="E18" s="158"/>
      <c r="F18" s="158"/>
      <c r="G18" s="158"/>
      <c r="H18" s="158"/>
      <c r="I18" s="191" t="s">
        <v>333</v>
      </c>
      <c r="J18" s="159">
        <v>876.5</v>
      </c>
      <c r="K18" s="159" t="s">
        <v>486</v>
      </c>
      <c r="L18" s="159">
        <v>932</v>
      </c>
      <c r="M18" s="159">
        <v>935</v>
      </c>
      <c r="N18" s="159">
        <v>939</v>
      </c>
    </row>
    <row r="19" spans="1:14" s="150" customFormat="1" ht="18.75" customHeight="1" x14ac:dyDescent="0.2">
      <c r="A19" s="156"/>
      <c r="B19" s="158"/>
      <c r="C19" s="158"/>
      <c r="D19" s="158"/>
      <c r="E19" s="158"/>
      <c r="F19" s="158"/>
      <c r="G19" s="158"/>
      <c r="H19" s="158"/>
      <c r="I19" s="191" t="s">
        <v>334</v>
      </c>
      <c r="J19" s="155">
        <v>825.4</v>
      </c>
      <c r="K19" s="159" t="s">
        <v>487</v>
      </c>
      <c r="L19" s="155">
        <v>850</v>
      </c>
      <c r="M19" s="155">
        <v>853</v>
      </c>
      <c r="N19" s="155">
        <v>855</v>
      </c>
    </row>
    <row r="20" spans="1:14" s="150" customFormat="1" ht="16.5" customHeight="1" x14ac:dyDescent="0.2">
      <c r="A20" s="156"/>
      <c r="B20" s="158"/>
      <c r="C20" s="158"/>
      <c r="D20" s="158"/>
      <c r="E20" s="158"/>
      <c r="F20" s="158"/>
      <c r="G20" s="158"/>
      <c r="H20" s="158"/>
      <c r="I20" s="191" t="s">
        <v>335</v>
      </c>
      <c r="J20" s="188">
        <v>51.1</v>
      </c>
      <c r="K20" s="159" t="s">
        <v>489</v>
      </c>
      <c r="L20" s="188">
        <v>82</v>
      </c>
      <c r="M20" s="188">
        <v>82</v>
      </c>
      <c r="N20" s="188">
        <v>84</v>
      </c>
    </row>
    <row r="21" spans="1:14" s="150" customFormat="1" ht="36" x14ac:dyDescent="0.2">
      <c r="A21" s="156"/>
      <c r="B21" s="158"/>
      <c r="C21" s="158"/>
      <c r="D21" s="158"/>
      <c r="E21" s="158"/>
      <c r="F21" s="158"/>
      <c r="G21" s="158"/>
      <c r="H21" s="158"/>
      <c r="I21" s="191" t="s">
        <v>336</v>
      </c>
      <c r="J21" s="188">
        <v>743</v>
      </c>
      <c r="K21" s="159" t="s">
        <v>490</v>
      </c>
      <c r="L21" s="159" t="s">
        <v>490</v>
      </c>
      <c r="M21" s="159" t="s">
        <v>490</v>
      </c>
      <c r="N21" s="159" t="s">
        <v>490</v>
      </c>
    </row>
    <row r="22" spans="1:14" s="150" customFormat="1" ht="24" x14ac:dyDescent="0.2">
      <c r="A22" s="156"/>
      <c r="B22" s="158"/>
      <c r="C22" s="158"/>
      <c r="D22" s="158"/>
      <c r="E22" s="158"/>
      <c r="F22" s="158"/>
      <c r="G22" s="158"/>
      <c r="H22" s="158"/>
      <c r="I22" s="191" t="s">
        <v>337</v>
      </c>
      <c r="J22" s="188">
        <v>11</v>
      </c>
      <c r="K22" s="159" t="s">
        <v>491</v>
      </c>
      <c r="L22" s="159" t="s">
        <v>491</v>
      </c>
      <c r="M22" s="159" t="s">
        <v>491</v>
      </c>
      <c r="N22" s="159" t="s">
        <v>491</v>
      </c>
    </row>
    <row r="23" spans="1:14" s="150" customFormat="1" ht="24" x14ac:dyDescent="0.2">
      <c r="A23" s="156"/>
      <c r="B23" s="158"/>
      <c r="C23" s="158"/>
      <c r="D23" s="158"/>
      <c r="E23" s="158"/>
      <c r="F23" s="158"/>
      <c r="G23" s="158"/>
      <c r="H23" s="158"/>
      <c r="I23" s="191" t="s">
        <v>338</v>
      </c>
      <c r="J23" s="188">
        <v>4</v>
      </c>
      <c r="K23" s="159" t="s">
        <v>492</v>
      </c>
      <c r="L23" s="159" t="s">
        <v>492</v>
      </c>
      <c r="M23" s="159" t="s">
        <v>492</v>
      </c>
      <c r="N23" s="159" t="s">
        <v>492</v>
      </c>
    </row>
    <row r="24" spans="1:14" s="150" customFormat="1" ht="24" x14ac:dyDescent="0.2">
      <c r="A24" s="156"/>
      <c r="B24" s="158"/>
      <c r="C24" s="158"/>
      <c r="D24" s="158"/>
      <c r="E24" s="158"/>
      <c r="F24" s="158"/>
      <c r="G24" s="158"/>
      <c r="H24" s="158"/>
      <c r="I24" s="191" t="s">
        <v>339</v>
      </c>
      <c r="J24" s="188">
        <v>18.600000000000001</v>
      </c>
      <c r="K24" s="159" t="s">
        <v>493</v>
      </c>
      <c r="L24" s="188">
        <v>18.600000000000001</v>
      </c>
      <c r="M24" s="188">
        <v>18.600000000000001</v>
      </c>
      <c r="N24" s="188">
        <v>18.600000000000001</v>
      </c>
    </row>
    <row r="25" spans="1:14" s="150" customFormat="1" ht="60" x14ac:dyDescent="0.2">
      <c r="A25" s="156"/>
      <c r="B25" s="158"/>
      <c r="C25" s="158"/>
      <c r="D25" s="158"/>
      <c r="E25" s="158"/>
      <c r="F25" s="158"/>
      <c r="G25" s="158"/>
      <c r="H25" s="158"/>
      <c r="I25" s="191" t="s">
        <v>340</v>
      </c>
      <c r="J25" s="188">
        <v>100</v>
      </c>
      <c r="K25" s="159" t="s">
        <v>494</v>
      </c>
      <c r="L25" s="188">
        <v>100</v>
      </c>
      <c r="M25" s="188">
        <v>100</v>
      </c>
      <c r="N25" s="188">
        <v>100</v>
      </c>
    </row>
    <row r="26" spans="1:14" s="150" customFormat="1" ht="19.5" customHeight="1" x14ac:dyDescent="0.25"/>
    <row r="27" spans="1:14" s="150" customFormat="1" ht="26.25" customHeight="1" x14ac:dyDescent="0.2">
      <c r="A27" s="319"/>
      <c r="B27" s="320"/>
      <c r="C27" s="320"/>
      <c r="D27" s="157" t="s">
        <v>341</v>
      </c>
      <c r="E27" s="153" t="s">
        <v>356</v>
      </c>
      <c r="F27" s="154"/>
      <c r="G27" s="154"/>
      <c r="H27" s="154"/>
      <c r="I27" s="154"/>
      <c r="J27" s="237">
        <f>'Հ3 Մաս 2'!G10</f>
        <v>8853783.6999999993</v>
      </c>
      <c r="K27" s="237">
        <f>'Հ3 Մաս 2'!H10</f>
        <v>7000000</v>
      </c>
      <c r="L27" s="237">
        <f>'Հ3 Մաս 2'!I10</f>
        <v>9921745.0999999996</v>
      </c>
      <c r="M27" s="237">
        <f>'Հ3 Մաս 2'!J10</f>
        <v>9921745.0999999996</v>
      </c>
      <c r="N27" s="237">
        <f>'Հ3 Մաս 2'!K10</f>
        <v>9921745.0999999996</v>
      </c>
    </row>
    <row r="28" spans="1:14" s="150" customFormat="1" ht="26.25" customHeight="1" x14ac:dyDescent="0.2">
      <c r="A28" s="156"/>
      <c r="B28" s="158"/>
      <c r="C28" s="158"/>
      <c r="D28" s="158"/>
      <c r="E28" s="158"/>
      <c r="F28" s="321" t="s">
        <v>357</v>
      </c>
      <c r="G28" s="321"/>
      <c r="H28" s="321"/>
      <c r="I28" s="321"/>
      <c r="J28" s="321"/>
      <c r="K28" s="321"/>
      <c r="L28" s="321"/>
      <c r="M28" s="321"/>
      <c r="N28" s="321"/>
    </row>
    <row r="29" spans="1:14" s="150" customFormat="1" ht="26.25" customHeight="1" x14ac:dyDescent="0.2">
      <c r="A29" s="156"/>
      <c r="B29" s="158"/>
      <c r="C29" s="158"/>
      <c r="D29" s="158"/>
      <c r="E29" s="158"/>
      <c r="F29" s="158"/>
      <c r="G29" s="321" t="s">
        <v>358</v>
      </c>
      <c r="H29" s="321"/>
      <c r="I29" s="321"/>
      <c r="J29" s="321"/>
      <c r="K29" s="321"/>
      <c r="L29" s="321"/>
      <c r="M29" s="321"/>
      <c r="N29" s="321"/>
    </row>
    <row r="30" spans="1:14" s="150" customFormat="1" ht="26.25" customHeight="1" x14ac:dyDescent="0.2">
      <c r="A30" s="156"/>
      <c r="B30" s="158"/>
      <c r="C30" s="158"/>
      <c r="D30" s="158"/>
      <c r="E30" s="158"/>
      <c r="F30" s="158"/>
      <c r="G30" s="158"/>
      <c r="H30" s="322" t="s">
        <v>359</v>
      </c>
      <c r="I30" s="322"/>
      <c r="J30" s="322"/>
      <c r="K30" s="322"/>
      <c r="L30" s="322"/>
      <c r="M30" s="322"/>
      <c r="N30" s="322"/>
    </row>
    <row r="31" spans="1:14" s="150" customFormat="1" ht="26.25" customHeight="1" x14ac:dyDescent="0.2">
      <c r="A31" s="156"/>
      <c r="B31" s="158"/>
      <c r="C31" s="158"/>
      <c r="D31" s="158"/>
      <c r="E31" s="158"/>
      <c r="F31" s="158"/>
      <c r="G31" s="158"/>
      <c r="H31" s="158"/>
      <c r="I31" s="194" t="s">
        <v>360</v>
      </c>
      <c r="J31" s="159">
        <v>538</v>
      </c>
      <c r="K31" s="159" t="s">
        <v>495</v>
      </c>
      <c r="L31" s="159">
        <v>613.5</v>
      </c>
      <c r="M31" s="159">
        <v>613.5</v>
      </c>
      <c r="N31" s="159">
        <v>613.5</v>
      </c>
    </row>
    <row r="32" spans="1:14" s="150" customFormat="1" ht="26.25" customHeight="1" x14ac:dyDescent="0.2">
      <c r="A32" s="156"/>
      <c r="B32" s="158"/>
      <c r="C32" s="158"/>
      <c r="D32" s="158"/>
      <c r="E32" s="158"/>
      <c r="F32" s="158"/>
      <c r="G32" s="158"/>
      <c r="H32" s="158"/>
      <c r="I32" s="194" t="s">
        <v>361</v>
      </c>
      <c r="J32" s="159">
        <v>86064</v>
      </c>
      <c r="K32" s="159" t="s">
        <v>496</v>
      </c>
      <c r="L32" s="159">
        <v>87509</v>
      </c>
      <c r="M32" s="159">
        <v>87509</v>
      </c>
      <c r="N32" s="159">
        <v>87509</v>
      </c>
    </row>
    <row r="33" spans="1:14" s="150" customFormat="1" ht="26.25" customHeight="1" x14ac:dyDescent="0.2">
      <c r="A33" s="156"/>
      <c r="B33" s="158"/>
      <c r="C33" s="158"/>
      <c r="D33" s="158"/>
      <c r="E33" s="158"/>
      <c r="F33" s="158"/>
      <c r="G33" s="158"/>
      <c r="H33" s="158"/>
      <c r="I33" s="194" t="s">
        <v>362</v>
      </c>
      <c r="J33" s="159">
        <v>15</v>
      </c>
      <c r="K33" s="159" t="s">
        <v>497</v>
      </c>
      <c r="L33" s="159">
        <v>15</v>
      </c>
      <c r="M33" s="159">
        <v>15</v>
      </c>
      <c r="N33" s="159">
        <v>15</v>
      </c>
    </row>
    <row r="34" spans="1:14" s="150" customFormat="1" ht="26.25" customHeight="1" x14ac:dyDescent="0.2">
      <c r="A34" s="156"/>
      <c r="B34" s="158"/>
      <c r="C34" s="158"/>
      <c r="D34" s="158"/>
      <c r="E34" s="158"/>
      <c r="F34" s="158"/>
      <c r="G34" s="158"/>
      <c r="H34" s="158"/>
      <c r="I34" s="194" t="s">
        <v>363</v>
      </c>
      <c r="J34" s="159">
        <v>116397</v>
      </c>
      <c r="K34" s="159" t="s">
        <v>498</v>
      </c>
      <c r="L34" s="159">
        <v>120000</v>
      </c>
      <c r="M34" s="159">
        <v>120000</v>
      </c>
      <c r="N34" s="159">
        <v>120000</v>
      </c>
    </row>
    <row r="35" spans="1:14" s="150" customFormat="1" ht="26.25" customHeight="1" x14ac:dyDescent="0.2">
      <c r="A35" s="156"/>
      <c r="B35" s="158"/>
      <c r="C35" s="158"/>
      <c r="D35" s="158"/>
      <c r="E35" s="158"/>
      <c r="F35" s="158"/>
      <c r="G35" s="158"/>
      <c r="H35" s="158"/>
      <c r="I35" s="194" t="s">
        <v>364</v>
      </c>
      <c r="J35" s="155">
        <v>76.8</v>
      </c>
      <c r="K35" s="159" t="s">
        <v>499</v>
      </c>
      <c r="L35" s="155">
        <v>83</v>
      </c>
      <c r="M35" s="155">
        <v>83</v>
      </c>
      <c r="N35" s="155">
        <v>83</v>
      </c>
    </row>
    <row r="36" spans="1:14" s="150" customFormat="1" ht="19.5" customHeight="1" x14ac:dyDescent="0.25"/>
    <row r="37" spans="1:14" s="150" customFormat="1" ht="26.25" customHeight="1" x14ac:dyDescent="0.2">
      <c r="A37" s="319"/>
      <c r="B37" s="320"/>
      <c r="C37" s="320"/>
      <c r="D37" s="157" t="s">
        <v>342</v>
      </c>
      <c r="E37" s="153" t="s">
        <v>531</v>
      </c>
      <c r="F37" s="154"/>
      <c r="G37" s="154"/>
      <c r="H37" s="154"/>
      <c r="I37" s="154"/>
      <c r="J37" s="237">
        <f>'Հ3 Մաս 2'!G11</f>
        <v>28630</v>
      </c>
      <c r="K37" s="237">
        <f>'Հ3 Մաս 2'!H11</f>
        <v>166600</v>
      </c>
      <c r="L37" s="237">
        <f>'Հ3 Մաս 2'!I11</f>
        <v>166600</v>
      </c>
      <c r="M37" s="237">
        <f>'Հ3 Մաս 2'!J11</f>
        <v>166600</v>
      </c>
      <c r="N37" s="237">
        <f>'Հ3 Մաս 2'!K11</f>
        <v>166600</v>
      </c>
    </row>
    <row r="38" spans="1:14" s="150" customFormat="1" ht="26.25" customHeight="1" x14ac:dyDescent="0.2">
      <c r="A38" s="156"/>
      <c r="B38" s="158"/>
      <c r="C38" s="158"/>
      <c r="D38" s="158"/>
      <c r="E38" s="158"/>
      <c r="F38" s="322" t="s">
        <v>533</v>
      </c>
      <c r="G38" s="322"/>
      <c r="H38" s="322"/>
      <c r="I38" s="322"/>
      <c r="J38" s="322"/>
      <c r="K38" s="322"/>
      <c r="L38" s="322"/>
      <c r="M38" s="322"/>
      <c r="N38" s="322"/>
    </row>
    <row r="39" spans="1:14" s="150" customFormat="1" ht="26.25" customHeight="1" x14ac:dyDescent="0.2">
      <c r="A39" s="156"/>
      <c r="B39" s="158"/>
      <c r="C39" s="158"/>
      <c r="D39" s="158"/>
      <c r="E39" s="158"/>
      <c r="F39" s="158"/>
      <c r="G39" s="321" t="s">
        <v>358</v>
      </c>
      <c r="H39" s="321"/>
      <c r="I39" s="321"/>
      <c r="J39" s="321"/>
      <c r="K39" s="321"/>
      <c r="L39" s="321"/>
      <c r="M39" s="321"/>
      <c r="N39" s="321"/>
    </row>
    <row r="40" spans="1:14" s="150" customFormat="1" ht="26.25" customHeight="1" x14ac:dyDescent="0.2">
      <c r="A40" s="156"/>
      <c r="B40" s="158"/>
      <c r="C40" s="158"/>
      <c r="D40" s="158"/>
      <c r="E40" s="158"/>
      <c r="F40" s="158"/>
      <c r="G40" s="158"/>
      <c r="H40" s="322" t="s">
        <v>365</v>
      </c>
      <c r="I40" s="322"/>
      <c r="J40" s="322"/>
      <c r="K40" s="322"/>
      <c r="L40" s="322"/>
      <c r="M40" s="322"/>
      <c r="N40" s="322"/>
    </row>
    <row r="41" spans="1:14" s="150" customFormat="1" ht="36" x14ac:dyDescent="0.2">
      <c r="A41" s="156"/>
      <c r="B41" s="158"/>
      <c r="C41" s="158"/>
      <c r="D41" s="158"/>
      <c r="E41" s="158"/>
      <c r="F41" s="158"/>
      <c r="G41" s="158"/>
      <c r="H41" s="158"/>
      <c r="I41" s="194" t="s">
        <v>366</v>
      </c>
      <c r="J41" s="159">
        <v>15</v>
      </c>
      <c r="K41" s="159" t="s">
        <v>497</v>
      </c>
      <c r="L41" s="159">
        <v>15</v>
      </c>
      <c r="M41" s="159">
        <v>15</v>
      </c>
      <c r="N41" s="159">
        <v>15</v>
      </c>
    </row>
    <row r="42" spans="1:14" s="150" customFormat="1" ht="19.5" customHeight="1" x14ac:dyDescent="0.25"/>
    <row r="43" spans="1:14" s="150" customFormat="1" ht="26.25" customHeight="1" x14ac:dyDescent="0.2">
      <c r="A43" s="319"/>
      <c r="B43" s="320"/>
      <c r="C43" s="320"/>
      <c r="D43" s="157" t="s">
        <v>343</v>
      </c>
      <c r="E43" s="153" t="s">
        <v>270</v>
      </c>
      <c r="F43" s="154"/>
      <c r="G43" s="154"/>
      <c r="H43" s="154"/>
      <c r="I43" s="154"/>
      <c r="J43" s="237">
        <f>'Հ3 Մաս 2'!G12</f>
        <v>412421.1</v>
      </c>
      <c r="K43" s="237">
        <f>'Հ3 Մաս 2'!H12</f>
        <v>3124000</v>
      </c>
      <c r="L43" s="237">
        <f>'Հ3 Մաս 2'!I12</f>
        <v>3187937.9</v>
      </c>
      <c r="M43" s="237">
        <f>'Հ3 Մաս 2'!J12</f>
        <v>4000000</v>
      </c>
      <c r="N43" s="237">
        <f>'Հ3 Մաս 2'!K12</f>
        <v>4000000</v>
      </c>
    </row>
    <row r="44" spans="1:14" s="150" customFormat="1" ht="26.25" customHeight="1" x14ac:dyDescent="0.2">
      <c r="A44" s="156"/>
      <c r="B44" s="158"/>
      <c r="C44" s="158"/>
      <c r="D44" s="158"/>
      <c r="E44" s="158"/>
      <c r="F44" s="321" t="s">
        <v>367</v>
      </c>
      <c r="G44" s="321"/>
      <c r="H44" s="321"/>
      <c r="I44" s="321"/>
      <c r="J44" s="321"/>
      <c r="K44" s="321"/>
      <c r="L44" s="321"/>
      <c r="M44" s="321"/>
      <c r="N44" s="321"/>
    </row>
    <row r="45" spans="1:14" s="150" customFormat="1" ht="26.25" customHeight="1" x14ac:dyDescent="0.2">
      <c r="A45" s="156"/>
      <c r="B45" s="158"/>
      <c r="C45" s="158"/>
      <c r="D45" s="158"/>
      <c r="E45" s="158"/>
      <c r="F45" s="158"/>
      <c r="G45" s="321" t="s">
        <v>368</v>
      </c>
      <c r="H45" s="321"/>
      <c r="I45" s="321"/>
      <c r="J45" s="321"/>
      <c r="K45" s="321"/>
      <c r="L45" s="321"/>
      <c r="M45" s="321"/>
      <c r="N45" s="321"/>
    </row>
    <row r="46" spans="1:14" s="150" customFormat="1" ht="26.25" customHeight="1" x14ac:dyDescent="0.2">
      <c r="A46" s="156"/>
      <c r="B46" s="158"/>
      <c r="C46" s="158"/>
      <c r="D46" s="158"/>
      <c r="E46" s="158"/>
      <c r="F46" s="158"/>
      <c r="G46" s="158"/>
      <c r="H46" s="322" t="s">
        <v>369</v>
      </c>
      <c r="I46" s="322"/>
      <c r="J46" s="322"/>
      <c r="K46" s="322"/>
      <c r="L46" s="322"/>
      <c r="M46" s="322"/>
      <c r="N46" s="322"/>
    </row>
    <row r="47" spans="1:14" s="150" customFormat="1" ht="26.25" customHeight="1" x14ac:dyDescent="0.2">
      <c r="A47" s="156"/>
      <c r="B47" s="158"/>
      <c r="C47" s="158"/>
      <c r="D47" s="158"/>
      <c r="E47" s="158"/>
      <c r="F47" s="158"/>
      <c r="G47" s="158"/>
      <c r="H47" s="158"/>
      <c r="I47" s="194" t="s">
        <v>370</v>
      </c>
      <c r="J47" s="159">
        <v>26</v>
      </c>
      <c r="K47" s="159" t="s">
        <v>500</v>
      </c>
      <c r="L47" s="159">
        <v>20</v>
      </c>
      <c r="M47" s="159"/>
      <c r="N47" s="159"/>
    </row>
    <row r="48" spans="1:14" s="150" customFormat="1" ht="26.25" customHeight="1" x14ac:dyDescent="0.2">
      <c r="A48" s="156"/>
      <c r="B48" s="158"/>
      <c r="C48" s="158"/>
      <c r="D48" s="158"/>
      <c r="E48" s="158"/>
      <c r="F48" s="158"/>
      <c r="G48" s="158"/>
      <c r="H48" s="158"/>
      <c r="I48" s="194" t="s">
        <v>371</v>
      </c>
      <c r="J48" s="159">
        <v>1</v>
      </c>
      <c r="K48" s="159" t="s">
        <v>500</v>
      </c>
      <c r="L48" s="159"/>
      <c r="M48" s="159"/>
      <c r="N48" s="159"/>
    </row>
    <row r="49" spans="1:14" s="150" customFormat="1" ht="26.25" customHeight="1" x14ac:dyDescent="0.2">
      <c r="A49" s="156"/>
      <c r="B49" s="158"/>
      <c r="C49" s="158"/>
      <c r="D49" s="158"/>
      <c r="E49" s="158"/>
      <c r="F49" s="158"/>
      <c r="G49" s="158"/>
      <c r="H49" s="158"/>
      <c r="I49" s="194" t="s">
        <v>372</v>
      </c>
      <c r="J49" s="159">
        <v>8</v>
      </c>
      <c r="K49" s="159" t="s">
        <v>501</v>
      </c>
      <c r="L49" s="159">
        <v>13</v>
      </c>
      <c r="M49" s="159"/>
      <c r="N49" s="159"/>
    </row>
    <row r="50" spans="1:14" s="150" customFormat="1" ht="19.5" customHeight="1" x14ac:dyDescent="0.25"/>
    <row r="51" spans="1:14" s="150" customFormat="1" ht="26.25" customHeight="1" x14ac:dyDescent="0.2">
      <c r="A51" s="319"/>
      <c r="B51" s="320"/>
      <c r="C51" s="320"/>
      <c r="D51" s="157" t="s">
        <v>344</v>
      </c>
      <c r="E51" s="153" t="s">
        <v>373</v>
      </c>
      <c r="F51" s="154"/>
      <c r="G51" s="154"/>
      <c r="H51" s="154"/>
      <c r="I51" s="154"/>
      <c r="J51" s="237">
        <f>'Հ3 Մաս 2'!G13</f>
        <v>0</v>
      </c>
      <c r="K51" s="237">
        <f>'Հ3 Մաս 2'!H13</f>
        <v>1000000</v>
      </c>
      <c r="L51" s="237">
        <f>'Հ3 Մաս 2'!I13</f>
        <v>3042440</v>
      </c>
      <c r="M51" s="237">
        <f>'Հ3 Մաս 2'!J13</f>
        <v>3000000</v>
      </c>
      <c r="N51" s="237">
        <f>'Հ3 Մաս 2'!K13</f>
        <v>1334826.6000000001</v>
      </c>
    </row>
    <row r="52" spans="1:14" s="150" customFormat="1" ht="26.25" customHeight="1" x14ac:dyDescent="0.2">
      <c r="A52" s="156"/>
      <c r="B52" s="158"/>
      <c r="C52" s="158"/>
      <c r="D52" s="158"/>
      <c r="E52" s="158"/>
      <c r="F52" s="321" t="s">
        <v>374</v>
      </c>
      <c r="G52" s="321"/>
      <c r="H52" s="321"/>
      <c r="I52" s="321"/>
      <c r="J52" s="321"/>
      <c r="K52" s="321"/>
      <c r="L52" s="321"/>
      <c r="M52" s="321"/>
      <c r="N52" s="321"/>
    </row>
    <row r="53" spans="1:14" s="150" customFormat="1" ht="26.25" customHeight="1" x14ac:dyDescent="0.2">
      <c r="A53" s="156"/>
      <c r="B53" s="158"/>
      <c r="C53" s="158"/>
      <c r="D53" s="158"/>
      <c r="E53" s="158"/>
      <c r="F53" s="158"/>
      <c r="G53" s="321" t="s">
        <v>375</v>
      </c>
      <c r="H53" s="321"/>
      <c r="I53" s="321"/>
      <c r="J53" s="321"/>
      <c r="K53" s="321"/>
      <c r="L53" s="321"/>
      <c r="M53" s="321"/>
      <c r="N53" s="321"/>
    </row>
    <row r="54" spans="1:14" s="150" customFormat="1" ht="26.25" customHeight="1" x14ac:dyDescent="0.2">
      <c r="A54" s="156"/>
      <c r="B54" s="158"/>
      <c r="C54" s="158"/>
      <c r="D54" s="158"/>
      <c r="E54" s="158"/>
      <c r="F54" s="158"/>
      <c r="G54" s="158"/>
      <c r="H54" s="322" t="s">
        <v>369</v>
      </c>
      <c r="I54" s="322"/>
      <c r="J54" s="322"/>
      <c r="K54" s="322"/>
      <c r="L54" s="322"/>
      <c r="M54" s="322"/>
      <c r="N54" s="322"/>
    </row>
    <row r="55" spans="1:14" s="150" customFormat="1" ht="26.25" customHeight="1" x14ac:dyDescent="0.2">
      <c r="A55" s="156"/>
      <c r="B55" s="158"/>
      <c r="C55" s="158"/>
      <c r="D55" s="158"/>
      <c r="E55" s="158"/>
      <c r="F55" s="158"/>
      <c r="G55" s="158"/>
      <c r="H55" s="158"/>
      <c r="I55" s="194" t="s">
        <v>376</v>
      </c>
      <c r="J55" s="159" t="s">
        <v>522</v>
      </c>
      <c r="K55" s="159" t="s">
        <v>488</v>
      </c>
      <c r="L55" s="159">
        <v>9</v>
      </c>
      <c r="M55" s="159">
        <v>0</v>
      </c>
      <c r="N55" s="159">
        <v>0</v>
      </c>
    </row>
    <row r="56" spans="1:14" s="150" customFormat="1" ht="26.25" customHeight="1" x14ac:dyDescent="0.2">
      <c r="A56" s="156"/>
      <c r="B56" s="158"/>
      <c r="C56" s="158"/>
      <c r="D56" s="158"/>
      <c r="E56" s="158"/>
      <c r="F56" s="158"/>
      <c r="G56" s="158"/>
      <c r="H56" s="158"/>
      <c r="I56" s="194" t="s">
        <v>377</v>
      </c>
      <c r="J56" s="159" t="s">
        <v>522</v>
      </c>
      <c r="K56" s="159" t="s">
        <v>502</v>
      </c>
      <c r="L56" s="159"/>
      <c r="M56" s="159"/>
      <c r="N56" s="159"/>
    </row>
    <row r="57" spans="1:14" s="150" customFormat="1" ht="19.5" customHeight="1" x14ac:dyDescent="0.25"/>
    <row r="58" spans="1:14" s="150" customFormat="1" ht="26.25" customHeight="1" x14ac:dyDescent="0.2">
      <c r="A58" s="319"/>
      <c r="B58" s="320"/>
      <c r="C58" s="320"/>
      <c r="D58" s="157" t="s">
        <v>345</v>
      </c>
      <c r="E58" s="153" t="s">
        <v>378</v>
      </c>
      <c r="F58" s="154"/>
      <c r="G58" s="154"/>
      <c r="H58" s="154"/>
      <c r="I58" s="154"/>
      <c r="J58" s="237">
        <f>'Հ3 Մաս 2'!G14</f>
        <v>50378.1</v>
      </c>
      <c r="K58" s="237">
        <f>'Հ3 Մաս 2'!H14</f>
        <v>582985</v>
      </c>
      <c r="L58" s="237">
        <f>'Հ3 Մաս 2'!I14</f>
        <v>1033717.4</v>
      </c>
      <c r="M58" s="237">
        <f>'Հ3 Մաս 2'!J14</f>
        <v>979529.1</v>
      </c>
      <c r="N58" s="237">
        <f>'Հ3 Մաս 2'!K14</f>
        <v>360000</v>
      </c>
    </row>
    <row r="59" spans="1:14" s="150" customFormat="1" ht="26.25" customHeight="1" x14ac:dyDescent="0.2">
      <c r="A59" s="156"/>
      <c r="B59" s="158"/>
      <c r="C59" s="158"/>
      <c r="D59" s="158"/>
      <c r="E59" s="158"/>
      <c r="F59" s="321" t="s">
        <v>379</v>
      </c>
      <c r="G59" s="321"/>
      <c r="H59" s="321"/>
      <c r="I59" s="321"/>
      <c r="J59" s="321"/>
      <c r="K59" s="321"/>
      <c r="L59" s="321"/>
      <c r="M59" s="321"/>
      <c r="N59" s="321"/>
    </row>
    <row r="60" spans="1:14" s="150" customFormat="1" ht="26.25" customHeight="1" x14ac:dyDescent="0.2">
      <c r="A60" s="156"/>
      <c r="B60" s="158"/>
      <c r="C60" s="158"/>
      <c r="D60" s="158"/>
      <c r="E60" s="158"/>
      <c r="F60" s="158"/>
      <c r="G60" s="321" t="s">
        <v>368</v>
      </c>
      <c r="H60" s="321"/>
      <c r="I60" s="321"/>
      <c r="J60" s="321"/>
      <c r="K60" s="321"/>
      <c r="L60" s="321"/>
      <c r="M60" s="321"/>
      <c r="N60" s="321"/>
    </row>
    <row r="61" spans="1:14" s="150" customFormat="1" ht="26.25" customHeight="1" x14ac:dyDescent="0.2">
      <c r="A61" s="156"/>
      <c r="B61" s="158"/>
      <c r="C61" s="158"/>
      <c r="D61" s="158"/>
      <c r="E61" s="158"/>
      <c r="F61" s="158"/>
      <c r="G61" s="158"/>
      <c r="H61" s="322" t="s">
        <v>380</v>
      </c>
      <c r="I61" s="322"/>
      <c r="J61" s="322"/>
      <c r="K61" s="322"/>
      <c r="L61" s="322"/>
      <c r="M61" s="322"/>
      <c r="N61" s="322"/>
    </row>
    <row r="62" spans="1:14" s="150" customFormat="1" ht="36" x14ac:dyDescent="0.2">
      <c r="A62" s="156"/>
      <c r="B62" s="158"/>
      <c r="C62" s="158"/>
      <c r="D62" s="158"/>
      <c r="E62" s="158"/>
      <c r="F62" s="158"/>
      <c r="G62" s="158"/>
      <c r="H62" s="158"/>
      <c r="I62" s="194" t="s">
        <v>381</v>
      </c>
      <c r="J62" s="159">
        <v>0</v>
      </c>
      <c r="K62" s="159" t="s">
        <v>503</v>
      </c>
      <c r="L62" s="159" t="s">
        <v>503</v>
      </c>
      <c r="M62" s="159" t="s">
        <v>503</v>
      </c>
      <c r="N62" s="159" t="s">
        <v>503</v>
      </c>
    </row>
    <row r="63" spans="1:14" s="150" customFormat="1" ht="26.25" customHeight="1" x14ac:dyDescent="0.2">
      <c r="A63" s="156"/>
      <c r="B63" s="158"/>
      <c r="C63" s="158"/>
      <c r="D63" s="158"/>
      <c r="E63" s="158"/>
      <c r="F63" s="158"/>
      <c r="G63" s="158"/>
      <c r="H63" s="158"/>
      <c r="I63" s="194" t="s">
        <v>370</v>
      </c>
      <c r="J63" s="159">
        <v>1</v>
      </c>
      <c r="K63" s="159" t="s">
        <v>503</v>
      </c>
      <c r="L63" s="159" t="s">
        <v>503</v>
      </c>
      <c r="M63" s="159" t="s">
        <v>503</v>
      </c>
      <c r="N63" s="159" t="s">
        <v>503</v>
      </c>
    </row>
    <row r="64" spans="1:14" s="150" customFormat="1" ht="26.25" customHeight="1" x14ac:dyDescent="0.2">
      <c r="A64" s="156"/>
      <c r="B64" s="158"/>
      <c r="C64" s="158"/>
      <c r="D64" s="158"/>
      <c r="E64" s="158"/>
      <c r="F64" s="158"/>
      <c r="G64" s="158"/>
      <c r="H64" s="158"/>
      <c r="I64" s="194" t="s">
        <v>382</v>
      </c>
      <c r="J64" s="159">
        <v>2</v>
      </c>
      <c r="K64" s="159" t="s">
        <v>503</v>
      </c>
      <c r="L64" s="159" t="s">
        <v>503</v>
      </c>
      <c r="M64" s="159" t="s">
        <v>503</v>
      </c>
      <c r="N64" s="159" t="s">
        <v>503</v>
      </c>
    </row>
    <row r="65" spans="1:14" s="150" customFormat="1" ht="19.5" customHeight="1" x14ac:dyDescent="0.25"/>
    <row r="66" spans="1:14" s="150" customFormat="1" ht="26.25" customHeight="1" x14ac:dyDescent="0.2">
      <c r="A66" s="319"/>
      <c r="B66" s="320"/>
      <c r="C66" s="320"/>
      <c r="D66" s="157" t="s">
        <v>346</v>
      </c>
      <c r="E66" s="153" t="s">
        <v>383</v>
      </c>
      <c r="F66" s="154"/>
      <c r="G66" s="154"/>
      <c r="H66" s="154"/>
      <c r="I66" s="154"/>
      <c r="J66" s="237">
        <f>'Հ3 Մաս 2'!G15</f>
        <v>305425</v>
      </c>
      <c r="K66" s="237">
        <f>'Հ3 Մաս 2'!H15</f>
        <v>2000000</v>
      </c>
      <c r="L66" s="237">
        <f>'Հ3 Մաս 2'!I15</f>
        <v>6000000</v>
      </c>
      <c r="M66" s="237">
        <f>'Հ3 Մաս 2'!J15</f>
        <v>16000000</v>
      </c>
      <c r="N66" s="237">
        <f>'Հ3 Մաս 2'!K15</f>
        <v>26000000</v>
      </c>
    </row>
    <row r="67" spans="1:14" s="150" customFormat="1" ht="26.25" customHeight="1" x14ac:dyDescent="0.2">
      <c r="A67" s="156"/>
      <c r="B67" s="158"/>
      <c r="C67" s="158"/>
      <c r="D67" s="158"/>
      <c r="E67" s="158"/>
      <c r="F67" s="321" t="s">
        <v>384</v>
      </c>
      <c r="G67" s="321"/>
      <c r="H67" s="321"/>
      <c r="I67" s="321"/>
      <c r="J67" s="321"/>
      <c r="K67" s="321"/>
      <c r="L67" s="321"/>
      <c r="M67" s="321"/>
      <c r="N67" s="321"/>
    </row>
    <row r="68" spans="1:14" s="150" customFormat="1" ht="26.25" customHeight="1" x14ac:dyDescent="0.2">
      <c r="A68" s="156"/>
      <c r="B68" s="158"/>
      <c r="C68" s="158"/>
      <c r="D68" s="158"/>
      <c r="E68" s="158"/>
      <c r="F68" s="158"/>
      <c r="G68" s="321" t="s">
        <v>375</v>
      </c>
      <c r="H68" s="321"/>
      <c r="I68" s="321"/>
      <c r="J68" s="321"/>
      <c r="K68" s="321"/>
      <c r="L68" s="321"/>
      <c r="M68" s="321"/>
      <c r="N68" s="321"/>
    </row>
    <row r="69" spans="1:14" s="150" customFormat="1" ht="26.25" customHeight="1" x14ac:dyDescent="0.2">
      <c r="A69" s="156"/>
      <c r="B69" s="158"/>
      <c r="C69" s="158"/>
      <c r="D69" s="158"/>
      <c r="E69" s="158"/>
      <c r="F69" s="158"/>
      <c r="G69" s="158"/>
      <c r="H69" s="322" t="s">
        <v>369</v>
      </c>
      <c r="I69" s="322"/>
      <c r="J69" s="322"/>
      <c r="K69" s="322"/>
      <c r="L69" s="322"/>
      <c r="M69" s="322"/>
      <c r="N69" s="322"/>
    </row>
    <row r="70" spans="1:14" s="150" customFormat="1" ht="26.25" customHeight="1" x14ac:dyDescent="0.2">
      <c r="A70" s="156"/>
      <c r="B70" s="158"/>
      <c r="C70" s="158"/>
      <c r="D70" s="158"/>
      <c r="E70" s="158"/>
      <c r="F70" s="158"/>
      <c r="G70" s="158"/>
      <c r="H70" s="158"/>
      <c r="I70" s="194" t="s">
        <v>385</v>
      </c>
      <c r="J70" s="159" t="s">
        <v>522</v>
      </c>
      <c r="K70" s="159" t="s">
        <v>504</v>
      </c>
      <c r="L70" s="159">
        <v>12</v>
      </c>
      <c r="M70" s="159">
        <v>0</v>
      </c>
      <c r="N70" s="159">
        <v>0</v>
      </c>
    </row>
    <row r="71" spans="1:14" s="150" customFormat="1" ht="26.25" customHeight="1" x14ac:dyDescent="0.2">
      <c r="A71" s="156"/>
      <c r="B71" s="158"/>
      <c r="C71" s="158"/>
      <c r="D71" s="158"/>
      <c r="E71" s="158"/>
      <c r="F71" s="158"/>
      <c r="G71" s="158"/>
      <c r="H71" s="158"/>
      <c r="I71" s="194" t="s">
        <v>370</v>
      </c>
      <c r="J71" s="159">
        <v>5</v>
      </c>
      <c r="K71" s="159" t="s">
        <v>505</v>
      </c>
      <c r="L71" s="159"/>
      <c r="M71" s="159"/>
      <c r="N71" s="159"/>
    </row>
    <row r="72" spans="1:14" s="150" customFormat="1" ht="26.25" customHeight="1" x14ac:dyDescent="0.2">
      <c r="A72" s="156"/>
      <c r="B72" s="158"/>
      <c r="C72" s="158"/>
      <c r="D72" s="158"/>
      <c r="E72" s="158"/>
      <c r="F72" s="158"/>
      <c r="G72" s="158"/>
      <c r="H72" s="158"/>
      <c r="I72" s="194" t="s">
        <v>386</v>
      </c>
      <c r="J72" s="159"/>
      <c r="K72" s="159" t="s">
        <v>503</v>
      </c>
      <c r="L72" s="159">
        <v>5</v>
      </c>
      <c r="M72" s="159"/>
      <c r="N72" s="159"/>
    </row>
    <row r="73" spans="1:14" s="150" customFormat="1" ht="19.5" customHeight="1" x14ac:dyDescent="0.25"/>
    <row r="74" spans="1:14" s="150" customFormat="1" ht="26.25" customHeight="1" x14ac:dyDescent="0.2">
      <c r="A74" s="319"/>
      <c r="B74" s="320"/>
      <c r="C74" s="320"/>
      <c r="D74" s="157" t="s">
        <v>347</v>
      </c>
      <c r="E74" s="153" t="s">
        <v>387</v>
      </c>
      <c r="F74" s="154"/>
      <c r="G74" s="154"/>
      <c r="H74" s="154"/>
      <c r="I74" s="154"/>
      <c r="J74" s="237">
        <f>'Հ3 Մաս 2'!G16</f>
        <v>0</v>
      </c>
      <c r="K74" s="237">
        <f>'Հ3 Մաս 2'!H16</f>
        <v>200000</v>
      </c>
      <c r="L74" s="237">
        <f>'Հ3 Մաս 2'!I16</f>
        <v>1100000</v>
      </c>
      <c r="M74" s="237">
        <f>'Հ3 Մաս 2'!J16</f>
        <v>1100000</v>
      </c>
      <c r="N74" s="237">
        <f>'Հ3 Մաս 2'!K16</f>
        <v>1100000</v>
      </c>
    </row>
    <row r="75" spans="1:14" s="150" customFormat="1" ht="26.25" customHeight="1" x14ac:dyDescent="0.2">
      <c r="A75" s="156"/>
      <c r="B75" s="158"/>
      <c r="C75" s="158"/>
      <c r="D75" s="158"/>
      <c r="E75" s="158"/>
      <c r="F75" s="321" t="s">
        <v>388</v>
      </c>
      <c r="G75" s="321"/>
      <c r="H75" s="321"/>
      <c r="I75" s="321"/>
      <c r="J75" s="321"/>
      <c r="K75" s="321"/>
      <c r="L75" s="321"/>
      <c r="M75" s="321"/>
      <c r="N75" s="321"/>
    </row>
    <row r="76" spans="1:14" s="150" customFormat="1" ht="26.25" customHeight="1" x14ac:dyDescent="0.2">
      <c r="A76" s="156"/>
      <c r="B76" s="158"/>
      <c r="C76" s="158"/>
      <c r="D76" s="158"/>
      <c r="E76" s="158"/>
      <c r="F76" s="158"/>
      <c r="G76" s="321" t="s">
        <v>368</v>
      </c>
      <c r="H76" s="321"/>
      <c r="I76" s="321"/>
      <c r="J76" s="321"/>
      <c r="K76" s="321"/>
      <c r="L76" s="321"/>
      <c r="M76" s="321"/>
      <c r="N76" s="321"/>
    </row>
    <row r="77" spans="1:14" s="150" customFormat="1" ht="26.25" customHeight="1" x14ac:dyDescent="0.2">
      <c r="A77" s="156"/>
      <c r="B77" s="158"/>
      <c r="C77" s="158"/>
      <c r="D77" s="158"/>
      <c r="E77" s="158"/>
      <c r="F77" s="158"/>
      <c r="G77" s="158"/>
      <c r="H77" s="322" t="s">
        <v>369</v>
      </c>
      <c r="I77" s="322"/>
      <c r="J77" s="322"/>
      <c r="K77" s="322"/>
      <c r="L77" s="322"/>
      <c r="M77" s="322"/>
      <c r="N77" s="322"/>
    </row>
    <row r="78" spans="1:14" s="150" customFormat="1" ht="26.25" customHeight="1" x14ac:dyDescent="0.2">
      <c r="A78" s="156"/>
      <c r="B78" s="158"/>
      <c r="C78" s="158"/>
      <c r="D78" s="158"/>
      <c r="E78" s="158"/>
      <c r="F78" s="158"/>
      <c r="G78" s="158"/>
      <c r="H78" s="158"/>
      <c r="I78" s="194" t="s">
        <v>370</v>
      </c>
      <c r="J78" s="159" t="s">
        <v>522</v>
      </c>
      <c r="K78" s="159" t="s">
        <v>505</v>
      </c>
      <c r="L78" s="159"/>
      <c r="M78" s="159"/>
      <c r="N78" s="159"/>
    </row>
    <row r="79" spans="1:14" s="150" customFormat="1" ht="26.25" customHeight="1" x14ac:dyDescent="0.2">
      <c r="A79" s="156"/>
      <c r="B79" s="158"/>
      <c r="C79" s="158"/>
      <c r="D79" s="158"/>
      <c r="E79" s="158"/>
      <c r="F79" s="158"/>
      <c r="G79" s="158"/>
      <c r="H79" s="158"/>
      <c r="I79" s="194" t="s">
        <v>389</v>
      </c>
      <c r="J79" s="159" t="s">
        <v>522</v>
      </c>
      <c r="K79" s="159" t="s">
        <v>500</v>
      </c>
      <c r="L79" s="159">
        <v>2</v>
      </c>
      <c r="M79" s="159"/>
      <c r="N79" s="159"/>
    </row>
    <row r="80" spans="1:14" s="150" customFormat="1" ht="19.5" customHeight="1" x14ac:dyDescent="0.25"/>
    <row r="81" spans="1:14" s="150" customFormat="1" ht="26.25" customHeight="1" x14ac:dyDescent="0.2">
      <c r="A81" s="319"/>
      <c r="B81" s="320"/>
      <c r="C81" s="320"/>
      <c r="D81" s="157" t="s">
        <v>348</v>
      </c>
      <c r="E81" s="153" t="s">
        <v>390</v>
      </c>
      <c r="F81" s="154"/>
      <c r="G81" s="154"/>
      <c r="H81" s="154"/>
      <c r="I81" s="154"/>
      <c r="J81" s="237">
        <f>'Հ3 Մաս 2'!G17</f>
        <v>0</v>
      </c>
      <c r="K81" s="237">
        <v>0</v>
      </c>
      <c r="L81" s="237">
        <v>0</v>
      </c>
      <c r="M81" s="237">
        <v>0</v>
      </c>
      <c r="N81" s="237">
        <v>0</v>
      </c>
    </row>
    <row r="82" spans="1:14" s="150" customFormat="1" ht="26.25" customHeight="1" x14ac:dyDescent="0.2">
      <c r="A82" s="156"/>
      <c r="B82" s="158"/>
      <c r="C82" s="158"/>
      <c r="D82" s="158"/>
      <c r="E82" s="158"/>
      <c r="F82" s="322" t="s">
        <v>391</v>
      </c>
      <c r="G82" s="322"/>
      <c r="H82" s="322"/>
      <c r="I82" s="322"/>
      <c r="J82" s="322"/>
      <c r="K82" s="322"/>
      <c r="L82" s="322"/>
      <c r="M82" s="322"/>
      <c r="N82" s="322"/>
    </row>
    <row r="83" spans="1:14" s="150" customFormat="1" ht="26.25" customHeight="1" x14ac:dyDescent="0.2">
      <c r="A83" s="156"/>
      <c r="B83" s="158"/>
      <c r="C83" s="158"/>
      <c r="D83" s="158"/>
      <c r="E83" s="158"/>
      <c r="F83" s="158"/>
      <c r="G83" s="321" t="s">
        <v>368</v>
      </c>
      <c r="H83" s="321"/>
      <c r="I83" s="321"/>
      <c r="J83" s="321"/>
      <c r="K83" s="321"/>
      <c r="L83" s="321"/>
      <c r="M83" s="321"/>
      <c r="N83" s="321"/>
    </row>
    <row r="84" spans="1:14" s="150" customFormat="1" ht="26.25" customHeight="1" x14ac:dyDescent="0.2">
      <c r="A84" s="156"/>
      <c r="B84" s="158"/>
      <c r="C84" s="158"/>
      <c r="D84" s="158"/>
      <c r="E84" s="158"/>
      <c r="F84" s="158"/>
      <c r="G84" s="158"/>
      <c r="H84" s="322" t="s">
        <v>369</v>
      </c>
      <c r="I84" s="322"/>
      <c r="J84" s="322"/>
      <c r="K84" s="322"/>
      <c r="L84" s="322"/>
      <c r="M84" s="322"/>
      <c r="N84" s="322"/>
    </row>
    <row r="85" spans="1:14" s="150" customFormat="1" ht="19.5" customHeight="1" x14ac:dyDescent="0.25"/>
    <row r="86" spans="1:14" s="150" customFormat="1" ht="26.25" customHeight="1" x14ac:dyDescent="0.2">
      <c r="A86" s="156"/>
      <c r="B86" s="188">
        <v>1017</v>
      </c>
      <c r="C86" s="190" t="s">
        <v>392</v>
      </c>
      <c r="D86" s="154"/>
      <c r="E86" s="154"/>
      <c r="F86" s="154"/>
      <c r="G86" s="154"/>
      <c r="H86" s="154"/>
      <c r="I86" s="154"/>
      <c r="J86" s="237">
        <f>J87+J94</f>
        <v>1300000</v>
      </c>
      <c r="K86" s="237">
        <f t="shared" ref="K86:N86" si="0">K87+K94</f>
        <v>1600882.8</v>
      </c>
      <c r="L86" s="237">
        <f t="shared" si="0"/>
        <v>2570000</v>
      </c>
      <c r="M86" s="237">
        <f t="shared" si="0"/>
        <v>2570000</v>
      </c>
      <c r="N86" s="237">
        <f t="shared" si="0"/>
        <v>2570000</v>
      </c>
    </row>
    <row r="87" spans="1:14" s="150" customFormat="1" ht="26.25" customHeight="1" x14ac:dyDescent="0.2">
      <c r="A87" s="319"/>
      <c r="B87" s="320"/>
      <c r="C87" s="320"/>
      <c r="D87" s="157" t="s">
        <v>349</v>
      </c>
      <c r="E87" s="153" t="s">
        <v>393</v>
      </c>
      <c r="F87" s="154"/>
      <c r="G87" s="154"/>
      <c r="H87" s="154"/>
      <c r="I87" s="154"/>
      <c r="J87" s="237">
        <f>'Հ3 Մաս 2'!G19</f>
        <v>300000</v>
      </c>
      <c r="K87" s="237">
        <f>'Հ3 Մաս 2'!H19</f>
        <v>350000</v>
      </c>
      <c r="L87" s="237">
        <f>'Հ3 Մաս 2'!I19</f>
        <v>350000</v>
      </c>
      <c r="M87" s="237">
        <f>'Հ3 Մաս 2'!J19</f>
        <v>350000</v>
      </c>
      <c r="N87" s="237">
        <f>'Հ3 Մաս 2'!K19</f>
        <v>350000</v>
      </c>
    </row>
    <row r="88" spans="1:14" s="150" customFormat="1" ht="26.25" customHeight="1" x14ac:dyDescent="0.2">
      <c r="A88" s="156"/>
      <c r="B88" s="158"/>
      <c r="C88" s="158"/>
      <c r="D88" s="158"/>
      <c r="E88" s="158"/>
      <c r="F88" s="321" t="s">
        <v>394</v>
      </c>
      <c r="G88" s="321"/>
      <c r="H88" s="321"/>
      <c r="I88" s="321"/>
      <c r="J88" s="321"/>
      <c r="K88" s="321"/>
      <c r="L88" s="321"/>
      <c r="M88" s="321"/>
      <c r="N88" s="321"/>
    </row>
    <row r="89" spans="1:14" s="150" customFormat="1" ht="26.25" customHeight="1" x14ac:dyDescent="0.2">
      <c r="A89" s="156"/>
      <c r="B89" s="158"/>
      <c r="C89" s="158"/>
      <c r="D89" s="158"/>
      <c r="E89" s="158"/>
      <c r="F89" s="158"/>
      <c r="G89" s="321" t="s">
        <v>358</v>
      </c>
      <c r="H89" s="321"/>
      <c r="I89" s="321"/>
      <c r="J89" s="321"/>
      <c r="K89" s="321"/>
      <c r="L89" s="321"/>
      <c r="M89" s="321"/>
      <c r="N89" s="321"/>
    </row>
    <row r="90" spans="1:14" s="150" customFormat="1" ht="26.25" customHeight="1" x14ac:dyDescent="0.2">
      <c r="A90" s="156"/>
      <c r="B90" s="158"/>
      <c r="C90" s="158"/>
      <c r="D90" s="158"/>
      <c r="E90" s="158"/>
      <c r="F90" s="158"/>
      <c r="G90" s="158"/>
      <c r="H90" s="322" t="s">
        <v>365</v>
      </c>
      <c r="I90" s="322"/>
      <c r="J90" s="322"/>
      <c r="K90" s="322"/>
      <c r="L90" s="322"/>
      <c r="M90" s="322"/>
      <c r="N90" s="322"/>
    </row>
    <row r="91" spans="1:14" s="150" customFormat="1" ht="26.25" customHeight="1" x14ac:dyDescent="0.2">
      <c r="A91" s="156"/>
      <c r="B91" s="158"/>
      <c r="C91" s="158"/>
      <c r="D91" s="158"/>
      <c r="E91" s="158"/>
      <c r="F91" s="158"/>
      <c r="G91" s="158"/>
      <c r="H91" s="158"/>
      <c r="I91" s="194" t="s">
        <v>395</v>
      </c>
      <c r="J91" s="159">
        <v>48</v>
      </c>
      <c r="K91" s="159" t="s">
        <v>506</v>
      </c>
      <c r="L91" s="159">
        <v>48</v>
      </c>
      <c r="M91" s="159">
        <v>48</v>
      </c>
      <c r="N91" s="159">
        <v>48</v>
      </c>
    </row>
    <row r="92" spans="1:14" s="150" customFormat="1" ht="36" x14ac:dyDescent="0.2">
      <c r="A92" s="156"/>
      <c r="B92" s="158"/>
      <c r="C92" s="158"/>
      <c r="D92" s="158"/>
      <c r="E92" s="158"/>
      <c r="F92" s="158"/>
      <c r="G92" s="158"/>
      <c r="H92" s="158"/>
      <c r="I92" s="194" t="s">
        <v>396</v>
      </c>
      <c r="J92" s="159">
        <v>236</v>
      </c>
      <c r="K92" s="159" t="s">
        <v>507</v>
      </c>
      <c r="L92" s="159"/>
      <c r="M92" s="159"/>
      <c r="N92" s="159"/>
    </row>
    <row r="93" spans="1:14" s="150" customFormat="1" ht="19.5" customHeight="1" x14ac:dyDescent="0.25"/>
    <row r="94" spans="1:14" s="150" customFormat="1" ht="26.25" customHeight="1" x14ac:dyDescent="0.2">
      <c r="A94" s="319"/>
      <c r="B94" s="320"/>
      <c r="C94" s="320"/>
      <c r="D94" s="157" t="s">
        <v>350</v>
      </c>
      <c r="E94" s="153" t="s">
        <v>397</v>
      </c>
      <c r="F94" s="154"/>
      <c r="G94" s="154"/>
      <c r="H94" s="154"/>
      <c r="I94" s="154"/>
      <c r="J94" s="237">
        <f>'Հ3 Մաս 2'!G20</f>
        <v>1000000</v>
      </c>
      <c r="K94" s="237">
        <f>'Հ3 Մաս 2'!H20</f>
        <v>1250882.8</v>
      </c>
      <c r="L94" s="237">
        <f>'Հ3 Մաս 2'!I20</f>
        <v>2220000</v>
      </c>
      <c r="M94" s="237">
        <f>'Հ3 Մաս 2'!J20</f>
        <v>2220000</v>
      </c>
      <c r="N94" s="237">
        <f>'Հ3 Մաս 2'!K20</f>
        <v>2220000</v>
      </c>
    </row>
    <row r="95" spans="1:14" s="150" customFormat="1" ht="26.25" customHeight="1" x14ac:dyDescent="0.2">
      <c r="A95" s="156"/>
      <c r="B95" s="158"/>
      <c r="C95" s="158"/>
      <c r="D95" s="158"/>
      <c r="E95" s="158"/>
      <c r="F95" s="321" t="s">
        <v>398</v>
      </c>
      <c r="G95" s="321"/>
      <c r="H95" s="321"/>
      <c r="I95" s="321"/>
      <c r="J95" s="321"/>
      <c r="K95" s="321"/>
      <c r="L95" s="321"/>
      <c r="M95" s="321"/>
      <c r="N95" s="321"/>
    </row>
    <row r="96" spans="1:14" s="150" customFormat="1" ht="26.25" customHeight="1" x14ac:dyDescent="0.2">
      <c r="A96" s="156"/>
      <c r="B96" s="158"/>
      <c r="C96" s="158"/>
      <c r="D96" s="158"/>
      <c r="E96" s="158"/>
      <c r="F96" s="158"/>
      <c r="G96" s="321" t="s">
        <v>399</v>
      </c>
      <c r="H96" s="321"/>
      <c r="I96" s="321"/>
      <c r="J96" s="321"/>
      <c r="K96" s="321"/>
      <c r="L96" s="321"/>
      <c r="M96" s="321"/>
      <c r="N96" s="321"/>
    </row>
    <row r="97" spans="1:14" s="150" customFormat="1" ht="26.25" customHeight="1" x14ac:dyDescent="0.2">
      <c r="A97" s="156"/>
      <c r="B97" s="158"/>
      <c r="C97" s="158"/>
      <c r="D97" s="158"/>
      <c r="E97" s="158"/>
      <c r="F97" s="158"/>
      <c r="G97" s="158"/>
      <c r="H97" s="322" t="s">
        <v>400</v>
      </c>
      <c r="I97" s="322"/>
      <c r="J97" s="322"/>
      <c r="K97" s="322"/>
      <c r="L97" s="322"/>
      <c r="M97" s="322"/>
      <c r="N97" s="322"/>
    </row>
    <row r="98" spans="1:14" s="150" customFormat="1" ht="48" x14ac:dyDescent="0.2">
      <c r="A98" s="156"/>
      <c r="B98" s="158"/>
      <c r="C98" s="158"/>
      <c r="D98" s="158"/>
      <c r="E98" s="158"/>
      <c r="F98" s="158"/>
      <c r="G98" s="158"/>
      <c r="H98" s="158"/>
      <c r="I98" s="194" t="s">
        <v>401</v>
      </c>
      <c r="J98" s="159">
        <v>136</v>
      </c>
      <c r="K98" s="159" t="s">
        <v>508</v>
      </c>
      <c r="L98" s="159">
        <v>0</v>
      </c>
      <c r="M98" s="159">
        <v>0</v>
      </c>
      <c r="N98" s="159">
        <v>0</v>
      </c>
    </row>
    <row r="99" spans="1:14" s="150" customFormat="1" ht="19.5" customHeight="1" x14ac:dyDescent="0.25"/>
    <row r="100" spans="1:14" s="150" customFormat="1" ht="26.25" customHeight="1" x14ac:dyDescent="0.2">
      <c r="A100" s="156"/>
      <c r="B100" s="188">
        <v>1027</v>
      </c>
      <c r="C100" s="190" t="s">
        <v>402</v>
      </c>
      <c r="D100" s="154"/>
      <c r="E100" s="154"/>
      <c r="F100" s="154"/>
      <c r="G100" s="154"/>
      <c r="H100" s="154"/>
      <c r="I100" s="154"/>
      <c r="J100" s="237">
        <f>J101</f>
        <v>294982.8</v>
      </c>
      <c r="K100" s="237">
        <f t="shared" ref="K100:N100" si="1">K101</f>
        <v>300000</v>
      </c>
      <c r="L100" s="237">
        <f t="shared" si="1"/>
        <v>353600</v>
      </c>
      <c r="M100" s="237">
        <f t="shared" si="1"/>
        <v>356600</v>
      </c>
      <c r="N100" s="237">
        <f t="shared" si="1"/>
        <v>362700</v>
      </c>
    </row>
    <row r="101" spans="1:14" s="150" customFormat="1" ht="26.25" customHeight="1" x14ac:dyDescent="0.2">
      <c r="A101" s="319"/>
      <c r="B101" s="320"/>
      <c r="C101" s="320"/>
      <c r="D101" s="157" t="s">
        <v>351</v>
      </c>
      <c r="E101" s="153" t="s">
        <v>259</v>
      </c>
      <c r="F101" s="154"/>
      <c r="G101" s="154"/>
      <c r="H101" s="154"/>
      <c r="I101" s="154"/>
      <c r="J101" s="237">
        <f>'Հ3 Մաս 2'!G22</f>
        <v>294982.8</v>
      </c>
      <c r="K101" s="237">
        <f>'Հ3 Մաս 2'!H22</f>
        <v>300000</v>
      </c>
      <c r="L101" s="237">
        <f>'Հ3 Մաս 2'!I22</f>
        <v>353600</v>
      </c>
      <c r="M101" s="237">
        <f>'Հ3 Մաս 2'!J22</f>
        <v>356600</v>
      </c>
      <c r="N101" s="237">
        <f>'Հ3 Մաս 2'!K22</f>
        <v>362700</v>
      </c>
    </row>
    <row r="102" spans="1:14" s="150" customFormat="1" ht="26.25" customHeight="1" x14ac:dyDescent="0.2">
      <c r="A102" s="156"/>
      <c r="B102" s="158"/>
      <c r="C102" s="158"/>
      <c r="D102" s="158"/>
      <c r="E102" s="158"/>
      <c r="F102" s="321" t="s">
        <v>403</v>
      </c>
      <c r="G102" s="321"/>
      <c r="H102" s="321"/>
      <c r="I102" s="321"/>
      <c r="J102" s="321"/>
      <c r="K102" s="321"/>
      <c r="L102" s="321"/>
      <c r="M102" s="321"/>
      <c r="N102" s="321"/>
    </row>
    <row r="103" spans="1:14" s="150" customFormat="1" ht="26.25" customHeight="1" x14ac:dyDescent="0.2">
      <c r="A103" s="156"/>
      <c r="B103" s="158"/>
      <c r="C103" s="158"/>
      <c r="D103" s="158"/>
      <c r="E103" s="158"/>
      <c r="F103" s="158"/>
      <c r="G103" s="321" t="s">
        <v>358</v>
      </c>
      <c r="H103" s="321"/>
      <c r="I103" s="321"/>
      <c r="J103" s="321"/>
      <c r="K103" s="321"/>
      <c r="L103" s="321"/>
      <c r="M103" s="321"/>
      <c r="N103" s="321"/>
    </row>
    <row r="104" spans="1:14" s="150" customFormat="1" ht="26.25" customHeight="1" x14ac:dyDescent="0.2">
      <c r="A104" s="156"/>
      <c r="B104" s="158"/>
      <c r="C104" s="158"/>
      <c r="D104" s="158"/>
      <c r="E104" s="158"/>
      <c r="F104" s="158"/>
      <c r="G104" s="158"/>
      <c r="H104" s="322" t="s">
        <v>365</v>
      </c>
      <c r="I104" s="322"/>
      <c r="J104" s="322"/>
      <c r="K104" s="322"/>
      <c r="L104" s="322"/>
      <c r="M104" s="322"/>
      <c r="N104" s="322"/>
    </row>
    <row r="105" spans="1:14" s="150" customFormat="1" ht="36" x14ac:dyDescent="0.2">
      <c r="A105" s="156"/>
      <c r="B105" s="158"/>
      <c r="C105" s="158"/>
      <c r="D105" s="158"/>
      <c r="E105" s="158"/>
      <c r="F105" s="158"/>
      <c r="G105" s="158"/>
      <c r="H105" s="158"/>
      <c r="I105" s="194" t="s">
        <v>404</v>
      </c>
      <c r="J105" s="159">
        <v>173</v>
      </c>
      <c r="K105" s="159" t="s">
        <v>509</v>
      </c>
      <c r="L105" s="159">
        <v>177</v>
      </c>
      <c r="M105" s="159">
        <v>179</v>
      </c>
      <c r="N105" s="159">
        <v>181</v>
      </c>
    </row>
    <row r="106" spans="1:14" s="150" customFormat="1" ht="26.25" customHeight="1" x14ac:dyDescent="0.2">
      <c r="A106" s="156"/>
      <c r="B106" s="158"/>
      <c r="C106" s="158"/>
      <c r="D106" s="158"/>
      <c r="E106" s="158"/>
      <c r="F106" s="158"/>
      <c r="G106" s="158"/>
      <c r="H106" s="158"/>
      <c r="I106" s="194" t="s">
        <v>405</v>
      </c>
      <c r="J106" s="159">
        <v>104.2</v>
      </c>
      <c r="K106" s="159" t="s">
        <v>510</v>
      </c>
      <c r="L106" s="159">
        <v>105.1</v>
      </c>
      <c r="M106" s="159">
        <v>121.31</v>
      </c>
      <c r="N106" s="159">
        <v>108.4</v>
      </c>
    </row>
    <row r="107" spans="1:14" s="150" customFormat="1" ht="26.25" customHeight="1" x14ac:dyDescent="0.2">
      <c r="A107" s="156"/>
      <c r="B107" s="158"/>
      <c r="C107" s="158"/>
      <c r="D107" s="158"/>
      <c r="E107" s="158"/>
      <c r="F107" s="158"/>
      <c r="G107" s="158"/>
      <c r="H107" s="158"/>
      <c r="I107" s="194" t="s">
        <v>406</v>
      </c>
      <c r="J107" s="159">
        <v>41.4</v>
      </c>
      <c r="K107" s="159" t="s">
        <v>511</v>
      </c>
      <c r="L107" s="159">
        <v>44.51</v>
      </c>
      <c r="M107" s="159">
        <v>35.5</v>
      </c>
      <c r="N107" s="159">
        <v>45.21</v>
      </c>
    </row>
    <row r="108" spans="1:14" s="150" customFormat="1" ht="26.25" customHeight="1" x14ac:dyDescent="0.2">
      <c r="A108" s="156"/>
      <c r="B108" s="158"/>
      <c r="C108" s="158"/>
      <c r="D108" s="158"/>
      <c r="E108" s="158"/>
      <c r="F108" s="158"/>
      <c r="G108" s="158"/>
      <c r="H108" s="158"/>
      <c r="I108" s="257" t="s">
        <v>524</v>
      </c>
      <c r="J108" s="159">
        <v>6.7</v>
      </c>
      <c r="K108" s="159"/>
      <c r="L108" s="159">
        <v>6.67</v>
      </c>
      <c r="M108" s="159" t="s">
        <v>522</v>
      </c>
      <c r="N108" s="159">
        <v>6.67</v>
      </c>
    </row>
    <row r="109" spans="1:14" s="150" customFormat="1" ht="26.25" customHeight="1" x14ac:dyDescent="0.2">
      <c r="A109" s="156"/>
      <c r="B109" s="158"/>
      <c r="C109" s="158"/>
      <c r="D109" s="158"/>
      <c r="E109" s="158"/>
      <c r="F109" s="158"/>
      <c r="G109" s="158"/>
      <c r="H109" s="158"/>
      <c r="I109" s="257" t="s">
        <v>523</v>
      </c>
      <c r="J109" s="159">
        <v>20.7</v>
      </c>
      <c r="K109" s="159"/>
      <c r="L109" s="159">
        <v>20.72</v>
      </c>
      <c r="M109" s="159" t="s">
        <v>522</v>
      </c>
      <c r="N109" s="159">
        <v>20.72</v>
      </c>
    </row>
    <row r="110" spans="1:14" s="150" customFormat="1" ht="26.25" customHeight="1" x14ac:dyDescent="0.2">
      <c r="A110" s="156"/>
      <c r="B110" s="158"/>
      <c r="C110" s="158"/>
      <c r="D110" s="158"/>
      <c r="E110" s="158"/>
      <c r="F110" s="158"/>
      <c r="G110" s="158"/>
      <c r="H110" s="158"/>
      <c r="I110" s="194" t="s">
        <v>407</v>
      </c>
      <c r="J110" s="159" t="s">
        <v>522</v>
      </c>
      <c r="K110" s="159" t="s">
        <v>512</v>
      </c>
      <c r="L110" s="159" t="s">
        <v>522</v>
      </c>
      <c r="M110" s="159">
        <v>4.84</v>
      </c>
      <c r="N110" s="159" t="s">
        <v>522</v>
      </c>
    </row>
    <row r="111" spans="1:14" s="150" customFormat="1" ht="26.25" customHeight="1" x14ac:dyDescent="0.2">
      <c r="A111" s="156"/>
      <c r="B111" s="158"/>
      <c r="C111" s="158"/>
      <c r="D111" s="158"/>
      <c r="E111" s="158"/>
      <c r="F111" s="158"/>
      <c r="G111" s="158"/>
      <c r="H111" s="158"/>
      <c r="I111" s="194" t="s">
        <v>408</v>
      </c>
      <c r="J111" s="188" t="s">
        <v>522</v>
      </c>
      <c r="K111" s="159" t="s">
        <v>513</v>
      </c>
      <c r="L111" s="188" t="s">
        <v>522</v>
      </c>
      <c r="M111" s="188">
        <v>17.350000000000001</v>
      </c>
      <c r="N111" s="188" t="s">
        <v>522</v>
      </c>
    </row>
    <row r="112" spans="1:14" s="150" customFormat="1" ht="26.25" customHeight="1" x14ac:dyDescent="0.2">
      <c r="A112" s="156"/>
      <c r="B112" s="158"/>
      <c r="C112" s="158"/>
      <c r="D112" s="158"/>
      <c r="E112" s="158"/>
      <c r="F112" s="158"/>
      <c r="G112" s="158"/>
      <c r="H112" s="158"/>
      <c r="I112" s="257" t="s">
        <v>525</v>
      </c>
      <c r="J112" s="188" t="s">
        <v>522</v>
      </c>
      <c r="K112" s="159"/>
      <c r="L112" s="188" t="s">
        <v>522</v>
      </c>
      <c r="M112" s="188" t="s">
        <v>522</v>
      </c>
      <c r="N112" s="188" t="s">
        <v>522</v>
      </c>
    </row>
    <row r="113" spans="1:14" s="150" customFormat="1" ht="26.25" customHeight="1" x14ac:dyDescent="0.2">
      <c r="A113" s="156"/>
      <c r="B113" s="158"/>
      <c r="C113" s="158"/>
      <c r="D113" s="158"/>
      <c r="E113" s="158"/>
      <c r="F113" s="158"/>
      <c r="G113" s="158"/>
      <c r="H113" s="158"/>
      <c r="I113" s="194" t="s">
        <v>409</v>
      </c>
      <c r="J113" s="188">
        <v>1534.6</v>
      </c>
      <c r="K113" s="159">
        <v>1582</v>
      </c>
      <c r="L113" s="188">
        <v>1570</v>
      </c>
      <c r="M113" s="188">
        <v>1590</v>
      </c>
      <c r="N113" s="188">
        <v>1610</v>
      </c>
    </row>
    <row r="114" spans="1:14" s="150" customFormat="1" ht="19.5" customHeight="1" x14ac:dyDescent="0.25"/>
    <row r="115" spans="1:14" s="150" customFormat="1" ht="26.25" customHeight="1" x14ac:dyDescent="0.2">
      <c r="A115" s="156"/>
      <c r="B115" s="188">
        <v>1072</v>
      </c>
      <c r="C115" s="190" t="s">
        <v>410</v>
      </c>
      <c r="D115" s="154"/>
      <c r="E115" s="154"/>
      <c r="F115" s="154"/>
      <c r="G115" s="154"/>
      <c r="H115" s="154"/>
      <c r="I115" s="154"/>
      <c r="J115" s="237">
        <f>J116+J122</f>
        <v>1415412.9</v>
      </c>
      <c r="K115" s="237">
        <f t="shared" ref="K115:N115" si="2">K116+K122</f>
        <v>4581000</v>
      </c>
      <c r="L115" s="237">
        <f t="shared" si="2"/>
        <v>1653279.3</v>
      </c>
      <c r="M115" s="237">
        <f t="shared" si="2"/>
        <v>28667.9</v>
      </c>
      <c r="N115" s="237">
        <f t="shared" si="2"/>
        <v>0</v>
      </c>
    </row>
    <row r="116" spans="1:14" s="150" customFormat="1" ht="26.25" customHeight="1" x14ac:dyDescent="0.2">
      <c r="A116" s="319"/>
      <c r="B116" s="320"/>
      <c r="C116" s="320"/>
      <c r="D116" s="157" t="s">
        <v>352</v>
      </c>
      <c r="E116" s="326" t="s">
        <v>411</v>
      </c>
      <c r="F116" s="327"/>
      <c r="G116" s="327"/>
      <c r="H116" s="327"/>
      <c r="I116" s="328"/>
      <c r="J116" s="237">
        <f>'Հ3 Մաս 2'!G24</f>
        <v>102064.7</v>
      </c>
      <c r="K116" s="237">
        <f>'Հ3 Մաս 2'!H24</f>
        <v>51000</v>
      </c>
      <c r="L116" s="237">
        <f>'Հ3 Մաս 2'!I24</f>
        <v>53279.3</v>
      </c>
      <c r="M116" s="237">
        <f>'Հ3 Մաս 2'!J24</f>
        <v>28667.9</v>
      </c>
      <c r="N116" s="237">
        <f>'Հ3 Մաս 2'!K24</f>
        <v>0</v>
      </c>
    </row>
    <row r="117" spans="1:14" s="150" customFormat="1" ht="26.25" customHeight="1" x14ac:dyDescent="0.2">
      <c r="A117" s="156"/>
      <c r="B117" s="158"/>
      <c r="C117" s="158"/>
      <c r="D117" s="158"/>
      <c r="E117" s="158"/>
      <c r="F117" s="321" t="s">
        <v>412</v>
      </c>
      <c r="G117" s="321"/>
      <c r="H117" s="321"/>
      <c r="I117" s="321"/>
      <c r="J117" s="321"/>
      <c r="K117" s="321"/>
      <c r="L117" s="321"/>
      <c r="M117" s="321"/>
      <c r="N117" s="321"/>
    </row>
    <row r="118" spans="1:14" s="150" customFormat="1" ht="26.25" customHeight="1" x14ac:dyDescent="0.2">
      <c r="A118" s="156"/>
      <c r="B118" s="158"/>
      <c r="C118" s="158"/>
      <c r="D118" s="158"/>
      <c r="E118" s="158"/>
      <c r="F118" s="158"/>
      <c r="G118" s="321" t="s">
        <v>358</v>
      </c>
      <c r="H118" s="321"/>
      <c r="I118" s="321"/>
      <c r="J118" s="321"/>
      <c r="K118" s="321"/>
      <c r="L118" s="321"/>
      <c r="M118" s="321"/>
      <c r="N118" s="321"/>
    </row>
    <row r="119" spans="1:14" s="150" customFormat="1" ht="26.25" customHeight="1" x14ac:dyDescent="0.2">
      <c r="A119" s="156"/>
      <c r="B119" s="158"/>
      <c r="C119" s="158"/>
      <c r="D119" s="158"/>
      <c r="E119" s="158"/>
      <c r="F119" s="158"/>
      <c r="G119" s="158"/>
      <c r="H119" s="322" t="s">
        <v>413</v>
      </c>
      <c r="I119" s="322"/>
      <c r="J119" s="322"/>
      <c r="K119" s="322"/>
      <c r="L119" s="322"/>
      <c r="M119" s="322"/>
      <c r="N119" s="322"/>
    </row>
    <row r="120" spans="1:14" s="150" customFormat="1" ht="35.25" customHeight="1" x14ac:dyDescent="0.2">
      <c r="A120" s="156"/>
      <c r="B120" s="158"/>
      <c r="C120" s="158"/>
      <c r="D120" s="158"/>
      <c r="E120" s="158"/>
      <c r="F120" s="158"/>
      <c r="G120" s="158"/>
      <c r="H120" s="158"/>
      <c r="I120" s="194" t="s">
        <v>414</v>
      </c>
      <c r="J120" s="159">
        <v>1</v>
      </c>
      <c r="K120" s="159">
        <v>1</v>
      </c>
      <c r="L120" s="159">
        <v>1</v>
      </c>
      <c r="M120" s="159">
        <v>1</v>
      </c>
      <c r="N120" s="159"/>
    </row>
    <row r="121" spans="1:14" s="150" customFormat="1" ht="19.5" customHeight="1" x14ac:dyDescent="0.25"/>
    <row r="122" spans="1:14" s="150" customFormat="1" ht="26.25" customHeight="1" x14ac:dyDescent="0.2">
      <c r="A122" s="319"/>
      <c r="B122" s="320"/>
      <c r="C122" s="320"/>
      <c r="D122" s="157" t="s">
        <v>353</v>
      </c>
      <c r="E122" s="153" t="s">
        <v>261</v>
      </c>
      <c r="F122" s="154"/>
      <c r="G122" s="154"/>
      <c r="H122" s="154"/>
      <c r="I122" s="154"/>
      <c r="J122" s="237">
        <f>'Հ3 Մաս 2'!G25</f>
        <v>1313348.2</v>
      </c>
      <c r="K122" s="237">
        <f>'Հ3 Մաս 2'!H25</f>
        <v>4530000</v>
      </c>
      <c r="L122" s="237">
        <f>'Հ3 Մաս 2'!I25</f>
        <v>1600000</v>
      </c>
      <c r="M122" s="237">
        <f>'Հ3 Մաս 2'!J25</f>
        <v>0</v>
      </c>
      <c r="N122" s="237">
        <f>'Հ3 Մաս 2'!K25</f>
        <v>0</v>
      </c>
    </row>
    <row r="123" spans="1:14" s="150" customFormat="1" ht="26.25" customHeight="1" x14ac:dyDescent="0.2">
      <c r="A123" s="156"/>
      <c r="B123" s="158"/>
      <c r="C123" s="158"/>
      <c r="D123" s="158"/>
      <c r="E123" s="158"/>
      <c r="F123" s="321" t="s">
        <v>415</v>
      </c>
      <c r="G123" s="321"/>
      <c r="H123" s="321"/>
      <c r="I123" s="321"/>
      <c r="J123" s="321"/>
      <c r="K123" s="321"/>
      <c r="L123" s="321"/>
      <c r="M123" s="321"/>
      <c r="N123" s="321"/>
    </row>
    <row r="124" spans="1:14" s="150" customFormat="1" ht="26.25" customHeight="1" x14ac:dyDescent="0.2">
      <c r="A124" s="156"/>
      <c r="B124" s="158"/>
      <c r="C124" s="158"/>
      <c r="D124" s="158"/>
      <c r="E124" s="158"/>
      <c r="F124" s="158"/>
      <c r="G124" s="321" t="s">
        <v>368</v>
      </c>
      <c r="H124" s="321"/>
      <c r="I124" s="321"/>
      <c r="J124" s="321"/>
      <c r="K124" s="321"/>
      <c r="L124" s="321"/>
      <c r="M124" s="321"/>
      <c r="N124" s="321"/>
    </row>
    <row r="125" spans="1:14" s="150" customFormat="1" ht="26.25" customHeight="1" x14ac:dyDescent="0.2">
      <c r="A125" s="156"/>
      <c r="B125" s="158"/>
      <c r="C125" s="158"/>
      <c r="D125" s="158"/>
      <c r="E125" s="158"/>
      <c r="F125" s="158"/>
      <c r="G125" s="158"/>
      <c r="H125" s="322" t="s">
        <v>369</v>
      </c>
      <c r="I125" s="322"/>
      <c r="J125" s="322"/>
      <c r="K125" s="322"/>
      <c r="L125" s="322"/>
      <c r="M125" s="322"/>
      <c r="N125" s="322"/>
    </row>
    <row r="126" spans="1:14" s="150" customFormat="1" ht="26.25" customHeight="1" x14ac:dyDescent="0.2">
      <c r="A126" s="156"/>
      <c r="B126" s="158"/>
      <c r="C126" s="158"/>
      <c r="D126" s="158"/>
      <c r="E126" s="158"/>
      <c r="F126" s="158"/>
      <c r="G126" s="158"/>
      <c r="H126" s="158"/>
      <c r="I126" s="189" t="s">
        <v>382</v>
      </c>
      <c r="J126" s="159">
        <v>14</v>
      </c>
      <c r="K126" s="159" t="s">
        <v>504</v>
      </c>
      <c r="L126" s="159">
        <v>11</v>
      </c>
      <c r="M126" s="159">
        <v>0</v>
      </c>
      <c r="N126" s="159">
        <v>0</v>
      </c>
    </row>
    <row r="127" spans="1:14" s="150" customFormat="1" ht="19.5" customHeight="1" x14ac:dyDescent="0.25"/>
    <row r="128" spans="1:14" s="150" customFormat="1" ht="26.25" customHeight="1" x14ac:dyDescent="0.2">
      <c r="A128" s="156"/>
      <c r="B128" s="188">
        <v>1109</v>
      </c>
      <c r="C128" s="323" t="s">
        <v>318</v>
      </c>
      <c r="D128" s="324"/>
      <c r="E128" s="324"/>
      <c r="F128" s="324"/>
      <c r="G128" s="324"/>
      <c r="H128" s="324"/>
      <c r="I128" s="325"/>
      <c r="J128" s="237">
        <f>J129+J134</f>
        <v>465309.69999999995</v>
      </c>
      <c r="K128" s="237">
        <f t="shared" ref="K128:N128" si="3">K129+K134</f>
        <v>450893.8</v>
      </c>
      <c r="L128" s="237">
        <f t="shared" si="3"/>
        <v>494706.7</v>
      </c>
      <c r="M128" s="237">
        <f t="shared" si="3"/>
        <v>498909.3</v>
      </c>
      <c r="N128" s="237">
        <f t="shared" si="3"/>
        <v>501606.6</v>
      </c>
    </row>
    <row r="129" spans="1:18" s="150" customFormat="1" ht="26.25" customHeight="1" x14ac:dyDescent="0.2">
      <c r="A129" s="319"/>
      <c r="B129" s="320"/>
      <c r="C129" s="320"/>
      <c r="D129" s="157" t="s">
        <v>354</v>
      </c>
      <c r="E129" s="153" t="s">
        <v>416</v>
      </c>
      <c r="F129" s="154"/>
      <c r="G129" s="154"/>
      <c r="H129" s="154"/>
      <c r="I129" s="154"/>
      <c r="J129" s="237">
        <f>'Հ3 Մաս 2'!G27</f>
        <v>460868.1</v>
      </c>
      <c r="K129" s="237">
        <f>'Հ3 Մաս 2'!H27</f>
        <v>441943.8</v>
      </c>
      <c r="L129" s="237">
        <f>'Հ3 Մաս 2'!I27</f>
        <v>485166.7</v>
      </c>
      <c r="M129" s="237">
        <f>'Հ3 Մաս 2'!J27</f>
        <v>489369.3</v>
      </c>
      <c r="N129" s="237">
        <f>'Հ3 Մաս 2'!K27</f>
        <v>492066.6</v>
      </c>
    </row>
    <row r="130" spans="1:18" s="150" customFormat="1" ht="26.25" customHeight="1" x14ac:dyDescent="0.2">
      <c r="A130" s="156"/>
      <c r="B130" s="158"/>
      <c r="C130" s="158"/>
      <c r="D130" s="158"/>
      <c r="E130" s="158"/>
      <c r="F130" s="321" t="s">
        <v>417</v>
      </c>
      <c r="G130" s="321"/>
      <c r="H130" s="321"/>
      <c r="I130" s="321"/>
      <c r="J130" s="321"/>
      <c r="K130" s="321"/>
      <c r="L130" s="321"/>
      <c r="M130" s="321"/>
      <c r="N130" s="321"/>
    </row>
    <row r="131" spans="1:18" s="150" customFormat="1" ht="26.25" customHeight="1" x14ac:dyDescent="0.2">
      <c r="A131" s="156"/>
      <c r="B131" s="158"/>
      <c r="C131" s="158"/>
      <c r="D131" s="158"/>
      <c r="E131" s="158"/>
      <c r="F131" s="158"/>
      <c r="G131" s="321" t="s">
        <v>331</v>
      </c>
      <c r="H131" s="321"/>
      <c r="I131" s="321"/>
      <c r="J131" s="321"/>
      <c r="K131" s="321"/>
      <c r="L131" s="321"/>
      <c r="M131" s="321"/>
      <c r="N131" s="321"/>
    </row>
    <row r="132" spans="1:18" s="150" customFormat="1" ht="26.25" customHeight="1" x14ac:dyDescent="0.2">
      <c r="A132" s="156"/>
      <c r="B132" s="158"/>
      <c r="C132" s="158"/>
      <c r="D132" s="158"/>
      <c r="E132" s="158"/>
      <c r="F132" s="158"/>
      <c r="G132" s="158"/>
      <c r="H132" s="322" t="s">
        <v>418</v>
      </c>
      <c r="I132" s="322"/>
      <c r="J132" s="322"/>
      <c r="K132" s="322"/>
      <c r="L132" s="322"/>
      <c r="M132" s="322"/>
      <c r="N132" s="322"/>
      <c r="R132" s="150">
        <v>0</v>
      </c>
    </row>
    <row r="133" spans="1:18" s="150" customFormat="1" ht="19.5" customHeight="1" x14ac:dyDescent="0.25"/>
    <row r="134" spans="1:18" s="150" customFormat="1" ht="26.25" customHeight="1" x14ac:dyDescent="0.2">
      <c r="A134" s="319"/>
      <c r="B134" s="320"/>
      <c r="C134" s="320"/>
      <c r="D134" s="157" t="s">
        <v>355</v>
      </c>
      <c r="E134" s="153" t="s">
        <v>419</v>
      </c>
      <c r="F134" s="154"/>
      <c r="G134" s="154"/>
      <c r="H134" s="154"/>
      <c r="I134" s="154"/>
      <c r="J134" s="237">
        <f>'Հ3 Մաս 2'!G28</f>
        <v>4441.6000000000004</v>
      </c>
      <c r="K134" s="237">
        <f>'Հ3 Մաս 2'!H28</f>
        <v>8950</v>
      </c>
      <c r="L134" s="237">
        <f>'Հ3 Մաս 2'!I28</f>
        <v>9540</v>
      </c>
      <c r="M134" s="237">
        <f>'Հ3 Մաս 2'!J28</f>
        <v>9540</v>
      </c>
      <c r="N134" s="237">
        <f>'Հ3 Մաս 2'!K28</f>
        <v>9540</v>
      </c>
    </row>
    <row r="135" spans="1:18" s="150" customFormat="1" ht="26.25" customHeight="1" x14ac:dyDescent="0.2">
      <c r="A135" s="156"/>
      <c r="B135" s="158"/>
      <c r="C135" s="158"/>
      <c r="D135" s="158"/>
      <c r="E135" s="158"/>
      <c r="F135" s="321" t="s">
        <v>420</v>
      </c>
      <c r="G135" s="321"/>
      <c r="H135" s="321"/>
      <c r="I135" s="321"/>
      <c r="J135" s="321"/>
      <c r="K135" s="321"/>
      <c r="L135" s="321"/>
      <c r="M135" s="321"/>
      <c r="N135" s="321"/>
    </row>
    <row r="136" spans="1:18" s="150" customFormat="1" ht="26.25" customHeight="1" x14ac:dyDescent="0.2">
      <c r="A136" s="156"/>
      <c r="B136" s="158"/>
      <c r="C136" s="158"/>
      <c r="D136" s="158"/>
      <c r="E136" s="158"/>
      <c r="F136" s="158"/>
      <c r="G136" s="321" t="s">
        <v>375</v>
      </c>
      <c r="H136" s="321"/>
      <c r="I136" s="321"/>
      <c r="J136" s="321"/>
      <c r="K136" s="321"/>
      <c r="L136" s="321"/>
      <c r="M136" s="321"/>
      <c r="N136" s="321"/>
    </row>
    <row r="137" spans="1:18" s="150" customFormat="1" ht="26.25" customHeight="1" x14ac:dyDescent="0.2">
      <c r="A137" s="156"/>
      <c r="B137" s="158"/>
      <c r="C137" s="158"/>
      <c r="D137" s="158"/>
      <c r="E137" s="158"/>
      <c r="F137" s="158"/>
      <c r="G137" s="158"/>
      <c r="H137" s="322" t="s">
        <v>380</v>
      </c>
      <c r="I137" s="322"/>
      <c r="J137" s="322"/>
      <c r="K137" s="322"/>
      <c r="L137" s="322"/>
      <c r="M137" s="322"/>
      <c r="N137" s="322"/>
    </row>
    <row r="138" spans="1:18" s="150" customFormat="1" ht="26.25" customHeight="1" x14ac:dyDescent="0.2">
      <c r="A138" s="156"/>
      <c r="B138" s="158"/>
      <c r="C138" s="158"/>
      <c r="D138" s="158"/>
      <c r="E138" s="158"/>
      <c r="F138" s="158"/>
      <c r="G138" s="158"/>
      <c r="H138" s="158"/>
      <c r="I138" s="194" t="s">
        <v>421</v>
      </c>
      <c r="J138" s="159">
        <v>17</v>
      </c>
      <c r="K138" s="159" t="s">
        <v>493</v>
      </c>
      <c r="L138" s="159">
        <v>16</v>
      </c>
      <c r="M138" s="159"/>
      <c r="N138" s="159"/>
    </row>
    <row r="139" spans="1:18" s="150" customFormat="1" ht="26.25" customHeight="1" x14ac:dyDescent="0.2">
      <c r="A139" s="156"/>
      <c r="B139" s="158"/>
      <c r="C139" s="158"/>
      <c r="D139" s="158"/>
      <c r="E139" s="158"/>
      <c r="F139" s="158"/>
      <c r="G139" s="158"/>
      <c r="H139" s="158"/>
      <c r="I139" s="194" t="s">
        <v>422</v>
      </c>
      <c r="J139" s="159">
        <v>21</v>
      </c>
      <c r="K139" s="159" t="s">
        <v>514</v>
      </c>
      <c r="L139" s="159">
        <v>80</v>
      </c>
      <c r="M139" s="159"/>
      <c r="N139" s="159"/>
    </row>
    <row r="140" spans="1:18" ht="16.5" customHeight="1" x14ac:dyDescent="0.2"/>
    <row r="141" spans="1:18" x14ac:dyDescent="0.2">
      <c r="A141" s="160" t="s">
        <v>139</v>
      </c>
      <c r="B141" s="160"/>
      <c r="C141" s="160"/>
    </row>
    <row r="143" spans="1:18" x14ac:dyDescent="0.2">
      <c r="B143" s="262" t="s">
        <v>234</v>
      </c>
      <c r="C143" s="262"/>
      <c r="D143" s="262"/>
      <c r="E143" s="262"/>
      <c r="F143" s="262"/>
      <c r="G143" s="262"/>
      <c r="H143" s="262"/>
      <c r="I143" s="262"/>
    </row>
  </sheetData>
  <mergeCells count="74">
    <mergeCell ref="G29:N29"/>
    <mergeCell ref="H30:N30"/>
    <mergeCell ref="A10:I10"/>
    <mergeCell ref="A8:A9"/>
    <mergeCell ref="B8:C8"/>
    <mergeCell ref="D8:G8"/>
    <mergeCell ref="H8:H9"/>
    <mergeCell ref="I8:I9"/>
    <mergeCell ref="A14:C14"/>
    <mergeCell ref="A27:C27"/>
    <mergeCell ref="J8:N8"/>
    <mergeCell ref="F15:N15"/>
    <mergeCell ref="G16:N16"/>
    <mergeCell ref="H17:N17"/>
    <mergeCell ref="F28:N28"/>
    <mergeCell ref="C13:I13"/>
    <mergeCell ref="A37:C37"/>
    <mergeCell ref="F38:N38"/>
    <mergeCell ref="G39:N39"/>
    <mergeCell ref="H40:N40"/>
    <mergeCell ref="A43:C43"/>
    <mergeCell ref="F44:N44"/>
    <mergeCell ref="G45:N45"/>
    <mergeCell ref="H46:N46"/>
    <mergeCell ref="A51:C51"/>
    <mergeCell ref="F52:N52"/>
    <mergeCell ref="G53:N53"/>
    <mergeCell ref="H54:N54"/>
    <mergeCell ref="A58:C58"/>
    <mergeCell ref="F59:N59"/>
    <mergeCell ref="G60:N60"/>
    <mergeCell ref="H61:N61"/>
    <mergeCell ref="A66:C66"/>
    <mergeCell ref="F67:N67"/>
    <mergeCell ref="G68:N68"/>
    <mergeCell ref="H69:N69"/>
    <mergeCell ref="A74:C74"/>
    <mergeCell ref="F75:N75"/>
    <mergeCell ref="G76:N76"/>
    <mergeCell ref="H77:N77"/>
    <mergeCell ref="A87:C87"/>
    <mergeCell ref="F88:N88"/>
    <mergeCell ref="G89:N89"/>
    <mergeCell ref="H90:N90"/>
    <mergeCell ref="A81:C81"/>
    <mergeCell ref="F82:N82"/>
    <mergeCell ref="G83:N83"/>
    <mergeCell ref="H84:N84"/>
    <mergeCell ref="A94:C94"/>
    <mergeCell ref="F95:N95"/>
    <mergeCell ref="G96:N96"/>
    <mergeCell ref="H97:N97"/>
    <mergeCell ref="A101:C101"/>
    <mergeCell ref="F102:N102"/>
    <mergeCell ref="G103:N103"/>
    <mergeCell ref="H104:N104"/>
    <mergeCell ref="A116:C116"/>
    <mergeCell ref="F117:N117"/>
    <mergeCell ref="E116:I116"/>
    <mergeCell ref="G118:N118"/>
    <mergeCell ref="H119:N119"/>
    <mergeCell ref="A122:C122"/>
    <mergeCell ref="F123:N123"/>
    <mergeCell ref="G124:N124"/>
    <mergeCell ref="A134:C134"/>
    <mergeCell ref="F135:N135"/>
    <mergeCell ref="G136:N136"/>
    <mergeCell ref="H137:N137"/>
    <mergeCell ref="H125:N125"/>
    <mergeCell ref="A129:C129"/>
    <mergeCell ref="F130:N130"/>
    <mergeCell ref="G131:N131"/>
    <mergeCell ref="H132:N132"/>
    <mergeCell ref="C128:I128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L168"/>
  <sheetViews>
    <sheetView topLeftCell="A7" workbookViewId="0">
      <selection activeCell="G25" sqref="G25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4.42578125" customWidth="1"/>
    <col min="5" max="5" width="6.710937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3" t="s">
        <v>46</v>
      </c>
    </row>
    <row r="2" spans="1:12" x14ac:dyDescent="0.25">
      <c r="L2" s="88" t="s">
        <v>225</v>
      </c>
    </row>
    <row r="3" spans="1:12" ht="29.25" customHeight="1" x14ac:dyDescent="0.25">
      <c r="B3" s="331" t="s">
        <v>470</v>
      </c>
      <c r="C3" s="331"/>
      <c r="D3" s="331"/>
      <c r="E3" s="331" t="s">
        <v>8</v>
      </c>
      <c r="F3" s="331"/>
      <c r="G3" s="332" t="s">
        <v>130</v>
      </c>
      <c r="H3" s="332" t="s">
        <v>228</v>
      </c>
      <c r="I3" s="332" t="s">
        <v>167</v>
      </c>
      <c r="J3" s="218"/>
      <c r="K3" s="332" t="s">
        <v>142</v>
      </c>
      <c r="L3" s="332" t="s">
        <v>143</v>
      </c>
    </row>
    <row r="4" spans="1:12" ht="126" customHeight="1" x14ac:dyDescent="0.25">
      <c r="B4" s="218" t="s">
        <v>9</v>
      </c>
      <c r="C4" s="218" t="s">
        <v>10</v>
      </c>
      <c r="D4" s="218" t="s">
        <v>11</v>
      </c>
      <c r="E4" s="217" t="s">
        <v>2</v>
      </c>
      <c r="F4" s="217" t="s">
        <v>25</v>
      </c>
      <c r="G4" s="333"/>
      <c r="H4" s="333"/>
      <c r="I4" s="333"/>
      <c r="J4" s="223" t="s">
        <v>166</v>
      </c>
      <c r="K4" s="333"/>
      <c r="L4" s="333"/>
    </row>
    <row r="5" spans="1:12" ht="25.5" customHeight="1" x14ac:dyDescent="0.25">
      <c r="B5" s="218">
        <v>1</v>
      </c>
      <c r="C5" s="218">
        <v>2</v>
      </c>
      <c r="D5" s="218">
        <v>3</v>
      </c>
      <c r="E5" s="218">
        <v>4</v>
      </c>
      <c r="F5" s="218">
        <v>5</v>
      </c>
      <c r="G5" s="218">
        <v>6</v>
      </c>
      <c r="H5" s="218">
        <v>7</v>
      </c>
      <c r="I5" s="218">
        <v>8</v>
      </c>
      <c r="J5" s="218">
        <v>11</v>
      </c>
      <c r="K5" s="218">
        <v>12</v>
      </c>
      <c r="L5" s="218">
        <v>13</v>
      </c>
    </row>
    <row r="6" spans="1:12" s="195" customFormat="1" ht="24" customHeight="1" x14ac:dyDescent="0.2">
      <c r="B6" s="196"/>
      <c r="C6" s="196"/>
      <c r="D6" s="196"/>
      <c r="E6" s="197"/>
      <c r="F6" s="198"/>
      <c r="G6" s="199" t="s">
        <v>423</v>
      </c>
      <c r="H6" s="200">
        <f>H78+H94+H102+H125+H165</f>
        <v>15276514.888999999</v>
      </c>
      <c r="I6" s="200">
        <f>I78+I94+I102+I125+I165</f>
        <v>24391491.100000001</v>
      </c>
      <c r="J6" s="200">
        <f>J78+J94+J102+J125+J165</f>
        <v>0</v>
      </c>
      <c r="K6" s="200">
        <f>K78+K94+K102+K125+K165</f>
        <v>0</v>
      </c>
      <c r="L6" s="200">
        <f>L78+L94+L102+L125+L165</f>
        <v>0</v>
      </c>
    </row>
    <row r="7" spans="1:12" s="195" customFormat="1" ht="18" customHeight="1" x14ac:dyDescent="0.2">
      <c r="B7" s="201" t="s">
        <v>424</v>
      </c>
      <c r="C7" s="201" t="s">
        <v>425</v>
      </c>
      <c r="D7" s="201" t="s">
        <v>424</v>
      </c>
      <c r="E7" s="202">
        <v>1004</v>
      </c>
      <c r="F7" s="202">
        <v>11001</v>
      </c>
      <c r="G7" s="203" t="s">
        <v>245</v>
      </c>
      <c r="H7" s="204">
        <f>H13</f>
        <v>1285129.5</v>
      </c>
      <c r="I7" s="204">
        <f t="shared" ref="I7:L7" si="0">I13</f>
        <v>1285129.5</v>
      </c>
      <c r="J7" s="204">
        <f t="shared" si="0"/>
        <v>0</v>
      </c>
      <c r="K7" s="204">
        <f t="shared" si="0"/>
        <v>0</v>
      </c>
      <c r="L7" s="204">
        <f t="shared" si="0"/>
        <v>0</v>
      </c>
    </row>
    <row r="8" spans="1:12" s="195" customFormat="1" ht="13.5" x14ac:dyDescent="0.2">
      <c r="B8" s="205"/>
      <c r="C8" s="205"/>
      <c r="D8" s="205"/>
      <c r="E8" s="206"/>
      <c r="F8" s="206"/>
      <c r="G8" s="207" t="s">
        <v>128</v>
      </c>
      <c r="H8" s="206"/>
      <c r="I8" s="206"/>
      <c r="J8" s="206"/>
      <c r="K8" s="206"/>
      <c r="L8" s="206"/>
    </row>
    <row r="9" spans="1:12" s="195" customFormat="1" ht="40.5" x14ac:dyDescent="0.2">
      <c r="B9" s="205"/>
      <c r="C9" s="205"/>
      <c r="D9" s="205"/>
      <c r="E9" s="206"/>
      <c r="F9" s="206"/>
      <c r="G9" s="208" t="s">
        <v>426</v>
      </c>
      <c r="H9" s="206"/>
      <c r="I9" s="206"/>
      <c r="J9" s="206"/>
      <c r="K9" s="206"/>
      <c r="L9" s="206"/>
    </row>
    <row r="10" spans="1:12" s="195" customFormat="1" ht="13.5" x14ac:dyDescent="0.2">
      <c r="B10" s="205"/>
      <c r="C10" s="205"/>
      <c r="D10" s="205"/>
      <c r="E10" s="206"/>
      <c r="F10" s="206"/>
      <c r="G10" s="207" t="s">
        <v>131</v>
      </c>
      <c r="H10" s="206"/>
      <c r="I10" s="206"/>
      <c r="J10" s="206"/>
      <c r="K10" s="206"/>
      <c r="L10" s="206"/>
    </row>
    <row r="11" spans="1:12" s="195" customFormat="1" ht="13.5" x14ac:dyDescent="0.2">
      <c r="B11" s="205"/>
      <c r="C11" s="205"/>
      <c r="D11" s="205"/>
      <c r="E11" s="206"/>
      <c r="F11" s="206"/>
      <c r="G11" s="209" t="s">
        <v>427</v>
      </c>
      <c r="H11" s="206"/>
      <c r="I11" s="206"/>
      <c r="J11" s="206"/>
      <c r="K11" s="206"/>
      <c r="L11" s="206"/>
    </row>
    <row r="12" spans="1:12" s="195" customFormat="1" ht="45" customHeight="1" x14ac:dyDescent="0.2">
      <c r="B12" s="205"/>
      <c r="C12" s="205"/>
      <c r="D12" s="205"/>
      <c r="E12" s="206"/>
      <c r="F12" s="206"/>
      <c r="G12" s="207" t="s">
        <v>129</v>
      </c>
      <c r="H12" s="206"/>
      <c r="I12" s="206"/>
      <c r="J12" s="206"/>
      <c r="K12" s="206"/>
      <c r="L12" s="206"/>
    </row>
    <row r="13" spans="1:12" s="195" customFormat="1" ht="27" x14ac:dyDescent="0.2">
      <c r="B13" s="205"/>
      <c r="C13" s="205"/>
      <c r="D13" s="205"/>
      <c r="E13" s="206"/>
      <c r="F13" s="206"/>
      <c r="G13" s="210" t="s">
        <v>428</v>
      </c>
      <c r="H13" s="211">
        <v>1285129.5</v>
      </c>
      <c r="I13" s="211">
        <v>1285129.5</v>
      </c>
      <c r="J13" s="211"/>
      <c r="K13" s="211"/>
      <c r="L13" s="211"/>
    </row>
    <row r="14" spans="1:12" s="195" customFormat="1" ht="15.75" customHeight="1" x14ac:dyDescent="0.2">
      <c r="B14" s="201" t="s">
        <v>424</v>
      </c>
      <c r="C14" s="201" t="s">
        <v>425</v>
      </c>
      <c r="D14" s="201" t="s">
        <v>424</v>
      </c>
      <c r="E14" s="202">
        <v>1004</v>
      </c>
      <c r="F14" s="202">
        <v>11002</v>
      </c>
      <c r="G14" s="203" t="s">
        <v>245</v>
      </c>
      <c r="H14" s="204">
        <f>H20</f>
        <v>8853783.6999999993</v>
      </c>
      <c r="I14" s="204">
        <f t="shared" ref="I14" si="1">I20</f>
        <v>7000000</v>
      </c>
      <c r="J14" s="204">
        <f>J21</f>
        <v>0</v>
      </c>
      <c r="K14" s="204">
        <f t="shared" ref="K14:L14" si="2">K21</f>
        <v>0</v>
      </c>
      <c r="L14" s="204">
        <f t="shared" si="2"/>
        <v>0</v>
      </c>
    </row>
    <row r="15" spans="1:12" s="195" customFormat="1" ht="13.5" x14ac:dyDescent="0.2">
      <c r="B15" s="205"/>
      <c r="C15" s="205"/>
      <c r="D15" s="205"/>
      <c r="E15" s="206"/>
      <c r="F15" s="206"/>
      <c r="G15" s="207" t="s">
        <v>128</v>
      </c>
      <c r="H15" s="206"/>
      <c r="I15" s="206"/>
      <c r="J15" s="206"/>
      <c r="K15" s="206"/>
      <c r="L15" s="206"/>
    </row>
    <row r="16" spans="1:12" s="195" customFormat="1" ht="40.5" x14ac:dyDescent="0.2">
      <c r="B16" s="205"/>
      <c r="C16" s="205"/>
      <c r="D16" s="205"/>
      <c r="E16" s="206"/>
      <c r="F16" s="206"/>
      <c r="G16" s="208" t="s">
        <v>251</v>
      </c>
      <c r="H16" s="206"/>
      <c r="I16" s="206"/>
      <c r="J16" s="206"/>
      <c r="K16" s="206"/>
      <c r="L16" s="206"/>
    </row>
    <row r="17" spans="2:12" s="195" customFormat="1" ht="13.5" x14ac:dyDescent="0.2">
      <c r="B17" s="205"/>
      <c r="C17" s="205"/>
      <c r="D17" s="205"/>
      <c r="E17" s="206"/>
      <c r="F17" s="206"/>
      <c r="G17" s="207" t="s">
        <v>131</v>
      </c>
      <c r="H17" s="206"/>
      <c r="I17" s="206"/>
      <c r="J17" s="206"/>
      <c r="K17" s="206"/>
      <c r="L17" s="206"/>
    </row>
    <row r="18" spans="2:12" s="195" customFormat="1" ht="13.5" x14ac:dyDescent="0.2">
      <c r="B18" s="205"/>
      <c r="C18" s="205"/>
      <c r="D18" s="205"/>
      <c r="E18" s="206"/>
      <c r="F18" s="206"/>
      <c r="G18" s="209" t="s">
        <v>427</v>
      </c>
      <c r="H18" s="206"/>
      <c r="I18" s="206"/>
      <c r="J18" s="206"/>
      <c r="K18" s="206"/>
      <c r="L18" s="206"/>
    </row>
    <row r="19" spans="2:12" s="195" customFormat="1" ht="46.5" customHeight="1" x14ac:dyDescent="0.2">
      <c r="B19" s="205"/>
      <c r="C19" s="205"/>
      <c r="D19" s="205"/>
      <c r="E19" s="206"/>
      <c r="F19" s="206"/>
      <c r="G19" s="207" t="s">
        <v>129</v>
      </c>
      <c r="H19" s="206"/>
      <c r="I19" s="206"/>
      <c r="J19" s="206"/>
      <c r="K19" s="206"/>
      <c r="L19" s="206"/>
    </row>
    <row r="20" spans="2:12" s="195" customFormat="1" ht="27" x14ac:dyDescent="0.2">
      <c r="B20" s="205"/>
      <c r="C20" s="205"/>
      <c r="D20" s="205"/>
      <c r="E20" s="206"/>
      <c r="F20" s="206"/>
      <c r="G20" s="210" t="s">
        <v>429</v>
      </c>
      <c r="H20" s="174">
        <v>8853783.6999999993</v>
      </c>
      <c r="I20" s="174">
        <v>7000000</v>
      </c>
      <c r="J20" s="211"/>
      <c r="K20" s="211"/>
      <c r="L20" s="211"/>
    </row>
    <row r="21" spans="2:12" s="195" customFormat="1" ht="16.5" customHeight="1" x14ac:dyDescent="0.2">
      <c r="B21" s="205"/>
      <c r="C21" s="205"/>
      <c r="D21" s="205"/>
      <c r="E21" s="206"/>
      <c r="F21" s="206"/>
      <c r="G21" s="210" t="s">
        <v>430</v>
      </c>
      <c r="H21" s="211"/>
      <c r="I21" s="211"/>
      <c r="J21" s="211"/>
      <c r="K21" s="211"/>
      <c r="L21" s="211"/>
    </row>
    <row r="22" spans="2:12" s="195" customFormat="1" ht="16.5" customHeight="1" x14ac:dyDescent="0.2">
      <c r="B22" s="201" t="s">
        <v>424</v>
      </c>
      <c r="C22" s="201" t="s">
        <v>425</v>
      </c>
      <c r="D22" s="201" t="s">
        <v>424</v>
      </c>
      <c r="E22" s="202">
        <v>1004</v>
      </c>
      <c r="F22" s="202">
        <v>11013</v>
      </c>
      <c r="G22" s="203" t="s">
        <v>245</v>
      </c>
      <c r="H22" s="204">
        <f>H28</f>
        <v>28630</v>
      </c>
      <c r="I22" s="204">
        <f t="shared" ref="I22:L22" si="3">I28</f>
        <v>166600</v>
      </c>
      <c r="J22" s="204">
        <f t="shared" si="3"/>
        <v>0</v>
      </c>
      <c r="K22" s="204">
        <f t="shared" si="3"/>
        <v>0</v>
      </c>
      <c r="L22" s="204">
        <f t="shared" si="3"/>
        <v>0</v>
      </c>
    </row>
    <row r="23" spans="2:12" s="195" customFormat="1" ht="13.5" x14ac:dyDescent="0.2">
      <c r="B23" s="205"/>
      <c r="C23" s="205"/>
      <c r="D23" s="205"/>
      <c r="E23" s="206"/>
      <c r="F23" s="206"/>
      <c r="G23" s="207" t="s">
        <v>128</v>
      </c>
      <c r="H23" s="206"/>
      <c r="I23" s="206"/>
      <c r="J23" s="206"/>
      <c r="K23" s="206"/>
      <c r="L23" s="206"/>
    </row>
    <row r="24" spans="2:12" s="195" customFormat="1" ht="40.5" x14ac:dyDescent="0.2">
      <c r="B24" s="205"/>
      <c r="C24" s="205"/>
      <c r="D24" s="205"/>
      <c r="E24" s="206"/>
      <c r="F24" s="206"/>
      <c r="G24" s="208" t="s">
        <v>534</v>
      </c>
      <c r="H24" s="206"/>
      <c r="I24" s="206"/>
      <c r="J24" s="206"/>
      <c r="K24" s="206"/>
      <c r="L24" s="206"/>
    </row>
    <row r="25" spans="2:12" s="195" customFormat="1" ht="13.5" x14ac:dyDescent="0.2">
      <c r="B25" s="205"/>
      <c r="C25" s="205"/>
      <c r="D25" s="205"/>
      <c r="E25" s="206"/>
      <c r="F25" s="206"/>
      <c r="G25" s="207" t="s">
        <v>131</v>
      </c>
      <c r="H25" s="206"/>
      <c r="I25" s="206"/>
      <c r="J25" s="206"/>
      <c r="K25" s="206"/>
      <c r="L25" s="206"/>
    </row>
    <row r="26" spans="2:12" s="195" customFormat="1" ht="13.5" x14ac:dyDescent="0.2">
      <c r="B26" s="205"/>
      <c r="C26" s="205"/>
      <c r="D26" s="205"/>
      <c r="E26" s="206"/>
      <c r="F26" s="206"/>
      <c r="G26" s="209" t="s">
        <v>427</v>
      </c>
      <c r="H26" s="206"/>
      <c r="I26" s="206"/>
      <c r="J26" s="206"/>
      <c r="K26" s="206"/>
      <c r="L26" s="206"/>
    </row>
    <row r="27" spans="2:12" s="195" customFormat="1" ht="35.25" customHeight="1" x14ac:dyDescent="0.2">
      <c r="B27" s="205"/>
      <c r="C27" s="205"/>
      <c r="D27" s="205"/>
      <c r="E27" s="206"/>
      <c r="F27" s="206"/>
      <c r="G27" s="207" t="s">
        <v>129</v>
      </c>
      <c r="H27" s="206"/>
      <c r="I27" s="206"/>
      <c r="J27" s="206"/>
      <c r="K27" s="206"/>
      <c r="L27" s="206"/>
    </row>
    <row r="28" spans="2:12" s="195" customFormat="1" ht="18.75" customHeight="1" x14ac:dyDescent="0.2">
      <c r="B28" s="205"/>
      <c r="C28" s="205"/>
      <c r="D28" s="205"/>
      <c r="E28" s="206"/>
      <c r="F28" s="206"/>
      <c r="G28" s="210" t="s">
        <v>431</v>
      </c>
      <c r="H28" s="174">
        <v>28630</v>
      </c>
      <c r="I28" s="174">
        <v>166600</v>
      </c>
      <c r="J28" s="211"/>
      <c r="K28" s="211"/>
      <c r="L28" s="211"/>
    </row>
    <row r="29" spans="2:12" s="195" customFormat="1" ht="18" customHeight="1" x14ac:dyDescent="0.2">
      <c r="B29" s="201" t="s">
        <v>424</v>
      </c>
      <c r="C29" s="201" t="s">
        <v>425</v>
      </c>
      <c r="D29" s="201" t="s">
        <v>424</v>
      </c>
      <c r="E29" s="202">
        <v>1004</v>
      </c>
      <c r="F29" s="202">
        <v>31002</v>
      </c>
      <c r="G29" s="203" t="s">
        <v>245</v>
      </c>
      <c r="H29" s="204">
        <f>SUM(H35:H37)</f>
        <v>412421.1</v>
      </c>
      <c r="I29" s="204">
        <f>SUM(I35:I37)</f>
        <v>3124000</v>
      </c>
      <c r="J29" s="204">
        <f>'[1]Հ3 Մաս 4'!F204</f>
        <v>0</v>
      </c>
      <c r="K29" s="204">
        <f>'[1]Հ3 Մաս 4'!G204</f>
        <v>0</v>
      </c>
      <c r="L29" s="204">
        <f>'[1]Հ3 Մաս 4'!H204</f>
        <v>0</v>
      </c>
    </row>
    <row r="30" spans="2:12" s="195" customFormat="1" ht="13.5" x14ac:dyDescent="0.2">
      <c r="B30" s="205"/>
      <c r="C30" s="205"/>
      <c r="D30" s="205"/>
      <c r="E30" s="206"/>
      <c r="F30" s="206"/>
      <c r="G30" s="207" t="s">
        <v>128</v>
      </c>
      <c r="H30" s="206"/>
      <c r="I30" s="206"/>
      <c r="J30" s="206"/>
      <c r="K30" s="206"/>
      <c r="L30" s="206"/>
    </row>
    <row r="31" spans="2:12" s="195" customFormat="1" ht="13.5" x14ac:dyDescent="0.2">
      <c r="B31" s="205"/>
      <c r="C31" s="205"/>
      <c r="D31" s="205"/>
      <c r="E31" s="206"/>
      <c r="F31" s="206"/>
      <c r="G31" s="208" t="s">
        <v>367</v>
      </c>
      <c r="H31" s="206"/>
      <c r="I31" s="206"/>
      <c r="J31" s="206"/>
      <c r="K31" s="206"/>
      <c r="L31" s="206"/>
    </row>
    <row r="32" spans="2:12" s="195" customFormat="1" ht="13.5" x14ac:dyDescent="0.2">
      <c r="B32" s="205"/>
      <c r="C32" s="205"/>
      <c r="D32" s="205"/>
      <c r="E32" s="206"/>
      <c r="F32" s="206"/>
      <c r="G32" s="207" t="s">
        <v>131</v>
      </c>
      <c r="H32" s="206"/>
      <c r="I32" s="206"/>
      <c r="J32" s="206"/>
      <c r="K32" s="206"/>
      <c r="L32" s="206"/>
    </row>
    <row r="33" spans="2:12" s="195" customFormat="1" ht="13.5" x14ac:dyDescent="0.2">
      <c r="B33" s="205"/>
      <c r="C33" s="205"/>
      <c r="D33" s="205"/>
      <c r="E33" s="206"/>
      <c r="F33" s="206"/>
      <c r="G33" s="209" t="s">
        <v>427</v>
      </c>
      <c r="H33" s="206"/>
      <c r="I33" s="206"/>
      <c r="J33" s="206"/>
      <c r="K33" s="206"/>
      <c r="L33" s="206"/>
    </row>
    <row r="34" spans="2:12" s="195" customFormat="1" ht="35.25" customHeight="1" x14ac:dyDescent="0.2">
      <c r="B34" s="205"/>
      <c r="C34" s="205"/>
      <c r="D34" s="205"/>
      <c r="E34" s="206"/>
      <c r="F34" s="206"/>
      <c r="G34" s="207" t="s">
        <v>129</v>
      </c>
      <c r="H34" s="224"/>
      <c r="I34" s="224"/>
      <c r="J34" s="206"/>
      <c r="K34" s="206"/>
      <c r="L34" s="206"/>
    </row>
    <row r="35" spans="2:12" s="195" customFormat="1" ht="35.25" customHeight="1" x14ac:dyDescent="0.2">
      <c r="B35" s="205"/>
      <c r="C35" s="205"/>
      <c r="D35" s="205"/>
      <c r="E35" s="206"/>
      <c r="F35" s="206"/>
      <c r="G35" s="210" t="s">
        <v>484</v>
      </c>
      <c r="H35" s="206">
        <v>5878.3</v>
      </c>
      <c r="I35" s="174">
        <v>73000</v>
      </c>
      <c r="J35" s="206"/>
      <c r="K35" s="206"/>
      <c r="L35" s="206"/>
    </row>
    <row r="36" spans="2:12" s="195" customFormat="1" ht="27" x14ac:dyDescent="0.2">
      <c r="B36" s="205"/>
      <c r="C36" s="205"/>
      <c r="D36" s="205"/>
      <c r="E36" s="206"/>
      <c r="F36" s="206"/>
      <c r="G36" s="210" t="s">
        <v>432</v>
      </c>
      <c r="H36" s="211">
        <v>329666</v>
      </c>
      <c r="I36" s="174">
        <v>3039780</v>
      </c>
      <c r="J36" s="211"/>
      <c r="K36" s="211"/>
      <c r="L36" s="211"/>
    </row>
    <row r="37" spans="2:12" s="195" customFormat="1" ht="18.75" customHeight="1" x14ac:dyDescent="0.2">
      <c r="B37" s="205"/>
      <c r="C37" s="205"/>
      <c r="D37" s="205"/>
      <c r="E37" s="206"/>
      <c r="F37" s="206"/>
      <c r="G37" s="210" t="s">
        <v>433</v>
      </c>
      <c r="H37" s="211">
        <v>76876.800000000003</v>
      </c>
      <c r="I37" s="174">
        <v>11220</v>
      </c>
      <c r="J37" s="211"/>
      <c r="K37" s="211"/>
      <c r="L37" s="211"/>
    </row>
    <row r="38" spans="2:12" s="195" customFormat="1" ht="17.25" customHeight="1" x14ac:dyDescent="0.2">
      <c r="B38" s="201" t="s">
        <v>424</v>
      </c>
      <c r="C38" s="201" t="s">
        <v>425</v>
      </c>
      <c r="D38" s="201" t="s">
        <v>424</v>
      </c>
      <c r="E38" s="202">
        <v>1004</v>
      </c>
      <c r="F38" s="202">
        <v>31009</v>
      </c>
      <c r="G38" s="203" t="s">
        <v>245</v>
      </c>
      <c r="H38" s="204">
        <f>SUM(H44:H45)</f>
        <v>0</v>
      </c>
      <c r="I38" s="204">
        <f t="shared" ref="I38" si="4">SUM(I44:I45)</f>
        <v>1000000</v>
      </c>
      <c r="J38" s="204">
        <f>'[1]Հ3 Մաս 4'!F264</f>
        <v>0</v>
      </c>
      <c r="K38" s="204">
        <f>'[1]Հ3 Մաս 4'!G264</f>
        <v>0</v>
      </c>
      <c r="L38" s="204">
        <f>'[1]Հ3 Մաս 4'!H264</f>
        <v>0</v>
      </c>
    </row>
    <row r="39" spans="2:12" s="195" customFormat="1" ht="13.5" x14ac:dyDescent="0.2">
      <c r="B39" s="205"/>
      <c r="C39" s="205"/>
      <c r="D39" s="205"/>
      <c r="E39" s="206"/>
      <c r="F39" s="206"/>
      <c r="G39" s="207" t="s">
        <v>128</v>
      </c>
      <c r="H39" s="206"/>
      <c r="I39" s="206"/>
      <c r="J39" s="206"/>
      <c r="K39" s="206"/>
      <c r="L39" s="206"/>
    </row>
    <row r="40" spans="2:12" s="195" customFormat="1" ht="27" x14ac:dyDescent="0.2">
      <c r="B40" s="205"/>
      <c r="C40" s="205"/>
      <c r="D40" s="205"/>
      <c r="E40" s="206"/>
      <c r="F40" s="206"/>
      <c r="G40" s="208" t="s">
        <v>434</v>
      </c>
      <c r="H40" s="206"/>
      <c r="I40" s="206"/>
      <c r="J40" s="206"/>
      <c r="K40" s="206"/>
      <c r="L40" s="206"/>
    </row>
    <row r="41" spans="2:12" s="195" customFormat="1" ht="13.5" x14ac:dyDescent="0.2">
      <c r="B41" s="205"/>
      <c r="C41" s="205"/>
      <c r="D41" s="205"/>
      <c r="E41" s="206"/>
      <c r="F41" s="206"/>
      <c r="G41" s="207" t="s">
        <v>131</v>
      </c>
      <c r="H41" s="206"/>
      <c r="I41" s="206"/>
      <c r="J41" s="206"/>
      <c r="K41" s="206"/>
      <c r="L41" s="206"/>
    </row>
    <row r="42" spans="2:12" s="195" customFormat="1" ht="13.5" x14ac:dyDescent="0.2">
      <c r="B42" s="205"/>
      <c r="C42" s="205"/>
      <c r="D42" s="205"/>
      <c r="E42" s="206"/>
      <c r="F42" s="206"/>
      <c r="G42" s="209" t="s">
        <v>427</v>
      </c>
      <c r="H42" s="206"/>
      <c r="I42" s="206"/>
      <c r="J42" s="206"/>
      <c r="K42" s="206"/>
      <c r="L42" s="206"/>
    </row>
    <row r="43" spans="2:12" s="195" customFormat="1" ht="35.25" customHeight="1" x14ac:dyDescent="0.2">
      <c r="B43" s="205"/>
      <c r="C43" s="205"/>
      <c r="D43" s="205"/>
      <c r="E43" s="206"/>
      <c r="F43" s="206"/>
      <c r="G43" s="207" t="s">
        <v>129</v>
      </c>
      <c r="H43" s="206"/>
      <c r="I43" s="206"/>
      <c r="J43" s="206"/>
      <c r="K43" s="206"/>
      <c r="L43" s="206"/>
    </row>
    <row r="44" spans="2:12" s="195" customFormat="1" ht="27" x14ac:dyDescent="0.2">
      <c r="B44" s="205"/>
      <c r="C44" s="205"/>
      <c r="D44" s="205"/>
      <c r="E44" s="206"/>
      <c r="F44" s="206"/>
      <c r="G44" s="210" t="s">
        <v>435</v>
      </c>
      <c r="H44" s="174">
        <v>0</v>
      </c>
      <c r="I44" s="174">
        <v>1000000</v>
      </c>
      <c r="J44" s="211"/>
      <c r="K44" s="211"/>
      <c r="L44" s="211"/>
    </row>
    <row r="45" spans="2:12" s="195" customFormat="1" ht="18.75" customHeight="1" x14ac:dyDescent="0.2">
      <c r="B45" s="205"/>
      <c r="C45" s="205"/>
      <c r="D45" s="205"/>
      <c r="E45" s="206"/>
      <c r="F45" s="206"/>
      <c r="G45" s="210" t="s">
        <v>433</v>
      </c>
      <c r="H45" s="211"/>
      <c r="I45" s="211"/>
      <c r="J45" s="211"/>
      <c r="K45" s="211"/>
      <c r="L45" s="211"/>
    </row>
    <row r="46" spans="2:12" s="195" customFormat="1" ht="17.25" customHeight="1" x14ac:dyDescent="0.2">
      <c r="B46" s="201" t="s">
        <v>424</v>
      </c>
      <c r="C46" s="201" t="s">
        <v>425</v>
      </c>
      <c r="D46" s="201" t="s">
        <v>424</v>
      </c>
      <c r="E46" s="202">
        <v>1004</v>
      </c>
      <c r="F46" s="202">
        <v>31012</v>
      </c>
      <c r="G46" s="203" t="s">
        <v>245</v>
      </c>
      <c r="H46" s="204">
        <f>SUM(H52:H53)</f>
        <v>50378.1</v>
      </c>
      <c r="I46" s="204">
        <f t="shared" ref="I46" si="5">SUM(I52:I53)</f>
        <v>582985</v>
      </c>
      <c r="J46" s="204">
        <f>'[1]Հ3 Մաս 4'!F283</f>
        <v>0</v>
      </c>
      <c r="K46" s="204">
        <f>'[1]Հ3 Մաս 4'!G283</f>
        <v>0</v>
      </c>
      <c r="L46" s="204">
        <f>'[1]Հ3 Մաս 4'!H283</f>
        <v>0</v>
      </c>
    </row>
    <row r="47" spans="2:12" s="195" customFormat="1" ht="13.5" x14ac:dyDescent="0.2">
      <c r="B47" s="205"/>
      <c r="C47" s="205"/>
      <c r="D47" s="205"/>
      <c r="E47" s="206"/>
      <c r="F47" s="206"/>
      <c r="G47" s="207" t="s">
        <v>128</v>
      </c>
      <c r="H47" s="206"/>
      <c r="I47" s="206"/>
      <c r="J47" s="206"/>
      <c r="K47" s="206"/>
      <c r="L47" s="206"/>
    </row>
    <row r="48" spans="2:12" s="195" customFormat="1" ht="27" x14ac:dyDescent="0.2">
      <c r="B48" s="205"/>
      <c r="C48" s="205"/>
      <c r="D48" s="205"/>
      <c r="E48" s="206"/>
      <c r="F48" s="206"/>
      <c r="G48" s="208" t="s">
        <v>254</v>
      </c>
      <c r="H48" s="206"/>
      <c r="I48" s="206"/>
      <c r="J48" s="206"/>
      <c r="K48" s="206"/>
      <c r="L48" s="206"/>
    </row>
    <row r="49" spans="2:12" s="195" customFormat="1" ht="13.5" x14ac:dyDescent="0.2">
      <c r="B49" s="205"/>
      <c r="C49" s="205"/>
      <c r="D49" s="205"/>
      <c r="E49" s="206"/>
      <c r="F49" s="206"/>
      <c r="G49" s="207" t="s">
        <v>131</v>
      </c>
      <c r="H49" s="206"/>
      <c r="I49" s="206"/>
      <c r="J49" s="206"/>
      <c r="K49" s="206"/>
      <c r="L49" s="206"/>
    </row>
    <row r="50" spans="2:12" s="195" customFormat="1" ht="13.5" x14ac:dyDescent="0.2">
      <c r="B50" s="205"/>
      <c r="C50" s="205"/>
      <c r="D50" s="205"/>
      <c r="E50" s="206"/>
      <c r="F50" s="206"/>
      <c r="G50" s="209" t="s">
        <v>427</v>
      </c>
      <c r="H50" s="206"/>
      <c r="I50" s="206"/>
      <c r="J50" s="206"/>
      <c r="K50" s="206"/>
      <c r="L50" s="206"/>
    </row>
    <row r="51" spans="2:12" s="195" customFormat="1" ht="35.25" customHeight="1" x14ac:dyDescent="0.2">
      <c r="B51" s="205"/>
      <c r="C51" s="205"/>
      <c r="D51" s="205"/>
      <c r="E51" s="206"/>
      <c r="F51" s="206"/>
      <c r="G51" s="207" t="s">
        <v>129</v>
      </c>
      <c r="H51" s="225"/>
      <c r="I51" s="225"/>
      <c r="J51" s="206"/>
      <c r="K51" s="206"/>
      <c r="L51" s="206"/>
    </row>
    <row r="52" spans="2:12" s="195" customFormat="1" ht="27" x14ac:dyDescent="0.2">
      <c r="B52" s="205"/>
      <c r="C52" s="205"/>
      <c r="D52" s="205"/>
      <c r="E52" s="206"/>
      <c r="F52" s="206"/>
      <c r="G52" s="210" t="s">
        <v>432</v>
      </c>
      <c r="H52" s="174">
        <v>50378.1</v>
      </c>
      <c r="I52" s="211">
        <v>522985</v>
      </c>
      <c r="J52" s="211"/>
      <c r="K52" s="211"/>
      <c r="L52" s="211"/>
    </row>
    <row r="53" spans="2:12" s="195" customFormat="1" ht="18.75" customHeight="1" x14ac:dyDescent="0.2">
      <c r="B53" s="205"/>
      <c r="C53" s="205"/>
      <c r="D53" s="205"/>
      <c r="E53" s="206"/>
      <c r="F53" s="206"/>
      <c r="G53" s="210" t="s">
        <v>433</v>
      </c>
      <c r="H53" s="211"/>
      <c r="I53" s="211">
        <v>60000</v>
      </c>
      <c r="J53" s="211"/>
      <c r="K53" s="211"/>
      <c r="L53" s="211"/>
    </row>
    <row r="54" spans="2:12" s="195" customFormat="1" ht="15" customHeight="1" x14ac:dyDescent="0.2">
      <c r="B54" s="201" t="s">
        <v>424</v>
      </c>
      <c r="C54" s="201" t="s">
        <v>425</v>
      </c>
      <c r="D54" s="201" t="s">
        <v>424</v>
      </c>
      <c r="E54" s="202">
        <v>1004</v>
      </c>
      <c r="F54" s="202">
        <v>31013</v>
      </c>
      <c r="G54" s="203" t="s">
        <v>245</v>
      </c>
      <c r="H54" s="204">
        <f>SUM(H60:H61)</f>
        <v>305425</v>
      </c>
      <c r="I54" s="204">
        <f t="shared" ref="I54" si="6">SUM(I60:I61)</f>
        <v>2000000</v>
      </c>
      <c r="J54" s="204"/>
      <c r="K54" s="204">
        <f>'[1]Հ3 Մաս 4'!G297</f>
        <v>0</v>
      </c>
      <c r="L54" s="204">
        <f>'[1]Հ3 Մաս 4'!H297</f>
        <v>0</v>
      </c>
    </row>
    <row r="55" spans="2:12" s="195" customFormat="1" ht="13.5" x14ac:dyDescent="0.2">
      <c r="B55" s="205"/>
      <c r="C55" s="205"/>
      <c r="D55" s="205"/>
      <c r="E55" s="206"/>
      <c r="F55" s="206"/>
      <c r="G55" s="207" t="s">
        <v>128</v>
      </c>
      <c r="H55" s="206"/>
      <c r="I55" s="206"/>
      <c r="J55" s="206"/>
      <c r="K55" s="206"/>
      <c r="L55" s="206"/>
    </row>
    <row r="56" spans="2:12" s="195" customFormat="1" ht="13.5" x14ac:dyDescent="0.2">
      <c r="B56" s="205"/>
      <c r="C56" s="205"/>
      <c r="D56" s="205"/>
      <c r="E56" s="206"/>
      <c r="F56" s="206"/>
      <c r="G56" s="208" t="s">
        <v>436</v>
      </c>
      <c r="H56" s="206"/>
      <c r="I56" s="206"/>
      <c r="J56" s="206"/>
      <c r="K56" s="206"/>
      <c r="L56" s="206"/>
    </row>
    <row r="57" spans="2:12" s="195" customFormat="1" ht="13.5" x14ac:dyDescent="0.2">
      <c r="B57" s="205"/>
      <c r="C57" s="205"/>
      <c r="D57" s="205"/>
      <c r="E57" s="206"/>
      <c r="F57" s="206"/>
      <c r="G57" s="207" t="s">
        <v>131</v>
      </c>
      <c r="H57" s="206"/>
      <c r="I57" s="206"/>
      <c r="J57" s="206"/>
      <c r="K57" s="206"/>
      <c r="L57" s="206"/>
    </row>
    <row r="58" spans="2:12" s="195" customFormat="1" ht="13.5" x14ac:dyDescent="0.2">
      <c r="B58" s="205"/>
      <c r="C58" s="205"/>
      <c r="D58" s="205"/>
      <c r="E58" s="206"/>
      <c r="F58" s="206"/>
      <c r="G58" s="209" t="s">
        <v>427</v>
      </c>
      <c r="H58" s="206"/>
      <c r="I58" s="206"/>
      <c r="J58" s="206"/>
      <c r="K58" s="206"/>
      <c r="L58" s="206"/>
    </row>
    <row r="59" spans="2:12" s="195" customFormat="1" ht="35.25" customHeight="1" x14ac:dyDescent="0.2">
      <c r="B59" s="205"/>
      <c r="C59" s="205"/>
      <c r="D59" s="205"/>
      <c r="E59" s="206"/>
      <c r="F59" s="206"/>
      <c r="G59" s="207" t="s">
        <v>129</v>
      </c>
      <c r="H59" s="225"/>
      <c r="I59" s="225"/>
      <c r="J59" s="206"/>
      <c r="K59" s="206"/>
      <c r="L59" s="206"/>
    </row>
    <row r="60" spans="2:12" s="195" customFormat="1" ht="27" x14ac:dyDescent="0.2">
      <c r="B60" s="205"/>
      <c r="C60" s="205"/>
      <c r="D60" s="205"/>
      <c r="E60" s="206"/>
      <c r="F60" s="206"/>
      <c r="G60" s="210" t="s">
        <v>435</v>
      </c>
      <c r="H60" s="225"/>
      <c r="I60" s="211">
        <v>1500000</v>
      </c>
      <c r="J60" s="211"/>
      <c r="K60" s="211"/>
      <c r="L60" s="211"/>
    </row>
    <row r="61" spans="2:12" s="195" customFormat="1" ht="18.75" customHeight="1" x14ac:dyDescent="0.2">
      <c r="B61" s="205"/>
      <c r="C61" s="205"/>
      <c r="D61" s="205"/>
      <c r="E61" s="206"/>
      <c r="F61" s="206"/>
      <c r="G61" s="210" t="s">
        <v>433</v>
      </c>
      <c r="H61" s="174">
        <v>305425</v>
      </c>
      <c r="I61" s="211">
        <v>500000</v>
      </c>
      <c r="J61" s="211"/>
      <c r="K61" s="211"/>
      <c r="L61" s="211"/>
    </row>
    <row r="62" spans="2:12" s="195" customFormat="1" ht="17.25" customHeight="1" x14ac:dyDescent="0.2">
      <c r="B62" s="201" t="s">
        <v>424</v>
      </c>
      <c r="C62" s="201" t="s">
        <v>425</v>
      </c>
      <c r="D62" s="201" t="s">
        <v>424</v>
      </c>
      <c r="E62" s="202">
        <v>1004</v>
      </c>
      <c r="F62" s="202">
        <v>31014</v>
      </c>
      <c r="G62" s="203" t="s">
        <v>245</v>
      </c>
      <c r="H62" s="204">
        <f>H68</f>
        <v>0</v>
      </c>
      <c r="I62" s="204">
        <f>I68+I69</f>
        <v>200000</v>
      </c>
      <c r="J62" s="204">
        <f>J68</f>
        <v>0</v>
      </c>
      <c r="K62" s="204">
        <f t="shared" ref="K62:L62" si="7">K68</f>
        <v>0</v>
      </c>
      <c r="L62" s="204">
        <f t="shared" si="7"/>
        <v>0</v>
      </c>
    </row>
    <row r="63" spans="2:12" s="195" customFormat="1" ht="13.5" x14ac:dyDescent="0.2">
      <c r="B63" s="205"/>
      <c r="C63" s="205"/>
      <c r="D63" s="205"/>
      <c r="E63" s="206"/>
      <c r="F63" s="206"/>
      <c r="G63" s="207" t="s">
        <v>128</v>
      </c>
      <c r="H63" s="206"/>
      <c r="I63" s="206"/>
      <c r="J63" s="206"/>
      <c r="K63" s="206"/>
      <c r="L63" s="206"/>
    </row>
    <row r="64" spans="2:12" s="195" customFormat="1" ht="27" x14ac:dyDescent="0.2">
      <c r="B64" s="205"/>
      <c r="C64" s="205"/>
      <c r="D64" s="205"/>
      <c r="E64" s="206"/>
      <c r="F64" s="206"/>
      <c r="G64" s="208" t="s">
        <v>256</v>
      </c>
      <c r="H64" s="206"/>
      <c r="I64" s="206"/>
      <c r="J64" s="206"/>
      <c r="K64" s="206"/>
      <c r="L64" s="206"/>
    </row>
    <row r="65" spans="2:12" s="195" customFormat="1" ht="13.5" x14ac:dyDescent="0.2">
      <c r="B65" s="205"/>
      <c r="C65" s="205"/>
      <c r="D65" s="205"/>
      <c r="E65" s="206"/>
      <c r="F65" s="206"/>
      <c r="G65" s="207" t="s">
        <v>131</v>
      </c>
      <c r="H65" s="206"/>
      <c r="I65" s="206"/>
      <c r="J65" s="206"/>
      <c r="K65" s="206"/>
      <c r="L65" s="206"/>
    </row>
    <row r="66" spans="2:12" s="195" customFormat="1" ht="13.5" x14ac:dyDescent="0.2">
      <c r="B66" s="205"/>
      <c r="C66" s="205"/>
      <c r="D66" s="205"/>
      <c r="E66" s="206"/>
      <c r="F66" s="206"/>
      <c r="G66" s="209" t="s">
        <v>427</v>
      </c>
      <c r="H66" s="206"/>
      <c r="I66" s="206"/>
      <c r="J66" s="206"/>
      <c r="K66" s="206"/>
      <c r="L66" s="206"/>
    </row>
    <row r="67" spans="2:12" s="195" customFormat="1" ht="35.25" customHeight="1" x14ac:dyDescent="0.2">
      <c r="B67" s="205"/>
      <c r="C67" s="205"/>
      <c r="D67" s="205"/>
      <c r="E67" s="206"/>
      <c r="F67" s="206"/>
      <c r="G67" s="207" t="s">
        <v>129</v>
      </c>
      <c r="H67" s="206"/>
      <c r="I67" s="206"/>
      <c r="J67" s="206"/>
      <c r="K67" s="206"/>
      <c r="L67" s="206"/>
    </row>
    <row r="68" spans="2:12" s="195" customFormat="1" ht="27" x14ac:dyDescent="0.2">
      <c r="B68" s="205"/>
      <c r="C68" s="205"/>
      <c r="D68" s="205"/>
      <c r="E68" s="206"/>
      <c r="F68" s="206"/>
      <c r="G68" s="210" t="s">
        <v>432</v>
      </c>
      <c r="H68" s="174">
        <v>0</v>
      </c>
      <c r="I68" s="174">
        <v>191419.8</v>
      </c>
      <c r="J68" s="211"/>
      <c r="K68" s="211"/>
      <c r="L68" s="206"/>
    </row>
    <row r="69" spans="2:12" s="195" customFormat="1" ht="18.75" customHeight="1" x14ac:dyDescent="0.2">
      <c r="B69" s="205"/>
      <c r="C69" s="205"/>
      <c r="D69" s="205"/>
      <c r="E69" s="206"/>
      <c r="F69" s="206"/>
      <c r="G69" s="210" t="s">
        <v>433</v>
      </c>
      <c r="H69" s="211"/>
      <c r="I69" s="211">
        <v>8580.2000000000007</v>
      </c>
      <c r="J69" s="211"/>
      <c r="K69" s="211"/>
      <c r="L69" s="211"/>
    </row>
    <row r="70" spans="2:12" s="195" customFormat="1" ht="17.25" customHeight="1" x14ac:dyDescent="0.2">
      <c r="B70" s="201" t="s">
        <v>424</v>
      </c>
      <c r="C70" s="201" t="s">
        <v>425</v>
      </c>
      <c r="D70" s="201" t="s">
        <v>424</v>
      </c>
      <c r="E70" s="202">
        <v>1004</v>
      </c>
      <c r="F70" s="202">
        <v>31022</v>
      </c>
      <c r="G70" s="203" t="s">
        <v>245</v>
      </c>
      <c r="H70" s="204">
        <f>SUM(H76:H77)</f>
        <v>0</v>
      </c>
      <c r="I70" s="204">
        <f>SUM(I76:I77)</f>
        <v>2000000</v>
      </c>
      <c r="J70" s="204">
        <f>SUM(J76:J77)</f>
        <v>0</v>
      </c>
      <c r="K70" s="204">
        <f>'[1]Հ3 Մաս 4'!G321</f>
        <v>0</v>
      </c>
      <c r="L70" s="204">
        <f>'[1]Հ3 Մաս 4'!H321</f>
        <v>0</v>
      </c>
    </row>
    <row r="71" spans="2:12" s="195" customFormat="1" ht="13.5" x14ac:dyDescent="0.2">
      <c r="B71" s="205"/>
      <c r="C71" s="205"/>
      <c r="D71" s="205"/>
      <c r="E71" s="206"/>
      <c r="F71" s="206"/>
      <c r="G71" s="207" t="s">
        <v>128</v>
      </c>
      <c r="H71" s="206"/>
      <c r="I71" s="206"/>
      <c r="J71" s="206"/>
      <c r="K71" s="206"/>
      <c r="L71" s="206"/>
    </row>
    <row r="72" spans="2:12" s="195" customFormat="1" ht="54" x14ac:dyDescent="0.2">
      <c r="B72" s="205"/>
      <c r="C72" s="205"/>
      <c r="D72" s="205"/>
      <c r="E72" s="206"/>
      <c r="F72" s="206"/>
      <c r="G72" s="208" t="s">
        <v>390</v>
      </c>
      <c r="H72" s="206"/>
      <c r="I72" s="206"/>
      <c r="J72" s="206"/>
      <c r="K72" s="206"/>
      <c r="L72" s="206"/>
    </row>
    <row r="73" spans="2:12" s="195" customFormat="1" ht="13.5" x14ac:dyDescent="0.2">
      <c r="B73" s="205"/>
      <c r="C73" s="205"/>
      <c r="D73" s="205"/>
      <c r="E73" s="206"/>
      <c r="F73" s="206"/>
      <c r="G73" s="207" t="s">
        <v>131</v>
      </c>
      <c r="H73" s="206"/>
      <c r="I73" s="206"/>
      <c r="J73" s="206"/>
      <c r="K73" s="206"/>
      <c r="L73" s="206"/>
    </row>
    <row r="74" spans="2:12" s="195" customFormat="1" ht="13.5" x14ac:dyDescent="0.2">
      <c r="B74" s="205"/>
      <c r="C74" s="205"/>
      <c r="D74" s="205"/>
      <c r="E74" s="206"/>
      <c r="F74" s="206"/>
      <c r="G74" s="209" t="s">
        <v>427</v>
      </c>
      <c r="H74" s="206"/>
      <c r="I74" s="206"/>
      <c r="J74" s="206"/>
      <c r="K74" s="206"/>
      <c r="L74" s="206"/>
    </row>
    <row r="75" spans="2:12" s="195" customFormat="1" ht="35.25" customHeight="1" x14ac:dyDescent="0.2">
      <c r="B75" s="205"/>
      <c r="C75" s="205"/>
      <c r="D75" s="205"/>
      <c r="E75" s="206"/>
      <c r="F75" s="206"/>
      <c r="G75" s="207" t="s">
        <v>129</v>
      </c>
      <c r="H75" s="225">
        <v>0</v>
      </c>
      <c r="I75" s="225"/>
      <c r="J75" s="206"/>
      <c r="K75" s="206"/>
      <c r="L75" s="206"/>
    </row>
    <row r="76" spans="2:12" s="195" customFormat="1" ht="27" x14ac:dyDescent="0.2">
      <c r="B76" s="205"/>
      <c r="C76" s="205"/>
      <c r="D76" s="205"/>
      <c r="E76" s="206"/>
      <c r="F76" s="206"/>
      <c r="G76" s="210" t="s">
        <v>435</v>
      </c>
      <c r="H76" s="211"/>
      <c r="I76" s="211"/>
      <c r="J76" s="206"/>
      <c r="K76" s="206"/>
      <c r="L76" s="206"/>
    </row>
    <row r="77" spans="2:12" s="195" customFormat="1" ht="27" x14ac:dyDescent="0.2">
      <c r="B77" s="205"/>
      <c r="C77" s="205"/>
      <c r="D77" s="205"/>
      <c r="E77" s="206"/>
      <c r="F77" s="206"/>
      <c r="G77" s="210" t="s">
        <v>432</v>
      </c>
      <c r="H77" s="211"/>
      <c r="I77" s="211">
        <v>2000000</v>
      </c>
      <c r="J77" s="211"/>
      <c r="K77" s="206"/>
      <c r="L77" s="206"/>
    </row>
    <row r="78" spans="2:12" s="195" customFormat="1" ht="19.5" customHeight="1" x14ac:dyDescent="0.2">
      <c r="B78" s="212" t="s">
        <v>44</v>
      </c>
      <c r="C78" s="212" t="s">
        <v>44</v>
      </c>
      <c r="D78" s="212" t="s">
        <v>44</v>
      </c>
      <c r="E78" s="212" t="s">
        <v>44</v>
      </c>
      <c r="F78" s="212" t="s">
        <v>44</v>
      </c>
      <c r="G78" s="213" t="s">
        <v>51</v>
      </c>
      <c r="H78" s="214">
        <f>H7+H14+H22+H29+H38+H46+H54+H62+H70</f>
        <v>10935767.399999999</v>
      </c>
      <c r="I78" s="214">
        <f t="shared" ref="I78:L78" si="8">I7+I14+I22+I29+I38+I46+I54+I62+I70</f>
        <v>17358714.5</v>
      </c>
      <c r="J78" s="214">
        <f t="shared" si="8"/>
        <v>0</v>
      </c>
      <c r="K78" s="214">
        <f t="shared" si="8"/>
        <v>0</v>
      </c>
      <c r="L78" s="214">
        <f t="shared" si="8"/>
        <v>0</v>
      </c>
    </row>
    <row r="79" spans="2:12" s="195" customFormat="1" ht="27" x14ac:dyDescent="0.2">
      <c r="B79" s="201" t="s">
        <v>437</v>
      </c>
      <c r="C79" s="201" t="s">
        <v>424</v>
      </c>
      <c r="D79" s="201" t="s">
        <v>438</v>
      </c>
      <c r="E79" s="202">
        <v>1017</v>
      </c>
      <c r="F79" s="202">
        <v>11001</v>
      </c>
      <c r="G79" s="203" t="s">
        <v>257</v>
      </c>
      <c r="H79" s="204">
        <f>H85</f>
        <v>300000</v>
      </c>
      <c r="I79" s="204">
        <f t="shared" ref="I79:L79" si="9">I85</f>
        <v>350000</v>
      </c>
      <c r="J79" s="204">
        <f t="shared" si="9"/>
        <v>0</v>
      </c>
      <c r="K79" s="204">
        <f t="shared" si="9"/>
        <v>0</v>
      </c>
      <c r="L79" s="204">
        <f t="shared" si="9"/>
        <v>0</v>
      </c>
    </row>
    <row r="80" spans="2:12" s="195" customFormat="1" ht="13.5" x14ac:dyDescent="0.2">
      <c r="B80" s="205"/>
      <c r="C80" s="205"/>
      <c r="D80" s="205"/>
      <c r="E80" s="206"/>
      <c r="F80" s="206"/>
      <c r="G80" s="207" t="s">
        <v>128</v>
      </c>
      <c r="H80" s="206"/>
      <c r="I80" s="206"/>
      <c r="J80" s="206"/>
      <c r="K80" s="206"/>
      <c r="L80" s="206"/>
    </row>
    <row r="81" spans="2:12" s="195" customFormat="1" ht="27" x14ac:dyDescent="0.2">
      <c r="B81" s="205"/>
      <c r="C81" s="205"/>
      <c r="D81" s="205"/>
      <c r="E81" s="206"/>
      <c r="F81" s="206"/>
      <c r="G81" s="208" t="s">
        <v>439</v>
      </c>
      <c r="H81" s="206"/>
      <c r="I81" s="206"/>
      <c r="J81" s="206"/>
      <c r="K81" s="206"/>
      <c r="L81" s="206"/>
    </row>
    <row r="82" spans="2:12" s="195" customFormat="1" ht="13.5" x14ac:dyDescent="0.2">
      <c r="B82" s="205"/>
      <c r="C82" s="205"/>
      <c r="D82" s="205"/>
      <c r="E82" s="206"/>
      <c r="F82" s="206"/>
      <c r="G82" s="207" t="s">
        <v>131</v>
      </c>
      <c r="H82" s="206"/>
      <c r="I82" s="206"/>
      <c r="J82" s="206"/>
      <c r="K82" s="206"/>
      <c r="L82" s="206"/>
    </row>
    <row r="83" spans="2:12" s="195" customFormat="1" ht="13.5" x14ac:dyDescent="0.2">
      <c r="B83" s="205"/>
      <c r="C83" s="205"/>
      <c r="D83" s="205"/>
      <c r="E83" s="206"/>
      <c r="F83" s="206"/>
      <c r="G83" s="209" t="s">
        <v>427</v>
      </c>
      <c r="H83" s="206"/>
      <c r="I83" s="206"/>
      <c r="J83" s="206"/>
      <c r="K83" s="206"/>
      <c r="L83" s="206"/>
    </row>
    <row r="84" spans="2:12" s="195" customFormat="1" ht="35.25" customHeight="1" x14ac:dyDescent="0.2">
      <c r="B84" s="205"/>
      <c r="C84" s="205"/>
      <c r="D84" s="205"/>
      <c r="E84" s="206"/>
      <c r="F84" s="206"/>
      <c r="G84" s="207" t="s">
        <v>129</v>
      </c>
      <c r="H84" s="206"/>
      <c r="I84" s="206"/>
      <c r="J84" s="206"/>
      <c r="K84" s="206"/>
      <c r="L84" s="206"/>
    </row>
    <row r="85" spans="2:12" s="195" customFormat="1" ht="18" customHeight="1" x14ac:dyDescent="0.2">
      <c r="B85" s="205"/>
      <c r="C85" s="205"/>
      <c r="D85" s="205"/>
      <c r="E85" s="206"/>
      <c r="F85" s="206"/>
      <c r="G85" s="210" t="s">
        <v>440</v>
      </c>
      <c r="H85" s="169">
        <v>300000</v>
      </c>
      <c r="I85" s="169">
        <v>350000</v>
      </c>
      <c r="J85" s="211"/>
      <c r="K85" s="211"/>
      <c r="L85" s="211"/>
    </row>
    <row r="86" spans="2:12" s="195" customFormat="1" ht="27" x14ac:dyDescent="0.2">
      <c r="B86" s="201" t="s">
        <v>437</v>
      </c>
      <c r="C86" s="201" t="s">
        <v>424</v>
      </c>
      <c r="D86" s="201" t="s">
        <v>438</v>
      </c>
      <c r="E86" s="202">
        <v>1017</v>
      </c>
      <c r="F86" s="202">
        <v>21001</v>
      </c>
      <c r="G86" s="203" t="s">
        <v>257</v>
      </c>
      <c r="H86" s="204">
        <f>H92</f>
        <v>1000000</v>
      </c>
      <c r="I86" s="204">
        <f>I92+I93</f>
        <v>1250882.8</v>
      </c>
      <c r="J86" s="204">
        <f t="shared" ref="J86:L86" si="10">J92</f>
        <v>0</v>
      </c>
      <c r="K86" s="204">
        <f t="shared" si="10"/>
        <v>0</v>
      </c>
      <c r="L86" s="204">
        <f t="shared" si="10"/>
        <v>0</v>
      </c>
    </row>
    <row r="87" spans="2:12" s="195" customFormat="1" ht="13.5" x14ac:dyDescent="0.2">
      <c r="B87" s="205"/>
      <c r="C87" s="205"/>
      <c r="D87" s="205"/>
      <c r="E87" s="206"/>
      <c r="F87" s="206"/>
      <c r="G87" s="207" t="s">
        <v>128</v>
      </c>
      <c r="H87" s="206"/>
      <c r="I87" s="206"/>
      <c r="J87" s="206"/>
      <c r="K87" s="206"/>
      <c r="L87" s="206"/>
    </row>
    <row r="88" spans="2:12" s="195" customFormat="1" ht="27" x14ac:dyDescent="0.2">
      <c r="B88" s="205"/>
      <c r="C88" s="205"/>
      <c r="D88" s="205"/>
      <c r="E88" s="206"/>
      <c r="F88" s="206"/>
      <c r="G88" s="208" t="s">
        <v>258</v>
      </c>
      <c r="H88" s="206"/>
      <c r="I88" s="206"/>
      <c r="J88" s="206"/>
      <c r="K88" s="206"/>
      <c r="L88" s="206"/>
    </row>
    <row r="89" spans="2:12" s="195" customFormat="1" ht="13.5" x14ac:dyDescent="0.2">
      <c r="B89" s="205"/>
      <c r="C89" s="205"/>
      <c r="D89" s="205"/>
      <c r="E89" s="206"/>
      <c r="F89" s="206"/>
      <c r="G89" s="207" t="s">
        <v>131</v>
      </c>
      <c r="H89" s="206"/>
      <c r="I89" s="206"/>
      <c r="J89" s="206"/>
      <c r="K89" s="206"/>
      <c r="L89" s="206"/>
    </row>
    <row r="90" spans="2:12" s="195" customFormat="1" ht="13.5" x14ac:dyDescent="0.2">
      <c r="B90" s="205"/>
      <c r="C90" s="205"/>
      <c r="D90" s="205"/>
      <c r="E90" s="206"/>
      <c r="F90" s="206"/>
      <c r="G90" s="209" t="s">
        <v>427</v>
      </c>
      <c r="H90" s="206"/>
      <c r="I90" s="206"/>
      <c r="J90" s="206"/>
      <c r="K90" s="206"/>
      <c r="L90" s="206"/>
    </row>
    <row r="91" spans="2:12" s="195" customFormat="1" ht="35.25" customHeight="1" x14ac:dyDescent="0.2">
      <c r="B91" s="205"/>
      <c r="C91" s="205"/>
      <c r="D91" s="205"/>
      <c r="E91" s="206"/>
      <c r="F91" s="206"/>
      <c r="G91" s="207" t="s">
        <v>129</v>
      </c>
      <c r="H91" s="206"/>
      <c r="I91" s="206"/>
      <c r="J91" s="206"/>
      <c r="K91" s="206"/>
      <c r="L91" s="206"/>
    </row>
    <row r="92" spans="2:12" s="195" customFormat="1" ht="27" x14ac:dyDescent="0.2">
      <c r="B92" s="205"/>
      <c r="C92" s="205"/>
      <c r="D92" s="205"/>
      <c r="E92" s="206"/>
      <c r="F92" s="206"/>
      <c r="G92" s="210" t="s">
        <v>432</v>
      </c>
      <c r="H92" s="174">
        <v>1000000</v>
      </c>
      <c r="I92" s="174">
        <v>1230882.8</v>
      </c>
      <c r="J92" s="211"/>
      <c r="K92" s="211"/>
      <c r="L92" s="211"/>
    </row>
    <row r="93" spans="2:12" s="195" customFormat="1" ht="13.5" x14ac:dyDescent="0.2">
      <c r="B93" s="205"/>
      <c r="C93" s="205"/>
      <c r="D93" s="205"/>
      <c r="E93" s="206"/>
      <c r="F93" s="206"/>
      <c r="G93" s="210" t="s">
        <v>433</v>
      </c>
      <c r="H93" s="174"/>
      <c r="I93" s="174">
        <v>20000</v>
      </c>
      <c r="J93" s="211"/>
      <c r="K93" s="211"/>
      <c r="L93" s="211"/>
    </row>
    <row r="94" spans="2:12" s="195" customFormat="1" ht="19.5" customHeight="1" x14ac:dyDescent="0.2">
      <c r="B94" s="212" t="s">
        <v>44</v>
      </c>
      <c r="C94" s="212" t="s">
        <v>44</v>
      </c>
      <c r="D94" s="212" t="s">
        <v>44</v>
      </c>
      <c r="E94" s="212" t="s">
        <v>44</v>
      </c>
      <c r="F94" s="212" t="s">
        <v>44</v>
      </c>
      <c r="G94" s="213" t="s">
        <v>51</v>
      </c>
      <c r="H94" s="215">
        <f>H79+H86</f>
        <v>1300000</v>
      </c>
      <c r="I94" s="215">
        <f t="shared" ref="I94:L94" si="11">I79+I86</f>
        <v>1600882.8</v>
      </c>
      <c r="J94" s="215">
        <f t="shared" si="11"/>
        <v>0</v>
      </c>
      <c r="K94" s="215">
        <f t="shared" si="11"/>
        <v>0</v>
      </c>
      <c r="L94" s="215">
        <f t="shared" si="11"/>
        <v>0</v>
      </c>
    </row>
    <row r="95" spans="2:12" s="195" customFormat="1" ht="18" customHeight="1" x14ac:dyDescent="0.2">
      <c r="B95" s="201" t="s">
        <v>424</v>
      </c>
      <c r="C95" s="201" t="s">
        <v>425</v>
      </c>
      <c r="D95" s="201" t="s">
        <v>424</v>
      </c>
      <c r="E95" s="202">
        <v>1027</v>
      </c>
      <c r="F95" s="202">
        <v>11001</v>
      </c>
      <c r="G95" s="203" t="s">
        <v>264</v>
      </c>
      <c r="H95" s="204">
        <f>H101</f>
        <v>294982.8</v>
      </c>
      <c r="I95" s="204">
        <f t="shared" ref="I95:L95" si="12">I101</f>
        <v>300000</v>
      </c>
      <c r="J95" s="204">
        <f t="shared" si="12"/>
        <v>0</v>
      </c>
      <c r="K95" s="204">
        <f t="shared" si="12"/>
        <v>0</v>
      </c>
      <c r="L95" s="204">
        <f t="shared" si="12"/>
        <v>0</v>
      </c>
    </row>
    <row r="96" spans="2:12" s="195" customFormat="1" ht="13.5" x14ac:dyDescent="0.2">
      <c r="B96" s="205"/>
      <c r="C96" s="205"/>
      <c r="D96" s="205"/>
      <c r="E96" s="206"/>
      <c r="F96" s="206"/>
      <c r="G96" s="207" t="s">
        <v>128</v>
      </c>
      <c r="H96" s="206"/>
      <c r="I96" s="206"/>
      <c r="J96" s="206"/>
      <c r="K96" s="206"/>
      <c r="L96" s="206"/>
    </row>
    <row r="97" spans="2:12" s="195" customFormat="1" ht="27" x14ac:dyDescent="0.2">
      <c r="B97" s="205"/>
      <c r="C97" s="205"/>
      <c r="D97" s="205"/>
      <c r="E97" s="206"/>
      <c r="F97" s="206"/>
      <c r="G97" s="208" t="s">
        <v>259</v>
      </c>
      <c r="H97" s="206"/>
      <c r="I97" s="206"/>
      <c r="J97" s="206"/>
      <c r="K97" s="206"/>
      <c r="L97" s="206"/>
    </row>
    <row r="98" spans="2:12" s="195" customFormat="1" ht="13.5" x14ac:dyDescent="0.2">
      <c r="B98" s="205"/>
      <c r="C98" s="205"/>
      <c r="D98" s="205"/>
      <c r="E98" s="206"/>
      <c r="F98" s="206"/>
      <c r="G98" s="207" t="s">
        <v>131</v>
      </c>
      <c r="H98" s="206"/>
      <c r="I98" s="206"/>
      <c r="J98" s="206"/>
      <c r="K98" s="206"/>
      <c r="L98" s="206"/>
    </row>
    <row r="99" spans="2:12" s="195" customFormat="1" ht="13.5" x14ac:dyDescent="0.2">
      <c r="B99" s="205"/>
      <c r="C99" s="205"/>
      <c r="D99" s="205"/>
      <c r="E99" s="206"/>
      <c r="F99" s="206"/>
      <c r="G99" s="209" t="s">
        <v>427</v>
      </c>
      <c r="H99" s="206"/>
      <c r="I99" s="206"/>
      <c r="J99" s="206"/>
      <c r="K99" s="206"/>
      <c r="L99" s="206"/>
    </row>
    <row r="100" spans="2:12" s="195" customFormat="1" ht="35.25" customHeight="1" x14ac:dyDescent="0.2">
      <c r="B100" s="205"/>
      <c r="C100" s="205"/>
      <c r="D100" s="205"/>
      <c r="E100" s="206"/>
      <c r="F100" s="206"/>
      <c r="G100" s="207" t="s">
        <v>129</v>
      </c>
      <c r="H100" s="206"/>
      <c r="I100" s="206"/>
      <c r="J100" s="206"/>
      <c r="K100" s="206"/>
      <c r="L100" s="206"/>
    </row>
    <row r="101" spans="2:12" s="195" customFormat="1" ht="20.25" customHeight="1" x14ac:dyDescent="0.2">
      <c r="B101" s="205"/>
      <c r="C101" s="205"/>
      <c r="D101" s="205"/>
      <c r="E101" s="206"/>
      <c r="F101" s="206"/>
      <c r="G101" s="210" t="s">
        <v>440</v>
      </c>
      <c r="H101" s="174">
        <v>294982.8</v>
      </c>
      <c r="I101" s="174">
        <v>300000</v>
      </c>
      <c r="J101" s="211">
        <f>'[1]Հ3 Մաս 4'!F375</f>
        <v>0</v>
      </c>
      <c r="K101" s="211">
        <f>'[1]Հ3 Մաս 4'!G375</f>
        <v>0</v>
      </c>
      <c r="L101" s="211">
        <f>'[1]Հ3 Մաս 4'!H375</f>
        <v>0</v>
      </c>
    </row>
    <row r="102" spans="2:12" s="195" customFormat="1" ht="19.5" customHeight="1" x14ac:dyDescent="0.2">
      <c r="B102" s="212" t="s">
        <v>44</v>
      </c>
      <c r="C102" s="212" t="s">
        <v>44</v>
      </c>
      <c r="D102" s="212" t="s">
        <v>44</v>
      </c>
      <c r="E102" s="212" t="s">
        <v>44</v>
      </c>
      <c r="F102" s="212" t="s">
        <v>44</v>
      </c>
      <c r="G102" s="213" t="s">
        <v>51</v>
      </c>
      <c r="H102" s="215">
        <f>H88+H95</f>
        <v>294982.8</v>
      </c>
      <c r="I102" s="215">
        <f>I88+I95</f>
        <v>300000</v>
      </c>
      <c r="J102" s="215">
        <f>J88+J95</f>
        <v>0</v>
      </c>
      <c r="K102" s="215">
        <f>K88+K95</f>
        <v>0</v>
      </c>
      <c r="L102" s="215">
        <f>L88+L95</f>
        <v>0</v>
      </c>
    </row>
    <row r="103" spans="2:12" s="195" customFormat="1" ht="27.75" customHeight="1" x14ac:dyDescent="0.2">
      <c r="B103" s="201" t="s">
        <v>441</v>
      </c>
      <c r="C103" s="201" t="s">
        <v>442</v>
      </c>
      <c r="D103" s="201" t="s">
        <v>438</v>
      </c>
      <c r="E103" s="202">
        <v>1072</v>
      </c>
      <c r="F103" s="202">
        <v>11001</v>
      </c>
      <c r="G103" s="203" t="s">
        <v>265</v>
      </c>
      <c r="H103" s="204">
        <f>H109</f>
        <v>865042.1</v>
      </c>
      <c r="I103" s="204">
        <f t="shared" ref="I103:L103" si="13">I109</f>
        <v>100000</v>
      </c>
      <c r="J103" s="204">
        <f t="shared" si="13"/>
        <v>0</v>
      </c>
      <c r="K103" s="204">
        <f t="shared" si="13"/>
        <v>0</v>
      </c>
      <c r="L103" s="204">
        <f t="shared" si="13"/>
        <v>0</v>
      </c>
    </row>
    <row r="104" spans="2:12" s="195" customFormat="1" ht="13.5" x14ac:dyDescent="0.2">
      <c r="B104" s="205"/>
      <c r="C104" s="205"/>
      <c r="D104" s="205"/>
      <c r="E104" s="206"/>
      <c r="F104" s="206"/>
      <c r="G104" s="207" t="s">
        <v>128</v>
      </c>
      <c r="H104" s="206"/>
      <c r="I104" s="206"/>
      <c r="J104" s="206"/>
      <c r="K104" s="206"/>
      <c r="L104" s="206"/>
    </row>
    <row r="105" spans="2:12" s="195" customFormat="1" ht="40.5" x14ac:dyDescent="0.2">
      <c r="B105" s="205"/>
      <c r="C105" s="205"/>
      <c r="D105" s="205"/>
      <c r="E105" s="206"/>
      <c r="F105" s="206"/>
      <c r="G105" s="208" t="s">
        <v>443</v>
      </c>
      <c r="H105" s="206"/>
      <c r="I105" s="206"/>
      <c r="J105" s="206"/>
      <c r="K105" s="206"/>
      <c r="L105" s="206"/>
    </row>
    <row r="106" spans="2:12" s="195" customFormat="1" ht="13.5" x14ac:dyDescent="0.2">
      <c r="B106" s="205"/>
      <c r="C106" s="205"/>
      <c r="D106" s="205"/>
      <c r="E106" s="206"/>
      <c r="F106" s="206"/>
      <c r="G106" s="207" t="s">
        <v>131</v>
      </c>
      <c r="H106" s="206"/>
      <c r="I106" s="206"/>
      <c r="J106" s="206"/>
      <c r="K106" s="206"/>
      <c r="L106" s="206"/>
    </row>
    <row r="107" spans="2:12" s="195" customFormat="1" ht="13.5" x14ac:dyDescent="0.2">
      <c r="B107" s="205"/>
      <c r="C107" s="205"/>
      <c r="D107" s="205"/>
      <c r="E107" s="206"/>
      <c r="F107" s="206"/>
      <c r="G107" s="209" t="s">
        <v>427</v>
      </c>
      <c r="H107" s="206"/>
      <c r="I107" s="206"/>
      <c r="J107" s="206"/>
      <c r="K107" s="206"/>
      <c r="L107" s="206"/>
    </row>
    <row r="108" spans="2:12" s="195" customFormat="1" ht="35.25" customHeight="1" x14ac:dyDescent="0.2">
      <c r="B108" s="205"/>
      <c r="C108" s="205"/>
      <c r="D108" s="205"/>
      <c r="E108" s="206"/>
      <c r="F108" s="206"/>
      <c r="G108" s="207" t="s">
        <v>129</v>
      </c>
      <c r="H108" s="206"/>
      <c r="I108" s="206"/>
      <c r="J108" s="206"/>
      <c r="K108" s="206"/>
      <c r="L108" s="206"/>
    </row>
    <row r="109" spans="2:12" s="195" customFormat="1" ht="27" x14ac:dyDescent="0.2">
      <c r="B109" s="205"/>
      <c r="C109" s="205"/>
      <c r="D109" s="205"/>
      <c r="E109" s="206"/>
      <c r="F109" s="206"/>
      <c r="G109" s="210" t="s">
        <v>429</v>
      </c>
      <c r="H109" s="226">
        <v>865042.1</v>
      </c>
      <c r="I109" s="211">
        <v>100000</v>
      </c>
      <c r="J109" s="211"/>
      <c r="K109" s="211"/>
      <c r="L109" s="211"/>
    </row>
    <row r="110" spans="2:12" s="195" customFormat="1" ht="27.75" customHeight="1" x14ac:dyDescent="0.2">
      <c r="B110" s="201" t="s">
        <v>441</v>
      </c>
      <c r="C110" s="201" t="s">
        <v>442</v>
      </c>
      <c r="D110" s="201" t="s">
        <v>438</v>
      </c>
      <c r="E110" s="202">
        <v>1072</v>
      </c>
      <c r="F110" s="202">
        <v>11007</v>
      </c>
      <c r="G110" s="203" t="s">
        <v>265</v>
      </c>
      <c r="H110" s="204">
        <f>H116</f>
        <v>102064.7</v>
      </c>
      <c r="I110" s="204">
        <f t="shared" ref="I110:L110" si="14">I116</f>
        <v>51000</v>
      </c>
      <c r="J110" s="204">
        <f t="shared" si="14"/>
        <v>0</v>
      </c>
      <c r="K110" s="204">
        <f t="shared" si="14"/>
        <v>0</v>
      </c>
      <c r="L110" s="204">
        <f t="shared" si="14"/>
        <v>0</v>
      </c>
    </row>
    <row r="111" spans="2:12" s="195" customFormat="1" ht="13.5" x14ac:dyDescent="0.2">
      <c r="B111" s="205"/>
      <c r="C111" s="205"/>
      <c r="D111" s="205"/>
      <c r="E111" s="206"/>
      <c r="F111" s="206"/>
      <c r="G111" s="207" t="s">
        <v>128</v>
      </c>
      <c r="H111" s="206"/>
      <c r="I111" s="206"/>
      <c r="J111" s="206"/>
      <c r="K111" s="206"/>
      <c r="L111" s="206"/>
    </row>
    <row r="112" spans="2:12" s="195" customFormat="1" ht="67.5" x14ac:dyDescent="0.2">
      <c r="B112" s="205"/>
      <c r="C112" s="205"/>
      <c r="D112" s="205"/>
      <c r="E112" s="206"/>
      <c r="F112" s="206"/>
      <c r="G112" s="208" t="s">
        <v>411</v>
      </c>
      <c r="H112" s="206"/>
      <c r="I112" s="206"/>
      <c r="J112" s="206"/>
      <c r="K112" s="206"/>
      <c r="L112" s="206"/>
    </row>
    <row r="113" spans="2:12" s="195" customFormat="1" ht="13.5" x14ac:dyDescent="0.2">
      <c r="B113" s="205"/>
      <c r="C113" s="205"/>
      <c r="D113" s="205"/>
      <c r="E113" s="206"/>
      <c r="F113" s="206"/>
      <c r="G113" s="207" t="s">
        <v>131</v>
      </c>
      <c r="H113" s="206"/>
      <c r="I113" s="206"/>
      <c r="J113" s="206"/>
      <c r="K113" s="206"/>
      <c r="L113" s="206"/>
    </row>
    <row r="114" spans="2:12" s="195" customFormat="1" ht="13.5" x14ac:dyDescent="0.2">
      <c r="B114" s="205"/>
      <c r="C114" s="205"/>
      <c r="D114" s="205"/>
      <c r="E114" s="206"/>
      <c r="F114" s="206"/>
      <c r="G114" s="209" t="s">
        <v>427</v>
      </c>
      <c r="H114" s="206"/>
      <c r="I114" s="206"/>
      <c r="J114" s="206"/>
      <c r="K114" s="206"/>
      <c r="L114" s="206"/>
    </row>
    <row r="115" spans="2:12" s="195" customFormat="1" ht="35.25" customHeight="1" x14ac:dyDescent="0.2">
      <c r="B115" s="205"/>
      <c r="C115" s="205"/>
      <c r="D115" s="205"/>
      <c r="E115" s="206"/>
      <c r="F115" s="206"/>
      <c r="G115" s="207" t="s">
        <v>129</v>
      </c>
      <c r="H115" s="206"/>
      <c r="I115" s="206"/>
      <c r="J115" s="206"/>
      <c r="K115" s="206"/>
      <c r="L115" s="206"/>
    </row>
    <row r="116" spans="2:12" s="195" customFormat="1" ht="17.25" customHeight="1" x14ac:dyDescent="0.2">
      <c r="B116" s="205"/>
      <c r="C116" s="205"/>
      <c r="D116" s="205"/>
      <c r="E116" s="206"/>
      <c r="F116" s="206"/>
      <c r="G116" s="210" t="s">
        <v>444</v>
      </c>
      <c r="H116" s="174">
        <v>102064.7</v>
      </c>
      <c r="I116" s="174">
        <v>51000</v>
      </c>
      <c r="J116" s="211"/>
      <c r="K116" s="211"/>
      <c r="L116" s="211"/>
    </row>
    <row r="117" spans="2:12" s="195" customFormat="1" ht="27" customHeight="1" x14ac:dyDescent="0.2">
      <c r="B117" s="201" t="s">
        <v>441</v>
      </c>
      <c r="C117" s="201" t="s">
        <v>442</v>
      </c>
      <c r="D117" s="201" t="s">
        <v>438</v>
      </c>
      <c r="E117" s="202">
        <v>1072</v>
      </c>
      <c r="F117" s="202">
        <v>31010</v>
      </c>
      <c r="G117" s="203" t="s">
        <v>265</v>
      </c>
      <c r="H117" s="204">
        <f>SUM(H123:H124)</f>
        <v>1313348.17</v>
      </c>
      <c r="I117" s="204">
        <f>SUM(I123:I124)</f>
        <v>4530000</v>
      </c>
      <c r="J117" s="204">
        <f>'[1]Հ3 Մաս 4'!F536</f>
        <v>0</v>
      </c>
      <c r="K117" s="204">
        <f>'[1]Հ3 Մաս 4'!G536</f>
        <v>0</v>
      </c>
      <c r="L117" s="204">
        <f>'[1]Հ3 Մաս 4'!H536</f>
        <v>0</v>
      </c>
    </row>
    <row r="118" spans="2:12" s="195" customFormat="1" ht="13.5" x14ac:dyDescent="0.2">
      <c r="B118" s="205"/>
      <c r="C118" s="205"/>
      <c r="D118" s="205"/>
      <c r="E118" s="206"/>
      <c r="F118" s="206"/>
      <c r="G118" s="207" t="s">
        <v>128</v>
      </c>
      <c r="H118" s="206"/>
      <c r="I118" s="206"/>
      <c r="J118" s="206"/>
      <c r="K118" s="206"/>
      <c r="L118" s="206"/>
    </row>
    <row r="119" spans="2:12" s="195" customFormat="1" ht="27" x14ac:dyDescent="0.2">
      <c r="B119" s="205"/>
      <c r="C119" s="205"/>
      <c r="D119" s="205"/>
      <c r="E119" s="206"/>
      <c r="F119" s="206"/>
      <c r="G119" s="208" t="s">
        <v>445</v>
      </c>
      <c r="H119" s="206"/>
      <c r="I119" s="206"/>
      <c r="J119" s="206"/>
      <c r="K119" s="206"/>
      <c r="L119" s="206"/>
    </row>
    <row r="120" spans="2:12" s="195" customFormat="1" ht="13.5" x14ac:dyDescent="0.2">
      <c r="B120" s="205"/>
      <c r="C120" s="205"/>
      <c r="D120" s="205"/>
      <c r="E120" s="206"/>
      <c r="F120" s="206"/>
      <c r="G120" s="207" t="s">
        <v>131</v>
      </c>
      <c r="H120" s="206"/>
      <c r="I120" s="206"/>
      <c r="J120" s="206"/>
      <c r="K120" s="206"/>
      <c r="L120" s="206"/>
    </row>
    <row r="121" spans="2:12" s="195" customFormat="1" ht="13.5" x14ac:dyDescent="0.2">
      <c r="B121" s="205"/>
      <c r="C121" s="205"/>
      <c r="D121" s="205"/>
      <c r="E121" s="206"/>
      <c r="F121" s="206"/>
      <c r="G121" s="209" t="s">
        <v>427</v>
      </c>
      <c r="H121" s="206"/>
      <c r="I121" s="206"/>
      <c r="J121" s="206"/>
      <c r="K121" s="206"/>
      <c r="L121" s="206"/>
    </row>
    <row r="122" spans="2:12" s="195" customFormat="1" ht="35.25" customHeight="1" x14ac:dyDescent="0.2">
      <c r="B122" s="205"/>
      <c r="C122" s="205"/>
      <c r="D122" s="205"/>
      <c r="E122" s="206"/>
      <c r="F122" s="206"/>
      <c r="G122" s="207" t="s">
        <v>129</v>
      </c>
      <c r="H122" s="225"/>
      <c r="I122" s="225"/>
      <c r="J122" s="206"/>
      <c r="K122" s="206"/>
      <c r="L122" s="206"/>
    </row>
    <row r="123" spans="2:12" s="195" customFormat="1" ht="21" customHeight="1" x14ac:dyDescent="0.2">
      <c r="B123" s="205"/>
      <c r="C123" s="205"/>
      <c r="D123" s="205"/>
      <c r="E123" s="206"/>
      <c r="F123" s="206"/>
      <c r="G123" s="210" t="s">
        <v>435</v>
      </c>
      <c r="H123" s="211">
        <v>413157.23</v>
      </c>
      <c r="I123" s="211">
        <v>530000</v>
      </c>
      <c r="J123" s="211"/>
      <c r="K123" s="206"/>
      <c r="L123" s="206"/>
    </row>
    <row r="124" spans="2:12" s="195" customFormat="1" ht="27" x14ac:dyDescent="0.2">
      <c r="B124" s="205"/>
      <c r="C124" s="205"/>
      <c r="D124" s="205"/>
      <c r="E124" s="206"/>
      <c r="F124" s="206"/>
      <c r="G124" s="210" t="s">
        <v>432</v>
      </c>
      <c r="H124" s="211">
        <v>900190.94</v>
      </c>
      <c r="I124" s="211">
        <v>4000000</v>
      </c>
      <c r="J124" s="211"/>
      <c r="K124" s="206"/>
      <c r="L124" s="206"/>
    </row>
    <row r="125" spans="2:12" s="195" customFormat="1" ht="19.5" customHeight="1" x14ac:dyDescent="0.2">
      <c r="B125" s="212" t="s">
        <v>44</v>
      </c>
      <c r="C125" s="212" t="s">
        <v>44</v>
      </c>
      <c r="D125" s="212" t="s">
        <v>44</v>
      </c>
      <c r="E125" s="212" t="s">
        <v>44</v>
      </c>
      <c r="F125" s="212" t="s">
        <v>44</v>
      </c>
      <c r="G125" s="213" t="s">
        <v>51</v>
      </c>
      <c r="H125" s="215">
        <f>H103+H110+H117</f>
        <v>2280454.9699999997</v>
      </c>
      <c r="I125" s="215">
        <f t="shared" ref="I125:L125" si="15">I103+I110+I117</f>
        <v>4681000</v>
      </c>
      <c r="J125" s="215">
        <f t="shared" si="15"/>
        <v>0</v>
      </c>
      <c r="K125" s="215">
        <f t="shared" si="15"/>
        <v>0</v>
      </c>
      <c r="L125" s="215">
        <f t="shared" si="15"/>
        <v>0</v>
      </c>
    </row>
    <row r="126" spans="2:12" s="195" customFormat="1" ht="51.75" x14ac:dyDescent="0.2">
      <c r="B126" s="201" t="s">
        <v>441</v>
      </c>
      <c r="C126" s="201" t="s">
        <v>442</v>
      </c>
      <c r="D126" s="201" t="s">
        <v>438</v>
      </c>
      <c r="E126" s="202">
        <v>1109</v>
      </c>
      <c r="F126" s="202">
        <v>11001</v>
      </c>
      <c r="G126" s="216" t="s">
        <v>266</v>
      </c>
      <c r="H126" s="204">
        <f>SUM(H132:H157)</f>
        <v>460868.11900000001</v>
      </c>
      <c r="I126" s="204">
        <f>SUM(I132:I157)</f>
        <v>441943.8</v>
      </c>
      <c r="J126" s="204">
        <f t="shared" ref="J126:L126" si="16">SUM(J132:J157)</f>
        <v>0</v>
      </c>
      <c r="K126" s="204">
        <f t="shared" si="16"/>
        <v>0</v>
      </c>
      <c r="L126" s="204">
        <f t="shared" si="16"/>
        <v>0</v>
      </c>
    </row>
    <row r="127" spans="2:12" s="195" customFormat="1" ht="13.5" x14ac:dyDescent="0.2">
      <c r="B127" s="205"/>
      <c r="C127" s="205"/>
      <c r="D127" s="205"/>
      <c r="E127" s="206"/>
      <c r="F127" s="206"/>
      <c r="G127" s="207" t="s">
        <v>128</v>
      </c>
      <c r="H127" s="206"/>
      <c r="I127" s="206"/>
      <c r="J127" s="206"/>
      <c r="K127" s="206"/>
      <c r="L127" s="206"/>
    </row>
    <row r="128" spans="2:12" s="195" customFormat="1" ht="40.5" x14ac:dyDescent="0.2">
      <c r="B128" s="205"/>
      <c r="C128" s="205"/>
      <c r="D128" s="205"/>
      <c r="E128" s="206"/>
      <c r="F128" s="206"/>
      <c r="G128" s="208" t="s">
        <v>262</v>
      </c>
      <c r="H128" s="211">
        <f>H131</f>
        <v>460868.11900000001</v>
      </c>
      <c r="I128" s="211">
        <f>I131</f>
        <v>441943.8</v>
      </c>
      <c r="J128" s="211">
        <f t="shared" ref="J128:L128" si="17">J131</f>
        <v>0</v>
      </c>
      <c r="K128" s="211">
        <f t="shared" si="17"/>
        <v>0</v>
      </c>
      <c r="L128" s="211">
        <f t="shared" si="17"/>
        <v>0</v>
      </c>
    </row>
    <row r="129" spans="2:12" s="195" customFormat="1" ht="13.5" x14ac:dyDescent="0.2">
      <c r="B129" s="205"/>
      <c r="C129" s="205"/>
      <c r="D129" s="205"/>
      <c r="E129" s="206"/>
      <c r="F129" s="206"/>
      <c r="G129" s="207" t="s">
        <v>131</v>
      </c>
      <c r="H129" s="206"/>
      <c r="I129" s="206"/>
      <c r="J129" s="206"/>
      <c r="K129" s="206"/>
      <c r="L129" s="206"/>
    </row>
    <row r="130" spans="2:12" s="195" customFormat="1" ht="13.5" x14ac:dyDescent="0.2">
      <c r="B130" s="205"/>
      <c r="C130" s="205"/>
      <c r="D130" s="205"/>
      <c r="E130" s="206"/>
      <c r="F130" s="206"/>
      <c r="G130" s="209" t="s">
        <v>427</v>
      </c>
      <c r="H130" s="206"/>
      <c r="I130" s="206"/>
      <c r="J130" s="206"/>
      <c r="K130" s="206"/>
      <c r="L130" s="206"/>
    </row>
    <row r="131" spans="2:12" s="195" customFormat="1" ht="35.25" customHeight="1" x14ac:dyDescent="0.2">
      <c r="B131" s="205"/>
      <c r="C131" s="205"/>
      <c r="D131" s="205"/>
      <c r="E131" s="206"/>
      <c r="F131" s="206"/>
      <c r="G131" s="207" t="s">
        <v>129</v>
      </c>
      <c r="H131" s="211">
        <f>SUM(H132:H157)</f>
        <v>460868.11900000001</v>
      </c>
      <c r="I131" s="211">
        <f>SUM(I132:I157)</f>
        <v>441943.8</v>
      </c>
      <c r="J131" s="211">
        <f t="shared" ref="J131:L131" si="18">SUM(J132:J157)</f>
        <v>0</v>
      </c>
      <c r="K131" s="211">
        <f t="shared" si="18"/>
        <v>0</v>
      </c>
      <c r="L131" s="211">
        <f t="shared" si="18"/>
        <v>0</v>
      </c>
    </row>
    <row r="132" spans="2:12" s="195" customFormat="1" ht="27" x14ac:dyDescent="0.2">
      <c r="B132" s="205"/>
      <c r="C132" s="205"/>
      <c r="D132" s="205"/>
      <c r="E132" s="206"/>
      <c r="F132" s="206"/>
      <c r="G132" s="210" t="s">
        <v>446</v>
      </c>
      <c r="H132" s="211">
        <v>350668.5</v>
      </c>
      <c r="I132" s="211">
        <v>338568.5</v>
      </c>
      <c r="J132" s="211"/>
      <c r="K132" s="211"/>
      <c r="L132" s="211"/>
    </row>
    <row r="133" spans="2:12" s="195" customFormat="1" ht="27" x14ac:dyDescent="0.2">
      <c r="B133" s="205"/>
      <c r="C133" s="205"/>
      <c r="D133" s="205"/>
      <c r="E133" s="206"/>
      <c r="F133" s="206"/>
      <c r="G133" s="210" t="s">
        <v>447</v>
      </c>
      <c r="H133" s="211">
        <v>47779</v>
      </c>
      <c r="I133" s="211">
        <v>47428.7</v>
      </c>
      <c r="J133" s="211"/>
      <c r="K133" s="211"/>
      <c r="L133" s="211"/>
    </row>
    <row r="134" spans="2:12" s="195" customFormat="1" ht="27" x14ac:dyDescent="0.2">
      <c r="B134" s="205"/>
      <c r="C134" s="205"/>
      <c r="D134" s="205"/>
      <c r="E134" s="206"/>
      <c r="F134" s="206"/>
      <c r="G134" s="210" t="s">
        <v>448</v>
      </c>
      <c r="H134" s="211">
        <v>23152.3</v>
      </c>
      <c r="I134" s="211">
        <v>23533.8</v>
      </c>
      <c r="J134" s="211"/>
      <c r="K134" s="211"/>
      <c r="L134" s="211"/>
    </row>
    <row r="135" spans="2:12" s="195" customFormat="1" ht="13.5" x14ac:dyDescent="0.2">
      <c r="B135" s="205"/>
      <c r="C135" s="205"/>
      <c r="D135" s="205"/>
      <c r="E135" s="206"/>
      <c r="F135" s="206"/>
      <c r="G135" s="210" t="s">
        <v>449</v>
      </c>
      <c r="H135" s="211">
        <v>4385.2619999999997</v>
      </c>
      <c r="I135" s="211">
        <v>8391.2000000000007</v>
      </c>
      <c r="J135" s="211"/>
      <c r="K135" s="211"/>
      <c r="L135" s="211"/>
    </row>
    <row r="136" spans="2:12" s="195" customFormat="1" ht="13.5" x14ac:dyDescent="0.2">
      <c r="B136" s="205"/>
      <c r="C136" s="205"/>
      <c r="D136" s="205"/>
      <c r="E136" s="206"/>
      <c r="F136" s="206"/>
      <c r="G136" s="210" t="s">
        <v>450</v>
      </c>
      <c r="H136" s="211">
        <v>173.429</v>
      </c>
      <c r="I136" s="211">
        <v>139.1</v>
      </c>
      <c r="J136" s="211"/>
      <c r="K136" s="211"/>
      <c r="L136" s="211"/>
    </row>
    <row r="137" spans="2:12" s="195" customFormat="1" ht="13.5" x14ac:dyDescent="0.2">
      <c r="B137" s="205"/>
      <c r="C137" s="205"/>
      <c r="D137" s="205"/>
      <c r="E137" s="206"/>
      <c r="F137" s="206"/>
      <c r="G137" s="210" t="s">
        <v>451</v>
      </c>
      <c r="H137" s="211">
        <v>2143.0839999999998</v>
      </c>
      <c r="I137" s="211">
        <v>2681.4</v>
      </c>
      <c r="J137" s="211"/>
      <c r="K137" s="211"/>
      <c r="L137" s="211"/>
    </row>
    <row r="138" spans="2:12" s="195" customFormat="1" ht="13.5" x14ac:dyDescent="0.2">
      <c r="B138" s="205"/>
      <c r="C138" s="205"/>
      <c r="D138" s="205"/>
      <c r="E138" s="206"/>
      <c r="F138" s="206"/>
      <c r="G138" s="210" t="s">
        <v>452</v>
      </c>
      <c r="H138" s="211">
        <v>135</v>
      </c>
      <c r="I138" s="211">
        <v>120</v>
      </c>
      <c r="J138" s="211"/>
      <c r="K138" s="211"/>
      <c r="L138" s="211"/>
    </row>
    <row r="139" spans="2:12" s="195" customFormat="1" ht="27" x14ac:dyDescent="0.2">
      <c r="B139" s="205"/>
      <c r="C139" s="205"/>
      <c r="D139" s="205"/>
      <c r="E139" s="206"/>
      <c r="F139" s="206"/>
      <c r="G139" s="210" t="s">
        <v>453</v>
      </c>
      <c r="H139" s="211"/>
      <c r="I139" s="211"/>
      <c r="J139" s="211"/>
      <c r="K139" s="211"/>
      <c r="L139" s="211"/>
    </row>
    <row r="140" spans="2:12" s="195" customFormat="1" ht="13.5" x14ac:dyDescent="0.2">
      <c r="B140" s="205"/>
      <c r="C140" s="205"/>
      <c r="D140" s="205"/>
      <c r="E140" s="206"/>
      <c r="F140" s="206"/>
      <c r="G140" s="210" t="s">
        <v>454</v>
      </c>
      <c r="H140" s="211">
        <v>6672.8</v>
      </c>
      <c r="I140" s="211">
        <v>4739.3</v>
      </c>
      <c r="J140" s="211"/>
      <c r="K140" s="211"/>
      <c r="L140" s="211"/>
    </row>
    <row r="141" spans="2:12" s="195" customFormat="1" ht="27" x14ac:dyDescent="0.2">
      <c r="B141" s="205"/>
      <c r="C141" s="205"/>
      <c r="D141" s="205"/>
      <c r="E141" s="206"/>
      <c r="F141" s="206"/>
      <c r="G141" s="210" t="s">
        <v>455</v>
      </c>
      <c r="H141" s="211"/>
      <c r="I141" s="211"/>
      <c r="J141" s="211"/>
      <c r="K141" s="211"/>
      <c r="L141" s="211"/>
    </row>
    <row r="142" spans="2:12" s="195" customFormat="1" ht="13.5" x14ac:dyDescent="0.2">
      <c r="B142" s="205"/>
      <c r="C142" s="205"/>
      <c r="D142" s="205"/>
      <c r="E142" s="206"/>
      <c r="F142" s="206"/>
      <c r="G142" s="210" t="s">
        <v>456</v>
      </c>
      <c r="H142" s="211"/>
      <c r="I142" s="211"/>
      <c r="J142" s="206"/>
      <c r="K142" s="206"/>
      <c r="L142" s="206"/>
    </row>
    <row r="143" spans="2:12" s="195" customFormat="1" ht="13.5" x14ac:dyDescent="0.2">
      <c r="B143" s="205"/>
      <c r="C143" s="205"/>
      <c r="D143" s="205"/>
      <c r="E143" s="206"/>
      <c r="F143" s="206"/>
      <c r="G143" s="210" t="s">
        <v>457</v>
      </c>
      <c r="H143" s="211">
        <v>1686</v>
      </c>
      <c r="I143" s="211">
        <v>1714</v>
      </c>
      <c r="J143" s="211"/>
      <c r="K143" s="211"/>
      <c r="L143" s="211"/>
    </row>
    <row r="144" spans="2:12" s="195" customFormat="1" ht="27" x14ac:dyDescent="0.2">
      <c r="B144" s="205"/>
      <c r="C144" s="205"/>
      <c r="D144" s="205"/>
      <c r="E144" s="206"/>
      <c r="F144" s="206"/>
      <c r="G144" s="210" t="s">
        <v>458</v>
      </c>
      <c r="H144" s="211">
        <v>660</v>
      </c>
      <c r="I144" s="211">
        <v>496</v>
      </c>
      <c r="J144" s="211"/>
      <c r="K144" s="211"/>
      <c r="L144" s="211"/>
    </row>
    <row r="145" spans="2:12" s="195" customFormat="1" ht="13.5" x14ac:dyDescent="0.2">
      <c r="B145" s="205"/>
      <c r="C145" s="205"/>
      <c r="D145" s="205"/>
      <c r="E145" s="206"/>
      <c r="F145" s="206"/>
      <c r="G145" s="210" t="s">
        <v>459</v>
      </c>
      <c r="H145" s="211">
        <v>130</v>
      </c>
      <c r="I145" s="211">
        <v>100</v>
      </c>
      <c r="J145" s="211"/>
      <c r="K145" s="211"/>
      <c r="L145" s="211"/>
    </row>
    <row r="146" spans="2:12" s="195" customFormat="1" ht="13.5" x14ac:dyDescent="0.2">
      <c r="B146" s="205"/>
      <c r="C146" s="205"/>
      <c r="D146" s="205"/>
      <c r="E146" s="206"/>
      <c r="F146" s="206"/>
      <c r="G146" s="210" t="s">
        <v>460</v>
      </c>
      <c r="H146" s="211">
        <v>1368</v>
      </c>
      <c r="I146" s="211">
        <v>1400</v>
      </c>
      <c r="J146" s="211"/>
      <c r="K146" s="211"/>
      <c r="L146" s="211"/>
    </row>
    <row r="147" spans="2:12" s="195" customFormat="1" ht="13.5" x14ac:dyDescent="0.2">
      <c r="B147" s="205"/>
      <c r="C147" s="205"/>
      <c r="D147" s="205"/>
      <c r="E147" s="206"/>
      <c r="F147" s="206"/>
      <c r="G147" s="210" t="s">
        <v>461</v>
      </c>
      <c r="H147" s="211">
        <v>275.04000000000002</v>
      </c>
      <c r="I147" s="211">
        <v>300</v>
      </c>
      <c r="J147" s="211"/>
      <c r="K147" s="211"/>
      <c r="L147" s="211"/>
    </row>
    <row r="148" spans="2:12" s="195" customFormat="1" ht="13.5" x14ac:dyDescent="0.2">
      <c r="B148" s="205"/>
      <c r="C148" s="205"/>
      <c r="D148" s="205"/>
      <c r="E148" s="206"/>
      <c r="F148" s="206"/>
      <c r="G148" s="210" t="s">
        <v>440</v>
      </c>
      <c r="H148" s="211">
        <v>150</v>
      </c>
      <c r="I148" s="211">
        <v>4096.1000000000004</v>
      </c>
      <c r="J148" s="211"/>
      <c r="K148" s="211"/>
      <c r="L148" s="211"/>
    </row>
    <row r="149" spans="2:12" s="195" customFormat="1" ht="13.5" x14ac:dyDescent="0.2">
      <c r="B149" s="205"/>
      <c r="C149" s="205"/>
      <c r="D149" s="205"/>
      <c r="E149" s="206"/>
      <c r="F149" s="206"/>
      <c r="G149" s="210" t="s">
        <v>431</v>
      </c>
      <c r="H149" s="211">
        <v>61.106000000000002</v>
      </c>
      <c r="I149" s="211">
        <v>89.2</v>
      </c>
      <c r="J149" s="211"/>
      <c r="K149" s="211"/>
      <c r="L149" s="211"/>
    </row>
    <row r="150" spans="2:12" s="195" customFormat="1" ht="27" x14ac:dyDescent="0.2">
      <c r="B150" s="205"/>
      <c r="C150" s="205"/>
      <c r="D150" s="205"/>
      <c r="E150" s="206"/>
      <c r="F150" s="206"/>
      <c r="G150" s="210" t="s">
        <v>462</v>
      </c>
      <c r="H150" s="211">
        <v>65</v>
      </c>
      <c r="I150" s="211">
        <v>881.5</v>
      </c>
      <c r="J150" s="211"/>
      <c r="K150" s="211"/>
      <c r="L150" s="211"/>
    </row>
    <row r="151" spans="2:12" s="195" customFormat="1" ht="27" x14ac:dyDescent="0.2">
      <c r="B151" s="205"/>
      <c r="C151" s="205"/>
      <c r="D151" s="205"/>
      <c r="E151" s="206"/>
      <c r="F151" s="206"/>
      <c r="G151" s="210" t="s">
        <v>463</v>
      </c>
      <c r="H151" s="211">
        <v>3128.2049999999999</v>
      </c>
      <c r="I151" s="211">
        <v>2167</v>
      </c>
      <c r="J151" s="211"/>
      <c r="K151" s="211"/>
      <c r="L151" s="211"/>
    </row>
    <row r="152" spans="2:12" s="195" customFormat="1" ht="13.5" x14ac:dyDescent="0.2">
      <c r="B152" s="205"/>
      <c r="C152" s="205"/>
      <c r="D152" s="205"/>
      <c r="E152" s="206"/>
      <c r="F152" s="206"/>
      <c r="G152" s="210" t="s">
        <v>464</v>
      </c>
      <c r="H152" s="211">
        <v>1404.231</v>
      </c>
      <c r="I152" s="211">
        <v>1600</v>
      </c>
      <c r="J152" s="211"/>
      <c r="K152" s="211"/>
      <c r="L152" s="211"/>
    </row>
    <row r="153" spans="2:12" s="195" customFormat="1" ht="13.5" x14ac:dyDescent="0.2">
      <c r="B153" s="205"/>
      <c r="C153" s="205"/>
      <c r="D153" s="205"/>
      <c r="E153" s="206"/>
      <c r="F153" s="206"/>
      <c r="G153" s="210" t="s">
        <v>465</v>
      </c>
      <c r="H153" s="211">
        <v>5970.85</v>
      </c>
      <c r="I153" s="211">
        <v>2800</v>
      </c>
      <c r="J153" s="211"/>
      <c r="K153" s="211"/>
      <c r="L153" s="211"/>
    </row>
    <row r="154" spans="2:12" s="195" customFormat="1" ht="13.5" x14ac:dyDescent="0.2">
      <c r="B154" s="205"/>
      <c r="C154" s="205"/>
      <c r="D154" s="205"/>
      <c r="E154" s="206"/>
      <c r="F154" s="206"/>
      <c r="G154" s="210" t="s">
        <v>466</v>
      </c>
      <c r="H154" s="211">
        <v>440</v>
      </c>
      <c r="I154" s="211">
        <v>255</v>
      </c>
      <c r="J154" s="206"/>
      <c r="K154" s="206"/>
      <c r="L154" s="206"/>
    </row>
    <row r="155" spans="2:12" s="195" customFormat="1" ht="13.5" x14ac:dyDescent="0.2">
      <c r="B155" s="205"/>
      <c r="C155" s="205"/>
      <c r="D155" s="205"/>
      <c r="E155" s="206"/>
      <c r="F155" s="206"/>
      <c r="G155" s="210" t="s">
        <v>467</v>
      </c>
      <c r="H155" s="211">
        <v>209.64</v>
      </c>
      <c r="I155" s="211">
        <v>210</v>
      </c>
      <c r="J155" s="206"/>
      <c r="K155" s="206"/>
      <c r="L155" s="206"/>
    </row>
    <row r="156" spans="2:12" s="195" customFormat="1" ht="13.5" x14ac:dyDescent="0.2">
      <c r="B156" s="205"/>
      <c r="C156" s="205"/>
      <c r="D156" s="205"/>
      <c r="E156" s="206"/>
      <c r="F156" s="206"/>
      <c r="G156" s="210"/>
      <c r="H156" s="211">
        <v>9061.9069999999992</v>
      </c>
      <c r="I156" s="211"/>
      <c r="J156" s="206"/>
      <c r="K156" s="206"/>
      <c r="L156" s="206"/>
    </row>
    <row r="157" spans="2:12" s="195" customFormat="1" ht="27" x14ac:dyDescent="0.2">
      <c r="B157" s="205"/>
      <c r="C157" s="205"/>
      <c r="D157" s="205"/>
      <c r="E157" s="206"/>
      <c r="F157" s="206"/>
      <c r="G157" s="210" t="s">
        <v>468</v>
      </c>
      <c r="H157" s="211">
        <v>1148.7650000000001</v>
      </c>
      <c r="I157" s="211">
        <v>233</v>
      </c>
      <c r="J157" s="206"/>
      <c r="K157" s="206"/>
      <c r="L157" s="206"/>
    </row>
    <row r="158" spans="2:12" s="195" customFormat="1" ht="51.75" x14ac:dyDescent="0.2">
      <c r="B158" s="201" t="s">
        <v>441</v>
      </c>
      <c r="C158" s="201" t="s">
        <v>442</v>
      </c>
      <c r="D158" s="201" t="s">
        <v>438</v>
      </c>
      <c r="E158" s="202">
        <v>1109</v>
      </c>
      <c r="F158" s="202">
        <v>31001</v>
      </c>
      <c r="G158" s="216" t="s">
        <v>266</v>
      </c>
      <c r="H158" s="204">
        <f>H164</f>
        <v>4441.6000000000004</v>
      </c>
      <c r="I158" s="204">
        <f t="shared" ref="I158:L158" si="19">I164</f>
        <v>8950</v>
      </c>
      <c r="J158" s="204">
        <f t="shared" si="19"/>
        <v>0</v>
      </c>
      <c r="K158" s="204">
        <f t="shared" si="19"/>
        <v>0</v>
      </c>
      <c r="L158" s="204">
        <f t="shared" si="19"/>
        <v>0</v>
      </c>
    </row>
    <row r="159" spans="2:12" s="195" customFormat="1" ht="13.5" x14ac:dyDescent="0.2">
      <c r="B159" s="205"/>
      <c r="C159" s="205"/>
      <c r="D159" s="205"/>
      <c r="E159" s="206"/>
      <c r="F159" s="206"/>
      <c r="G159" s="207" t="s">
        <v>128</v>
      </c>
      <c r="H159" s="206"/>
      <c r="I159" s="206"/>
      <c r="J159" s="206"/>
      <c r="K159" s="206"/>
      <c r="L159" s="206"/>
    </row>
    <row r="160" spans="2:12" s="195" customFormat="1" ht="27" x14ac:dyDescent="0.2">
      <c r="B160" s="205"/>
      <c r="C160" s="205"/>
      <c r="D160" s="205"/>
      <c r="E160" s="206"/>
      <c r="F160" s="206"/>
      <c r="G160" s="208" t="s">
        <v>263</v>
      </c>
      <c r="H160" s="206"/>
      <c r="I160" s="206"/>
      <c r="J160" s="206"/>
      <c r="K160" s="206"/>
      <c r="L160" s="206"/>
    </row>
    <row r="161" spans="1:12" s="195" customFormat="1" ht="13.5" x14ac:dyDescent="0.2">
      <c r="B161" s="205"/>
      <c r="C161" s="205"/>
      <c r="D161" s="205"/>
      <c r="E161" s="206"/>
      <c r="F161" s="206"/>
      <c r="G161" s="207" t="s">
        <v>131</v>
      </c>
      <c r="H161" s="206"/>
      <c r="I161" s="206"/>
      <c r="J161" s="206"/>
      <c r="K161" s="206"/>
      <c r="L161" s="206"/>
    </row>
    <row r="162" spans="1:12" s="195" customFormat="1" ht="13.5" x14ac:dyDescent="0.2">
      <c r="B162" s="205"/>
      <c r="C162" s="205"/>
      <c r="D162" s="205"/>
      <c r="E162" s="206"/>
      <c r="F162" s="206"/>
      <c r="G162" s="209" t="s">
        <v>427</v>
      </c>
      <c r="H162" s="206"/>
      <c r="I162" s="206"/>
      <c r="J162" s="206"/>
      <c r="K162" s="206"/>
      <c r="L162" s="206"/>
    </row>
    <row r="163" spans="1:12" s="195" customFormat="1" ht="35.25" customHeight="1" x14ac:dyDescent="0.2">
      <c r="B163" s="205"/>
      <c r="C163" s="205"/>
      <c r="D163" s="205"/>
      <c r="E163" s="206"/>
      <c r="F163" s="206"/>
      <c r="G163" s="207" t="s">
        <v>129</v>
      </c>
      <c r="H163" s="206"/>
      <c r="I163" s="206"/>
      <c r="J163" s="206"/>
      <c r="K163" s="206"/>
      <c r="L163" s="206"/>
    </row>
    <row r="164" spans="1:12" s="195" customFormat="1" ht="21.75" customHeight="1" x14ac:dyDescent="0.2">
      <c r="B164" s="205"/>
      <c r="C164" s="205"/>
      <c r="D164" s="205"/>
      <c r="E164" s="206"/>
      <c r="F164" s="206"/>
      <c r="G164" s="210" t="s">
        <v>469</v>
      </c>
      <c r="H164" s="174">
        <v>4441.6000000000004</v>
      </c>
      <c r="I164" s="174">
        <v>8950</v>
      </c>
      <c r="J164" s="206"/>
      <c r="K164" s="206"/>
      <c r="L164" s="206"/>
    </row>
    <row r="165" spans="1:12" s="195" customFormat="1" ht="25.5" customHeight="1" x14ac:dyDescent="0.2">
      <c r="B165" s="212" t="s">
        <v>44</v>
      </c>
      <c r="C165" s="212" t="s">
        <v>44</v>
      </c>
      <c r="D165" s="212" t="s">
        <v>44</v>
      </c>
      <c r="E165" s="212" t="s">
        <v>44</v>
      </c>
      <c r="F165" s="212" t="s">
        <v>44</v>
      </c>
      <c r="G165" s="213" t="s">
        <v>51</v>
      </c>
      <c r="H165" s="215">
        <f>H126+H158</f>
        <v>465309.71899999998</v>
      </c>
      <c r="I165" s="215">
        <f t="shared" ref="I165:L165" si="20">I126+I158</f>
        <v>450893.8</v>
      </c>
      <c r="J165" s="215">
        <f>J126+J158</f>
        <v>0</v>
      </c>
      <c r="K165" s="215">
        <f t="shared" si="20"/>
        <v>0</v>
      </c>
      <c r="L165" s="215">
        <f t="shared" si="20"/>
        <v>0</v>
      </c>
    </row>
    <row r="166" spans="1:12" s="74" customFormat="1" ht="21.75" customHeight="1" x14ac:dyDescent="0.25">
      <c r="A166" s="219"/>
      <c r="B166" s="220" t="s">
        <v>44</v>
      </c>
      <c r="C166" s="220" t="s">
        <v>44</v>
      </c>
      <c r="D166" s="220" t="s">
        <v>44</v>
      </c>
      <c r="E166" s="220" t="s">
        <v>44</v>
      </c>
      <c r="F166" s="220" t="s">
        <v>44</v>
      </c>
      <c r="G166" s="221" t="s">
        <v>173</v>
      </c>
      <c r="H166" s="222" t="s">
        <v>44</v>
      </c>
      <c r="I166" s="222" t="s">
        <v>44</v>
      </c>
      <c r="J166" s="238">
        <v>0</v>
      </c>
      <c r="K166" s="238">
        <v>0</v>
      </c>
      <c r="L166" s="238">
        <v>0</v>
      </c>
    </row>
    <row r="168" spans="1:12" s="195" customFormat="1" ht="13.5" x14ac:dyDescent="0.25">
      <c r="D168" s="263" t="s">
        <v>235</v>
      </c>
      <c r="E168" s="264"/>
      <c r="F168" s="265"/>
      <c r="G168" s="266"/>
      <c r="H168" s="265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BL30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D8" sqref="D8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39.7109375" customWidth="1"/>
    <col min="5" max="5" width="13.5703125" customWidth="1"/>
    <col min="6" max="6" width="13.85546875" customWidth="1"/>
    <col min="7" max="7" width="11" bestFit="1" customWidth="1"/>
    <col min="8" max="8" width="10.85546875" bestFit="1" customWidth="1"/>
    <col min="9" max="9" width="9.85546875" bestFit="1" customWidth="1"/>
    <col min="10" max="10" width="11.42578125" bestFit="1" customWidth="1"/>
    <col min="11" max="11" width="5.28515625" customWidth="1"/>
    <col min="12" max="12" width="5.140625" customWidth="1"/>
    <col min="13" max="13" width="5.28515625" customWidth="1"/>
    <col min="14" max="14" width="10.42578125" bestFit="1" customWidth="1"/>
    <col min="15" max="15" width="5.42578125" customWidth="1"/>
    <col min="16" max="16" width="5.28515625" customWidth="1"/>
    <col min="17" max="17" width="14.5703125" bestFit="1" customWidth="1"/>
    <col min="18" max="18" width="14.7109375" bestFit="1" customWidth="1"/>
    <col min="19" max="19" width="11" bestFit="1" customWidth="1"/>
    <col min="20" max="20" width="11.5703125" bestFit="1" customWidth="1"/>
    <col min="21" max="21" width="11.28515625" bestFit="1" customWidth="1"/>
    <col min="22" max="22" width="7.28515625" customWidth="1"/>
    <col min="23" max="23" width="11.140625" bestFit="1" customWidth="1"/>
    <col min="24" max="24" width="7.5703125" customWidth="1"/>
    <col min="25" max="25" width="7.140625" customWidth="1"/>
    <col min="26" max="26" width="10.42578125" bestFit="1" customWidth="1"/>
    <col min="27" max="27" width="10.140625" bestFit="1" customWidth="1"/>
    <col min="28" max="28" width="11.42578125" bestFit="1" customWidth="1"/>
    <col min="29" max="29" width="7" customWidth="1"/>
    <col min="30" max="30" width="4.140625" bestFit="1" customWidth="1"/>
    <col min="31" max="40" width="3.28515625" bestFit="1" customWidth="1"/>
    <col min="41" max="41" width="6.7109375" customWidth="1"/>
    <col min="42" max="42" width="4.140625" bestFit="1" customWidth="1"/>
    <col min="43" max="52" width="3.28515625" bestFit="1" customWidth="1"/>
    <col min="54" max="54" width="7.140625" customWidth="1"/>
    <col min="55" max="64" width="4.42578125" bestFit="1" customWidth="1"/>
  </cols>
  <sheetData>
    <row r="1" spans="1:64" x14ac:dyDescent="0.25">
      <c r="A1" s="3" t="s">
        <v>157</v>
      </c>
    </row>
    <row r="2" spans="1:64" ht="14.25" customHeight="1" x14ac:dyDescent="0.25">
      <c r="BI2" t="s">
        <v>189</v>
      </c>
    </row>
    <row r="3" spans="1:64" ht="25.5" customHeight="1" x14ac:dyDescent="0.25">
      <c r="B3" s="338" t="s">
        <v>8</v>
      </c>
      <c r="C3" s="338"/>
      <c r="D3" s="338" t="s">
        <v>52</v>
      </c>
      <c r="E3" s="338" t="s">
        <v>229</v>
      </c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 t="s">
        <v>227</v>
      </c>
      <c r="R3" s="338"/>
      <c r="S3" s="338"/>
      <c r="T3" s="338"/>
      <c r="U3" s="338"/>
      <c r="V3" s="338"/>
      <c r="W3" s="338"/>
      <c r="X3" s="338"/>
      <c r="Y3" s="338"/>
      <c r="Z3" s="338"/>
      <c r="AA3" s="338"/>
      <c r="AB3" s="338"/>
      <c r="AC3" s="338" t="s">
        <v>226</v>
      </c>
      <c r="AD3" s="338"/>
      <c r="AE3" s="338"/>
      <c r="AF3" s="338"/>
      <c r="AG3" s="338"/>
      <c r="AH3" s="338"/>
      <c r="AI3" s="338"/>
      <c r="AJ3" s="338"/>
      <c r="AK3" s="338"/>
      <c r="AL3" s="338"/>
      <c r="AM3" s="338"/>
      <c r="AN3" s="338"/>
      <c r="AO3" s="338" t="s">
        <v>115</v>
      </c>
      <c r="AP3" s="338"/>
      <c r="AQ3" s="338"/>
      <c r="AR3" s="338"/>
      <c r="AS3" s="338"/>
      <c r="AT3" s="338"/>
      <c r="AU3" s="338"/>
      <c r="AV3" s="338"/>
      <c r="AW3" s="338"/>
      <c r="AX3" s="338"/>
      <c r="AY3" s="338"/>
      <c r="AZ3" s="338"/>
      <c r="BA3" s="338" t="s">
        <v>140</v>
      </c>
      <c r="BB3" s="338"/>
      <c r="BC3" s="338"/>
      <c r="BD3" s="338"/>
      <c r="BE3" s="338"/>
      <c r="BF3" s="338"/>
      <c r="BG3" s="338"/>
      <c r="BH3" s="338"/>
      <c r="BI3" s="338"/>
      <c r="BJ3" s="338"/>
      <c r="BK3" s="338"/>
      <c r="BL3" s="338"/>
    </row>
    <row r="4" spans="1:64" ht="126" customHeight="1" x14ac:dyDescent="0.25">
      <c r="B4" s="6" t="s">
        <v>2</v>
      </c>
      <c r="C4" s="6" t="s">
        <v>25</v>
      </c>
      <c r="D4" s="338"/>
      <c r="E4" s="7" t="s">
        <v>12</v>
      </c>
      <c r="F4" s="227" t="s">
        <v>471</v>
      </c>
      <c r="G4" s="227" t="s">
        <v>472</v>
      </c>
      <c r="H4" s="227" t="s">
        <v>473</v>
      </c>
      <c r="I4" s="227" t="s">
        <v>474</v>
      </c>
      <c r="J4" s="227" t="s">
        <v>475</v>
      </c>
      <c r="K4" s="227" t="s">
        <v>476</v>
      </c>
      <c r="L4" s="227" t="s">
        <v>477</v>
      </c>
      <c r="M4" s="227" t="s">
        <v>478</v>
      </c>
      <c r="N4" s="227" t="s">
        <v>479</v>
      </c>
      <c r="O4" s="227" t="s">
        <v>480</v>
      </c>
      <c r="P4" s="228" t="s">
        <v>481</v>
      </c>
      <c r="Q4" s="7" t="s">
        <v>12</v>
      </c>
      <c r="R4" s="227" t="s">
        <v>471</v>
      </c>
      <c r="S4" s="227" t="s">
        <v>472</v>
      </c>
      <c r="T4" s="227" t="s">
        <v>473</v>
      </c>
      <c r="U4" s="227" t="s">
        <v>474</v>
      </c>
      <c r="V4" s="227" t="s">
        <v>475</v>
      </c>
      <c r="W4" s="227" t="s">
        <v>476</v>
      </c>
      <c r="X4" s="227" t="s">
        <v>477</v>
      </c>
      <c r="Y4" s="227" t="s">
        <v>478</v>
      </c>
      <c r="Z4" s="227" t="s">
        <v>479</v>
      </c>
      <c r="AA4" s="227" t="s">
        <v>480</v>
      </c>
      <c r="AB4" s="228" t="s">
        <v>481</v>
      </c>
      <c r="AC4" s="7" t="s">
        <v>12</v>
      </c>
      <c r="AD4" s="227" t="s">
        <v>471</v>
      </c>
      <c r="AE4" s="227" t="s">
        <v>472</v>
      </c>
      <c r="AF4" s="227" t="s">
        <v>473</v>
      </c>
      <c r="AG4" s="227" t="s">
        <v>474</v>
      </c>
      <c r="AH4" s="227" t="s">
        <v>475</v>
      </c>
      <c r="AI4" s="227" t="s">
        <v>476</v>
      </c>
      <c r="AJ4" s="227" t="s">
        <v>477</v>
      </c>
      <c r="AK4" s="227" t="s">
        <v>478</v>
      </c>
      <c r="AL4" s="227" t="s">
        <v>479</v>
      </c>
      <c r="AM4" s="227" t="s">
        <v>480</v>
      </c>
      <c r="AN4" s="228" t="s">
        <v>481</v>
      </c>
      <c r="AO4" s="7" t="s">
        <v>12</v>
      </c>
      <c r="AP4" s="227" t="s">
        <v>471</v>
      </c>
      <c r="AQ4" s="227" t="s">
        <v>472</v>
      </c>
      <c r="AR4" s="227" t="s">
        <v>473</v>
      </c>
      <c r="AS4" s="227" t="s">
        <v>474</v>
      </c>
      <c r="AT4" s="227" t="s">
        <v>475</v>
      </c>
      <c r="AU4" s="227" t="s">
        <v>476</v>
      </c>
      <c r="AV4" s="227" t="s">
        <v>477</v>
      </c>
      <c r="AW4" s="227" t="s">
        <v>478</v>
      </c>
      <c r="AX4" s="227" t="s">
        <v>479</v>
      </c>
      <c r="AY4" s="227" t="s">
        <v>480</v>
      </c>
      <c r="AZ4" s="228" t="s">
        <v>481</v>
      </c>
      <c r="BA4" s="7" t="s">
        <v>12</v>
      </c>
      <c r="BB4" s="227" t="s">
        <v>471</v>
      </c>
      <c r="BC4" s="227" t="s">
        <v>472</v>
      </c>
      <c r="BD4" s="227" t="s">
        <v>473</v>
      </c>
      <c r="BE4" s="227" t="s">
        <v>474</v>
      </c>
      <c r="BF4" s="227" t="s">
        <v>475</v>
      </c>
      <c r="BG4" s="227" t="s">
        <v>476</v>
      </c>
      <c r="BH4" s="227" t="s">
        <v>477</v>
      </c>
      <c r="BI4" s="227" t="s">
        <v>478</v>
      </c>
      <c r="BJ4" s="227" t="s">
        <v>479</v>
      </c>
      <c r="BK4" s="227" t="s">
        <v>480</v>
      </c>
      <c r="BL4" s="227" t="s">
        <v>481</v>
      </c>
    </row>
    <row r="5" spans="1:64" s="243" customFormat="1" ht="31.5" customHeight="1" x14ac:dyDescent="0.2">
      <c r="B5" s="244">
        <v>1004</v>
      </c>
      <c r="C5" s="244"/>
      <c r="D5" s="244" t="s">
        <v>245</v>
      </c>
      <c r="E5" s="254">
        <f>SUM(F5:P5)</f>
        <v>10935767.4</v>
      </c>
      <c r="F5" s="254">
        <f>SUM(F6:F14)</f>
        <v>10555723.299999999</v>
      </c>
      <c r="G5" s="254">
        <f t="shared" ref="G5:P5" si="0">SUM(G6:G14)</f>
        <v>157630</v>
      </c>
      <c r="H5" s="254">
        <f t="shared" si="0"/>
        <v>156071.79999999999</v>
      </c>
      <c r="I5" s="254">
        <f t="shared" si="0"/>
        <v>53136</v>
      </c>
      <c r="J5" s="254">
        <f t="shared" si="0"/>
        <v>13206.3</v>
      </c>
      <c r="K5" s="254">
        <f t="shared" si="0"/>
        <v>0</v>
      </c>
      <c r="L5" s="254">
        <f t="shared" si="0"/>
        <v>0</v>
      </c>
      <c r="M5" s="254">
        <f t="shared" si="0"/>
        <v>0</v>
      </c>
      <c r="N5" s="254">
        <f t="shared" si="0"/>
        <v>0</v>
      </c>
      <c r="O5" s="254">
        <f t="shared" si="0"/>
        <v>0</v>
      </c>
      <c r="P5" s="254">
        <f t="shared" si="0"/>
        <v>0</v>
      </c>
      <c r="Q5" s="254">
        <f>SUM(R5:AB5)</f>
        <v>17358714.5</v>
      </c>
      <c r="R5" s="254">
        <f>SUM(R6:R14)</f>
        <v>14045934.5</v>
      </c>
      <c r="S5" s="254">
        <f t="shared" ref="S5:AB5" si="1">SUM(S6:S14)</f>
        <v>821292.70000000007</v>
      </c>
      <c r="T5" s="254">
        <f t="shared" si="1"/>
        <v>863000</v>
      </c>
      <c r="U5" s="254">
        <f t="shared" si="1"/>
        <v>724000</v>
      </c>
      <c r="V5" s="254">
        <f t="shared" si="1"/>
        <v>0</v>
      </c>
      <c r="W5" s="254">
        <f t="shared" si="1"/>
        <v>190580.2</v>
      </c>
      <c r="X5" s="254">
        <f t="shared" si="1"/>
        <v>0</v>
      </c>
      <c r="Y5" s="254">
        <f t="shared" si="1"/>
        <v>0</v>
      </c>
      <c r="Z5" s="254">
        <f t="shared" si="1"/>
        <v>321907.09999999998</v>
      </c>
      <c r="AA5" s="254">
        <f t="shared" si="1"/>
        <v>67000</v>
      </c>
      <c r="AB5" s="254">
        <f t="shared" si="1"/>
        <v>325000</v>
      </c>
      <c r="AC5" s="254">
        <f>SUM(AD5:AN5)</f>
        <v>0</v>
      </c>
      <c r="AD5" s="254">
        <f>SUM(AD6:AD14)</f>
        <v>0</v>
      </c>
      <c r="AE5" s="254">
        <f t="shared" ref="AE5:AN5" si="2">SUM(AE6:AE14)</f>
        <v>0</v>
      </c>
      <c r="AF5" s="254">
        <f t="shared" si="2"/>
        <v>0</v>
      </c>
      <c r="AG5" s="254">
        <f t="shared" si="2"/>
        <v>0</v>
      </c>
      <c r="AH5" s="254">
        <f t="shared" si="2"/>
        <v>0</v>
      </c>
      <c r="AI5" s="254">
        <f t="shared" si="2"/>
        <v>0</v>
      </c>
      <c r="AJ5" s="254">
        <f t="shared" si="2"/>
        <v>0</v>
      </c>
      <c r="AK5" s="254">
        <f t="shared" si="2"/>
        <v>0</v>
      </c>
      <c r="AL5" s="254">
        <f t="shared" si="2"/>
        <v>0</v>
      </c>
      <c r="AM5" s="254">
        <f t="shared" si="2"/>
        <v>0</v>
      </c>
      <c r="AN5" s="254">
        <f t="shared" si="2"/>
        <v>0</v>
      </c>
      <c r="AO5" s="254">
        <f>SUM(AP5:AZ5)</f>
        <v>0</v>
      </c>
      <c r="AP5" s="254">
        <f>SUM(AP6:AP14)</f>
        <v>0</v>
      </c>
      <c r="AQ5" s="254">
        <f t="shared" ref="AQ5:AZ5" si="3">SUM(AQ6:AQ14)</f>
        <v>0</v>
      </c>
      <c r="AR5" s="254">
        <f t="shared" si="3"/>
        <v>0</v>
      </c>
      <c r="AS5" s="254">
        <f t="shared" si="3"/>
        <v>0</v>
      </c>
      <c r="AT5" s="254">
        <f t="shared" si="3"/>
        <v>0</v>
      </c>
      <c r="AU5" s="254">
        <f t="shared" si="3"/>
        <v>0</v>
      </c>
      <c r="AV5" s="254">
        <f t="shared" si="3"/>
        <v>0</v>
      </c>
      <c r="AW5" s="254">
        <f t="shared" si="3"/>
        <v>0</v>
      </c>
      <c r="AX5" s="254">
        <f t="shared" si="3"/>
        <v>0</v>
      </c>
      <c r="AY5" s="254">
        <f t="shared" si="3"/>
        <v>0</v>
      </c>
      <c r="AZ5" s="254">
        <f t="shared" si="3"/>
        <v>0</v>
      </c>
      <c r="BA5" s="254">
        <f>SUM(BB5:BL5)</f>
        <v>0</v>
      </c>
      <c r="BB5" s="254">
        <f>SUM(BB6:BB14)</f>
        <v>0</v>
      </c>
      <c r="BC5" s="254">
        <f t="shared" ref="BC5:BL5" si="4">SUM(BC6:BC14)</f>
        <v>0</v>
      </c>
      <c r="BD5" s="254">
        <f t="shared" si="4"/>
        <v>0</v>
      </c>
      <c r="BE5" s="254">
        <f t="shared" si="4"/>
        <v>0</v>
      </c>
      <c r="BF5" s="254">
        <f t="shared" si="4"/>
        <v>0</v>
      </c>
      <c r="BG5" s="254">
        <f t="shared" si="4"/>
        <v>0</v>
      </c>
      <c r="BH5" s="254">
        <f t="shared" si="4"/>
        <v>0</v>
      </c>
      <c r="BI5" s="254">
        <f t="shared" si="4"/>
        <v>0</v>
      </c>
      <c r="BJ5" s="254">
        <f t="shared" si="4"/>
        <v>0</v>
      </c>
      <c r="BK5" s="254">
        <f t="shared" si="4"/>
        <v>0</v>
      </c>
      <c r="BL5" s="254">
        <f t="shared" si="4"/>
        <v>0</v>
      </c>
    </row>
    <row r="6" spans="1:64" ht="40.5" x14ac:dyDescent="0.25">
      <c r="B6" s="15"/>
      <c r="C6" s="15">
        <v>11001</v>
      </c>
      <c r="D6" s="168" t="s">
        <v>516</v>
      </c>
      <c r="E6" s="247">
        <f>SUM(F6:P6)</f>
        <v>1285129.5</v>
      </c>
      <c r="F6" s="248">
        <v>1285129.5</v>
      </c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7">
        <f>SUM(R6:AB6)</f>
        <v>1285129.5</v>
      </c>
      <c r="R6" s="248">
        <v>1285129.5</v>
      </c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">
        <f>SUM(AD6:AN6)</f>
        <v>0</v>
      </c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24">
        <f>SUM(AP6:AZ6)</f>
        <v>0</v>
      </c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24">
        <f>SUM(BB6:BL6)</f>
        <v>0</v>
      </c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</row>
    <row r="7" spans="1:64" ht="40.5" x14ac:dyDescent="0.25">
      <c r="B7" s="15"/>
      <c r="C7" s="15">
        <v>11002</v>
      </c>
      <c r="D7" s="173" t="s">
        <v>251</v>
      </c>
      <c r="E7" s="247">
        <f t="shared" ref="E7:E25" si="5">SUM(F7:P7)</f>
        <v>8853783.6999999993</v>
      </c>
      <c r="F7" s="256">
        <v>8853783.6999999993</v>
      </c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7">
        <f t="shared" ref="Q7:Q14" si="6">SUM(R7:AB7)</f>
        <v>7000000</v>
      </c>
      <c r="R7" s="256">
        <v>7000000</v>
      </c>
      <c r="S7" s="248"/>
      <c r="T7" s="248"/>
      <c r="U7" s="248"/>
      <c r="V7" s="248"/>
      <c r="W7" s="248"/>
      <c r="X7" s="248"/>
      <c r="Y7" s="248"/>
      <c r="Z7" s="248"/>
      <c r="AA7" s="248"/>
      <c r="AB7" s="248"/>
      <c r="AC7" s="24">
        <f t="shared" ref="AC7:AC14" si="7">SUM(AD7:AN7)</f>
        <v>0</v>
      </c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24">
        <f t="shared" ref="AO7:AO14" si="8">SUM(AP7:AZ7)</f>
        <v>0</v>
      </c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24">
        <f t="shared" ref="BA7:BA14" si="9">SUM(BB7:BL7)</f>
        <v>0</v>
      </c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</row>
    <row r="8" spans="1:64" ht="40.5" x14ac:dyDescent="0.25">
      <c r="B8" s="15"/>
      <c r="C8" s="15">
        <v>11013</v>
      </c>
      <c r="D8" s="173" t="s">
        <v>535</v>
      </c>
      <c r="E8" s="247">
        <f t="shared" si="5"/>
        <v>28630</v>
      </c>
      <c r="F8" s="248">
        <v>28630</v>
      </c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7">
        <f t="shared" si="6"/>
        <v>166600</v>
      </c>
      <c r="R8" s="248">
        <v>166600</v>
      </c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">
        <f t="shared" si="7"/>
        <v>0</v>
      </c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24">
        <f t="shared" si="8"/>
        <v>0</v>
      </c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24">
        <f t="shared" si="9"/>
        <v>0</v>
      </c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</row>
    <row r="9" spans="1:64" ht="20.25" customHeight="1" x14ac:dyDescent="0.25">
      <c r="B9" s="15"/>
      <c r="C9" s="15">
        <v>31002</v>
      </c>
      <c r="D9" s="173" t="s">
        <v>252</v>
      </c>
      <c r="E9" s="247">
        <f t="shared" si="5"/>
        <v>412421.1</v>
      </c>
      <c r="F9" s="248">
        <v>82755.100000000006</v>
      </c>
      <c r="G9" s="248">
        <v>157630</v>
      </c>
      <c r="H9" s="248">
        <v>118900</v>
      </c>
      <c r="I9" s="248">
        <v>53136</v>
      </c>
      <c r="J9" s="248"/>
      <c r="K9" s="248"/>
      <c r="L9" s="248"/>
      <c r="M9" s="248"/>
      <c r="N9" s="248"/>
      <c r="O9" s="248"/>
      <c r="P9" s="248"/>
      <c r="Q9" s="247">
        <f t="shared" si="6"/>
        <v>3124000</v>
      </c>
      <c r="R9" s="248">
        <v>11220</v>
      </c>
      <c r="S9" s="248">
        <v>779872.9</v>
      </c>
      <c r="T9" s="248">
        <v>863000</v>
      </c>
      <c r="U9" s="248">
        <v>724000</v>
      </c>
      <c r="V9" s="248"/>
      <c r="W9" s="248">
        <v>182000</v>
      </c>
      <c r="X9" s="248"/>
      <c r="Y9" s="248"/>
      <c r="Z9" s="248">
        <v>321907.09999999998</v>
      </c>
      <c r="AA9" s="248">
        <v>67000</v>
      </c>
      <c r="AB9" s="248">
        <v>175000</v>
      </c>
      <c r="AC9" s="24">
        <f t="shared" si="7"/>
        <v>0</v>
      </c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24">
        <f t="shared" si="8"/>
        <v>0</v>
      </c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24">
        <f t="shared" si="9"/>
        <v>0</v>
      </c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</row>
    <row r="10" spans="1:64" ht="27" x14ac:dyDescent="0.25">
      <c r="B10" s="15"/>
      <c r="C10" s="15">
        <v>31009</v>
      </c>
      <c r="D10" s="173" t="s">
        <v>253</v>
      </c>
      <c r="E10" s="247">
        <f t="shared" si="5"/>
        <v>0</v>
      </c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48"/>
      <c r="Q10" s="247">
        <f t="shared" si="6"/>
        <v>1000000</v>
      </c>
      <c r="R10" s="248">
        <v>1000000</v>
      </c>
      <c r="S10" s="248"/>
      <c r="T10" s="248"/>
      <c r="U10" s="248"/>
      <c r="V10" s="248"/>
      <c r="W10" s="248"/>
      <c r="X10" s="248"/>
      <c r="Y10" s="248"/>
      <c r="Z10" s="248"/>
      <c r="AA10" s="248"/>
      <c r="AB10" s="248"/>
      <c r="AC10" s="24">
        <f t="shared" si="7"/>
        <v>0</v>
      </c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24">
        <f t="shared" si="8"/>
        <v>0</v>
      </c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24">
        <f t="shared" si="9"/>
        <v>0</v>
      </c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</row>
    <row r="11" spans="1:64" ht="27" x14ac:dyDescent="0.25">
      <c r="B11" s="15"/>
      <c r="C11" s="15">
        <v>31012</v>
      </c>
      <c r="D11" s="173" t="s">
        <v>254</v>
      </c>
      <c r="E11" s="247">
        <f t="shared" si="5"/>
        <v>50378.100000000006</v>
      </c>
      <c r="F11" s="248"/>
      <c r="G11" s="248"/>
      <c r="H11" s="248">
        <v>37171.800000000003</v>
      </c>
      <c r="I11" s="248"/>
      <c r="J11" s="248">
        <v>13206.3</v>
      </c>
      <c r="K11" s="248"/>
      <c r="L11" s="248"/>
      <c r="M11" s="248"/>
      <c r="N11" s="248"/>
      <c r="O11" s="248"/>
      <c r="P11" s="248"/>
      <c r="Q11" s="247">
        <f t="shared" si="6"/>
        <v>582985</v>
      </c>
      <c r="R11" s="248">
        <v>582985</v>
      </c>
      <c r="S11" s="248"/>
      <c r="T11" s="248"/>
      <c r="U11" s="248"/>
      <c r="V11" s="248"/>
      <c r="W11" s="248"/>
      <c r="X11" s="248"/>
      <c r="Y11" s="248"/>
      <c r="Z11" s="248"/>
      <c r="AA11" s="248"/>
      <c r="AB11" s="248"/>
      <c r="AC11" s="24">
        <f t="shared" si="7"/>
        <v>0</v>
      </c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24">
        <f t="shared" si="8"/>
        <v>0</v>
      </c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24">
        <f t="shared" si="9"/>
        <v>0</v>
      </c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</row>
    <row r="12" spans="1:64" ht="19.5" customHeight="1" x14ac:dyDescent="0.25">
      <c r="B12" s="15"/>
      <c r="C12" s="15">
        <v>31013</v>
      </c>
      <c r="D12" s="173" t="s">
        <v>517</v>
      </c>
      <c r="E12" s="247">
        <f t="shared" si="5"/>
        <v>305425</v>
      </c>
      <c r="F12" s="248">
        <v>305425</v>
      </c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7">
        <f t="shared" si="6"/>
        <v>2000000</v>
      </c>
      <c r="R12" s="248">
        <v>2000000</v>
      </c>
      <c r="S12" s="248"/>
      <c r="T12" s="248"/>
      <c r="U12" s="248"/>
      <c r="V12" s="248"/>
      <c r="W12" s="248"/>
      <c r="X12" s="248"/>
      <c r="Y12" s="248"/>
      <c r="Z12" s="248"/>
      <c r="AA12" s="248"/>
      <c r="AB12" s="248"/>
      <c r="AC12" s="24">
        <f t="shared" si="7"/>
        <v>0</v>
      </c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24">
        <f t="shared" si="8"/>
        <v>0</v>
      </c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24">
        <f t="shared" si="9"/>
        <v>0</v>
      </c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</row>
    <row r="13" spans="1:64" ht="27" x14ac:dyDescent="0.25">
      <c r="B13" s="15"/>
      <c r="C13" s="15">
        <v>31014</v>
      </c>
      <c r="D13" s="173" t="s">
        <v>256</v>
      </c>
      <c r="E13" s="247">
        <f t="shared" si="5"/>
        <v>0</v>
      </c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7">
        <f t="shared" si="6"/>
        <v>200000</v>
      </c>
      <c r="R13" s="248"/>
      <c r="S13" s="248">
        <v>41419.800000000003</v>
      </c>
      <c r="T13" s="248"/>
      <c r="U13" s="248"/>
      <c r="V13" s="248"/>
      <c r="W13" s="248">
        <v>8580.2000000000007</v>
      </c>
      <c r="X13" s="248"/>
      <c r="Y13" s="248"/>
      <c r="Z13" s="248"/>
      <c r="AA13" s="248"/>
      <c r="AB13" s="248">
        <v>150000</v>
      </c>
      <c r="AC13" s="24">
        <f t="shared" si="7"/>
        <v>0</v>
      </c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24">
        <f t="shared" si="8"/>
        <v>0</v>
      </c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24">
        <f t="shared" si="9"/>
        <v>0</v>
      </c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</row>
    <row r="14" spans="1:64" ht="54" x14ac:dyDescent="0.25">
      <c r="B14" s="15"/>
      <c r="C14" s="15">
        <v>31022</v>
      </c>
      <c r="D14" s="173" t="s">
        <v>278</v>
      </c>
      <c r="E14" s="247">
        <f t="shared" si="5"/>
        <v>0</v>
      </c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7">
        <f t="shared" si="6"/>
        <v>2000000</v>
      </c>
      <c r="R14" s="248">
        <v>2000000</v>
      </c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">
        <f t="shared" si="7"/>
        <v>0</v>
      </c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24">
        <f t="shared" si="8"/>
        <v>0</v>
      </c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24">
        <f t="shared" si="9"/>
        <v>0</v>
      </c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</row>
    <row r="15" spans="1:64" s="239" customFormat="1" ht="28.5" x14ac:dyDescent="0.25">
      <c r="B15" s="240">
        <v>1017</v>
      </c>
      <c r="C15" s="240"/>
      <c r="D15" s="255" t="s">
        <v>257</v>
      </c>
      <c r="E15" s="241">
        <f t="shared" si="5"/>
        <v>1300000</v>
      </c>
      <c r="F15" s="246">
        <f>SUM(F16:F17)</f>
        <v>1300000</v>
      </c>
      <c r="G15" s="246">
        <f t="shared" ref="G15:P15" si="10">SUM(G16:G17)</f>
        <v>0</v>
      </c>
      <c r="H15" s="246">
        <f t="shared" si="10"/>
        <v>0</v>
      </c>
      <c r="I15" s="246">
        <f t="shared" si="10"/>
        <v>0</v>
      </c>
      <c r="J15" s="246">
        <f t="shared" si="10"/>
        <v>0</v>
      </c>
      <c r="K15" s="246">
        <f t="shared" si="10"/>
        <v>0</v>
      </c>
      <c r="L15" s="246">
        <f t="shared" si="10"/>
        <v>0</v>
      </c>
      <c r="M15" s="246">
        <f t="shared" si="10"/>
        <v>0</v>
      </c>
      <c r="N15" s="246">
        <f t="shared" si="10"/>
        <v>0</v>
      </c>
      <c r="O15" s="246">
        <f t="shared" si="10"/>
        <v>0</v>
      </c>
      <c r="P15" s="246">
        <f t="shared" si="10"/>
        <v>0</v>
      </c>
      <c r="Q15" s="246">
        <f t="shared" ref="Q15:Q26" si="11">SUM(R15:AB15)</f>
        <v>1600882.8</v>
      </c>
      <c r="R15" s="246">
        <f>SUM(R16:R17)</f>
        <v>1600882.8</v>
      </c>
      <c r="S15" s="242">
        <f t="shared" ref="S15:AB15" si="12">SUM(S16:S17)</f>
        <v>0</v>
      </c>
      <c r="T15" s="242">
        <f t="shared" si="12"/>
        <v>0</v>
      </c>
      <c r="U15" s="242">
        <f t="shared" si="12"/>
        <v>0</v>
      </c>
      <c r="V15" s="242">
        <f t="shared" si="12"/>
        <v>0</v>
      </c>
      <c r="W15" s="242">
        <f t="shared" si="12"/>
        <v>0</v>
      </c>
      <c r="X15" s="242">
        <f t="shared" si="12"/>
        <v>0</v>
      </c>
      <c r="Y15" s="242">
        <f t="shared" si="12"/>
        <v>0</v>
      </c>
      <c r="Z15" s="242">
        <f t="shared" si="12"/>
        <v>0</v>
      </c>
      <c r="AA15" s="242">
        <f t="shared" si="12"/>
        <v>0</v>
      </c>
      <c r="AB15" s="242">
        <f t="shared" si="12"/>
        <v>0</v>
      </c>
      <c r="AC15" s="242">
        <f t="shared" ref="AC15:AC26" si="13">SUM(AD15:AN15)</f>
        <v>0</v>
      </c>
      <c r="AD15" s="242">
        <f>SUM(AD16:AD17)</f>
        <v>0</v>
      </c>
      <c r="AE15" s="242">
        <f t="shared" ref="AE15:AP15" si="14">SUM(AE16:AE17)</f>
        <v>0</v>
      </c>
      <c r="AF15" s="242">
        <f t="shared" si="14"/>
        <v>0</v>
      </c>
      <c r="AG15" s="242">
        <f t="shared" si="14"/>
        <v>0</v>
      </c>
      <c r="AH15" s="242">
        <f t="shared" si="14"/>
        <v>0</v>
      </c>
      <c r="AI15" s="242">
        <f t="shared" si="14"/>
        <v>0</v>
      </c>
      <c r="AJ15" s="242">
        <f t="shared" si="14"/>
        <v>0</v>
      </c>
      <c r="AK15" s="242">
        <f t="shared" si="14"/>
        <v>0</v>
      </c>
      <c r="AL15" s="242">
        <f t="shared" si="14"/>
        <v>0</v>
      </c>
      <c r="AM15" s="242">
        <f t="shared" si="14"/>
        <v>0</v>
      </c>
      <c r="AN15" s="242">
        <f t="shared" si="14"/>
        <v>0</v>
      </c>
      <c r="AO15" s="242">
        <f>SUM(AP15:AZ15)</f>
        <v>0</v>
      </c>
      <c r="AP15" s="242">
        <f t="shared" si="14"/>
        <v>0</v>
      </c>
      <c r="AQ15" s="242">
        <f t="shared" ref="AQ15" si="15">SUM(AQ16:AQ17)</f>
        <v>0</v>
      </c>
      <c r="AR15" s="242">
        <f t="shared" ref="AR15" si="16">SUM(AR16:AR17)</f>
        <v>0</v>
      </c>
      <c r="AS15" s="242">
        <f t="shared" ref="AS15" si="17">SUM(AS16:AS17)</f>
        <v>0</v>
      </c>
      <c r="AT15" s="242">
        <f t="shared" ref="AT15" si="18">SUM(AT16:AT17)</f>
        <v>0</v>
      </c>
      <c r="AU15" s="242">
        <f t="shared" ref="AU15" si="19">SUM(AU16:AU17)</f>
        <v>0</v>
      </c>
      <c r="AV15" s="242">
        <f t="shared" ref="AV15" si="20">SUM(AV16:AV17)</f>
        <v>0</v>
      </c>
      <c r="AW15" s="242">
        <f t="shared" ref="AW15" si="21">SUM(AW16:AW17)</f>
        <v>0</v>
      </c>
      <c r="AX15" s="242">
        <f t="shared" ref="AX15" si="22">SUM(AX16:AX17)</f>
        <v>0</v>
      </c>
      <c r="AY15" s="242">
        <f>SUM(AY16:AY17)</f>
        <v>0</v>
      </c>
      <c r="AZ15" s="242">
        <f t="shared" ref="AZ15:BB15" si="23">SUM(AZ16:AZ17)</f>
        <v>0</v>
      </c>
      <c r="BA15" s="242">
        <f>SUM(BB15:BL15)</f>
        <v>0</v>
      </c>
      <c r="BB15" s="242">
        <f t="shared" si="23"/>
        <v>0</v>
      </c>
      <c r="BC15" s="242">
        <f t="shared" ref="BC15" si="24">SUM(BC16:BC17)</f>
        <v>0</v>
      </c>
      <c r="BD15" s="242">
        <f t="shared" ref="BD15" si="25">SUM(BD16:BD17)</f>
        <v>0</v>
      </c>
      <c r="BE15" s="242">
        <f t="shared" ref="BE15" si="26">SUM(BE16:BE17)</f>
        <v>0</v>
      </c>
      <c r="BF15" s="242">
        <f t="shared" ref="BF15" si="27">SUM(BF16:BF17)</f>
        <v>0</v>
      </c>
      <c r="BG15" s="242">
        <f t="shared" ref="BG15" si="28">SUM(BG16:BG17)</f>
        <v>0</v>
      </c>
      <c r="BH15" s="242">
        <f t="shared" ref="BH15" si="29">SUM(BH16:BH17)</f>
        <v>0</v>
      </c>
      <c r="BI15" s="242">
        <f t="shared" ref="BI15" si="30">SUM(BI16:BI17)</f>
        <v>0</v>
      </c>
      <c r="BJ15" s="242">
        <f t="shared" ref="BJ15" si="31">SUM(BJ16:BJ17)</f>
        <v>0</v>
      </c>
      <c r="BK15" s="242">
        <f t="shared" ref="BK15" si="32">SUM(BK16:BK17)</f>
        <v>0</v>
      </c>
      <c r="BL15" s="242">
        <f t="shared" ref="BL15" si="33">SUM(BL16:BL17)</f>
        <v>0</v>
      </c>
    </row>
    <row r="16" spans="1:64" ht="27" x14ac:dyDescent="0.25">
      <c r="B16" s="15"/>
      <c r="C16" s="15">
        <v>11001</v>
      </c>
      <c r="D16" s="175" t="s">
        <v>257</v>
      </c>
      <c r="E16" s="229">
        <f t="shared" si="5"/>
        <v>300000</v>
      </c>
      <c r="F16" s="248">
        <v>300000</v>
      </c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7">
        <f t="shared" si="11"/>
        <v>350000</v>
      </c>
      <c r="R16" s="248">
        <v>350000</v>
      </c>
      <c r="S16" s="248"/>
      <c r="T16" s="248"/>
      <c r="U16" s="248"/>
      <c r="V16" s="248"/>
      <c r="W16" s="248"/>
      <c r="X16" s="248"/>
      <c r="Y16" s="248"/>
      <c r="Z16" s="248"/>
      <c r="AA16" s="248"/>
      <c r="AB16" s="248"/>
      <c r="AC16" s="24">
        <f t="shared" si="13"/>
        <v>0</v>
      </c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24">
        <f>SUM(AP16:AZ16)</f>
        <v>0</v>
      </c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24">
        <f>SUM(BB16:BL16)</f>
        <v>0</v>
      </c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</row>
    <row r="17" spans="2:64" ht="27" x14ac:dyDescent="0.25">
      <c r="B17" s="15"/>
      <c r="C17" s="15">
        <v>21001</v>
      </c>
      <c r="D17" s="173" t="s">
        <v>518</v>
      </c>
      <c r="E17" s="247">
        <f t="shared" si="5"/>
        <v>1000000</v>
      </c>
      <c r="F17" s="248">
        <v>1000000</v>
      </c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7">
        <f t="shared" si="11"/>
        <v>1250882.8</v>
      </c>
      <c r="R17" s="256">
        <v>1250882.8</v>
      </c>
      <c r="S17" s="248"/>
      <c r="T17" s="248"/>
      <c r="U17" s="248"/>
      <c r="V17" s="248"/>
      <c r="W17" s="248"/>
      <c r="X17" s="248"/>
      <c r="Y17" s="248"/>
      <c r="Z17" s="248"/>
      <c r="AA17" s="248"/>
      <c r="AB17" s="248"/>
      <c r="AC17" s="24">
        <f t="shared" si="13"/>
        <v>0</v>
      </c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24">
        <f>SUM(AP17:AZ17)</f>
        <v>0</v>
      </c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24">
        <f>SUM(BB17:BL17)</f>
        <v>0</v>
      </c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spans="2:64" s="239" customFormat="1" ht="28.5" x14ac:dyDescent="0.25">
      <c r="B18" s="240">
        <v>1027</v>
      </c>
      <c r="C18" s="240"/>
      <c r="D18" s="255" t="s">
        <v>264</v>
      </c>
      <c r="E18" s="241">
        <f t="shared" si="5"/>
        <v>294982.8</v>
      </c>
      <c r="F18" s="241">
        <f>F19</f>
        <v>294982.8</v>
      </c>
      <c r="G18" s="241">
        <f t="shared" ref="G18:P18" si="34">G19</f>
        <v>0</v>
      </c>
      <c r="H18" s="241">
        <f t="shared" si="34"/>
        <v>0</v>
      </c>
      <c r="I18" s="241">
        <f t="shared" si="34"/>
        <v>0</v>
      </c>
      <c r="J18" s="241">
        <f t="shared" si="34"/>
        <v>0</v>
      </c>
      <c r="K18" s="241">
        <f t="shared" si="34"/>
        <v>0</v>
      </c>
      <c r="L18" s="241">
        <f t="shared" si="34"/>
        <v>0</v>
      </c>
      <c r="M18" s="241">
        <f t="shared" si="34"/>
        <v>0</v>
      </c>
      <c r="N18" s="241">
        <f t="shared" si="34"/>
        <v>0</v>
      </c>
      <c r="O18" s="241">
        <f t="shared" si="34"/>
        <v>0</v>
      </c>
      <c r="P18" s="241">
        <f t="shared" si="34"/>
        <v>0</v>
      </c>
      <c r="Q18" s="246">
        <f t="shared" si="11"/>
        <v>300000</v>
      </c>
      <c r="R18" s="246">
        <f>R19</f>
        <v>300000</v>
      </c>
      <c r="S18" s="242">
        <f t="shared" ref="S18:AB18" si="35">S19</f>
        <v>0</v>
      </c>
      <c r="T18" s="242">
        <f t="shared" si="35"/>
        <v>0</v>
      </c>
      <c r="U18" s="242">
        <f t="shared" si="35"/>
        <v>0</v>
      </c>
      <c r="V18" s="242">
        <f t="shared" si="35"/>
        <v>0</v>
      </c>
      <c r="W18" s="242">
        <f t="shared" si="35"/>
        <v>0</v>
      </c>
      <c r="X18" s="242">
        <f t="shared" si="35"/>
        <v>0</v>
      </c>
      <c r="Y18" s="242">
        <f t="shared" si="35"/>
        <v>0</v>
      </c>
      <c r="Z18" s="242">
        <f t="shared" si="35"/>
        <v>0</v>
      </c>
      <c r="AA18" s="242">
        <f t="shared" si="35"/>
        <v>0</v>
      </c>
      <c r="AB18" s="242">
        <f t="shared" si="35"/>
        <v>0</v>
      </c>
      <c r="AC18" s="242">
        <f t="shared" si="13"/>
        <v>0</v>
      </c>
      <c r="AD18" s="242">
        <f>AD19</f>
        <v>0</v>
      </c>
      <c r="AE18" s="242">
        <f t="shared" ref="AE18:AP18" si="36">AE19</f>
        <v>0</v>
      </c>
      <c r="AF18" s="242">
        <f t="shared" si="36"/>
        <v>0</v>
      </c>
      <c r="AG18" s="242">
        <f t="shared" si="36"/>
        <v>0</v>
      </c>
      <c r="AH18" s="242">
        <f t="shared" si="36"/>
        <v>0</v>
      </c>
      <c r="AI18" s="242">
        <f t="shared" si="36"/>
        <v>0</v>
      </c>
      <c r="AJ18" s="242">
        <f t="shared" si="36"/>
        <v>0</v>
      </c>
      <c r="AK18" s="242">
        <f t="shared" si="36"/>
        <v>0</v>
      </c>
      <c r="AL18" s="242">
        <f t="shared" si="36"/>
        <v>0</v>
      </c>
      <c r="AM18" s="242">
        <f t="shared" si="36"/>
        <v>0</v>
      </c>
      <c r="AN18" s="242">
        <f t="shared" si="36"/>
        <v>0</v>
      </c>
      <c r="AO18" s="242">
        <f>SUM(AP18:AZ18)</f>
        <v>0</v>
      </c>
      <c r="AP18" s="242">
        <f t="shared" si="36"/>
        <v>0</v>
      </c>
      <c r="AQ18" s="242">
        <f t="shared" ref="AQ18" si="37">AQ19</f>
        <v>0</v>
      </c>
      <c r="AR18" s="242">
        <f t="shared" ref="AR18" si="38">AR19</f>
        <v>0</v>
      </c>
      <c r="AS18" s="242">
        <f t="shared" ref="AS18" si="39">AS19</f>
        <v>0</v>
      </c>
      <c r="AT18" s="242">
        <f t="shared" ref="AT18" si="40">AT19</f>
        <v>0</v>
      </c>
      <c r="AU18" s="242">
        <f t="shared" ref="AU18" si="41">AU19</f>
        <v>0</v>
      </c>
      <c r="AV18" s="242">
        <f t="shared" ref="AV18" si="42">AV19</f>
        <v>0</v>
      </c>
      <c r="AW18" s="242">
        <f t="shared" ref="AW18" si="43">AW19</f>
        <v>0</v>
      </c>
      <c r="AX18" s="242">
        <f t="shared" ref="AX18" si="44">AX19</f>
        <v>0</v>
      </c>
      <c r="AY18" s="242">
        <f t="shared" ref="AY18" si="45">AY19</f>
        <v>0</v>
      </c>
      <c r="AZ18" s="242">
        <f t="shared" ref="AZ18:BB18" si="46">AZ19</f>
        <v>0</v>
      </c>
      <c r="BA18" s="242">
        <f>SUM(BB18:BL18)</f>
        <v>0</v>
      </c>
      <c r="BB18" s="242">
        <f t="shared" si="46"/>
        <v>0</v>
      </c>
      <c r="BC18" s="242">
        <f t="shared" ref="BC18" si="47">BC19</f>
        <v>0</v>
      </c>
      <c r="BD18" s="242">
        <f t="shared" ref="BD18" si="48">BD19</f>
        <v>0</v>
      </c>
      <c r="BE18" s="242">
        <f t="shared" ref="BE18" si="49">BE19</f>
        <v>0</v>
      </c>
      <c r="BF18" s="242">
        <f t="shared" ref="BF18" si="50">BF19</f>
        <v>0</v>
      </c>
      <c r="BG18" s="242">
        <f t="shared" ref="BG18" si="51">BG19</f>
        <v>0</v>
      </c>
      <c r="BH18" s="242">
        <f t="shared" ref="BH18" si="52">BH19</f>
        <v>0</v>
      </c>
      <c r="BI18" s="242">
        <f t="shared" ref="BI18" si="53">BI19</f>
        <v>0</v>
      </c>
      <c r="BJ18" s="242">
        <f t="shared" ref="BJ18" si="54">BJ19</f>
        <v>0</v>
      </c>
      <c r="BK18" s="242">
        <f t="shared" ref="BK18" si="55">BK19</f>
        <v>0</v>
      </c>
      <c r="BL18" s="242">
        <f t="shared" ref="BL18" si="56">BL19</f>
        <v>0</v>
      </c>
    </row>
    <row r="19" spans="2:64" ht="27" x14ac:dyDescent="0.25">
      <c r="B19" s="15"/>
      <c r="C19" s="15">
        <v>11001</v>
      </c>
      <c r="D19" s="176" t="s">
        <v>259</v>
      </c>
      <c r="E19" s="229">
        <f t="shared" si="5"/>
        <v>294982.8</v>
      </c>
      <c r="F19" s="233">
        <v>294982.8</v>
      </c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247">
        <f t="shared" si="11"/>
        <v>300000</v>
      </c>
      <c r="R19" s="256">
        <v>300000</v>
      </c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24">
        <f t="shared" si="13"/>
        <v>0</v>
      </c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24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24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spans="2:64" s="239" customFormat="1" ht="28.5" x14ac:dyDescent="0.25">
      <c r="B20" s="240">
        <v>1072</v>
      </c>
      <c r="C20" s="240"/>
      <c r="D20" s="255" t="s">
        <v>265</v>
      </c>
      <c r="E20" s="246">
        <f>SUM(F20:P20)</f>
        <v>1415412.7999999998</v>
      </c>
      <c r="F20" s="246">
        <f>SUM(F21:F22)</f>
        <v>102064.7</v>
      </c>
      <c r="G20" s="246">
        <f t="shared" ref="G20:P20" si="57">SUM(G21:G22)</f>
        <v>0</v>
      </c>
      <c r="H20" s="246">
        <f t="shared" si="57"/>
        <v>609359.6</v>
      </c>
      <c r="I20" s="246">
        <f t="shared" si="57"/>
        <v>0</v>
      </c>
      <c r="J20" s="246">
        <f t="shared" si="57"/>
        <v>290831.3</v>
      </c>
      <c r="K20" s="246">
        <f t="shared" si="57"/>
        <v>0</v>
      </c>
      <c r="L20" s="246">
        <f t="shared" si="57"/>
        <v>0</v>
      </c>
      <c r="M20" s="246">
        <f t="shared" si="57"/>
        <v>0</v>
      </c>
      <c r="N20" s="246">
        <f t="shared" si="57"/>
        <v>413157.2</v>
      </c>
      <c r="O20" s="246">
        <f t="shared" si="57"/>
        <v>0</v>
      </c>
      <c r="P20" s="246">
        <f t="shared" si="57"/>
        <v>0</v>
      </c>
      <c r="Q20" s="246">
        <f t="shared" si="11"/>
        <v>4581000</v>
      </c>
      <c r="R20" s="246">
        <f>SUM(R21:R22)</f>
        <v>4051000</v>
      </c>
      <c r="S20" s="246">
        <f t="shared" ref="S20:AB20" si="58">SUM(S21:S22)</f>
        <v>0</v>
      </c>
      <c r="T20" s="246">
        <f t="shared" si="58"/>
        <v>0</v>
      </c>
      <c r="U20" s="246">
        <f t="shared" si="58"/>
        <v>0</v>
      </c>
      <c r="V20" s="246">
        <f t="shared" si="58"/>
        <v>0</v>
      </c>
      <c r="W20" s="246">
        <f t="shared" si="58"/>
        <v>0</v>
      </c>
      <c r="X20" s="246">
        <f t="shared" si="58"/>
        <v>0</v>
      </c>
      <c r="Y20" s="246">
        <f t="shared" si="58"/>
        <v>0</v>
      </c>
      <c r="Z20" s="246">
        <f t="shared" si="58"/>
        <v>530000</v>
      </c>
      <c r="AA20" s="246">
        <f t="shared" si="58"/>
        <v>0</v>
      </c>
      <c r="AB20" s="246">
        <f t="shared" si="58"/>
        <v>0</v>
      </c>
      <c r="AC20" s="242">
        <f t="shared" si="13"/>
        <v>0</v>
      </c>
      <c r="AD20" s="242">
        <f>SUM(AD21:AD22)</f>
        <v>0</v>
      </c>
      <c r="AE20" s="242">
        <f t="shared" ref="AE20:AP20" si="59">SUM(AE21:AE22)</f>
        <v>0</v>
      </c>
      <c r="AF20" s="242">
        <f t="shared" si="59"/>
        <v>0</v>
      </c>
      <c r="AG20" s="242">
        <f t="shared" si="59"/>
        <v>0</v>
      </c>
      <c r="AH20" s="242">
        <f t="shared" si="59"/>
        <v>0</v>
      </c>
      <c r="AI20" s="242">
        <f t="shared" si="59"/>
        <v>0</v>
      </c>
      <c r="AJ20" s="242">
        <f t="shared" si="59"/>
        <v>0</v>
      </c>
      <c r="AK20" s="242">
        <f t="shared" si="59"/>
        <v>0</v>
      </c>
      <c r="AL20" s="242">
        <f t="shared" si="59"/>
        <v>0</v>
      </c>
      <c r="AM20" s="242">
        <f t="shared" si="59"/>
        <v>0</v>
      </c>
      <c r="AN20" s="242">
        <f t="shared" si="59"/>
        <v>0</v>
      </c>
      <c r="AO20" s="242">
        <f t="shared" ref="AO20:AO26" si="60">SUM(AP20:AZ20)</f>
        <v>0</v>
      </c>
      <c r="AP20" s="242">
        <f t="shared" si="59"/>
        <v>0</v>
      </c>
      <c r="AQ20" s="242">
        <f t="shared" ref="AQ20" si="61">SUM(AQ21:AQ22)</f>
        <v>0</v>
      </c>
      <c r="AR20" s="242">
        <f t="shared" ref="AR20" si="62">SUM(AR21:AR22)</f>
        <v>0</v>
      </c>
      <c r="AS20" s="242">
        <f t="shared" ref="AS20" si="63">SUM(AS21:AS22)</f>
        <v>0</v>
      </c>
      <c r="AT20" s="242">
        <f t="shared" ref="AT20" si="64">SUM(AT21:AT22)</f>
        <v>0</v>
      </c>
      <c r="AU20" s="242">
        <f t="shared" ref="AU20" si="65">SUM(AU21:AU22)</f>
        <v>0</v>
      </c>
      <c r="AV20" s="242">
        <f t="shared" ref="AV20" si="66">SUM(AV21:AV22)</f>
        <v>0</v>
      </c>
      <c r="AW20" s="242">
        <f t="shared" ref="AW20" si="67">SUM(AW21:AW22)</f>
        <v>0</v>
      </c>
      <c r="AX20" s="242">
        <f t="shared" ref="AX20" si="68">SUM(AX21:AX22)</f>
        <v>0</v>
      </c>
      <c r="AY20" s="242">
        <f t="shared" ref="AY20" si="69">SUM(AY21:AY22)</f>
        <v>0</v>
      </c>
      <c r="AZ20" s="242">
        <f t="shared" ref="AZ20:BB20" si="70">SUM(AZ21:AZ22)</f>
        <v>0</v>
      </c>
      <c r="BA20" s="242">
        <f t="shared" ref="BA20:BA26" si="71">SUM(BB20:BL20)</f>
        <v>0</v>
      </c>
      <c r="BB20" s="242">
        <f t="shared" si="70"/>
        <v>0</v>
      </c>
      <c r="BC20" s="242">
        <f t="shared" ref="BC20" si="72">SUM(BC21:BC22)</f>
        <v>0</v>
      </c>
      <c r="BD20" s="242">
        <f t="shared" ref="BD20" si="73">SUM(BD21:BD22)</f>
        <v>0</v>
      </c>
      <c r="BE20" s="242">
        <f t="shared" ref="BE20" si="74">SUM(BE21:BE22)</f>
        <v>0</v>
      </c>
      <c r="BF20" s="242">
        <f t="shared" ref="BF20" si="75">SUM(BF21:BF22)</f>
        <v>0</v>
      </c>
      <c r="BG20" s="242">
        <f t="shared" ref="BG20" si="76">SUM(BG21:BG22)</f>
        <v>0</v>
      </c>
      <c r="BH20" s="242">
        <f t="shared" ref="BH20" si="77">SUM(BH21:BH22)</f>
        <v>0</v>
      </c>
      <c r="BI20" s="242">
        <f t="shared" ref="BI20" si="78">SUM(BI21:BI22)</f>
        <v>0</v>
      </c>
      <c r="BJ20" s="242">
        <f t="shared" ref="BJ20" si="79">SUM(BJ21:BJ22)</f>
        <v>0</v>
      </c>
      <c r="BK20" s="242">
        <f t="shared" ref="BK20" si="80">SUM(BK21:BK22)</f>
        <v>0</v>
      </c>
      <c r="BL20" s="242">
        <f t="shared" ref="BL20" si="81">SUM(BL21:BL22)</f>
        <v>0</v>
      </c>
    </row>
    <row r="21" spans="2:64" ht="67.5" x14ac:dyDescent="0.25">
      <c r="B21" s="15"/>
      <c r="C21" s="15">
        <v>11007</v>
      </c>
      <c r="D21" s="175" t="s">
        <v>260</v>
      </c>
      <c r="E21" s="229">
        <f t="shared" si="5"/>
        <v>102064.7</v>
      </c>
      <c r="F21" s="16">
        <v>102064.7</v>
      </c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247">
        <f t="shared" si="11"/>
        <v>51000</v>
      </c>
      <c r="R21" s="248">
        <v>51000</v>
      </c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24">
        <f t="shared" si="13"/>
        <v>0</v>
      </c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24">
        <f t="shared" si="60"/>
        <v>0</v>
      </c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24">
        <f t="shared" si="71"/>
        <v>0</v>
      </c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</row>
    <row r="22" spans="2:64" ht="27" x14ac:dyDescent="0.25">
      <c r="B22" s="15"/>
      <c r="C22" s="15">
        <v>31010</v>
      </c>
      <c r="D22" s="175" t="s">
        <v>261</v>
      </c>
      <c r="E22" s="247">
        <f t="shared" si="5"/>
        <v>1313348.0999999999</v>
      </c>
      <c r="F22" s="248"/>
      <c r="G22" s="248"/>
      <c r="H22" s="248">
        <v>609359.6</v>
      </c>
      <c r="I22" s="248"/>
      <c r="J22" s="248">
        <v>290831.3</v>
      </c>
      <c r="K22" s="248"/>
      <c r="L22" s="248"/>
      <c r="M22" s="248"/>
      <c r="N22" s="248">
        <v>413157.2</v>
      </c>
      <c r="O22" s="248"/>
      <c r="P22" s="248"/>
      <c r="Q22" s="247">
        <f t="shared" si="11"/>
        <v>4530000</v>
      </c>
      <c r="R22" s="256">
        <v>4000000</v>
      </c>
      <c r="S22" s="16"/>
      <c r="T22" s="16"/>
      <c r="U22" s="16"/>
      <c r="V22" s="16"/>
      <c r="W22" s="16"/>
      <c r="X22" s="16"/>
      <c r="Y22" s="16"/>
      <c r="Z22" s="248">
        <v>530000</v>
      </c>
      <c r="AA22" s="16"/>
      <c r="AB22" s="16"/>
      <c r="AC22" s="24">
        <f t="shared" si="13"/>
        <v>0</v>
      </c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24">
        <f t="shared" si="60"/>
        <v>0</v>
      </c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24">
        <f t="shared" si="71"/>
        <v>0</v>
      </c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</row>
    <row r="23" spans="2:64" s="239" customFormat="1" ht="42.75" x14ac:dyDescent="0.25">
      <c r="B23" s="240">
        <v>1109</v>
      </c>
      <c r="C23" s="240"/>
      <c r="D23" s="255" t="s">
        <v>266</v>
      </c>
      <c r="E23" s="246">
        <f t="shared" si="5"/>
        <v>465309.69999999995</v>
      </c>
      <c r="F23" s="246">
        <f>SUM(F24:F25)</f>
        <v>465309.69999999995</v>
      </c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6">
        <f t="shared" si="11"/>
        <v>450893.8</v>
      </c>
      <c r="R23" s="246">
        <f>SUM(R24:R25)</f>
        <v>450893.8</v>
      </c>
      <c r="S23" s="246">
        <f t="shared" ref="S23:AB23" si="82">SUM(S24:S25)</f>
        <v>0</v>
      </c>
      <c r="T23" s="246">
        <f t="shared" si="82"/>
        <v>0</v>
      </c>
      <c r="U23" s="246">
        <f t="shared" si="82"/>
        <v>0</v>
      </c>
      <c r="V23" s="246">
        <f t="shared" si="82"/>
        <v>0</v>
      </c>
      <c r="W23" s="246">
        <f t="shared" si="82"/>
        <v>0</v>
      </c>
      <c r="X23" s="246">
        <f t="shared" si="82"/>
        <v>0</v>
      </c>
      <c r="Y23" s="246">
        <f t="shared" si="82"/>
        <v>0</v>
      </c>
      <c r="Z23" s="246">
        <f t="shared" si="82"/>
        <v>0</v>
      </c>
      <c r="AA23" s="246">
        <f t="shared" si="82"/>
        <v>0</v>
      </c>
      <c r="AB23" s="246">
        <f t="shared" si="82"/>
        <v>0</v>
      </c>
      <c r="AC23" s="246">
        <f t="shared" si="13"/>
        <v>0</v>
      </c>
      <c r="AD23" s="242">
        <f>SUM(AD24:AD25)</f>
        <v>0</v>
      </c>
      <c r="AE23" s="242">
        <f t="shared" ref="AE23:AP23" si="83">SUM(AE24:AE25)</f>
        <v>0</v>
      </c>
      <c r="AF23" s="242">
        <f t="shared" si="83"/>
        <v>0</v>
      </c>
      <c r="AG23" s="242">
        <f t="shared" si="83"/>
        <v>0</v>
      </c>
      <c r="AH23" s="242">
        <f t="shared" si="83"/>
        <v>0</v>
      </c>
      <c r="AI23" s="242">
        <f t="shared" si="83"/>
        <v>0</v>
      </c>
      <c r="AJ23" s="242">
        <f t="shared" si="83"/>
        <v>0</v>
      </c>
      <c r="AK23" s="242">
        <f t="shared" si="83"/>
        <v>0</v>
      </c>
      <c r="AL23" s="242">
        <f t="shared" si="83"/>
        <v>0</v>
      </c>
      <c r="AM23" s="242">
        <f t="shared" si="83"/>
        <v>0</v>
      </c>
      <c r="AN23" s="242">
        <f t="shared" si="83"/>
        <v>0</v>
      </c>
      <c r="AO23" s="246">
        <f t="shared" si="60"/>
        <v>0</v>
      </c>
      <c r="AP23" s="242">
        <f t="shared" si="83"/>
        <v>0</v>
      </c>
      <c r="AQ23" s="242">
        <f t="shared" ref="AQ23" si="84">SUM(AQ24:AQ25)</f>
        <v>0</v>
      </c>
      <c r="AR23" s="242">
        <f t="shared" ref="AR23" si="85">SUM(AR24:AR25)</f>
        <v>0</v>
      </c>
      <c r="AS23" s="242">
        <f t="shared" ref="AS23" si="86">SUM(AS24:AS25)</f>
        <v>0</v>
      </c>
      <c r="AT23" s="242">
        <f t="shared" ref="AT23" si="87">SUM(AT24:AT25)</f>
        <v>0</v>
      </c>
      <c r="AU23" s="242">
        <f t="shared" ref="AU23" si="88">SUM(AU24:AU25)</f>
        <v>0</v>
      </c>
      <c r="AV23" s="242">
        <f t="shared" ref="AV23" si="89">SUM(AV24:AV25)</f>
        <v>0</v>
      </c>
      <c r="AW23" s="242">
        <f t="shared" ref="AW23" si="90">SUM(AW24:AW25)</f>
        <v>0</v>
      </c>
      <c r="AX23" s="242">
        <f t="shared" ref="AX23" si="91">SUM(AX24:AX25)</f>
        <v>0</v>
      </c>
      <c r="AY23" s="242">
        <f t="shared" ref="AY23" si="92">SUM(AY24:AY25)</f>
        <v>0</v>
      </c>
      <c r="AZ23" s="242">
        <f t="shared" ref="AZ23" si="93">SUM(AZ24:AZ25)</f>
        <v>0</v>
      </c>
      <c r="BA23" s="246">
        <f t="shared" si="71"/>
        <v>0</v>
      </c>
      <c r="BB23" s="245">
        <f>SUM(BB24:BB25)</f>
        <v>0</v>
      </c>
      <c r="BC23" s="245">
        <f t="shared" ref="BC23:BK23" si="94">SUM(BC24:BC25)</f>
        <v>0</v>
      </c>
      <c r="BD23" s="245">
        <f t="shared" si="94"/>
        <v>0</v>
      </c>
      <c r="BE23" s="245">
        <f t="shared" si="94"/>
        <v>0</v>
      </c>
      <c r="BF23" s="245">
        <f t="shared" si="94"/>
        <v>0</v>
      </c>
      <c r="BG23" s="245">
        <f t="shared" si="94"/>
        <v>0</v>
      </c>
      <c r="BH23" s="245">
        <f t="shared" si="94"/>
        <v>0</v>
      </c>
      <c r="BI23" s="245">
        <f t="shared" si="94"/>
        <v>0</v>
      </c>
      <c r="BJ23" s="245">
        <f t="shared" si="94"/>
        <v>0</v>
      </c>
      <c r="BK23" s="245">
        <f t="shared" si="94"/>
        <v>0</v>
      </c>
      <c r="BL23" s="245">
        <f>SUM(BL24:BL25)</f>
        <v>0</v>
      </c>
    </row>
    <row r="24" spans="2:64" ht="40.5" x14ac:dyDescent="0.25">
      <c r="B24" s="15"/>
      <c r="C24" s="15">
        <v>11001</v>
      </c>
      <c r="D24" s="176" t="s">
        <v>262</v>
      </c>
      <c r="E24" s="247">
        <f t="shared" si="5"/>
        <v>460868.1</v>
      </c>
      <c r="F24" s="248">
        <f>'Հ3 Մաս 2'!G27</f>
        <v>460868.1</v>
      </c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247">
        <f t="shared" si="11"/>
        <v>441943.8</v>
      </c>
      <c r="R24" s="248">
        <f>'Հ3 Մաս 2'!H27</f>
        <v>441943.8</v>
      </c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247">
        <f t="shared" si="13"/>
        <v>0</v>
      </c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247">
        <f t="shared" si="60"/>
        <v>0</v>
      </c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247">
        <f t="shared" si="71"/>
        <v>0</v>
      </c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</row>
    <row r="25" spans="2:64" ht="27" x14ac:dyDescent="0.25">
      <c r="B25" s="15"/>
      <c r="C25" s="15">
        <v>31001</v>
      </c>
      <c r="D25" s="177" t="s">
        <v>263</v>
      </c>
      <c r="E25" s="247">
        <f t="shared" si="5"/>
        <v>4441.6000000000004</v>
      </c>
      <c r="F25" s="248">
        <f>'Հ3 Մաս 2'!G28</f>
        <v>4441.6000000000004</v>
      </c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247">
        <f t="shared" si="11"/>
        <v>8950</v>
      </c>
      <c r="R25" s="248">
        <f>'Հ3 Մաս 2'!H28</f>
        <v>8950</v>
      </c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247">
        <f t="shared" si="13"/>
        <v>0</v>
      </c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247">
        <f t="shared" si="60"/>
        <v>0</v>
      </c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247">
        <f t="shared" si="71"/>
        <v>0</v>
      </c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</row>
    <row r="26" spans="2:64" s="239" customFormat="1" ht="36" customHeight="1" x14ac:dyDescent="0.25">
      <c r="B26" s="335" t="s">
        <v>50</v>
      </c>
      <c r="C26" s="336"/>
      <c r="D26" s="337"/>
      <c r="E26" s="249">
        <f>SUM(F26:P26)</f>
        <v>14411472.699999997</v>
      </c>
      <c r="F26" s="249">
        <f>F5+F15+F18+F23+F20</f>
        <v>12718080.499999998</v>
      </c>
      <c r="G26" s="249">
        <f t="shared" ref="G26:P26" si="95">G5+G15+G18+G23+G20</f>
        <v>157630</v>
      </c>
      <c r="H26" s="249">
        <f t="shared" si="95"/>
        <v>765431.39999999991</v>
      </c>
      <c r="I26" s="249">
        <f t="shared" si="95"/>
        <v>53136</v>
      </c>
      <c r="J26" s="249">
        <f t="shared" si="95"/>
        <v>304037.59999999998</v>
      </c>
      <c r="K26" s="249">
        <f t="shared" si="95"/>
        <v>0</v>
      </c>
      <c r="L26" s="249">
        <f t="shared" si="95"/>
        <v>0</v>
      </c>
      <c r="M26" s="249">
        <f t="shared" si="95"/>
        <v>0</v>
      </c>
      <c r="N26" s="249">
        <f t="shared" si="95"/>
        <v>413157.2</v>
      </c>
      <c r="O26" s="249">
        <f t="shared" si="95"/>
        <v>0</v>
      </c>
      <c r="P26" s="249">
        <f t="shared" si="95"/>
        <v>0</v>
      </c>
      <c r="Q26" s="249">
        <f t="shared" si="11"/>
        <v>24291491.100000001</v>
      </c>
      <c r="R26" s="249">
        <f>R5+R15+R18+R23+R20</f>
        <v>20448711.100000001</v>
      </c>
      <c r="S26" s="249">
        <f t="shared" ref="S26:AB26" si="96">S5+S15+S18+S23+S20</f>
        <v>821292.70000000007</v>
      </c>
      <c r="T26" s="249">
        <f t="shared" si="96"/>
        <v>863000</v>
      </c>
      <c r="U26" s="249">
        <f t="shared" si="96"/>
        <v>724000</v>
      </c>
      <c r="V26" s="249">
        <f t="shared" si="96"/>
        <v>0</v>
      </c>
      <c r="W26" s="249">
        <f t="shared" si="96"/>
        <v>190580.2</v>
      </c>
      <c r="X26" s="249">
        <f t="shared" si="96"/>
        <v>0</v>
      </c>
      <c r="Y26" s="249">
        <f t="shared" si="96"/>
        <v>0</v>
      </c>
      <c r="Z26" s="249">
        <f t="shared" si="96"/>
        <v>851907.1</v>
      </c>
      <c r="AA26" s="249">
        <f t="shared" si="96"/>
        <v>67000</v>
      </c>
      <c r="AB26" s="249">
        <f t="shared" si="96"/>
        <v>325000</v>
      </c>
      <c r="AC26" s="249">
        <f t="shared" si="13"/>
        <v>0</v>
      </c>
      <c r="AD26" s="249">
        <f t="shared" ref="AD26:BL26" si="97">AD5+AD15+AD18+AD23</f>
        <v>0</v>
      </c>
      <c r="AE26" s="249">
        <f t="shared" si="97"/>
        <v>0</v>
      </c>
      <c r="AF26" s="249">
        <f t="shared" si="97"/>
        <v>0</v>
      </c>
      <c r="AG26" s="249">
        <f t="shared" si="97"/>
        <v>0</v>
      </c>
      <c r="AH26" s="249">
        <f t="shared" si="97"/>
        <v>0</v>
      </c>
      <c r="AI26" s="249">
        <f t="shared" si="97"/>
        <v>0</v>
      </c>
      <c r="AJ26" s="249">
        <f t="shared" si="97"/>
        <v>0</v>
      </c>
      <c r="AK26" s="249">
        <f t="shared" si="97"/>
        <v>0</v>
      </c>
      <c r="AL26" s="249">
        <f t="shared" si="97"/>
        <v>0</v>
      </c>
      <c r="AM26" s="249">
        <f t="shared" si="97"/>
        <v>0</v>
      </c>
      <c r="AN26" s="249">
        <f t="shared" si="97"/>
        <v>0</v>
      </c>
      <c r="AO26" s="249">
        <f t="shared" si="60"/>
        <v>0</v>
      </c>
      <c r="AP26" s="249">
        <f t="shared" si="97"/>
        <v>0</v>
      </c>
      <c r="AQ26" s="249">
        <f t="shared" si="97"/>
        <v>0</v>
      </c>
      <c r="AR26" s="249">
        <f t="shared" si="97"/>
        <v>0</v>
      </c>
      <c r="AS26" s="249">
        <f t="shared" si="97"/>
        <v>0</v>
      </c>
      <c r="AT26" s="249">
        <f t="shared" si="97"/>
        <v>0</v>
      </c>
      <c r="AU26" s="249">
        <f t="shared" si="97"/>
        <v>0</v>
      </c>
      <c r="AV26" s="249">
        <f t="shared" si="97"/>
        <v>0</v>
      </c>
      <c r="AW26" s="249">
        <f t="shared" si="97"/>
        <v>0</v>
      </c>
      <c r="AX26" s="249">
        <f t="shared" si="97"/>
        <v>0</v>
      </c>
      <c r="AY26" s="249">
        <f t="shared" si="97"/>
        <v>0</v>
      </c>
      <c r="AZ26" s="249">
        <f t="shared" si="97"/>
        <v>0</v>
      </c>
      <c r="BA26" s="249">
        <f t="shared" si="71"/>
        <v>0</v>
      </c>
      <c r="BB26" s="249">
        <f t="shared" si="97"/>
        <v>0</v>
      </c>
      <c r="BC26" s="249">
        <f t="shared" si="97"/>
        <v>0</v>
      </c>
      <c r="BD26" s="249">
        <f t="shared" si="97"/>
        <v>0</v>
      </c>
      <c r="BE26" s="249">
        <f t="shared" si="97"/>
        <v>0</v>
      </c>
      <c r="BF26" s="249">
        <f t="shared" si="97"/>
        <v>0</v>
      </c>
      <c r="BG26" s="249">
        <f t="shared" si="97"/>
        <v>0</v>
      </c>
      <c r="BH26" s="249">
        <f t="shared" si="97"/>
        <v>0</v>
      </c>
      <c r="BI26" s="249">
        <f t="shared" si="97"/>
        <v>0</v>
      </c>
      <c r="BJ26" s="249">
        <f t="shared" si="97"/>
        <v>0</v>
      </c>
      <c r="BK26" s="249">
        <f t="shared" si="97"/>
        <v>0</v>
      </c>
      <c r="BL26" s="249">
        <f t="shared" si="97"/>
        <v>0</v>
      </c>
    </row>
    <row r="27" spans="2:64" ht="15.75" x14ac:dyDescent="0.25">
      <c r="B27" s="334" t="s">
        <v>515</v>
      </c>
      <c r="C27" s="334"/>
      <c r="D27" s="334"/>
      <c r="E27" s="334"/>
      <c r="F27" s="334"/>
      <c r="G27" s="334"/>
      <c r="H27" s="334"/>
      <c r="I27" s="334"/>
      <c r="J27" s="334"/>
      <c r="K27" s="334"/>
      <c r="L27" s="334"/>
      <c r="M27" s="334"/>
      <c r="N27" s="334"/>
      <c r="O27" s="334"/>
      <c r="P27" s="334"/>
      <c r="Q27" s="334"/>
    </row>
    <row r="28" spans="2:64" x14ac:dyDescent="0.25">
      <c r="B28" s="2"/>
    </row>
    <row r="29" spans="2:64" s="1" customFormat="1" x14ac:dyDescent="0.25">
      <c r="B29" s="267" t="s">
        <v>236</v>
      </c>
      <c r="C29" s="268"/>
      <c r="D29" s="268"/>
      <c r="E29" s="268"/>
      <c r="F29" s="268"/>
      <c r="G29" s="268"/>
      <c r="H29" s="268"/>
      <c r="I29" s="268"/>
      <c r="J29" s="268"/>
      <c r="K29" s="268"/>
    </row>
    <row r="30" spans="2:64" ht="27.75" customHeight="1" x14ac:dyDescent="0.2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</row>
  </sheetData>
  <mergeCells count="9">
    <mergeCell ref="B27:Q27"/>
    <mergeCell ref="B26:D26"/>
    <mergeCell ref="AC3:AN3"/>
    <mergeCell ref="AO3:AZ3"/>
    <mergeCell ref="BA3:BL3"/>
    <mergeCell ref="B3:C3"/>
    <mergeCell ref="D3:D4"/>
    <mergeCell ref="E3:P3"/>
    <mergeCell ref="Q3:AB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3"/>
  <sheetViews>
    <sheetView workbookViewId="0">
      <selection activeCell="H19" sqref="H19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340" t="s">
        <v>48</v>
      </c>
      <c r="B1" s="340"/>
      <c r="C1" s="340"/>
      <c r="D1" s="340"/>
      <c r="E1" s="340"/>
      <c r="F1" s="340"/>
      <c r="G1" s="340"/>
      <c r="H1" s="340"/>
    </row>
    <row r="3" spans="1:8" x14ac:dyDescent="0.25">
      <c r="B3" s="341" t="s">
        <v>15</v>
      </c>
      <c r="C3" s="341" t="s">
        <v>144</v>
      </c>
      <c r="D3" s="341" t="s">
        <v>145</v>
      </c>
      <c r="E3" s="341" t="s">
        <v>47</v>
      </c>
      <c r="F3" s="341"/>
      <c r="G3" s="341"/>
    </row>
    <row r="4" spans="1:8" ht="47.25" customHeight="1" x14ac:dyDescent="0.25">
      <c r="B4" s="341"/>
      <c r="C4" s="341"/>
      <c r="D4" s="341"/>
      <c r="E4" s="17" t="s">
        <v>17</v>
      </c>
      <c r="F4" s="17" t="s">
        <v>115</v>
      </c>
      <c r="G4" s="17" t="s">
        <v>140</v>
      </c>
    </row>
    <row r="5" spans="1:8" x14ac:dyDescent="0.25">
      <c r="B5" s="22" t="s">
        <v>18</v>
      </c>
      <c r="C5" s="186">
        <f>C6+C9</f>
        <v>47399.5</v>
      </c>
      <c r="D5" s="186">
        <f t="shared" ref="D5:G5" si="0">D6+D9</f>
        <v>4672500</v>
      </c>
      <c r="E5" s="186">
        <f t="shared" si="0"/>
        <v>7174400</v>
      </c>
      <c r="F5" s="186">
        <f t="shared" si="0"/>
        <v>9154200</v>
      </c>
      <c r="G5" s="186">
        <f t="shared" si="0"/>
        <v>8862800</v>
      </c>
    </row>
    <row r="6" spans="1:8" ht="25.5" x14ac:dyDescent="0.25">
      <c r="B6" s="20" t="s">
        <v>19</v>
      </c>
      <c r="C6" s="186">
        <f>SUM(C7:C8)</f>
        <v>47399.5</v>
      </c>
      <c r="D6" s="186">
        <f t="shared" ref="D6:G6" si="1">SUM(D7:D8)</f>
        <v>4672500</v>
      </c>
      <c r="E6" s="186">
        <f t="shared" si="1"/>
        <v>7174400</v>
      </c>
      <c r="F6" s="186">
        <f t="shared" si="1"/>
        <v>9154200</v>
      </c>
      <c r="G6" s="186">
        <f t="shared" si="1"/>
        <v>8862800</v>
      </c>
    </row>
    <row r="7" spans="1:8" x14ac:dyDescent="0.25">
      <c r="B7" s="16" t="s">
        <v>325</v>
      </c>
      <c r="C7" s="185">
        <v>47399.5</v>
      </c>
      <c r="D7" s="185">
        <v>4672500</v>
      </c>
      <c r="E7" s="185">
        <v>7174400</v>
      </c>
      <c r="F7" s="185">
        <v>9154200</v>
      </c>
      <c r="G7" s="185">
        <v>8862800</v>
      </c>
    </row>
    <row r="8" spans="1:8" x14ac:dyDescent="0.25">
      <c r="B8" s="16"/>
      <c r="C8" s="19"/>
      <c r="D8" s="19"/>
      <c r="E8" s="19"/>
      <c r="F8" s="19"/>
      <c r="G8" s="19"/>
    </row>
    <row r="9" spans="1:8" x14ac:dyDescent="0.25">
      <c r="B9" s="20" t="s">
        <v>104</v>
      </c>
      <c r="C9" s="18">
        <f>SUM(C10:C11)</f>
        <v>0</v>
      </c>
      <c r="D9" s="18">
        <f t="shared" ref="D9:G9" si="2">SUM(D10:D11)</f>
        <v>0</v>
      </c>
      <c r="E9" s="18">
        <f t="shared" si="2"/>
        <v>0</v>
      </c>
      <c r="F9" s="18">
        <f t="shared" si="2"/>
        <v>0</v>
      </c>
      <c r="G9" s="18">
        <f t="shared" si="2"/>
        <v>0</v>
      </c>
    </row>
    <row r="10" spans="1:8" x14ac:dyDescent="0.25">
      <c r="B10" s="21"/>
      <c r="C10" s="19"/>
      <c r="D10" s="19"/>
      <c r="E10" s="19"/>
      <c r="F10" s="19"/>
      <c r="G10" s="19"/>
    </row>
    <row r="11" spans="1:8" x14ac:dyDescent="0.25">
      <c r="B11" s="19"/>
      <c r="C11" s="19"/>
      <c r="D11" s="19"/>
      <c r="E11" s="19"/>
      <c r="F11" s="19"/>
      <c r="G11" s="19"/>
    </row>
    <row r="12" spans="1:8" x14ac:dyDescent="0.25">
      <c r="B12" s="339"/>
      <c r="C12" s="339"/>
      <c r="D12" s="339"/>
      <c r="E12" s="339"/>
      <c r="F12" s="339"/>
      <c r="G12" s="339"/>
    </row>
    <row r="13" spans="1:8" x14ac:dyDescent="0.25">
      <c r="A13" s="23"/>
      <c r="B13" s="259"/>
      <c r="C13" s="269"/>
      <c r="D13" s="269"/>
      <c r="E13" s="269"/>
      <c r="F13" s="269"/>
      <c r="G13" s="269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Y23"/>
  <sheetViews>
    <sheetView topLeftCell="A4"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4" customFormat="1" ht="22.5" customHeight="1" x14ac:dyDescent="0.25">
      <c r="A1" s="75" t="s">
        <v>132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</row>
    <row r="2" spans="1:51" ht="17.25" x14ac:dyDescent="0.25">
      <c r="A2" s="7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</row>
    <row r="3" spans="1:51" s="67" customFormat="1" ht="30.75" customHeight="1" x14ac:dyDescent="0.25">
      <c r="A3" s="79" t="s">
        <v>134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</row>
    <row r="4" spans="1:51" x14ac:dyDescent="0.25">
      <c r="A4" s="77"/>
      <c r="B4" s="81"/>
      <c r="C4" s="81"/>
      <c r="D4" s="81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AE4" s="64"/>
      <c r="AF4" s="64"/>
      <c r="AG4" s="64"/>
    </row>
    <row r="5" spans="1:51" ht="15.75" thickBot="1" x14ac:dyDescent="0.3">
      <c r="A5" s="77"/>
      <c r="B5" s="77"/>
      <c r="C5" s="77"/>
      <c r="D5" s="81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AE5" s="64"/>
      <c r="AF5" s="64"/>
      <c r="AG5" s="64"/>
      <c r="AW5" s="81" t="s">
        <v>118</v>
      </c>
      <c r="AX5" s="71"/>
    </row>
    <row r="6" spans="1:51" ht="40.5" customHeight="1" x14ac:dyDescent="0.25">
      <c r="A6" s="77"/>
      <c r="B6" s="358" t="s">
        <v>8</v>
      </c>
      <c r="C6" s="356"/>
      <c r="D6" s="356" t="s">
        <v>52</v>
      </c>
      <c r="E6" s="356" t="s">
        <v>43</v>
      </c>
      <c r="F6" s="356" t="s">
        <v>135</v>
      </c>
      <c r="G6" s="356" t="s">
        <v>122</v>
      </c>
      <c r="H6" s="356"/>
      <c r="I6" s="356"/>
      <c r="J6" s="356" t="s">
        <v>146</v>
      </c>
      <c r="K6" s="356"/>
      <c r="L6" s="356"/>
      <c r="M6" s="356" t="s">
        <v>147</v>
      </c>
      <c r="N6" s="356"/>
      <c r="O6" s="356"/>
      <c r="P6" s="354" t="s">
        <v>148</v>
      </c>
      <c r="Q6" s="354"/>
      <c r="R6" s="354"/>
      <c r="S6" s="354" t="s">
        <v>22</v>
      </c>
      <c r="T6" s="354"/>
      <c r="U6" s="354"/>
      <c r="V6" s="354" t="s">
        <v>16</v>
      </c>
      <c r="W6" s="354"/>
      <c r="X6" s="354"/>
      <c r="Y6" s="354"/>
      <c r="Z6" s="354"/>
      <c r="AA6" s="354"/>
      <c r="AB6" s="354"/>
      <c r="AC6" s="354"/>
      <c r="AD6" s="355"/>
      <c r="AE6" s="361" t="s">
        <v>150</v>
      </c>
      <c r="AF6" s="342"/>
      <c r="AG6" s="342"/>
      <c r="AH6" s="342" t="s">
        <v>151</v>
      </c>
      <c r="AI6" s="342"/>
      <c r="AJ6" s="342"/>
      <c r="AK6" s="342"/>
      <c r="AL6" s="342"/>
      <c r="AM6" s="342"/>
      <c r="AN6" s="342"/>
      <c r="AO6" s="342"/>
      <c r="AP6" s="342"/>
      <c r="AQ6" s="342"/>
      <c r="AR6" s="342"/>
      <c r="AS6" s="342"/>
      <c r="AT6" s="342"/>
      <c r="AU6" s="342"/>
      <c r="AV6" s="343"/>
      <c r="AW6" s="344" t="s">
        <v>28</v>
      </c>
      <c r="AX6" s="346" t="s">
        <v>29</v>
      </c>
      <c r="AY6" s="348" t="s">
        <v>152</v>
      </c>
    </row>
    <row r="7" spans="1:51" ht="25.5" customHeight="1" x14ac:dyDescent="0.25">
      <c r="A7" s="77"/>
      <c r="B7" s="359"/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7"/>
      <c r="O7" s="357"/>
      <c r="P7" s="338"/>
      <c r="Q7" s="338"/>
      <c r="R7" s="338"/>
      <c r="S7" s="338"/>
      <c r="T7" s="338"/>
      <c r="U7" s="338"/>
      <c r="V7" s="338" t="s">
        <v>17</v>
      </c>
      <c r="W7" s="338"/>
      <c r="X7" s="338"/>
      <c r="Y7" s="338" t="s">
        <v>115</v>
      </c>
      <c r="Z7" s="338"/>
      <c r="AA7" s="338"/>
      <c r="AB7" s="338" t="s">
        <v>140</v>
      </c>
      <c r="AC7" s="338"/>
      <c r="AD7" s="360"/>
      <c r="AE7" s="362"/>
      <c r="AF7" s="350"/>
      <c r="AG7" s="350"/>
      <c r="AH7" s="350" t="s">
        <v>30</v>
      </c>
      <c r="AI7" s="350"/>
      <c r="AJ7" s="350"/>
      <c r="AK7" s="350" t="s">
        <v>31</v>
      </c>
      <c r="AL7" s="350"/>
      <c r="AM7" s="350"/>
      <c r="AN7" s="350" t="s">
        <v>32</v>
      </c>
      <c r="AO7" s="350"/>
      <c r="AP7" s="350"/>
      <c r="AQ7" s="350" t="s">
        <v>33</v>
      </c>
      <c r="AR7" s="350"/>
      <c r="AS7" s="350"/>
      <c r="AT7" s="350" t="s">
        <v>34</v>
      </c>
      <c r="AU7" s="350"/>
      <c r="AV7" s="351"/>
      <c r="AW7" s="345"/>
      <c r="AX7" s="347"/>
      <c r="AY7" s="349"/>
    </row>
    <row r="8" spans="1:51" ht="126" customHeight="1" x14ac:dyDescent="0.25">
      <c r="A8" s="77"/>
      <c r="B8" s="82" t="s">
        <v>2</v>
      </c>
      <c r="C8" s="83" t="s">
        <v>25</v>
      </c>
      <c r="D8" s="357"/>
      <c r="E8" s="357"/>
      <c r="F8" s="357"/>
      <c r="G8" s="84" t="s">
        <v>12</v>
      </c>
      <c r="H8" s="84" t="s">
        <v>20</v>
      </c>
      <c r="I8" s="84" t="s">
        <v>21</v>
      </c>
      <c r="J8" s="84" t="s">
        <v>12</v>
      </c>
      <c r="K8" s="84" t="s">
        <v>20</v>
      </c>
      <c r="L8" s="84" t="s">
        <v>21</v>
      </c>
      <c r="M8" s="84" t="s">
        <v>12</v>
      </c>
      <c r="N8" s="84" t="s">
        <v>20</v>
      </c>
      <c r="O8" s="84" t="s">
        <v>21</v>
      </c>
      <c r="P8" s="28" t="s">
        <v>12</v>
      </c>
      <c r="Q8" s="28" t="s">
        <v>20</v>
      </c>
      <c r="R8" s="28" t="s">
        <v>21</v>
      </c>
      <c r="S8" s="28" t="s">
        <v>12</v>
      </c>
      <c r="T8" s="28" t="s">
        <v>20</v>
      </c>
      <c r="U8" s="28" t="s">
        <v>21</v>
      </c>
      <c r="V8" s="28" t="s">
        <v>12</v>
      </c>
      <c r="W8" s="28" t="s">
        <v>20</v>
      </c>
      <c r="X8" s="28" t="s">
        <v>21</v>
      </c>
      <c r="Y8" s="28" t="s">
        <v>12</v>
      </c>
      <c r="Z8" s="28" t="s">
        <v>20</v>
      </c>
      <c r="AA8" s="28" t="s">
        <v>21</v>
      </c>
      <c r="AB8" s="28" t="s">
        <v>12</v>
      </c>
      <c r="AC8" s="28" t="s">
        <v>20</v>
      </c>
      <c r="AD8" s="62" t="s">
        <v>21</v>
      </c>
      <c r="AE8" s="41" t="s">
        <v>12</v>
      </c>
      <c r="AF8" s="40" t="s">
        <v>20</v>
      </c>
      <c r="AG8" s="40" t="s">
        <v>21</v>
      </c>
      <c r="AH8" s="40" t="s">
        <v>12</v>
      </c>
      <c r="AI8" s="40" t="s">
        <v>20</v>
      </c>
      <c r="AJ8" s="40" t="s">
        <v>21</v>
      </c>
      <c r="AK8" s="40" t="s">
        <v>12</v>
      </c>
      <c r="AL8" s="40" t="s">
        <v>20</v>
      </c>
      <c r="AM8" s="40" t="s">
        <v>21</v>
      </c>
      <c r="AN8" s="40" t="s">
        <v>12</v>
      </c>
      <c r="AO8" s="40" t="s">
        <v>20</v>
      </c>
      <c r="AP8" s="40" t="s">
        <v>21</v>
      </c>
      <c r="AQ8" s="40" t="s">
        <v>12</v>
      </c>
      <c r="AR8" s="40" t="s">
        <v>20</v>
      </c>
      <c r="AS8" s="40" t="s">
        <v>21</v>
      </c>
      <c r="AT8" s="40" t="s">
        <v>12</v>
      </c>
      <c r="AU8" s="40" t="s">
        <v>20</v>
      </c>
      <c r="AV8" s="42" t="s">
        <v>21</v>
      </c>
      <c r="AW8" s="345"/>
      <c r="AX8" s="347"/>
      <c r="AY8" s="349"/>
    </row>
    <row r="9" spans="1:51" x14ac:dyDescent="0.25">
      <c r="B9" s="51"/>
      <c r="C9" s="15"/>
      <c r="D9" s="15"/>
      <c r="E9" s="30"/>
      <c r="F9" s="15"/>
      <c r="G9" s="61">
        <f>H9+I9</f>
        <v>0</v>
      </c>
      <c r="H9" s="59"/>
      <c r="I9" s="59"/>
      <c r="J9" s="61">
        <f>K9+L9</f>
        <v>0</v>
      </c>
      <c r="K9" s="59"/>
      <c r="L9" s="59"/>
      <c r="M9" s="61">
        <f>N9+O9</f>
        <v>0</v>
      </c>
      <c r="N9" s="59"/>
      <c r="O9" s="59"/>
      <c r="P9" s="61">
        <f>Q9+R9</f>
        <v>0</v>
      </c>
      <c r="Q9" s="59"/>
      <c r="R9" s="59"/>
      <c r="S9" s="61">
        <f>T9+U9</f>
        <v>0</v>
      </c>
      <c r="T9" s="59"/>
      <c r="U9" s="59"/>
      <c r="V9" s="61">
        <f>W9+X9</f>
        <v>0</v>
      </c>
      <c r="W9" s="59"/>
      <c r="X9" s="59"/>
      <c r="Y9" s="61">
        <f>Z9+AA9</f>
        <v>0</v>
      </c>
      <c r="Z9" s="59"/>
      <c r="AA9" s="59"/>
      <c r="AB9" s="61">
        <f>AC9+AD9</f>
        <v>0</v>
      </c>
      <c r="AC9" s="59"/>
      <c r="AD9" s="44"/>
      <c r="AE9" s="43">
        <f>AF9+AG9</f>
        <v>0</v>
      </c>
      <c r="AF9" s="59"/>
      <c r="AG9" s="59"/>
      <c r="AH9" s="61">
        <f>AI9+AJ9</f>
        <v>0</v>
      </c>
      <c r="AI9" s="59"/>
      <c r="AJ9" s="59"/>
      <c r="AK9" s="61">
        <f>AL9+AM9</f>
        <v>0</v>
      </c>
      <c r="AL9" s="59"/>
      <c r="AM9" s="59"/>
      <c r="AN9" s="61">
        <f>AO9+AP9</f>
        <v>0</v>
      </c>
      <c r="AO9" s="59"/>
      <c r="AP9" s="59"/>
      <c r="AQ9" s="61">
        <f>AR9+AS9</f>
        <v>0</v>
      </c>
      <c r="AR9" s="59"/>
      <c r="AS9" s="59"/>
      <c r="AT9" s="61">
        <f>AU9+AV9</f>
        <v>0</v>
      </c>
      <c r="AU9" s="59"/>
      <c r="AV9" s="44"/>
      <c r="AW9" s="49"/>
      <c r="AX9" s="59"/>
      <c r="AY9" s="44"/>
    </row>
    <row r="10" spans="1:51" x14ac:dyDescent="0.25">
      <c r="B10" s="51"/>
      <c r="C10" s="15"/>
      <c r="D10" s="15"/>
      <c r="E10" s="30"/>
      <c r="F10" s="15"/>
      <c r="G10" s="61">
        <f t="shared" ref="G10:G17" si="0">H10+I10</f>
        <v>0</v>
      </c>
      <c r="H10" s="59"/>
      <c r="I10" s="59"/>
      <c r="J10" s="61">
        <f t="shared" ref="J10:J17" si="1">K10+L10</f>
        <v>0</v>
      </c>
      <c r="K10" s="59"/>
      <c r="L10" s="59"/>
      <c r="M10" s="61">
        <f t="shared" ref="M10:M17" si="2">N10+O10</f>
        <v>0</v>
      </c>
      <c r="N10" s="59"/>
      <c r="O10" s="59"/>
      <c r="P10" s="61">
        <f t="shared" ref="P10:P17" si="3">Q10+R10</f>
        <v>0</v>
      </c>
      <c r="Q10" s="59"/>
      <c r="R10" s="59"/>
      <c r="S10" s="61">
        <f t="shared" ref="S10:S17" si="4">T10+U10</f>
        <v>0</v>
      </c>
      <c r="T10" s="59"/>
      <c r="U10" s="59"/>
      <c r="V10" s="61">
        <f t="shared" ref="V10:V17" si="5">W10+X10</f>
        <v>0</v>
      </c>
      <c r="W10" s="59"/>
      <c r="X10" s="59"/>
      <c r="Y10" s="61">
        <f t="shared" ref="Y10:Y17" si="6">Z10+AA10</f>
        <v>0</v>
      </c>
      <c r="Z10" s="59"/>
      <c r="AA10" s="59"/>
      <c r="AB10" s="61">
        <f t="shared" ref="AB10:AB17" si="7">AC10+AD10</f>
        <v>0</v>
      </c>
      <c r="AC10" s="59"/>
      <c r="AD10" s="44"/>
      <c r="AE10" s="43">
        <f t="shared" ref="AE10:AE17" si="8">AF10+AG10</f>
        <v>0</v>
      </c>
      <c r="AF10" s="59"/>
      <c r="AG10" s="59"/>
      <c r="AH10" s="61">
        <f t="shared" ref="AH10:AH17" si="9">AI10+AJ10</f>
        <v>0</v>
      </c>
      <c r="AI10" s="59"/>
      <c r="AJ10" s="59"/>
      <c r="AK10" s="61">
        <f t="shared" ref="AK10:AK17" si="10">AL10+AM10</f>
        <v>0</v>
      </c>
      <c r="AL10" s="59"/>
      <c r="AM10" s="59"/>
      <c r="AN10" s="61">
        <f t="shared" ref="AN10:AN17" si="11">AO10+AP10</f>
        <v>0</v>
      </c>
      <c r="AO10" s="59"/>
      <c r="AP10" s="59"/>
      <c r="AQ10" s="61">
        <f t="shared" ref="AQ10:AQ17" si="12">AR10+AS10</f>
        <v>0</v>
      </c>
      <c r="AR10" s="59"/>
      <c r="AS10" s="59"/>
      <c r="AT10" s="61">
        <f t="shared" ref="AT10:AT17" si="13">AU10+AV10</f>
        <v>0</v>
      </c>
      <c r="AU10" s="59"/>
      <c r="AV10" s="44"/>
      <c r="AW10" s="49"/>
      <c r="AX10" s="59"/>
      <c r="AY10" s="44"/>
    </row>
    <row r="11" spans="1:51" x14ac:dyDescent="0.25">
      <c r="B11" s="51"/>
      <c r="C11" s="15"/>
      <c r="D11" s="15"/>
      <c r="E11" s="16"/>
      <c r="F11" s="15"/>
      <c r="G11" s="61">
        <f t="shared" si="0"/>
        <v>0</v>
      </c>
      <c r="H11" s="59"/>
      <c r="I11" s="59"/>
      <c r="J11" s="61">
        <f t="shared" si="1"/>
        <v>0</v>
      </c>
      <c r="K11" s="59"/>
      <c r="L11" s="59"/>
      <c r="M11" s="61">
        <f t="shared" si="2"/>
        <v>0</v>
      </c>
      <c r="N11" s="59"/>
      <c r="O11" s="59"/>
      <c r="P11" s="61">
        <f t="shared" si="3"/>
        <v>0</v>
      </c>
      <c r="Q11" s="59"/>
      <c r="R11" s="59"/>
      <c r="S11" s="61">
        <f t="shared" si="4"/>
        <v>0</v>
      </c>
      <c r="T11" s="59"/>
      <c r="U11" s="59"/>
      <c r="V11" s="61">
        <f t="shared" si="5"/>
        <v>0</v>
      </c>
      <c r="W11" s="59"/>
      <c r="X11" s="59"/>
      <c r="Y11" s="61">
        <f t="shared" si="6"/>
        <v>0</v>
      </c>
      <c r="Z11" s="59"/>
      <c r="AA11" s="59"/>
      <c r="AB11" s="61">
        <f t="shared" si="7"/>
        <v>0</v>
      </c>
      <c r="AC11" s="59"/>
      <c r="AD11" s="44"/>
      <c r="AE11" s="43">
        <f t="shared" si="8"/>
        <v>0</v>
      </c>
      <c r="AF11" s="59"/>
      <c r="AG11" s="59"/>
      <c r="AH11" s="61">
        <f t="shared" si="9"/>
        <v>0</v>
      </c>
      <c r="AI11" s="59"/>
      <c r="AJ11" s="59"/>
      <c r="AK11" s="61">
        <f t="shared" si="10"/>
        <v>0</v>
      </c>
      <c r="AL11" s="59"/>
      <c r="AM11" s="59"/>
      <c r="AN11" s="61">
        <f t="shared" si="11"/>
        <v>0</v>
      </c>
      <c r="AO11" s="59"/>
      <c r="AP11" s="59"/>
      <c r="AQ11" s="61">
        <f t="shared" si="12"/>
        <v>0</v>
      </c>
      <c r="AR11" s="59"/>
      <c r="AS11" s="59"/>
      <c r="AT11" s="61">
        <f t="shared" si="13"/>
        <v>0</v>
      </c>
      <c r="AU11" s="59"/>
      <c r="AV11" s="44"/>
      <c r="AW11" s="49"/>
      <c r="AX11" s="59"/>
      <c r="AY11" s="44"/>
    </row>
    <row r="12" spans="1:51" x14ac:dyDescent="0.25">
      <c r="B12" s="51"/>
      <c r="C12" s="15"/>
      <c r="D12" s="15"/>
      <c r="E12" s="16"/>
      <c r="F12" s="15"/>
      <c r="G12" s="61">
        <f t="shared" si="0"/>
        <v>0</v>
      </c>
      <c r="H12" s="59"/>
      <c r="I12" s="59"/>
      <c r="J12" s="61">
        <f t="shared" si="1"/>
        <v>0</v>
      </c>
      <c r="K12" s="59"/>
      <c r="L12" s="59"/>
      <c r="M12" s="61">
        <f t="shared" si="2"/>
        <v>0</v>
      </c>
      <c r="N12" s="59"/>
      <c r="O12" s="59"/>
      <c r="P12" s="61">
        <f t="shared" si="3"/>
        <v>0</v>
      </c>
      <c r="Q12" s="59"/>
      <c r="R12" s="59"/>
      <c r="S12" s="61">
        <f t="shared" si="4"/>
        <v>0</v>
      </c>
      <c r="T12" s="59"/>
      <c r="U12" s="59"/>
      <c r="V12" s="61">
        <f t="shared" si="5"/>
        <v>0</v>
      </c>
      <c r="W12" s="59"/>
      <c r="X12" s="59"/>
      <c r="Y12" s="61">
        <f t="shared" si="6"/>
        <v>0</v>
      </c>
      <c r="Z12" s="59"/>
      <c r="AA12" s="59"/>
      <c r="AB12" s="61">
        <f t="shared" si="7"/>
        <v>0</v>
      </c>
      <c r="AC12" s="59"/>
      <c r="AD12" s="44"/>
      <c r="AE12" s="43">
        <f t="shared" si="8"/>
        <v>0</v>
      </c>
      <c r="AF12" s="59"/>
      <c r="AG12" s="59"/>
      <c r="AH12" s="61">
        <f t="shared" si="9"/>
        <v>0</v>
      </c>
      <c r="AI12" s="59"/>
      <c r="AJ12" s="59"/>
      <c r="AK12" s="61">
        <f t="shared" si="10"/>
        <v>0</v>
      </c>
      <c r="AL12" s="59"/>
      <c r="AM12" s="59"/>
      <c r="AN12" s="61">
        <f t="shared" si="11"/>
        <v>0</v>
      </c>
      <c r="AO12" s="59"/>
      <c r="AP12" s="59"/>
      <c r="AQ12" s="61">
        <f t="shared" si="12"/>
        <v>0</v>
      </c>
      <c r="AR12" s="59"/>
      <c r="AS12" s="59"/>
      <c r="AT12" s="61">
        <f t="shared" si="13"/>
        <v>0</v>
      </c>
      <c r="AU12" s="59"/>
      <c r="AV12" s="44"/>
      <c r="AW12" s="49"/>
      <c r="AX12" s="59"/>
      <c r="AY12" s="44"/>
    </row>
    <row r="13" spans="1:51" x14ac:dyDescent="0.25">
      <c r="B13" s="51"/>
      <c r="C13" s="15"/>
      <c r="D13" s="15"/>
      <c r="E13" s="16"/>
      <c r="F13" s="15"/>
      <c r="G13" s="61">
        <f t="shared" si="0"/>
        <v>0</v>
      </c>
      <c r="H13" s="59"/>
      <c r="I13" s="59"/>
      <c r="J13" s="61">
        <f t="shared" si="1"/>
        <v>0</v>
      </c>
      <c r="K13" s="59"/>
      <c r="L13" s="59"/>
      <c r="M13" s="61">
        <f t="shared" si="2"/>
        <v>0</v>
      </c>
      <c r="N13" s="59"/>
      <c r="O13" s="59"/>
      <c r="P13" s="61">
        <f t="shared" si="3"/>
        <v>0</v>
      </c>
      <c r="Q13" s="59"/>
      <c r="R13" s="59"/>
      <c r="S13" s="61">
        <f t="shared" si="4"/>
        <v>0</v>
      </c>
      <c r="T13" s="59"/>
      <c r="U13" s="59"/>
      <c r="V13" s="61">
        <f t="shared" si="5"/>
        <v>0</v>
      </c>
      <c r="W13" s="59"/>
      <c r="X13" s="59"/>
      <c r="Y13" s="61">
        <f t="shared" si="6"/>
        <v>0</v>
      </c>
      <c r="Z13" s="59"/>
      <c r="AA13" s="59"/>
      <c r="AB13" s="61">
        <f t="shared" si="7"/>
        <v>0</v>
      </c>
      <c r="AC13" s="59"/>
      <c r="AD13" s="44"/>
      <c r="AE13" s="43">
        <f t="shared" si="8"/>
        <v>0</v>
      </c>
      <c r="AF13" s="59"/>
      <c r="AG13" s="59"/>
      <c r="AH13" s="61">
        <f t="shared" si="9"/>
        <v>0</v>
      </c>
      <c r="AI13" s="59"/>
      <c r="AJ13" s="59"/>
      <c r="AK13" s="61">
        <f t="shared" si="10"/>
        <v>0</v>
      </c>
      <c r="AL13" s="59"/>
      <c r="AM13" s="59"/>
      <c r="AN13" s="61">
        <f t="shared" si="11"/>
        <v>0</v>
      </c>
      <c r="AO13" s="59"/>
      <c r="AP13" s="59"/>
      <c r="AQ13" s="61">
        <f t="shared" si="12"/>
        <v>0</v>
      </c>
      <c r="AR13" s="59"/>
      <c r="AS13" s="59"/>
      <c r="AT13" s="61">
        <f t="shared" si="13"/>
        <v>0</v>
      </c>
      <c r="AU13" s="59"/>
      <c r="AV13" s="44"/>
      <c r="AW13" s="49"/>
      <c r="AX13" s="59"/>
      <c r="AY13" s="44"/>
    </row>
    <row r="14" spans="1:51" x14ac:dyDescent="0.25">
      <c r="B14" s="51"/>
      <c r="C14" s="15"/>
      <c r="D14" s="15"/>
      <c r="E14" s="16"/>
      <c r="F14" s="15"/>
      <c r="G14" s="61">
        <f t="shared" si="0"/>
        <v>0</v>
      </c>
      <c r="H14" s="59"/>
      <c r="I14" s="59"/>
      <c r="J14" s="61">
        <f t="shared" si="1"/>
        <v>0</v>
      </c>
      <c r="K14" s="59"/>
      <c r="L14" s="59"/>
      <c r="M14" s="61">
        <f t="shared" si="2"/>
        <v>0</v>
      </c>
      <c r="N14" s="59"/>
      <c r="O14" s="59"/>
      <c r="P14" s="61">
        <f t="shared" si="3"/>
        <v>0</v>
      </c>
      <c r="Q14" s="59"/>
      <c r="R14" s="59"/>
      <c r="S14" s="61">
        <f t="shared" si="4"/>
        <v>0</v>
      </c>
      <c r="T14" s="59"/>
      <c r="U14" s="59"/>
      <c r="V14" s="61">
        <f t="shared" si="5"/>
        <v>0</v>
      </c>
      <c r="W14" s="59"/>
      <c r="X14" s="59"/>
      <c r="Y14" s="61">
        <f t="shared" si="6"/>
        <v>0</v>
      </c>
      <c r="Z14" s="59"/>
      <c r="AA14" s="59"/>
      <c r="AB14" s="61">
        <f t="shared" si="7"/>
        <v>0</v>
      </c>
      <c r="AC14" s="59"/>
      <c r="AD14" s="44"/>
      <c r="AE14" s="43">
        <f t="shared" si="8"/>
        <v>0</v>
      </c>
      <c r="AF14" s="59"/>
      <c r="AG14" s="59"/>
      <c r="AH14" s="61">
        <f t="shared" si="9"/>
        <v>0</v>
      </c>
      <c r="AI14" s="59"/>
      <c r="AJ14" s="59"/>
      <c r="AK14" s="61">
        <f t="shared" si="10"/>
        <v>0</v>
      </c>
      <c r="AL14" s="59"/>
      <c r="AM14" s="59"/>
      <c r="AN14" s="61">
        <f t="shared" si="11"/>
        <v>0</v>
      </c>
      <c r="AO14" s="59"/>
      <c r="AP14" s="59"/>
      <c r="AQ14" s="61">
        <f t="shared" si="12"/>
        <v>0</v>
      </c>
      <c r="AR14" s="59"/>
      <c r="AS14" s="59"/>
      <c r="AT14" s="61">
        <f t="shared" si="13"/>
        <v>0</v>
      </c>
      <c r="AU14" s="59"/>
      <c r="AV14" s="44"/>
      <c r="AW14" s="49"/>
      <c r="AX14" s="59"/>
      <c r="AY14" s="44"/>
    </row>
    <row r="15" spans="1:51" x14ac:dyDescent="0.25">
      <c r="B15" s="51"/>
      <c r="C15" s="15"/>
      <c r="D15" s="15"/>
      <c r="E15" s="16"/>
      <c r="F15" s="15"/>
      <c r="G15" s="61">
        <f t="shared" si="0"/>
        <v>0</v>
      </c>
      <c r="H15" s="59"/>
      <c r="I15" s="59"/>
      <c r="J15" s="61">
        <f t="shared" si="1"/>
        <v>0</v>
      </c>
      <c r="K15" s="59"/>
      <c r="L15" s="59"/>
      <c r="M15" s="61">
        <f t="shared" si="2"/>
        <v>0</v>
      </c>
      <c r="N15" s="59"/>
      <c r="O15" s="59"/>
      <c r="P15" s="61">
        <f t="shared" si="3"/>
        <v>0</v>
      </c>
      <c r="Q15" s="59"/>
      <c r="R15" s="59"/>
      <c r="S15" s="61">
        <f t="shared" si="4"/>
        <v>0</v>
      </c>
      <c r="T15" s="59"/>
      <c r="U15" s="59"/>
      <c r="V15" s="61">
        <f t="shared" si="5"/>
        <v>0</v>
      </c>
      <c r="W15" s="59"/>
      <c r="X15" s="59"/>
      <c r="Y15" s="61">
        <f t="shared" si="6"/>
        <v>0</v>
      </c>
      <c r="Z15" s="59"/>
      <c r="AA15" s="59"/>
      <c r="AB15" s="61">
        <f t="shared" si="7"/>
        <v>0</v>
      </c>
      <c r="AC15" s="59"/>
      <c r="AD15" s="44"/>
      <c r="AE15" s="43">
        <f t="shared" si="8"/>
        <v>0</v>
      </c>
      <c r="AF15" s="59"/>
      <c r="AG15" s="59"/>
      <c r="AH15" s="61">
        <f t="shared" si="9"/>
        <v>0</v>
      </c>
      <c r="AI15" s="59"/>
      <c r="AJ15" s="59"/>
      <c r="AK15" s="61">
        <f t="shared" si="10"/>
        <v>0</v>
      </c>
      <c r="AL15" s="59"/>
      <c r="AM15" s="59"/>
      <c r="AN15" s="61">
        <f t="shared" si="11"/>
        <v>0</v>
      </c>
      <c r="AO15" s="59"/>
      <c r="AP15" s="59"/>
      <c r="AQ15" s="61">
        <f t="shared" si="12"/>
        <v>0</v>
      </c>
      <c r="AR15" s="59"/>
      <c r="AS15" s="59"/>
      <c r="AT15" s="61">
        <f t="shared" si="13"/>
        <v>0</v>
      </c>
      <c r="AU15" s="59"/>
      <c r="AV15" s="44"/>
      <c r="AW15" s="49"/>
      <c r="AX15" s="59"/>
      <c r="AY15" s="44"/>
    </row>
    <row r="16" spans="1:51" x14ac:dyDescent="0.25">
      <c r="B16" s="51"/>
      <c r="C16" s="15"/>
      <c r="D16" s="15"/>
      <c r="E16" s="16"/>
      <c r="F16" s="15"/>
      <c r="G16" s="61">
        <f t="shared" si="0"/>
        <v>0</v>
      </c>
      <c r="H16" s="59"/>
      <c r="I16" s="59"/>
      <c r="J16" s="61">
        <f t="shared" si="1"/>
        <v>0</v>
      </c>
      <c r="K16" s="59"/>
      <c r="L16" s="59"/>
      <c r="M16" s="61">
        <f t="shared" si="2"/>
        <v>0</v>
      </c>
      <c r="N16" s="59"/>
      <c r="O16" s="59"/>
      <c r="P16" s="61">
        <f t="shared" si="3"/>
        <v>0</v>
      </c>
      <c r="Q16" s="59"/>
      <c r="R16" s="59"/>
      <c r="S16" s="61">
        <f t="shared" si="4"/>
        <v>0</v>
      </c>
      <c r="T16" s="59"/>
      <c r="U16" s="59"/>
      <c r="V16" s="61">
        <f t="shared" si="5"/>
        <v>0</v>
      </c>
      <c r="W16" s="59"/>
      <c r="X16" s="59"/>
      <c r="Y16" s="61">
        <f t="shared" si="6"/>
        <v>0</v>
      </c>
      <c r="Z16" s="59"/>
      <c r="AA16" s="59"/>
      <c r="AB16" s="61">
        <f t="shared" si="7"/>
        <v>0</v>
      </c>
      <c r="AC16" s="59"/>
      <c r="AD16" s="44"/>
      <c r="AE16" s="43">
        <f t="shared" si="8"/>
        <v>0</v>
      </c>
      <c r="AF16" s="59"/>
      <c r="AG16" s="59"/>
      <c r="AH16" s="61">
        <f t="shared" si="9"/>
        <v>0</v>
      </c>
      <c r="AI16" s="59"/>
      <c r="AJ16" s="59"/>
      <c r="AK16" s="61">
        <f t="shared" si="10"/>
        <v>0</v>
      </c>
      <c r="AL16" s="59"/>
      <c r="AM16" s="59"/>
      <c r="AN16" s="61">
        <f t="shared" si="11"/>
        <v>0</v>
      </c>
      <c r="AO16" s="59"/>
      <c r="AP16" s="59"/>
      <c r="AQ16" s="61">
        <f t="shared" si="12"/>
        <v>0</v>
      </c>
      <c r="AR16" s="59"/>
      <c r="AS16" s="59"/>
      <c r="AT16" s="61">
        <f t="shared" si="13"/>
        <v>0</v>
      </c>
      <c r="AU16" s="59"/>
      <c r="AV16" s="44"/>
      <c r="AW16" s="49"/>
      <c r="AX16" s="59"/>
      <c r="AY16" s="44"/>
    </row>
    <row r="17" spans="1:51" x14ac:dyDescent="0.25">
      <c r="B17" s="52"/>
      <c r="C17" s="29"/>
      <c r="D17" s="29"/>
      <c r="E17" s="30"/>
      <c r="F17" s="29"/>
      <c r="G17" s="61">
        <f t="shared" si="0"/>
        <v>0</v>
      </c>
      <c r="H17" s="59"/>
      <c r="I17" s="59"/>
      <c r="J17" s="61">
        <f t="shared" si="1"/>
        <v>0</v>
      </c>
      <c r="K17" s="59"/>
      <c r="L17" s="59"/>
      <c r="M17" s="61">
        <f t="shared" si="2"/>
        <v>0</v>
      </c>
      <c r="N17" s="59"/>
      <c r="O17" s="59"/>
      <c r="P17" s="61">
        <f t="shared" si="3"/>
        <v>0</v>
      </c>
      <c r="Q17" s="59"/>
      <c r="R17" s="59"/>
      <c r="S17" s="61">
        <f t="shared" si="4"/>
        <v>0</v>
      </c>
      <c r="T17" s="59"/>
      <c r="U17" s="59"/>
      <c r="V17" s="61">
        <f t="shared" si="5"/>
        <v>0</v>
      </c>
      <c r="W17" s="59"/>
      <c r="X17" s="59"/>
      <c r="Y17" s="61">
        <f t="shared" si="6"/>
        <v>0</v>
      </c>
      <c r="Z17" s="59"/>
      <c r="AA17" s="59"/>
      <c r="AB17" s="61">
        <f t="shared" si="7"/>
        <v>0</v>
      </c>
      <c r="AC17" s="59"/>
      <c r="AD17" s="44"/>
      <c r="AE17" s="43">
        <f t="shared" si="8"/>
        <v>0</v>
      </c>
      <c r="AF17" s="59"/>
      <c r="AG17" s="59"/>
      <c r="AH17" s="61">
        <f t="shared" si="9"/>
        <v>0</v>
      </c>
      <c r="AI17" s="59"/>
      <c r="AJ17" s="59"/>
      <c r="AK17" s="61">
        <f t="shared" si="10"/>
        <v>0</v>
      </c>
      <c r="AL17" s="59"/>
      <c r="AM17" s="59"/>
      <c r="AN17" s="61">
        <f t="shared" si="11"/>
        <v>0</v>
      </c>
      <c r="AO17" s="59"/>
      <c r="AP17" s="59"/>
      <c r="AQ17" s="61">
        <f t="shared" si="12"/>
        <v>0</v>
      </c>
      <c r="AR17" s="59"/>
      <c r="AS17" s="59"/>
      <c r="AT17" s="61">
        <f t="shared" si="13"/>
        <v>0</v>
      </c>
      <c r="AU17" s="59"/>
      <c r="AV17" s="44"/>
      <c r="AW17" s="49"/>
      <c r="AX17" s="59"/>
      <c r="AY17" s="44"/>
    </row>
    <row r="18" spans="1:51" ht="17.25" x14ac:dyDescent="0.25">
      <c r="A18" s="27"/>
      <c r="B18" s="352" t="s">
        <v>41</v>
      </c>
      <c r="C18" s="353"/>
      <c r="D18" s="353"/>
      <c r="E18" s="353"/>
      <c r="F18" s="353"/>
      <c r="G18" s="31">
        <f t="shared" ref="G18:AV18" si="14">SUM(G9:G17)</f>
        <v>0</v>
      </c>
      <c r="H18" s="31">
        <f t="shared" si="14"/>
        <v>0</v>
      </c>
      <c r="I18" s="31">
        <f t="shared" si="14"/>
        <v>0</v>
      </c>
      <c r="J18" s="31">
        <f t="shared" si="14"/>
        <v>0</v>
      </c>
      <c r="K18" s="31">
        <f t="shared" si="14"/>
        <v>0</v>
      </c>
      <c r="L18" s="31">
        <f t="shared" si="14"/>
        <v>0</v>
      </c>
      <c r="M18" s="31">
        <f t="shared" si="14"/>
        <v>0</v>
      </c>
      <c r="N18" s="31">
        <f t="shared" si="14"/>
        <v>0</v>
      </c>
      <c r="O18" s="31">
        <f t="shared" si="14"/>
        <v>0</v>
      </c>
      <c r="P18" s="31">
        <f t="shared" si="14"/>
        <v>0</v>
      </c>
      <c r="Q18" s="31">
        <f t="shared" si="14"/>
        <v>0</v>
      </c>
      <c r="R18" s="31">
        <f t="shared" si="14"/>
        <v>0</v>
      </c>
      <c r="S18" s="31">
        <f t="shared" si="14"/>
        <v>0</v>
      </c>
      <c r="T18" s="31">
        <f t="shared" si="14"/>
        <v>0</v>
      </c>
      <c r="U18" s="31">
        <f t="shared" si="14"/>
        <v>0</v>
      </c>
      <c r="V18" s="31">
        <f t="shared" si="14"/>
        <v>0</v>
      </c>
      <c r="W18" s="31">
        <f t="shared" si="14"/>
        <v>0</v>
      </c>
      <c r="X18" s="31">
        <f t="shared" si="14"/>
        <v>0</v>
      </c>
      <c r="Y18" s="31">
        <f t="shared" si="14"/>
        <v>0</v>
      </c>
      <c r="Z18" s="31">
        <f t="shared" si="14"/>
        <v>0</v>
      </c>
      <c r="AA18" s="31">
        <f t="shared" si="14"/>
        <v>0</v>
      </c>
      <c r="AB18" s="31">
        <f t="shared" si="14"/>
        <v>0</v>
      </c>
      <c r="AC18" s="31">
        <f t="shared" si="14"/>
        <v>0</v>
      </c>
      <c r="AD18" s="45">
        <f t="shared" si="14"/>
        <v>0</v>
      </c>
      <c r="AE18" s="43">
        <f t="shared" si="14"/>
        <v>0</v>
      </c>
      <c r="AF18" s="31">
        <f t="shared" si="14"/>
        <v>0</v>
      </c>
      <c r="AG18" s="31">
        <f t="shared" si="14"/>
        <v>0</v>
      </c>
      <c r="AH18" s="31">
        <f t="shared" si="14"/>
        <v>0</v>
      </c>
      <c r="AI18" s="31">
        <f t="shared" si="14"/>
        <v>0</v>
      </c>
      <c r="AJ18" s="31">
        <f t="shared" si="14"/>
        <v>0</v>
      </c>
      <c r="AK18" s="31">
        <f t="shared" si="14"/>
        <v>0</v>
      </c>
      <c r="AL18" s="31">
        <f t="shared" si="14"/>
        <v>0</v>
      </c>
      <c r="AM18" s="31">
        <f t="shared" si="14"/>
        <v>0</v>
      </c>
      <c r="AN18" s="31">
        <f t="shared" si="14"/>
        <v>0</v>
      </c>
      <c r="AO18" s="31">
        <f t="shared" si="14"/>
        <v>0</v>
      </c>
      <c r="AP18" s="31">
        <f t="shared" si="14"/>
        <v>0</v>
      </c>
      <c r="AQ18" s="31">
        <f t="shared" si="14"/>
        <v>0</v>
      </c>
      <c r="AR18" s="31">
        <f t="shared" si="14"/>
        <v>0</v>
      </c>
      <c r="AS18" s="31">
        <f t="shared" si="14"/>
        <v>0</v>
      </c>
      <c r="AT18" s="31">
        <f t="shared" si="14"/>
        <v>0</v>
      </c>
      <c r="AU18" s="31">
        <f t="shared" si="14"/>
        <v>0</v>
      </c>
      <c r="AV18" s="45">
        <f t="shared" si="14"/>
        <v>0</v>
      </c>
      <c r="AW18" s="43" t="s">
        <v>44</v>
      </c>
      <c r="AX18" s="31" t="s">
        <v>44</v>
      </c>
      <c r="AY18" s="45" t="s">
        <v>44</v>
      </c>
    </row>
    <row r="19" spans="1:51" x14ac:dyDescent="0.25">
      <c r="B19" s="352" t="s">
        <v>23</v>
      </c>
      <c r="C19" s="353"/>
      <c r="D19" s="353"/>
      <c r="E19" s="353"/>
      <c r="F19" s="353"/>
      <c r="G19" s="31">
        <f t="shared" ref="G19:AV19" si="15">SUMIF($E9:$E17,"Վարկային ծրագիր",G9:G17)</f>
        <v>0</v>
      </c>
      <c r="H19" s="31">
        <f t="shared" si="15"/>
        <v>0</v>
      </c>
      <c r="I19" s="31">
        <f t="shared" si="15"/>
        <v>0</v>
      </c>
      <c r="J19" s="31">
        <f t="shared" si="15"/>
        <v>0</v>
      </c>
      <c r="K19" s="31">
        <f t="shared" si="15"/>
        <v>0</v>
      </c>
      <c r="L19" s="31">
        <f t="shared" si="15"/>
        <v>0</v>
      </c>
      <c r="M19" s="31">
        <f t="shared" si="15"/>
        <v>0</v>
      </c>
      <c r="N19" s="31">
        <f t="shared" si="15"/>
        <v>0</v>
      </c>
      <c r="O19" s="31">
        <f t="shared" si="15"/>
        <v>0</v>
      </c>
      <c r="P19" s="31">
        <f t="shared" si="15"/>
        <v>0</v>
      </c>
      <c r="Q19" s="31">
        <f t="shared" si="15"/>
        <v>0</v>
      </c>
      <c r="R19" s="31">
        <f t="shared" si="15"/>
        <v>0</v>
      </c>
      <c r="S19" s="31">
        <f t="shared" si="15"/>
        <v>0</v>
      </c>
      <c r="T19" s="31">
        <f t="shared" si="15"/>
        <v>0</v>
      </c>
      <c r="U19" s="31">
        <f t="shared" si="15"/>
        <v>0</v>
      </c>
      <c r="V19" s="31">
        <f t="shared" si="15"/>
        <v>0</v>
      </c>
      <c r="W19" s="31">
        <f t="shared" si="15"/>
        <v>0</v>
      </c>
      <c r="X19" s="31">
        <f t="shared" si="15"/>
        <v>0</v>
      </c>
      <c r="Y19" s="31">
        <f t="shared" si="15"/>
        <v>0</v>
      </c>
      <c r="Z19" s="31">
        <f t="shared" si="15"/>
        <v>0</v>
      </c>
      <c r="AA19" s="31">
        <f t="shared" si="15"/>
        <v>0</v>
      </c>
      <c r="AB19" s="31">
        <f t="shared" si="15"/>
        <v>0</v>
      </c>
      <c r="AC19" s="31">
        <f t="shared" si="15"/>
        <v>0</v>
      </c>
      <c r="AD19" s="45">
        <f t="shared" si="15"/>
        <v>0</v>
      </c>
      <c r="AE19" s="43">
        <f t="shared" si="15"/>
        <v>0</v>
      </c>
      <c r="AF19" s="31">
        <f t="shared" si="15"/>
        <v>0</v>
      </c>
      <c r="AG19" s="31">
        <f t="shared" si="15"/>
        <v>0</v>
      </c>
      <c r="AH19" s="31">
        <f t="shared" si="15"/>
        <v>0</v>
      </c>
      <c r="AI19" s="31">
        <f t="shared" si="15"/>
        <v>0</v>
      </c>
      <c r="AJ19" s="31">
        <f t="shared" si="15"/>
        <v>0</v>
      </c>
      <c r="AK19" s="31">
        <f t="shared" si="15"/>
        <v>0</v>
      </c>
      <c r="AL19" s="31">
        <f t="shared" si="15"/>
        <v>0</v>
      </c>
      <c r="AM19" s="31">
        <f t="shared" si="15"/>
        <v>0</v>
      </c>
      <c r="AN19" s="31">
        <f t="shared" si="15"/>
        <v>0</v>
      </c>
      <c r="AO19" s="31">
        <f t="shared" si="15"/>
        <v>0</v>
      </c>
      <c r="AP19" s="31">
        <f t="shared" si="15"/>
        <v>0</v>
      </c>
      <c r="AQ19" s="31">
        <f t="shared" si="15"/>
        <v>0</v>
      </c>
      <c r="AR19" s="31">
        <f t="shared" si="15"/>
        <v>0</v>
      </c>
      <c r="AS19" s="31">
        <f t="shared" si="15"/>
        <v>0</v>
      </c>
      <c r="AT19" s="31">
        <f t="shared" si="15"/>
        <v>0</v>
      </c>
      <c r="AU19" s="31">
        <f t="shared" si="15"/>
        <v>0</v>
      </c>
      <c r="AV19" s="45">
        <f t="shared" si="15"/>
        <v>0</v>
      </c>
      <c r="AW19" s="43" t="s">
        <v>44</v>
      </c>
      <c r="AX19" s="31" t="s">
        <v>44</v>
      </c>
      <c r="AY19" s="45" t="s">
        <v>44</v>
      </c>
    </row>
    <row r="20" spans="1:51" x14ac:dyDescent="0.25">
      <c r="B20" s="352" t="s">
        <v>24</v>
      </c>
      <c r="C20" s="353"/>
      <c r="D20" s="353"/>
      <c r="E20" s="353"/>
      <c r="F20" s="353"/>
      <c r="G20" s="31">
        <f t="shared" ref="G20:AV20" si="16">SUMIF($E9:$E17,"Դրամաշնորհային ծրագիր",G9:G17)</f>
        <v>0</v>
      </c>
      <c r="H20" s="31">
        <f>SUMIF($E9:$E17,"Դրամաշնորհային ծրագիր",H9:H17)</f>
        <v>0</v>
      </c>
      <c r="I20" s="31">
        <f t="shared" si="16"/>
        <v>0</v>
      </c>
      <c r="J20" s="31">
        <f t="shared" si="16"/>
        <v>0</v>
      </c>
      <c r="K20" s="31">
        <f t="shared" si="16"/>
        <v>0</v>
      </c>
      <c r="L20" s="31">
        <f t="shared" si="16"/>
        <v>0</v>
      </c>
      <c r="M20" s="31">
        <f t="shared" si="16"/>
        <v>0</v>
      </c>
      <c r="N20" s="31">
        <f t="shared" si="16"/>
        <v>0</v>
      </c>
      <c r="O20" s="31">
        <f t="shared" si="16"/>
        <v>0</v>
      </c>
      <c r="P20" s="31">
        <f t="shared" si="16"/>
        <v>0</v>
      </c>
      <c r="Q20" s="31">
        <f t="shared" si="16"/>
        <v>0</v>
      </c>
      <c r="R20" s="31">
        <f t="shared" si="16"/>
        <v>0</v>
      </c>
      <c r="S20" s="31">
        <f t="shared" si="16"/>
        <v>0</v>
      </c>
      <c r="T20" s="31">
        <f t="shared" si="16"/>
        <v>0</v>
      </c>
      <c r="U20" s="31">
        <f t="shared" si="16"/>
        <v>0</v>
      </c>
      <c r="V20" s="31">
        <f t="shared" si="16"/>
        <v>0</v>
      </c>
      <c r="W20" s="31">
        <f t="shared" si="16"/>
        <v>0</v>
      </c>
      <c r="X20" s="31">
        <f t="shared" si="16"/>
        <v>0</v>
      </c>
      <c r="Y20" s="31">
        <f t="shared" si="16"/>
        <v>0</v>
      </c>
      <c r="Z20" s="31">
        <f t="shared" si="16"/>
        <v>0</v>
      </c>
      <c r="AA20" s="31">
        <f t="shared" si="16"/>
        <v>0</v>
      </c>
      <c r="AB20" s="31">
        <f t="shared" si="16"/>
        <v>0</v>
      </c>
      <c r="AC20" s="31">
        <f t="shared" si="16"/>
        <v>0</v>
      </c>
      <c r="AD20" s="45">
        <f t="shared" si="16"/>
        <v>0</v>
      </c>
      <c r="AE20" s="43">
        <f t="shared" si="16"/>
        <v>0</v>
      </c>
      <c r="AF20" s="31">
        <f t="shared" si="16"/>
        <v>0</v>
      </c>
      <c r="AG20" s="31">
        <f t="shared" si="16"/>
        <v>0</v>
      </c>
      <c r="AH20" s="31">
        <f t="shared" si="16"/>
        <v>0</v>
      </c>
      <c r="AI20" s="31">
        <f t="shared" si="16"/>
        <v>0</v>
      </c>
      <c r="AJ20" s="31">
        <f t="shared" si="16"/>
        <v>0</v>
      </c>
      <c r="AK20" s="31">
        <f t="shared" si="16"/>
        <v>0</v>
      </c>
      <c r="AL20" s="31">
        <f t="shared" si="16"/>
        <v>0</v>
      </c>
      <c r="AM20" s="31">
        <f t="shared" si="16"/>
        <v>0</v>
      </c>
      <c r="AN20" s="31">
        <f t="shared" si="16"/>
        <v>0</v>
      </c>
      <c r="AO20" s="31">
        <f t="shared" si="16"/>
        <v>0</v>
      </c>
      <c r="AP20" s="31">
        <f t="shared" si="16"/>
        <v>0</v>
      </c>
      <c r="AQ20" s="31">
        <f t="shared" si="16"/>
        <v>0</v>
      </c>
      <c r="AR20" s="31">
        <f t="shared" si="16"/>
        <v>0</v>
      </c>
      <c r="AS20" s="31">
        <f t="shared" si="16"/>
        <v>0</v>
      </c>
      <c r="AT20" s="31">
        <f t="shared" si="16"/>
        <v>0</v>
      </c>
      <c r="AU20" s="31">
        <f t="shared" si="16"/>
        <v>0</v>
      </c>
      <c r="AV20" s="45">
        <f t="shared" si="16"/>
        <v>0</v>
      </c>
      <c r="AW20" s="43" t="s">
        <v>44</v>
      </c>
      <c r="AX20" s="31" t="s">
        <v>44</v>
      </c>
      <c r="AY20" s="45" t="s">
        <v>44</v>
      </c>
    </row>
    <row r="21" spans="1:51" ht="17.25" customHeight="1" x14ac:dyDescent="0.25"/>
    <row r="23" spans="1:51" x14ac:dyDescent="0.25">
      <c r="B23" s="93" t="s">
        <v>237</v>
      </c>
      <c r="C23" s="71"/>
      <c r="D23" s="72"/>
      <c r="E23" s="74"/>
      <c r="F23" s="74"/>
      <c r="G23" s="74"/>
      <c r="H23" s="74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5" t="s">
        <v>132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</row>
    <row r="2" spans="1:49" ht="17.25" x14ac:dyDescent="0.25">
      <c r="A2" s="7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</row>
    <row r="3" spans="1:49" s="64" customFormat="1" ht="17.25" x14ac:dyDescent="0.25">
      <c r="A3" s="75" t="s">
        <v>137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</row>
    <row r="4" spans="1:49" ht="15.75" thickBot="1" x14ac:dyDescent="0.3">
      <c r="A4" s="363"/>
      <c r="B4" s="363"/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</row>
    <row r="5" spans="1:49" ht="15" customHeight="1" x14ac:dyDescent="0.25">
      <c r="B5" s="367" t="s">
        <v>8</v>
      </c>
      <c r="C5" s="354"/>
      <c r="D5" s="354" t="s">
        <v>52</v>
      </c>
      <c r="E5" s="354" t="s">
        <v>122</v>
      </c>
      <c r="F5" s="354"/>
      <c r="G5" s="354"/>
      <c r="H5" s="354" t="s">
        <v>146</v>
      </c>
      <c r="I5" s="354"/>
      <c r="J5" s="354"/>
      <c r="K5" s="354" t="s">
        <v>147</v>
      </c>
      <c r="L5" s="354"/>
      <c r="M5" s="354"/>
      <c r="N5" s="354" t="s">
        <v>148</v>
      </c>
      <c r="O5" s="354"/>
      <c r="P5" s="354"/>
      <c r="Q5" s="354" t="s">
        <v>22</v>
      </c>
      <c r="R5" s="354"/>
      <c r="S5" s="354"/>
      <c r="T5" s="354" t="s">
        <v>16</v>
      </c>
      <c r="U5" s="354"/>
      <c r="V5" s="354"/>
      <c r="W5" s="354"/>
      <c r="X5" s="354"/>
      <c r="Y5" s="354"/>
      <c r="Z5" s="354"/>
      <c r="AA5" s="354"/>
      <c r="AB5" s="355"/>
      <c r="AC5" s="361" t="s">
        <v>150</v>
      </c>
      <c r="AD5" s="342"/>
      <c r="AE5" s="342"/>
      <c r="AF5" s="342" t="s">
        <v>151</v>
      </c>
      <c r="AG5" s="342"/>
      <c r="AH5" s="342"/>
      <c r="AI5" s="342"/>
      <c r="AJ5" s="342"/>
      <c r="AK5" s="342"/>
      <c r="AL5" s="342"/>
      <c r="AM5" s="342"/>
      <c r="AN5" s="342"/>
      <c r="AO5" s="342"/>
      <c r="AP5" s="342"/>
      <c r="AQ5" s="342"/>
      <c r="AR5" s="342"/>
      <c r="AS5" s="342"/>
      <c r="AT5" s="343"/>
      <c r="AU5" s="344" t="s">
        <v>28</v>
      </c>
      <c r="AV5" s="346" t="s">
        <v>29</v>
      </c>
      <c r="AW5" s="348" t="s">
        <v>117</v>
      </c>
    </row>
    <row r="6" spans="1:49" ht="23.25" customHeight="1" x14ac:dyDescent="0.25">
      <c r="B6" s="368"/>
      <c r="C6" s="338"/>
      <c r="D6" s="338"/>
      <c r="E6" s="338"/>
      <c r="F6" s="338"/>
      <c r="G6" s="338"/>
      <c r="H6" s="338"/>
      <c r="I6" s="338"/>
      <c r="J6" s="338"/>
      <c r="K6" s="338"/>
      <c r="L6" s="338"/>
      <c r="M6" s="338"/>
      <c r="N6" s="338"/>
      <c r="O6" s="338"/>
      <c r="P6" s="338"/>
      <c r="Q6" s="338"/>
      <c r="R6" s="338"/>
      <c r="S6" s="338"/>
      <c r="T6" s="338" t="s">
        <v>7</v>
      </c>
      <c r="U6" s="338"/>
      <c r="V6" s="338"/>
      <c r="W6" s="338" t="s">
        <v>116</v>
      </c>
      <c r="X6" s="338"/>
      <c r="Y6" s="338"/>
      <c r="Z6" s="338" t="s">
        <v>149</v>
      </c>
      <c r="AA6" s="338"/>
      <c r="AB6" s="360"/>
      <c r="AC6" s="362"/>
      <c r="AD6" s="350"/>
      <c r="AE6" s="350"/>
      <c r="AF6" s="350" t="s">
        <v>30</v>
      </c>
      <c r="AG6" s="350"/>
      <c r="AH6" s="350"/>
      <c r="AI6" s="350" t="s">
        <v>31</v>
      </c>
      <c r="AJ6" s="350"/>
      <c r="AK6" s="350"/>
      <c r="AL6" s="350" t="s">
        <v>32</v>
      </c>
      <c r="AM6" s="350"/>
      <c r="AN6" s="350"/>
      <c r="AO6" s="350" t="s">
        <v>33</v>
      </c>
      <c r="AP6" s="350"/>
      <c r="AQ6" s="350"/>
      <c r="AR6" s="350" t="s">
        <v>34</v>
      </c>
      <c r="AS6" s="350"/>
      <c r="AT6" s="351"/>
      <c r="AU6" s="345"/>
      <c r="AV6" s="347"/>
      <c r="AW6" s="349"/>
    </row>
    <row r="7" spans="1:49" ht="126" customHeight="1" x14ac:dyDescent="0.25">
      <c r="B7" s="50" t="s">
        <v>2</v>
      </c>
      <c r="C7" s="58" t="s">
        <v>25</v>
      </c>
      <c r="D7" s="338"/>
      <c r="E7" s="63" t="s">
        <v>12</v>
      </c>
      <c r="F7" s="63" t="s">
        <v>20</v>
      </c>
      <c r="G7" s="63" t="s">
        <v>21</v>
      </c>
      <c r="H7" s="63" t="s">
        <v>12</v>
      </c>
      <c r="I7" s="63" t="s">
        <v>20</v>
      </c>
      <c r="J7" s="63" t="s">
        <v>21</v>
      </c>
      <c r="K7" s="63" t="s">
        <v>12</v>
      </c>
      <c r="L7" s="63" t="s">
        <v>20</v>
      </c>
      <c r="M7" s="63" t="s">
        <v>21</v>
      </c>
      <c r="N7" s="63" t="s">
        <v>12</v>
      </c>
      <c r="O7" s="63" t="s">
        <v>20</v>
      </c>
      <c r="P7" s="63" t="s">
        <v>21</v>
      </c>
      <c r="Q7" s="63" t="s">
        <v>12</v>
      </c>
      <c r="R7" s="63" t="s">
        <v>20</v>
      </c>
      <c r="S7" s="63" t="s">
        <v>21</v>
      </c>
      <c r="T7" s="28" t="s">
        <v>12</v>
      </c>
      <c r="U7" s="28" t="s">
        <v>20</v>
      </c>
      <c r="V7" s="28" t="s">
        <v>21</v>
      </c>
      <c r="W7" s="28" t="s">
        <v>12</v>
      </c>
      <c r="X7" s="28" t="s">
        <v>20</v>
      </c>
      <c r="Y7" s="28" t="s">
        <v>21</v>
      </c>
      <c r="Z7" s="28" t="s">
        <v>12</v>
      </c>
      <c r="AA7" s="28" t="s">
        <v>20</v>
      </c>
      <c r="AB7" s="62" t="s">
        <v>21</v>
      </c>
      <c r="AC7" s="41" t="s">
        <v>12</v>
      </c>
      <c r="AD7" s="40" t="s">
        <v>20</v>
      </c>
      <c r="AE7" s="40" t="s">
        <v>21</v>
      </c>
      <c r="AF7" s="40" t="s">
        <v>12</v>
      </c>
      <c r="AG7" s="40" t="s">
        <v>20</v>
      </c>
      <c r="AH7" s="40" t="s">
        <v>21</v>
      </c>
      <c r="AI7" s="40" t="s">
        <v>12</v>
      </c>
      <c r="AJ7" s="40" t="s">
        <v>20</v>
      </c>
      <c r="AK7" s="40" t="s">
        <v>21</v>
      </c>
      <c r="AL7" s="40" t="s">
        <v>12</v>
      </c>
      <c r="AM7" s="40" t="s">
        <v>20</v>
      </c>
      <c r="AN7" s="40" t="s">
        <v>21</v>
      </c>
      <c r="AO7" s="40" t="s">
        <v>12</v>
      </c>
      <c r="AP7" s="40" t="s">
        <v>20</v>
      </c>
      <c r="AQ7" s="40" t="s">
        <v>21</v>
      </c>
      <c r="AR7" s="40" t="s">
        <v>12</v>
      </c>
      <c r="AS7" s="40" t="s">
        <v>20</v>
      </c>
      <c r="AT7" s="42" t="s">
        <v>21</v>
      </c>
      <c r="AU7" s="345"/>
      <c r="AV7" s="347"/>
      <c r="AW7" s="349"/>
    </row>
    <row r="8" spans="1:49" x14ac:dyDescent="0.25">
      <c r="B8" s="51"/>
      <c r="C8" s="15"/>
      <c r="D8" s="15"/>
      <c r="E8" s="61">
        <f>F8+G8</f>
        <v>0</v>
      </c>
      <c r="F8" s="59"/>
      <c r="G8" s="59"/>
      <c r="H8" s="61">
        <f>I8+J8</f>
        <v>0</v>
      </c>
      <c r="I8" s="59"/>
      <c r="J8" s="59"/>
      <c r="K8" s="61">
        <f>L8+M8</f>
        <v>0</v>
      </c>
      <c r="L8" s="59"/>
      <c r="M8" s="59"/>
      <c r="N8" s="61">
        <f>O8+P8</f>
        <v>0</v>
      </c>
      <c r="O8" s="59"/>
      <c r="P8" s="59"/>
      <c r="Q8" s="61">
        <f>R8+S8</f>
        <v>0</v>
      </c>
      <c r="R8" s="59"/>
      <c r="S8" s="59"/>
      <c r="T8" s="61">
        <f>U8+V8</f>
        <v>0</v>
      </c>
      <c r="U8" s="59"/>
      <c r="V8" s="59"/>
      <c r="W8" s="61">
        <f>X8+Y8</f>
        <v>0</v>
      </c>
      <c r="X8" s="59"/>
      <c r="Y8" s="59"/>
      <c r="Z8" s="61">
        <f>AA8+AB8</f>
        <v>0</v>
      </c>
      <c r="AA8" s="59"/>
      <c r="AB8" s="59"/>
      <c r="AC8" s="61">
        <f>AD8+AE8</f>
        <v>0</v>
      </c>
      <c r="AD8" s="59"/>
      <c r="AE8" s="59"/>
      <c r="AF8" s="61">
        <f>AG8+AH8</f>
        <v>0</v>
      </c>
      <c r="AG8" s="59"/>
      <c r="AH8" s="59"/>
      <c r="AI8" s="61">
        <f>AJ8+AK8</f>
        <v>0</v>
      </c>
      <c r="AJ8" s="59"/>
      <c r="AK8" s="59"/>
      <c r="AL8" s="61">
        <f>AM8+AN8</f>
        <v>0</v>
      </c>
      <c r="AM8" s="59"/>
      <c r="AN8" s="59"/>
      <c r="AO8" s="61">
        <f>AP8+AQ8</f>
        <v>0</v>
      </c>
      <c r="AP8" s="59"/>
      <c r="AQ8" s="59"/>
      <c r="AR8" s="61">
        <f>AS8+AT8</f>
        <v>0</v>
      </c>
      <c r="AS8" s="59"/>
      <c r="AT8" s="59"/>
      <c r="AU8" s="49"/>
      <c r="AV8" s="59"/>
      <c r="AW8" s="44"/>
    </row>
    <row r="9" spans="1:49" x14ac:dyDescent="0.25">
      <c r="B9" s="51"/>
      <c r="C9" s="15"/>
      <c r="D9" s="15"/>
      <c r="E9" s="61">
        <f t="shared" ref="E9:E16" si="0">F9+G9</f>
        <v>0</v>
      </c>
      <c r="F9" s="59"/>
      <c r="G9" s="59"/>
      <c r="H9" s="61">
        <f t="shared" ref="H9:H16" si="1">I9+J9</f>
        <v>0</v>
      </c>
      <c r="I9" s="59"/>
      <c r="J9" s="59"/>
      <c r="K9" s="61">
        <f t="shared" ref="K9:K16" si="2">L9+M9</f>
        <v>0</v>
      </c>
      <c r="L9" s="59"/>
      <c r="M9" s="59"/>
      <c r="N9" s="61">
        <f t="shared" ref="N9:N16" si="3">O9+P9</f>
        <v>0</v>
      </c>
      <c r="O9" s="59"/>
      <c r="P9" s="59"/>
      <c r="Q9" s="61">
        <f t="shared" ref="Q9:Q16" si="4">R9+S9</f>
        <v>0</v>
      </c>
      <c r="R9" s="59"/>
      <c r="S9" s="59"/>
      <c r="T9" s="61">
        <f t="shared" ref="T9:T16" si="5">U9+V9</f>
        <v>0</v>
      </c>
      <c r="U9" s="59"/>
      <c r="V9" s="59"/>
      <c r="W9" s="61">
        <f t="shared" ref="W9:W16" si="6">X9+Y9</f>
        <v>0</v>
      </c>
      <c r="X9" s="59"/>
      <c r="Y9" s="59"/>
      <c r="Z9" s="61">
        <f t="shared" ref="Z9:Z16" si="7">AA9+AB9</f>
        <v>0</v>
      </c>
      <c r="AA9" s="59"/>
      <c r="AB9" s="59"/>
      <c r="AC9" s="61">
        <f t="shared" ref="AC9:AC16" si="8">AD9+AE9</f>
        <v>0</v>
      </c>
      <c r="AD9" s="59"/>
      <c r="AE9" s="59"/>
      <c r="AF9" s="61">
        <f t="shared" ref="AF9:AF16" si="9">AG9+AH9</f>
        <v>0</v>
      </c>
      <c r="AG9" s="59"/>
      <c r="AH9" s="59"/>
      <c r="AI9" s="61">
        <f t="shared" ref="AI9:AI16" si="10">AJ9+AK9</f>
        <v>0</v>
      </c>
      <c r="AJ9" s="59"/>
      <c r="AK9" s="59"/>
      <c r="AL9" s="61">
        <f t="shared" ref="AL9:AL16" si="11">AM9+AN9</f>
        <v>0</v>
      </c>
      <c r="AM9" s="59"/>
      <c r="AN9" s="59"/>
      <c r="AO9" s="61">
        <f t="shared" ref="AO9:AO16" si="12">AP9+AQ9</f>
        <v>0</v>
      </c>
      <c r="AP9" s="59"/>
      <c r="AQ9" s="59"/>
      <c r="AR9" s="61">
        <f t="shared" ref="AR9:AR16" si="13">AS9+AT9</f>
        <v>0</v>
      </c>
      <c r="AS9" s="59"/>
      <c r="AT9" s="59"/>
      <c r="AU9" s="49"/>
      <c r="AV9" s="59"/>
      <c r="AW9" s="44"/>
    </row>
    <row r="10" spans="1:49" x14ac:dyDescent="0.25">
      <c r="B10" s="51"/>
      <c r="C10" s="15"/>
      <c r="D10" s="15"/>
      <c r="E10" s="61">
        <f t="shared" si="0"/>
        <v>0</v>
      </c>
      <c r="F10" s="59"/>
      <c r="G10" s="59"/>
      <c r="H10" s="61">
        <f t="shared" si="1"/>
        <v>0</v>
      </c>
      <c r="I10" s="59"/>
      <c r="J10" s="59"/>
      <c r="K10" s="61">
        <f t="shared" si="2"/>
        <v>0</v>
      </c>
      <c r="L10" s="59"/>
      <c r="M10" s="59"/>
      <c r="N10" s="61">
        <f t="shared" si="3"/>
        <v>0</v>
      </c>
      <c r="O10" s="59"/>
      <c r="P10" s="59"/>
      <c r="Q10" s="61">
        <f t="shared" si="4"/>
        <v>0</v>
      </c>
      <c r="R10" s="59"/>
      <c r="S10" s="59"/>
      <c r="T10" s="61">
        <f t="shared" si="5"/>
        <v>0</v>
      </c>
      <c r="U10" s="59"/>
      <c r="V10" s="59"/>
      <c r="W10" s="61">
        <f t="shared" si="6"/>
        <v>0</v>
      </c>
      <c r="X10" s="59"/>
      <c r="Y10" s="59"/>
      <c r="Z10" s="61">
        <f t="shared" si="7"/>
        <v>0</v>
      </c>
      <c r="AA10" s="59"/>
      <c r="AB10" s="59"/>
      <c r="AC10" s="61">
        <f t="shared" si="8"/>
        <v>0</v>
      </c>
      <c r="AD10" s="59"/>
      <c r="AE10" s="59"/>
      <c r="AF10" s="61">
        <f t="shared" si="9"/>
        <v>0</v>
      </c>
      <c r="AG10" s="59"/>
      <c r="AH10" s="59"/>
      <c r="AI10" s="61">
        <f t="shared" si="10"/>
        <v>0</v>
      </c>
      <c r="AJ10" s="59"/>
      <c r="AK10" s="59"/>
      <c r="AL10" s="61">
        <f t="shared" si="11"/>
        <v>0</v>
      </c>
      <c r="AM10" s="59"/>
      <c r="AN10" s="59"/>
      <c r="AO10" s="61">
        <f t="shared" si="12"/>
        <v>0</v>
      </c>
      <c r="AP10" s="59"/>
      <c r="AQ10" s="59"/>
      <c r="AR10" s="61">
        <f t="shared" si="13"/>
        <v>0</v>
      </c>
      <c r="AS10" s="59"/>
      <c r="AT10" s="59"/>
      <c r="AU10" s="49"/>
      <c r="AV10" s="59"/>
      <c r="AW10" s="44"/>
    </row>
    <row r="11" spans="1:49" x14ac:dyDescent="0.25">
      <c r="B11" s="51"/>
      <c r="C11" s="15"/>
      <c r="D11" s="15"/>
      <c r="E11" s="61">
        <f t="shared" si="0"/>
        <v>0</v>
      </c>
      <c r="F11" s="59"/>
      <c r="G11" s="59"/>
      <c r="H11" s="61">
        <f t="shared" si="1"/>
        <v>0</v>
      </c>
      <c r="I11" s="59"/>
      <c r="J11" s="59"/>
      <c r="K11" s="61">
        <f t="shared" si="2"/>
        <v>0</v>
      </c>
      <c r="L11" s="59"/>
      <c r="M11" s="59"/>
      <c r="N11" s="61">
        <f t="shared" si="3"/>
        <v>0</v>
      </c>
      <c r="O11" s="59"/>
      <c r="P11" s="59"/>
      <c r="Q11" s="61">
        <f t="shared" si="4"/>
        <v>0</v>
      </c>
      <c r="R11" s="59"/>
      <c r="S11" s="59"/>
      <c r="T11" s="61">
        <f t="shared" si="5"/>
        <v>0</v>
      </c>
      <c r="U11" s="59"/>
      <c r="V11" s="59"/>
      <c r="W11" s="61">
        <f t="shared" si="6"/>
        <v>0</v>
      </c>
      <c r="X11" s="59"/>
      <c r="Y11" s="59"/>
      <c r="Z11" s="61">
        <f t="shared" si="7"/>
        <v>0</v>
      </c>
      <c r="AA11" s="59"/>
      <c r="AB11" s="59"/>
      <c r="AC11" s="61">
        <f t="shared" si="8"/>
        <v>0</v>
      </c>
      <c r="AD11" s="59"/>
      <c r="AE11" s="59"/>
      <c r="AF11" s="61">
        <f t="shared" si="9"/>
        <v>0</v>
      </c>
      <c r="AG11" s="59"/>
      <c r="AH11" s="59"/>
      <c r="AI11" s="61">
        <f t="shared" si="10"/>
        <v>0</v>
      </c>
      <c r="AJ11" s="59"/>
      <c r="AK11" s="59"/>
      <c r="AL11" s="61">
        <f t="shared" si="11"/>
        <v>0</v>
      </c>
      <c r="AM11" s="59"/>
      <c r="AN11" s="59"/>
      <c r="AO11" s="61">
        <f t="shared" si="12"/>
        <v>0</v>
      </c>
      <c r="AP11" s="59"/>
      <c r="AQ11" s="59"/>
      <c r="AR11" s="61">
        <f t="shared" si="13"/>
        <v>0</v>
      </c>
      <c r="AS11" s="59"/>
      <c r="AT11" s="59"/>
      <c r="AU11" s="49"/>
      <c r="AV11" s="59"/>
      <c r="AW11" s="44"/>
    </row>
    <row r="12" spans="1:49" x14ac:dyDescent="0.25">
      <c r="B12" s="51"/>
      <c r="C12" s="15"/>
      <c r="D12" s="15"/>
      <c r="E12" s="61">
        <f t="shared" si="0"/>
        <v>0</v>
      </c>
      <c r="F12" s="86"/>
      <c r="G12" s="59"/>
      <c r="H12" s="61">
        <f t="shared" si="1"/>
        <v>0</v>
      </c>
      <c r="I12" s="59"/>
      <c r="J12" s="59"/>
      <c r="K12" s="61">
        <f t="shared" si="2"/>
        <v>0</v>
      </c>
      <c r="L12" s="59"/>
      <c r="M12" s="59"/>
      <c r="N12" s="61">
        <f t="shared" si="3"/>
        <v>0</v>
      </c>
      <c r="O12" s="59"/>
      <c r="P12" s="59"/>
      <c r="Q12" s="61">
        <f t="shared" si="4"/>
        <v>0</v>
      </c>
      <c r="R12" s="59"/>
      <c r="S12" s="59"/>
      <c r="T12" s="61">
        <f t="shared" si="5"/>
        <v>0</v>
      </c>
      <c r="U12" s="59"/>
      <c r="V12" s="59"/>
      <c r="W12" s="61">
        <f t="shared" si="6"/>
        <v>0</v>
      </c>
      <c r="X12" s="59"/>
      <c r="Y12" s="59"/>
      <c r="Z12" s="61">
        <f t="shared" si="7"/>
        <v>0</v>
      </c>
      <c r="AA12" s="59"/>
      <c r="AB12" s="59"/>
      <c r="AC12" s="61">
        <f t="shared" si="8"/>
        <v>0</v>
      </c>
      <c r="AD12" s="59"/>
      <c r="AE12" s="59"/>
      <c r="AF12" s="61">
        <f t="shared" si="9"/>
        <v>0</v>
      </c>
      <c r="AG12" s="59"/>
      <c r="AH12" s="59"/>
      <c r="AI12" s="61">
        <f t="shared" si="10"/>
        <v>0</v>
      </c>
      <c r="AJ12" s="59"/>
      <c r="AK12" s="59"/>
      <c r="AL12" s="61">
        <f t="shared" si="11"/>
        <v>0</v>
      </c>
      <c r="AM12" s="59"/>
      <c r="AN12" s="59"/>
      <c r="AO12" s="61">
        <f t="shared" si="12"/>
        <v>0</v>
      </c>
      <c r="AP12" s="59"/>
      <c r="AQ12" s="59"/>
      <c r="AR12" s="61">
        <f t="shared" si="13"/>
        <v>0</v>
      </c>
      <c r="AS12" s="59"/>
      <c r="AT12" s="59"/>
      <c r="AU12" s="49"/>
      <c r="AV12" s="59"/>
      <c r="AW12" s="44"/>
    </row>
    <row r="13" spans="1:49" x14ac:dyDescent="0.25">
      <c r="B13" s="51"/>
      <c r="C13" s="15"/>
      <c r="D13" s="15"/>
      <c r="E13" s="61">
        <f t="shared" si="0"/>
        <v>0</v>
      </c>
      <c r="F13" s="86"/>
      <c r="G13" s="59"/>
      <c r="H13" s="61">
        <f t="shared" si="1"/>
        <v>0</v>
      </c>
      <c r="I13" s="59"/>
      <c r="J13" s="59"/>
      <c r="K13" s="61">
        <f t="shared" si="2"/>
        <v>0</v>
      </c>
      <c r="L13" s="59"/>
      <c r="M13" s="59"/>
      <c r="N13" s="61">
        <f t="shared" si="3"/>
        <v>0</v>
      </c>
      <c r="O13" s="59"/>
      <c r="P13" s="59"/>
      <c r="Q13" s="61">
        <f t="shared" si="4"/>
        <v>0</v>
      </c>
      <c r="R13" s="59"/>
      <c r="S13" s="59"/>
      <c r="T13" s="61">
        <f t="shared" si="5"/>
        <v>0</v>
      </c>
      <c r="U13" s="59"/>
      <c r="V13" s="59"/>
      <c r="W13" s="61">
        <f t="shared" si="6"/>
        <v>0</v>
      </c>
      <c r="X13" s="59"/>
      <c r="Y13" s="59"/>
      <c r="Z13" s="61">
        <f t="shared" si="7"/>
        <v>0</v>
      </c>
      <c r="AA13" s="59"/>
      <c r="AB13" s="59"/>
      <c r="AC13" s="61">
        <f t="shared" si="8"/>
        <v>0</v>
      </c>
      <c r="AD13" s="59"/>
      <c r="AE13" s="59"/>
      <c r="AF13" s="61">
        <f t="shared" si="9"/>
        <v>0</v>
      </c>
      <c r="AG13" s="59"/>
      <c r="AH13" s="59"/>
      <c r="AI13" s="61">
        <f t="shared" si="10"/>
        <v>0</v>
      </c>
      <c r="AJ13" s="59"/>
      <c r="AK13" s="59"/>
      <c r="AL13" s="61">
        <f t="shared" si="11"/>
        <v>0</v>
      </c>
      <c r="AM13" s="59"/>
      <c r="AN13" s="59"/>
      <c r="AO13" s="61">
        <f t="shared" si="12"/>
        <v>0</v>
      </c>
      <c r="AP13" s="59"/>
      <c r="AQ13" s="59"/>
      <c r="AR13" s="61">
        <f t="shared" si="13"/>
        <v>0</v>
      </c>
      <c r="AS13" s="59"/>
      <c r="AT13" s="59"/>
      <c r="AU13" s="49"/>
      <c r="AV13" s="59"/>
      <c r="AW13" s="44"/>
    </row>
    <row r="14" spans="1:49" x14ac:dyDescent="0.25">
      <c r="B14" s="51"/>
      <c r="C14" s="15"/>
      <c r="D14" s="15"/>
      <c r="E14" s="61">
        <f t="shared" si="0"/>
        <v>0</v>
      </c>
      <c r="F14" s="86"/>
      <c r="G14" s="59"/>
      <c r="H14" s="61">
        <f t="shared" si="1"/>
        <v>0</v>
      </c>
      <c r="I14" s="59"/>
      <c r="J14" s="59"/>
      <c r="K14" s="61">
        <f t="shared" si="2"/>
        <v>0</v>
      </c>
      <c r="L14" s="59"/>
      <c r="M14" s="59"/>
      <c r="N14" s="61">
        <f t="shared" si="3"/>
        <v>0</v>
      </c>
      <c r="O14" s="59"/>
      <c r="P14" s="59"/>
      <c r="Q14" s="61">
        <f t="shared" si="4"/>
        <v>0</v>
      </c>
      <c r="R14" s="59"/>
      <c r="S14" s="59"/>
      <c r="T14" s="61">
        <f t="shared" si="5"/>
        <v>0</v>
      </c>
      <c r="U14" s="59"/>
      <c r="V14" s="59"/>
      <c r="W14" s="61">
        <f t="shared" si="6"/>
        <v>0</v>
      </c>
      <c r="X14" s="59"/>
      <c r="Y14" s="59"/>
      <c r="Z14" s="61">
        <f t="shared" si="7"/>
        <v>0</v>
      </c>
      <c r="AA14" s="59"/>
      <c r="AB14" s="59"/>
      <c r="AC14" s="61">
        <f t="shared" si="8"/>
        <v>0</v>
      </c>
      <c r="AD14" s="59"/>
      <c r="AE14" s="59"/>
      <c r="AF14" s="61">
        <f t="shared" si="9"/>
        <v>0</v>
      </c>
      <c r="AG14" s="59"/>
      <c r="AH14" s="59"/>
      <c r="AI14" s="61">
        <f t="shared" si="10"/>
        <v>0</v>
      </c>
      <c r="AJ14" s="59"/>
      <c r="AK14" s="59"/>
      <c r="AL14" s="61">
        <f t="shared" si="11"/>
        <v>0</v>
      </c>
      <c r="AM14" s="59"/>
      <c r="AN14" s="59"/>
      <c r="AO14" s="61">
        <f t="shared" si="12"/>
        <v>0</v>
      </c>
      <c r="AP14" s="59"/>
      <c r="AQ14" s="59"/>
      <c r="AR14" s="61">
        <f t="shared" si="13"/>
        <v>0</v>
      </c>
      <c r="AS14" s="59"/>
      <c r="AT14" s="59"/>
      <c r="AU14" s="49"/>
      <c r="AV14" s="59"/>
      <c r="AW14" s="44"/>
    </row>
    <row r="15" spans="1:49" x14ac:dyDescent="0.25">
      <c r="B15" s="51"/>
      <c r="C15" s="15"/>
      <c r="D15" s="15"/>
      <c r="E15" s="61">
        <f t="shared" si="0"/>
        <v>0</v>
      </c>
      <c r="F15" s="86"/>
      <c r="G15" s="59"/>
      <c r="H15" s="61">
        <f t="shared" si="1"/>
        <v>0</v>
      </c>
      <c r="I15" s="59"/>
      <c r="J15" s="59"/>
      <c r="K15" s="61">
        <f t="shared" si="2"/>
        <v>0</v>
      </c>
      <c r="L15" s="59"/>
      <c r="M15" s="59"/>
      <c r="N15" s="61">
        <f t="shared" si="3"/>
        <v>0</v>
      </c>
      <c r="O15" s="59"/>
      <c r="P15" s="59"/>
      <c r="Q15" s="61">
        <f t="shared" si="4"/>
        <v>0</v>
      </c>
      <c r="R15" s="59"/>
      <c r="S15" s="59"/>
      <c r="T15" s="61">
        <f t="shared" si="5"/>
        <v>0</v>
      </c>
      <c r="U15" s="59"/>
      <c r="V15" s="59"/>
      <c r="W15" s="61">
        <f t="shared" si="6"/>
        <v>0</v>
      </c>
      <c r="X15" s="59"/>
      <c r="Y15" s="59"/>
      <c r="Z15" s="61">
        <f t="shared" si="7"/>
        <v>0</v>
      </c>
      <c r="AA15" s="59"/>
      <c r="AB15" s="59"/>
      <c r="AC15" s="61">
        <f t="shared" si="8"/>
        <v>0</v>
      </c>
      <c r="AD15" s="59"/>
      <c r="AE15" s="59"/>
      <c r="AF15" s="61">
        <f t="shared" si="9"/>
        <v>0</v>
      </c>
      <c r="AG15" s="59"/>
      <c r="AH15" s="59"/>
      <c r="AI15" s="61">
        <f t="shared" si="10"/>
        <v>0</v>
      </c>
      <c r="AJ15" s="59"/>
      <c r="AK15" s="59"/>
      <c r="AL15" s="61">
        <f t="shared" si="11"/>
        <v>0</v>
      </c>
      <c r="AM15" s="59"/>
      <c r="AN15" s="59"/>
      <c r="AO15" s="61">
        <f t="shared" si="12"/>
        <v>0</v>
      </c>
      <c r="AP15" s="59"/>
      <c r="AQ15" s="59"/>
      <c r="AR15" s="61">
        <f t="shared" si="13"/>
        <v>0</v>
      </c>
      <c r="AS15" s="59"/>
      <c r="AT15" s="59"/>
      <c r="AU15" s="49"/>
      <c r="AV15" s="59"/>
      <c r="AW15" s="44"/>
    </row>
    <row r="16" spans="1:49" x14ac:dyDescent="0.25">
      <c r="B16" s="52"/>
      <c r="C16" s="29"/>
      <c r="D16" s="29"/>
      <c r="E16" s="61">
        <f t="shared" si="0"/>
        <v>0</v>
      </c>
      <c r="F16" s="59"/>
      <c r="G16" s="59"/>
      <c r="H16" s="61">
        <f t="shared" si="1"/>
        <v>0</v>
      </c>
      <c r="I16" s="59"/>
      <c r="J16" s="59"/>
      <c r="K16" s="61">
        <f t="shared" si="2"/>
        <v>0</v>
      </c>
      <c r="L16" s="59"/>
      <c r="M16" s="59"/>
      <c r="N16" s="61">
        <f t="shared" si="3"/>
        <v>0</v>
      </c>
      <c r="O16" s="59"/>
      <c r="P16" s="59"/>
      <c r="Q16" s="61">
        <f t="shared" si="4"/>
        <v>0</v>
      </c>
      <c r="R16" s="59"/>
      <c r="S16" s="59"/>
      <c r="T16" s="61">
        <f t="shared" si="5"/>
        <v>0</v>
      </c>
      <c r="U16" s="59"/>
      <c r="V16" s="59"/>
      <c r="W16" s="61">
        <f t="shared" si="6"/>
        <v>0</v>
      </c>
      <c r="X16" s="59"/>
      <c r="Y16" s="59"/>
      <c r="Z16" s="61">
        <f t="shared" si="7"/>
        <v>0</v>
      </c>
      <c r="AA16" s="59"/>
      <c r="AB16" s="59"/>
      <c r="AC16" s="61">
        <f t="shared" si="8"/>
        <v>0</v>
      </c>
      <c r="AD16" s="59"/>
      <c r="AE16" s="59"/>
      <c r="AF16" s="61">
        <f t="shared" si="9"/>
        <v>0</v>
      </c>
      <c r="AG16" s="59"/>
      <c r="AH16" s="59"/>
      <c r="AI16" s="61">
        <f t="shared" si="10"/>
        <v>0</v>
      </c>
      <c r="AJ16" s="59"/>
      <c r="AK16" s="59"/>
      <c r="AL16" s="61">
        <f t="shared" si="11"/>
        <v>0</v>
      </c>
      <c r="AM16" s="59"/>
      <c r="AN16" s="59"/>
      <c r="AO16" s="61">
        <f t="shared" si="12"/>
        <v>0</v>
      </c>
      <c r="AP16" s="59"/>
      <c r="AQ16" s="59"/>
      <c r="AR16" s="61">
        <f t="shared" si="13"/>
        <v>0</v>
      </c>
      <c r="AS16" s="59"/>
      <c r="AT16" s="59"/>
      <c r="AU16" s="49"/>
      <c r="AV16" s="59"/>
      <c r="AW16" s="44"/>
    </row>
    <row r="17" spans="1:49" ht="17.25" customHeight="1" thickBot="1" x14ac:dyDescent="0.3">
      <c r="A17" s="27"/>
      <c r="B17" s="364" t="s">
        <v>12</v>
      </c>
      <c r="C17" s="365"/>
      <c r="D17" s="366"/>
      <c r="E17" s="47">
        <f t="shared" ref="E17" si="14">SUM(A8:A16)</f>
        <v>0</v>
      </c>
      <c r="F17" s="47">
        <f>SUM(F8:F16)</f>
        <v>0</v>
      </c>
      <c r="G17" s="47">
        <f t="shared" ref="G17:AT17" si="15">SUM(G8:G16)</f>
        <v>0</v>
      </c>
      <c r="H17" s="47">
        <f t="shared" si="15"/>
        <v>0</v>
      </c>
      <c r="I17" s="47">
        <f t="shared" si="15"/>
        <v>0</v>
      </c>
      <c r="J17" s="47">
        <f t="shared" si="15"/>
        <v>0</v>
      </c>
      <c r="K17" s="47">
        <f t="shared" si="15"/>
        <v>0</v>
      </c>
      <c r="L17" s="47">
        <f t="shared" si="15"/>
        <v>0</v>
      </c>
      <c r="M17" s="47">
        <f t="shared" si="15"/>
        <v>0</v>
      </c>
      <c r="N17" s="47">
        <f t="shared" si="15"/>
        <v>0</v>
      </c>
      <c r="O17" s="47">
        <f t="shared" si="15"/>
        <v>0</v>
      </c>
      <c r="P17" s="47">
        <f t="shared" si="15"/>
        <v>0</v>
      </c>
      <c r="Q17" s="47">
        <f t="shared" si="15"/>
        <v>0</v>
      </c>
      <c r="R17" s="47">
        <f t="shared" si="15"/>
        <v>0</v>
      </c>
      <c r="S17" s="47">
        <f t="shared" si="15"/>
        <v>0</v>
      </c>
      <c r="T17" s="47">
        <f t="shared" si="15"/>
        <v>0</v>
      </c>
      <c r="U17" s="47">
        <f t="shared" si="15"/>
        <v>0</v>
      </c>
      <c r="V17" s="47">
        <f t="shared" si="15"/>
        <v>0</v>
      </c>
      <c r="W17" s="47">
        <f t="shared" si="15"/>
        <v>0</v>
      </c>
      <c r="X17" s="47">
        <f t="shared" si="15"/>
        <v>0</v>
      </c>
      <c r="Y17" s="47">
        <f t="shared" si="15"/>
        <v>0</v>
      </c>
      <c r="Z17" s="47">
        <f t="shared" si="15"/>
        <v>0</v>
      </c>
      <c r="AA17" s="47">
        <f t="shared" si="15"/>
        <v>0</v>
      </c>
      <c r="AB17" s="47">
        <f t="shared" si="15"/>
        <v>0</v>
      </c>
      <c r="AC17" s="47">
        <f t="shared" si="15"/>
        <v>0</v>
      </c>
      <c r="AD17" s="47">
        <f t="shared" si="15"/>
        <v>0</v>
      </c>
      <c r="AE17" s="47">
        <f t="shared" si="15"/>
        <v>0</v>
      </c>
      <c r="AF17" s="47">
        <f t="shared" si="15"/>
        <v>0</v>
      </c>
      <c r="AG17" s="47">
        <f t="shared" si="15"/>
        <v>0</v>
      </c>
      <c r="AH17" s="47">
        <f t="shared" si="15"/>
        <v>0</v>
      </c>
      <c r="AI17" s="47">
        <f t="shared" si="15"/>
        <v>0</v>
      </c>
      <c r="AJ17" s="47">
        <f t="shared" si="15"/>
        <v>0</v>
      </c>
      <c r="AK17" s="47">
        <f t="shared" si="15"/>
        <v>0</v>
      </c>
      <c r="AL17" s="47">
        <f t="shared" si="15"/>
        <v>0</v>
      </c>
      <c r="AM17" s="47">
        <f t="shared" si="15"/>
        <v>0</v>
      </c>
      <c r="AN17" s="47">
        <f t="shared" si="15"/>
        <v>0</v>
      </c>
      <c r="AO17" s="47">
        <f t="shared" si="15"/>
        <v>0</v>
      </c>
      <c r="AP17" s="47">
        <f t="shared" si="15"/>
        <v>0</v>
      </c>
      <c r="AQ17" s="47">
        <f t="shared" si="15"/>
        <v>0</v>
      </c>
      <c r="AR17" s="47">
        <f t="shared" si="15"/>
        <v>0</v>
      </c>
      <c r="AS17" s="47">
        <f t="shared" si="15"/>
        <v>0</v>
      </c>
      <c r="AT17" s="47">
        <f t="shared" si="15"/>
        <v>0</v>
      </c>
      <c r="AU17" s="46" t="s">
        <v>44</v>
      </c>
      <c r="AV17" s="47" t="s">
        <v>44</v>
      </c>
      <c r="AW17" s="48" t="s">
        <v>44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5</vt:i4>
      </vt:variant>
    </vt:vector>
  </HeadingPairs>
  <TitlesOfParts>
    <vt:vector size="20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  <vt:lpstr>'Հ3 Մաս 2'!Print_Area</vt:lpstr>
      <vt:lpstr>'Հ3 Մաս 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2025-02-24T12:07:21Z</dcterms:modified>
</cp:coreProperties>
</file>