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/>
  <xr:revisionPtr revIDLastSave="0" documentId="13_ncr:1_{306083C1-FBC7-498B-BD6B-CD08746EFD5D}" xr6:coauthVersionLast="47" xr6:coauthVersionMax="47" xr10:uidLastSave="{00000000-0000-0000-0000-000000000000}"/>
  <bookViews>
    <workbookView xWindow="-120" yWindow="-120" windowWidth="29040" windowHeight="15840" tabRatio="627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1 (2)" sheetId="26" r:id="rId9"/>
    <sheet name="Հ7 Ձև2 (2)" sheetId="27" r:id="rId10"/>
    <sheet name="Հ7 Ձև2" sheetId="19" r:id="rId11"/>
    <sheet name="Հ7 Ձև3" sheetId="20" r:id="rId12"/>
    <sheet name="Հ8" sheetId="10" r:id="rId13"/>
    <sheet name="Հ9" sheetId="12" r:id="rId14"/>
    <sheet name="Հ10" sheetId="16" r:id="rId15"/>
    <sheet name="Հ11" sheetId="25" r:id="rId16"/>
    <sheet name="Լրացման պահանջներ" sheetId="14" r:id="rId17"/>
  </sheets>
  <externalReferences>
    <externalReference r:id="rId18"/>
    <externalReference r:id="rId19"/>
  </externalReferences>
  <definedNames>
    <definedName name="_xlnm._FilterDatabase" localSheetId="15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5" l="1"/>
  <c r="I61" i="5"/>
  <c r="A60" i="5"/>
  <c r="A59" i="5"/>
  <c r="A58" i="5"/>
  <c r="A57" i="5"/>
  <c r="A56" i="5"/>
  <c r="A55" i="5"/>
  <c r="A54" i="5"/>
  <c r="A53" i="5"/>
  <c r="A52" i="5"/>
  <c r="A51" i="5"/>
  <c r="I52" i="5"/>
  <c r="I53" i="5"/>
  <c r="I54" i="5"/>
  <c r="I55" i="5"/>
  <c r="I56" i="5"/>
  <c r="I57" i="5"/>
  <c r="I58" i="5"/>
  <c r="I59" i="5"/>
  <c r="I60" i="5"/>
  <c r="A50" i="5"/>
  <c r="A49" i="5"/>
  <c r="A48" i="5"/>
  <c r="A47" i="5"/>
  <c r="A46" i="5"/>
  <c r="A44" i="5"/>
  <c r="A43" i="5"/>
  <c r="I42" i="5"/>
  <c r="A41" i="5"/>
  <c r="A40" i="5"/>
  <c r="I40" i="5"/>
  <c r="I41" i="5"/>
  <c r="I43" i="5"/>
  <c r="I44" i="5"/>
  <c r="A39" i="5"/>
  <c r="I38" i="5"/>
  <c r="I37" i="5"/>
  <c r="I29" i="5" l="1"/>
  <c r="I28" i="5"/>
  <c r="I27" i="5"/>
  <c r="I26" i="5"/>
  <c r="I39" i="5"/>
  <c r="I36" i="5"/>
  <c r="I34" i="5"/>
  <c r="I33" i="5"/>
  <c r="I32" i="5"/>
  <c r="I31" i="5"/>
  <c r="I30" i="5"/>
  <c r="I47" i="5"/>
  <c r="I46" i="5"/>
  <c r="I45" i="5"/>
  <c r="I50" i="5" l="1"/>
  <c r="I49" i="5"/>
  <c r="I48" i="5"/>
  <c r="I51" i="5"/>
  <c r="I17" i="5"/>
  <c r="L21" i="5"/>
  <c r="M21" i="5"/>
  <c r="N21" i="5"/>
  <c r="K21" i="5"/>
  <c r="J21" i="5"/>
  <c r="B21" i="5"/>
  <c r="K12" i="5"/>
  <c r="L12" i="5"/>
  <c r="M12" i="5"/>
  <c r="N12" i="5"/>
  <c r="J12" i="5"/>
  <c r="A19" i="5" l="1"/>
  <c r="A18" i="5"/>
  <c r="I18" i="5"/>
  <c r="I19" i="5"/>
  <c r="K8" i="3"/>
  <c r="J8" i="3"/>
  <c r="I8" i="3"/>
  <c r="H8" i="3"/>
  <c r="G8" i="3"/>
  <c r="F8" i="3"/>
  <c r="E8" i="3"/>
  <c r="D8" i="3"/>
  <c r="C8" i="3"/>
  <c r="B8" i="3"/>
  <c r="E9" i="10" l="1"/>
  <c r="F9" i="10"/>
  <c r="D9" i="10"/>
  <c r="W6" i="8"/>
  <c r="W5" i="8"/>
  <c r="V5" i="8"/>
  <c r="T5" i="8"/>
  <c r="S5" i="8"/>
  <c r="R5" i="8"/>
  <c r="P5" i="8"/>
  <c r="O5" i="8"/>
  <c r="N5" i="8"/>
  <c r="L5" i="8"/>
  <c r="K5" i="8"/>
  <c r="J5" i="8"/>
  <c r="H5" i="8"/>
  <c r="G5" i="8"/>
  <c r="F5" i="8" l="1"/>
  <c r="D7" i="8"/>
  <c r="D6" i="8"/>
  <c r="D5" i="8"/>
  <c r="I6" i="22"/>
  <c r="J6" i="22"/>
  <c r="K6" i="22"/>
  <c r="H6" i="22"/>
  <c r="I26" i="22"/>
  <c r="J26" i="22"/>
  <c r="K26" i="22"/>
  <c r="L26" i="22"/>
  <c r="I28" i="22"/>
  <c r="J28" i="22"/>
  <c r="K28" i="22"/>
  <c r="L28" i="22"/>
  <c r="H26" i="22"/>
  <c r="H28" i="22"/>
  <c r="I30" i="22"/>
  <c r="J30" i="22"/>
  <c r="K30" i="22"/>
  <c r="L30" i="22"/>
  <c r="I18" i="22"/>
  <c r="J18" i="22"/>
  <c r="I20" i="22"/>
  <c r="I22" i="22"/>
  <c r="J22" i="22"/>
  <c r="J20" i="22" s="1"/>
  <c r="K22" i="22"/>
  <c r="K20" i="22" s="1"/>
  <c r="L22" i="22"/>
  <c r="L20" i="22" s="1"/>
  <c r="H18" i="22"/>
  <c r="H20" i="22"/>
  <c r="H30" i="22"/>
  <c r="H22" i="22"/>
  <c r="I9" i="22"/>
  <c r="J9" i="22"/>
  <c r="K9" i="22"/>
  <c r="L9" i="22"/>
  <c r="I11" i="22"/>
  <c r="J11" i="22"/>
  <c r="K11" i="22"/>
  <c r="L11" i="22"/>
  <c r="I13" i="22"/>
  <c r="J13" i="22"/>
  <c r="K13" i="22"/>
  <c r="L13" i="22"/>
  <c r="H9" i="22"/>
  <c r="H11" i="22"/>
  <c r="H13" i="22"/>
  <c r="L6" i="22" l="1"/>
  <c r="L18" i="22"/>
  <c r="K18" i="22"/>
  <c r="S8" i="19" l="1"/>
  <c r="J8" i="19"/>
  <c r="I8" i="19"/>
  <c r="AI9" i="9" l="1"/>
  <c r="V8" i="27"/>
  <c r="U8" i="27"/>
  <c r="S8" i="27"/>
  <c r="S17" i="27" s="1"/>
  <c r="R8" i="27"/>
  <c r="P8" i="27"/>
  <c r="O8" i="27"/>
  <c r="M8" i="27"/>
  <c r="L8" i="27"/>
  <c r="K8" i="27" s="1"/>
  <c r="AT17" i="27"/>
  <c r="AS17" i="27"/>
  <c r="AQ17" i="27"/>
  <c r="AP17" i="27"/>
  <c r="AN17" i="27"/>
  <c r="AM17" i="27"/>
  <c r="AK17" i="27"/>
  <c r="AJ17" i="27"/>
  <c r="AH17" i="27"/>
  <c r="AG17" i="27"/>
  <c r="AE17" i="27"/>
  <c r="AD17" i="27"/>
  <c r="AB17" i="27"/>
  <c r="AA17" i="27"/>
  <c r="Y17" i="27"/>
  <c r="X17" i="27"/>
  <c r="V17" i="27"/>
  <c r="U17" i="27"/>
  <c r="R17" i="27"/>
  <c r="P17" i="27"/>
  <c r="O17" i="27"/>
  <c r="M17" i="27"/>
  <c r="L17" i="27"/>
  <c r="G17" i="27"/>
  <c r="F17" i="27"/>
  <c r="E17" i="27"/>
  <c r="AR16" i="27"/>
  <c r="AO16" i="27"/>
  <c r="AL16" i="27"/>
  <c r="AI16" i="27"/>
  <c r="AF16" i="27"/>
  <c r="AC16" i="27"/>
  <c r="Z16" i="27"/>
  <c r="W16" i="27"/>
  <c r="T16" i="27"/>
  <c r="Q16" i="27"/>
  <c r="N16" i="27"/>
  <c r="K16" i="27"/>
  <c r="H16" i="27"/>
  <c r="E16" i="27"/>
  <c r="AR15" i="27"/>
  <c r="AO15" i="27"/>
  <c r="AL15" i="27"/>
  <c r="AI15" i="27"/>
  <c r="AF15" i="27"/>
  <c r="AC15" i="27"/>
  <c r="Z15" i="27"/>
  <c r="W15" i="27"/>
  <c r="T15" i="27"/>
  <c r="Q15" i="27"/>
  <c r="N15" i="27"/>
  <c r="K15" i="27"/>
  <c r="H15" i="27"/>
  <c r="E15" i="27"/>
  <c r="AR14" i="27"/>
  <c r="AO14" i="27"/>
  <c r="AL14" i="27"/>
  <c r="AI14" i="27"/>
  <c r="AF14" i="27"/>
  <c r="AC14" i="27"/>
  <c r="Z14" i="27"/>
  <c r="W14" i="27"/>
  <c r="T14" i="27"/>
  <c r="Q14" i="27"/>
  <c r="N14" i="27"/>
  <c r="K14" i="27"/>
  <c r="H14" i="27"/>
  <c r="E14" i="27"/>
  <c r="AR13" i="27"/>
  <c r="AO13" i="27"/>
  <c r="AL13" i="27"/>
  <c r="AI13" i="27"/>
  <c r="AF13" i="27"/>
  <c r="AC13" i="27"/>
  <c r="Z13" i="27"/>
  <c r="W13" i="27"/>
  <c r="T13" i="27"/>
  <c r="Q13" i="27"/>
  <c r="N13" i="27"/>
  <c r="K13" i="27"/>
  <c r="H13" i="27"/>
  <c r="E13" i="27"/>
  <c r="AR12" i="27"/>
  <c r="AO12" i="27"/>
  <c r="AL12" i="27"/>
  <c r="AI12" i="27"/>
  <c r="AF12" i="27"/>
  <c r="AC12" i="27"/>
  <c r="Z12" i="27"/>
  <c r="W12" i="27"/>
  <c r="T12" i="27"/>
  <c r="Q12" i="27"/>
  <c r="N12" i="27"/>
  <c r="K12" i="27"/>
  <c r="H12" i="27"/>
  <c r="E12" i="27"/>
  <c r="AR11" i="27"/>
  <c r="AO11" i="27"/>
  <c r="AL11" i="27"/>
  <c r="AI11" i="27"/>
  <c r="AF11" i="27"/>
  <c r="AC11" i="27"/>
  <c r="Z11" i="27"/>
  <c r="W11" i="27"/>
  <c r="T11" i="27"/>
  <c r="Q11" i="27"/>
  <c r="N11" i="27"/>
  <c r="K11" i="27"/>
  <c r="H11" i="27"/>
  <c r="E11" i="27"/>
  <c r="AR10" i="27"/>
  <c r="AO10" i="27"/>
  <c r="AL10" i="27"/>
  <c r="AI10" i="27"/>
  <c r="AF10" i="27"/>
  <c r="AC10" i="27"/>
  <c r="Z10" i="27"/>
  <c r="W10" i="27"/>
  <c r="T10" i="27"/>
  <c r="Q10" i="27"/>
  <c r="N10" i="27"/>
  <c r="K10" i="27"/>
  <c r="H10" i="27"/>
  <c r="E10" i="27"/>
  <c r="AR9" i="27"/>
  <c r="AR17" i="27" s="1"/>
  <c r="AO9" i="27"/>
  <c r="AL9" i="27"/>
  <c r="AI9" i="27"/>
  <c r="AF9" i="27"/>
  <c r="AC9" i="27"/>
  <c r="AC17" i="27" s="1"/>
  <c r="Z9" i="27"/>
  <c r="Z17" i="27" s="1"/>
  <c r="W9" i="27"/>
  <c r="T9" i="27"/>
  <c r="Q9" i="27"/>
  <c r="N9" i="27"/>
  <c r="K9" i="27"/>
  <c r="H9" i="27"/>
  <c r="E9" i="27"/>
  <c r="AR8" i="27"/>
  <c r="AO8" i="27"/>
  <c r="AO17" i="27" s="1"/>
  <c r="AL8" i="27"/>
  <c r="AL17" i="27" s="1"/>
  <c r="AI8" i="27"/>
  <c r="AI17" i="27" s="1"/>
  <c r="AF8" i="27"/>
  <c r="AF17" i="27" s="1"/>
  <c r="AC8" i="27"/>
  <c r="Z8" i="27"/>
  <c r="W8" i="27"/>
  <c r="W17" i="27" s="1"/>
  <c r="T8" i="27"/>
  <c r="T17" i="27" s="1"/>
  <c r="Q8" i="27"/>
  <c r="Q17" i="27" s="1"/>
  <c r="N8" i="27"/>
  <c r="N17" i="27" s="1"/>
  <c r="E8" i="27"/>
  <c r="D8" i="27"/>
  <c r="I9" i="26"/>
  <c r="G8" i="19" s="1"/>
  <c r="H9" i="26"/>
  <c r="T9" i="26" l="1"/>
  <c r="R8" i="19" s="1"/>
  <c r="F8" i="19"/>
  <c r="K17" i="27"/>
  <c r="AV20" i="26"/>
  <c r="AU20" i="26"/>
  <c r="AT20" i="26"/>
  <c r="AS20" i="26"/>
  <c r="AR20" i="26"/>
  <c r="AQ20" i="26"/>
  <c r="AP20" i="26"/>
  <c r="AO20" i="26"/>
  <c r="AN20" i="26"/>
  <c r="AM20" i="26"/>
  <c r="AL20" i="26"/>
  <c r="AK20" i="26"/>
  <c r="AJ20" i="26"/>
  <c r="AI20" i="26"/>
  <c r="AH20" i="26"/>
  <c r="AG20" i="26"/>
  <c r="AF20" i="26"/>
  <c r="AE20" i="26"/>
  <c r="AD20" i="26"/>
  <c r="AC20" i="26"/>
  <c r="AB20" i="26"/>
  <c r="AA20" i="26"/>
  <c r="Z20" i="26"/>
  <c r="Y20" i="26"/>
  <c r="X20" i="26"/>
  <c r="W20" i="26"/>
  <c r="V20" i="26"/>
  <c r="U20" i="26"/>
  <c r="T20" i="26"/>
  <c r="S20" i="26"/>
  <c r="R20" i="26"/>
  <c r="Q20" i="26"/>
  <c r="P20" i="26"/>
  <c r="O20" i="26"/>
  <c r="N20" i="26"/>
  <c r="M20" i="26"/>
  <c r="L20" i="26"/>
  <c r="K20" i="26"/>
  <c r="J20" i="26"/>
  <c r="I20" i="26"/>
  <c r="H20" i="26"/>
  <c r="G20" i="26"/>
  <c r="AV19" i="26"/>
  <c r="AU19" i="26"/>
  <c r="AT19" i="26"/>
  <c r="AS19" i="26"/>
  <c r="AR19" i="26"/>
  <c r="AQ19" i="26"/>
  <c r="AP19" i="26"/>
  <c r="AO19" i="26"/>
  <c r="AN19" i="26"/>
  <c r="AM19" i="26"/>
  <c r="AL19" i="26"/>
  <c r="AK19" i="26"/>
  <c r="AJ19" i="26"/>
  <c r="AI19" i="26"/>
  <c r="AH19" i="26"/>
  <c r="AG19" i="26"/>
  <c r="AF19" i="26"/>
  <c r="AE19" i="26"/>
  <c r="AD19" i="26"/>
  <c r="AC19" i="26"/>
  <c r="AB19" i="26"/>
  <c r="AA19" i="26"/>
  <c r="Z19" i="26"/>
  <c r="Y19" i="26"/>
  <c r="X19" i="26"/>
  <c r="W19" i="26"/>
  <c r="V19" i="26"/>
  <c r="U19" i="26"/>
  <c r="T19" i="26"/>
  <c r="S19" i="26"/>
  <c r="R19" i="26"/>
  <c r="Q19" i="26"/>
  <c r="P19" i="26"/>
  <c r="O19" i="26"/>
  <c r="N19" i="26"/>
  <c r="M19" i="26"/>
  <c r="L19" i="26"/>
  <c r="K19" i="26"/>
  <c r="J19" i="26"/>
  <c r="I19" i="26"/>
  <c r="H19" i="26"/>
  <c r="G19" i="26"/>
  <c r="AV18" i="26"/>
  <c r="AU18" i="26"/>
  <c r="AS18" i="26"/>
  <c r="AR18" i="26"/>
  <c r="AP18" i="26"/>
  <c r="AO18" i="26"/>
  <c r="AM18" i="26"/>
  <c r="AL18" i="26"/>
  <c r="AJ18" i="26"/>
  <c r="AI18" i="26"/>
  <c r="AG18" i="26"/>
  <c r="AF18" i="26"/>
  <c r="AD18" i="26"/>
  <c r="AC18" i="26"/>
  <c r="AA18" i="26"/>
  <c r="Z18" i="26"/>
  <c r="X18" i="26"/>
  <c r="W18" i="26"/>
  <c r="U18" i="26"/>
  <c r="R18" i="26"/>
  <c r="Q18" i="26"/>
  <c r="O18" i="26"/>
  <c r="N18" i="26"/>
  <c r="I18" i="26"/>
  <c r="H18" i="26"/>
  <c r="AT17" i="26"/>
  <c r="AQ17" i="26"/>
  <c r="AN17" i="26"/>
  <c r="AK17" i="26"/>
  <c r="AH17" i="26"/>
  <c r="AE17" i="26"/>
  <c r="AB17" i="26"/>
  <c r="Y17" i="26"/>
  <c r="V17" i="26"/>
  <c r="S17" i="26"/>
  <c r="P17" i="26"/>
  <c r="M17" i="26"/>
  <c r="J17" i="26"/>
  <c r="G17" i="26"/>
  <c r="AT16" i="26"/>
  <c r="AQ16" i="26"/>
  <c r="AN16" i="26"/>
  <c r="AK16" i="26"/>
  <c r="AH16" i="26"/>
  <c r="AE16" i="26"/>
  <c r="AB16" i="26"/>
  <c r="Y16" i="26"/>
  <c r="V16" i="26"/>
  <c r="S16" i="26"/>
  <c r="P16" i="26"/>
  <c r="M16" i="26"/>
  <c r="J16" i="26"/>
  <c r="G16" i="26"/>
  <c r="AT15" i="26"/>
  <c r="AQ15" i="26"/>
  <c r="AN15" i="26"/>
  <c r="AK15" i="26"/>
  <c r="AH15" i="26"/>
  <c r="AE15" i="26"/>
  <c r="AB15" i="26"/>
  <c r="Y15" i="26"/>
  <c r="V15" i="26"/>
  <c r="S15" i="26"/>
  <c r="P15" i="26"/>
  <c r="M15" i="26"/>
  <c r="J15" i="26"/>
  <c r="G15" i="26"/>
  <c r="AT14" i="26"/>
  <c r="AQ14" i="26"/>
  <c r="AN14" i="26"/>
  <c r="AK14" i="26"/>
  <c r="AH14" i="26"/>
  <c r="AE14" i="26"/>
  <c r="AB14" i="26"/>
  <c r="Y14" i="26"/>
  <c r="V14" i="26"/>
  <c r="S14" i="26"/>
  <c r="P14" i="26"/>
  <c r="M14" i="26"/>
  <c r="J14" i="26"/>
  <c r="G14" i="26"/>
  <c r="AT13" i="26"/>
  <c r="AQ13" i="26"/>
  <c r="AN13" i="26"/>
  <c r="AK13" i="26"/>
  <c r="AH13" i="26"/>
  <c r="AE13" i="26"/>
  <c r="AB13" i="26"/>
  <c r="Y13" i="26"/>
  <c r="V13" i="26"/>
  <c r="S13" i="26"/>
  <c r="P13" i="26"/>
  <c r="M13" i="26"/>
  <c r="J13" i="26"/>
  <c r="G13" i="26"/>
  <c r="AT12" i="26"/>
  <c r="AQ12" i="26"/>
  <c r="AN12" i="26"/>
  <c r="AK12" i="26"/>
  <c r="AH12" i="26"/>
  <c r="AE12" i="26"/>
  <c r="AB12" i="26"/>
  <c r="Y12" i="26"/>
  <c r="V12" i="26"/>
  <c r="S12" i="26"/>
  <c r="P12" i="26"/>
  <c r="M12" i="26"/>
  <c r="J12" i="26"/>
  <c r="G12" i="26"/>
  <c r="AT11" i="26"/>
  <c r="AQ11" i="26"/>
  <c r="AN11" i="26"/>
  <c r="AN18" i="26" s="1"/>
  <c r="AK11" i="26"/>
  <c r="AH11" i="26"/>
  <c r="AE11" i="26"/>
  <c r="AB11" i="26"/>
  <c r="Y11" i="26"/>
  <c r="V11" i="26"/>
  <c r="S11" i="26"/>
  <c r="P11" i="26"/>
  <c r="M11" i="26"/>
  <c r="J11" i="26"/>
  <c r="G11" i="26"/>
  <c r="AT10" i="26"/>
  <c r="AT18" i="26" s="1"/>
  <c r="AQ10" i="26"/>
  <c r="AN10" i="26"/>
  <c r="AK10" i="26"/>
  <c r="AH10" i="26"/>
  <c r="AE10" i="26"/>
  <c r="AE18" i="26" s="1"/>
  <c r="AB10" i="26"/>
  <c r="AB18" i="26" s="1"/>
  <c r="Y10" i="26"/>
  <c r="V10" i="26"/>
  <c r="S10" i="26"/>
  <c r="P10" i="26"/>
  <c r="M10" i="26"/>
  <c r="J10" i="26"/>
  <c r="G10" i="26"/>
  <c r="AT9" i="26"/>
  <c r="AQ9" i="26"/>
  <c r="AQ18" i="26" s="1"/>
  <c r="AN9" i="26"/>
  <c r="AK9" i="26"/>
  <c r="AK18" i="26" s="1"/>
  <c r="AH9" i="26"/>
  <c r="AH18" i="26" s="1"/>
  <c r="AE9" i="26"/>
  <c r="AB9" i="26"/>
  <c r="Y9" i="26"/>
  <c r="Y18" i="26" s="1"/>
  <c r="V9" i="26"/>
  <c r="P9" i="26"/>
  <c r="P18" i="26" s="1"/>
  <c r="M9" i="26"/>
  <c r="L18" i="26"/>
  <c r="J9" i="26"/>
  <c r="J18" i="26" s="1"/>
  <c r="G9" i="26"/>
  <c r="G18" i="26" s="1"/>
  <c r="D9" i="26"/>
  <c r="C9" i="26"/>
  <c r="B9" i="26"/>
  <c r="L9" i="9"/>
  <c r="J8" i="27" s="1"/>
  <c r="J17" i="27" s="1"/>
  <c r="K9" i="9"/>
  <c r="C9" i="9"/>
  <c r="D9" i="9"/>
  <c r="B9" i="9"/>
  <c r="S9" i="26" l="1"/>
  <c r="S18" i="26" s="1"/>
  <c r="T18" i="26"/>
  <c r="M23" i="9"/>
  <c r="I8" i="27"/>
  <c r="V18" i="26"/>
  <c r="M18" i="26"/>
  <c r="K18" i="26"/>
  <c r="D8" i="19"/>
  <c r="H8" i="27" l="1"/>
  <c r="H17" i="27" s="1"/>
  <c r="I17" i="27"/>
  <c r="D6" i="7"/>
  <c r="E6" i="7"/>
  <c r="F6" i="7"/>
  <c r="G6" i="7"/>
  <c r="E8" i="7"/>
  <c r="F8" i="7"/>
  <c r="G8" i="7"/>
  <c r="D8" i="7"/>
  <c r="C6" i="7"/>
  <c r="C8" i="7"/>
  <c r="J32" i="22" l="1"/>
  <c r="K32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L32" i="22" l="1"/>
  <c r="H32" i="22"/>
  <c r="I32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N17" i="19" s="1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C17" i="19" l="1"/>
  <c r="W17" i="19"/>
  <c r="AR17" i="19"/>
  <c r="AF17" i="19"/>
  <c r="AI17" i="19"/>
  <c r="AL17" i="19"/>
  <c r="K17" i="19"/>
  <c r="T17" i="19"/>
  <c r="Z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12" i="7"/>
  <c r="E12" i="7"/>
  <c r="F12" i="7"/>
  <c r="G12" i="7"/>
  <c r="C12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<sst xmlns="http://schemas.openxmlformats.org/spreadsheetml/2006/main" count="713" uniqueCount="305">
  <si>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</si>
  <si>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</si>
  <si>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</si>
  <si>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</si>
  <si>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</si>
  <si>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</si>
  <si>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</si>
  <si>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</si>
  <si>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</si>
  <si>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</si>
  <si>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</si>
  <si>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</si>
  <si>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</si>
  <si>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</si>
  <si>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</si>
  <si>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</si>
  <si>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</si>
  <si>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</si>
  <si>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</si>
  <si>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</si>
  <si>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</si>
  <si>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</si>
  <si>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</si>
  <si>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</si>
  <si>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</si>
  <si>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</si>
  <si>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</si>
  <si>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</si>
  <si>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</si>
  <si>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</si>
  <si>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</si>
  <si>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</si>
  <si>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</si>
  <si>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</si>
  <si>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</si>
  <si>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</si>
  <si>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</si>
  <si>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</si>
  <si>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</si>
  <si>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</si>
  <si>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</si>
  <si>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</si>
  <si>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</si>
  <si>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</si>
  <si>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</si>
  <si>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</si>
  <si>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</si>
  <si>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</si>
  <si>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</si>
  <si>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</si>
  <si>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</si>
  <si>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</si>
  <si>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</si>
  <si>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</si>
  <si>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</si>
  <si>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</si>
  <si>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</si>
  <si>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</si>
  <si>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</si>
  <si>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</si>
  <si>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</si>
  <si>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</si>
  <si>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</si>
  <si>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</si>
  <si>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</si>
  <si>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</si>
  <si>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</si>
  <si>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</si>
  <si>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</si>
  <si>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</si>
  <si>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</si>
  <si>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</si>
  <si>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</si>
  <si>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</si>
  <si>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</si>
  <si>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</si>
  <si>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</si>
  <si>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</si>
  <si>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</si>
  <si>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</si>
  <si>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</si>
  <si>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</si>
  <si>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</si>
  <si>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</si>
  <si>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</si>
  <si>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</si>
  <si>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</si>
  <si>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</si>
  <si>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</si>
  <si>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</si>
  <si>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</si>
  <si>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</si>
  <si>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</si>
  <si>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</si>
  <si>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</si>
  <si>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</si>
  <si>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</si>
  <si>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</si>
  <si>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</si>
  <si>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</si>
  <si>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</si>
  <si>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</si>
  <si>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</si>
  <si>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</si>
  <si>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</si>
  <si>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</si>
  <si>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</si>
  <si>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</si>
  <si>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</si>
  <si>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</si>
  <si>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</si>
  <si>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</si>
  <si>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</si>
  <si>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</si>
  <si>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</si>
  <si>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</si>
  <si>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</si>
  <si>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</si>
  <si>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</si>
  <si>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</si>
  <si>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</si>
  <si>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</si>
  <si>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</si>
  <si>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</si>
  <si>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</si>
  <si>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</si>
  <si>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</si>
  <si>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</si>
  <si>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</si>
  <si>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</si>
  <si>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</si>
  <si>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</si>
  <si>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</si>
  <si>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</si>
  <si>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</si>
  <si>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</si>
  <si>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</si>
  <si>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</si>
  <si>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</si>
  <si>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</si>
  <si>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</si>
  <si>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</si>
  <si>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</si>
  <si>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</si>
  <si>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</si>
  <si>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</si>
  <si>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</si>
  <si>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</si>
  <si>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</si>
  <si>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</si>
  <si>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</si>
  <si>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</si>
  <si>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</si>
  <si>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</si>
  <si>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</si>
  <si>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</si>
  <si>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</si>
  <si>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</si>
  <si>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</si>
  <si>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</si>
  <si>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</si>
  <si>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</si>
  <si>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</si>
  <si>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</si>
  <si>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</si>
  <si>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</si>
  <si>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</si>
  <si>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</si>
  <si>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</si>
  <si>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</si>
  <si>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</si>
  <si>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</si>
  <si>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</si>
  <si>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</si>
  <si>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</si>
  <si>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</si>
  <si>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</si>
  <si>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</si>
  <si>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</si>
  <si>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</si>
  <si>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</si>
  <si>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</si>
  <si>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</si>
  <si>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</si>
  <si>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</si>
  <si>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</si>
  <si>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</si>
  <si>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</si>
  <si>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</si>
  <si>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</si>
  <si>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</si>
  <si>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</si>
  <si>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</si>
  <si>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</si>
  <si>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</si>
  <si>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</si>
  <si>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</si>
  <si>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</si>
  <si>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</si>
  <si>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</si>
  <si>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</si>
  <si>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</si>
  <si>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</si>
  <si>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</si>
  <si>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</si>
  <si>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</si>
  <si>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</si>
  <si>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</si>
  <si>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</si>
  <si>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</si>
  <si>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</si>
  <si>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</si>
  <si>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</si>
  <si>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</si>
  <si>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</si>
  <si>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</si>
  <si>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</si>
  <si>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</si>
  <si>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</si>
  <si>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</si>
  <si>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</si>
  <si>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</si>
  <si>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</si>
  <si>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</si>
  <si>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</si>
  <si>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</si>
  <si>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</si>
  <si>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</si>
  <si>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</si>
  <si>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</si>
  <si>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</si>
  <si>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</si>
  <si>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</si>
  <si>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</si>
  <si>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</si>
  <si>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</si>
  <si>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</si>
  <si>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</si>
  <si>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</si>
  <si>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</si>
  <si>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</si>
  <si>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</si>
  <si>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</si>
  <si>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</si>
  <si>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</si>
  <si>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</si>
  <si>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</si>
  <si>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</si>
  <si>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</si>
  <si>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«Կարեն Դեմիրճյանի անվան Երևանի մետրոպոլիտեն» ՓԲԸ</t>
  </si>
  <si>
    <t>Մետրոպոլիտենի ենթակառուցվածքների և շարժակազմի նորոգում,
արդիականացում</t>
  </si>
  <si>
    <t>«Կարեն Դեմիրճյանի անվան Երևանի մետրոպոլիտեն »ՓԲԸ</t>
  </si>
  <si>
    <t>Երևանի մետրոպոլիտենով ուղևորափոխադրման ծառայությունների գծով պետության կողմից համայնքի ղեկավարին պատվիրակաված լիազորությունների իրականացում Քաղաքային ենթակառուցվածքների   զարգացում,ուղևորափոխադրումների ծավալի աճ,սպասարկման մակարդակի բարձրացում</t>
  </si>
  <si>
    <t>Երևանի մետրոպոլիտենով ուղևորափոխադրման ծառայությունների գծով պետության կողմից համայնքի ղեկավարին պատվիրակված լիազորությունների իրականացում</t>
  </si>
  <si>
    <t>Աջակցություն Երևանի քաղաքապետարանին մետրոպոլիտենով ուղևորափոխադրումների ծառայությունների մատուցման նպատակով</t>
  </si>
  <si>
    <t>Տրանսֆերտների տրամադրում</t>
  </si>
  <si>
    <t>Երևանի մետրոպոլիտենի ենթակառուցվածքների նորոգում</t>
  </si>
  <si>
    <t>Եվրոպական ներդրումային բանկի աջակցությամբ իրականացվող Երևանի մետրոպոլիտենի վերակառուցման երկրորդ ծրագիր</t>
  </si>
  <si>
    <t>Երևանի մետրոպոլիտենի վերակառուցում</t>
  </si>
  <si>
    <t>Հանրության կողմից անմիջականորեն օգտագործվող ակտիվների հետ կապված միջոցառումներ</t>
  </si>
  <si>
    <t>վարկերի տրամադրում</t>
  </si>
  <si>
    <t>1.1 Ուղևորափոխադրումներ</t>
  </si>
  <si>
    <t>1.2 Ոչ հիմնական գործունեություն, այդ թվում</t>
  </si>
  <si>
    <t>- տարածքների վարձակալություն</t>
  </si>
  <si>
    <t>- գովազդ</t>
  </si>
  <si>
    <t>- այլ եկամուտներ</t>
  </si>
  <si>
    <t>Ենթավարկային ծրագիր</t>
  </si>
  <si>
    <t xml:space="preserve">&lt;Ներքին վարկեր և փոխատվություններ (6212)  </t>
  </si>
  <si>
    <t>Եվրո</t>
  </si>
  <si>
    <t>Դրամ</t>
  </si>
  <si>
    <t>04</t>
  </si>
  <si>
    <t>05</t>
  </si>
  <si>
    <t>/Ծրագրի անվանումը/ քաղաքային զարգացում</t>
  </si>
  <si>
    <t>/Միջոցառման անվանումը/Երևանի մետրոպոլիտենով ուղևորափոխադրման ծառայությունների գծով պետության կողմից համայնքի ղեկավարին պատվիրակված լիազորությունների իրականացում &gt;</t>
  </si>
  <si>
    <t>/Կատարող մարմնի անվանումը/Երևանի քաղաքպետարան</t>
  </si>
  <si>
    <t xml:space="preserve">&lt;Հոդվածի  անվանումը և կոդը&gt;    Սուբսիդիաներ ֆինանսական պետական (համայնքային) կազմակարպություններին (4512) </t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</si>
  <si>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  <r>
      <rPr>
        <i/>
        <sz val="8"/>
        <color theme="1"/>
        <rFont val="GHEA Grapalat"/>
        <family val="3"/>
      </rPr>
      <t xml:space="preserve"> Այլ մեքենաներ և սարքավորումներ (5129)</t>
    </r>
  </si>
  <si>
    <t>/Միջոցառման անվանումը/ Եվրոպական ներդրումային բանկի աջակցությամբ իրականացվող Երևանի մետրոպոլիտենի վերակառուցման երկրորդ ծրագիր &gt;</t>
  </si>
  <si>
    <t>/Միջոցառման անվանումը/Երևանի մետրոպոլիտենի ենթակառուցվածքների նորոգում</t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</si>
  <si>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  <r>
      <rPr>
        <i/>
        <sz val="8"/>
        <color theme="1"/>
        <rFont val="GHEA Grapalat"/>
        <family val="3"/>
      </rPr>
      <t xml:space="preserve"> Ներքին վարկեր և փոխատվություններ (6212)</t>
    </r>
  </si>
  <si>
    <t>Երևան</t>
  </si>
  <si>
    <t>քաղաքային 
զարգացում</t>
  </si>
  <si>
    <t xml:space="preserve">Երևանի մետրոպոլիտենով ուղևորափոխադրման ծառայությունների գծով պետության կողմից համայնքի ղեկավարին պատվիրակաված լիազորությունների իրականացում </t>
  </si>
  <si>
    <t>Երևանի մետրոպոլիտեն</t>
  </si>
  <si>
    <t>Աջակցություն Երևանի քաղաքապետարանին մետրոպոլի-տենով ուղևորափոխադրումների ծառայությունների մատուցման նպատակով</t>
  </si>
  <si>
    <t xml:space="preserve">Տրանսֆերտ-ների տրամադրում </t>
  </si>
  <si>
    <t>Եոևանի մետրոպոլիտենով ուղևորափոխադրման ծառայություններից օգտվողների թիվը,մարդ</t>
  </si>
  <si>
    <r>
      <rPr>
        <sz val="12"/>
        <color theme="1"/>
        <rFont val="Times Armenian"/>
        <family val="1"/>
      </rPr>
      <t xml:space="preserve"> </t>
    </r>
    <r>
      <rPr>
        <i/>
        <sz val="8"/>
        <color rgb="FF000000"/>
        <rFont val="Times Armenian"/>
        <family val="1"/>
      </rPr>
      <t xml:space="preserve">Տրանսֆերտների տրամադրում </t>
    </r>
  </si>
  <si>
    <t>`</t>
  </si>
  <si>
    <t>Գնացքների  նորոգում  /հատ/։</t>
  </si>
  <si>
    <t xml:space="preserve"> շարժիչի ձեռքբերում ,նորոգում/հատ/։</t>
  </si>
  <si>
    <t xml:space="preserve">  Փայտակոճի ձեռքբերում (հատ) </t>
  </si>
  <si>
    <t xml:space="preserve"> շարժասանդուղքների  փոխարինում  /շարժասանդուղք/ /հատ/։</t>
  </si>
  <si>
    <t>Թունելային հակահրդեհային և ջրամատակարարման խողովակաշարերի մոնտաժում /կմ/։</t>
  </si>
  <si>
    <t xml:space="preserve"> մալուխների փոխարինում /կմ/</t>
  </si>
  <si>
    <t>ՀՔԵ-ների վերանորոգում և արդիականացում  /ՀՔԵ//հատ/։</t>
  </si>
  <si>
    <t>Ավտոդրեզինաների վերանորոգում /ավտոդրեզինա/</t>
  </si>
  <si>
    <t>ՈւՊ-2 ունիվերսալ հարթակների անվազույգերի ձեռքբերում /անվազույգ/</t>
  </si>
  <si>
    <t>Հաստոցների ձեռքբերում և վերանորոգում /հաստոց/</t>
  </si>
  <si>
    <t>Ռելսերի ձեռքբերում /ռելս/</t>
  </si>
  <si>
    <t>Գծի ամրացման դետալների ձեռքբերում /դետալ/</t>
  </si>
  <si>
    <t>Կայարանային համալիրներում կրող կոնստրուկցաների փոխարինում /տ/</t>
  </si>
  <si>
    <t>Կապի համակագի արդիականացում/ համակարգ/</t>
  </si>
  <si>
    <t>Մետրոպոլիտենի կայարանների հիմնանորոգում /կայարան/</t>
  </si>
  <si>
    <t>Ավտոդրեզինաների  անվազույգերի  ձեռքբերում /անվազույգ/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</si>
</sst>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11"/>
      <color theme="1"/>
      <name val="Calibri"/>
      <family val="2"/>
    </font>
    <font>
      <sz val="9"/>
      <color theme="1"/>
      <name val="Times Armenian"/>
      <family val="1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sz val="12"/>
      <color theme="1"/>
      <name val="Times Armenian"/>
      <family val="1"/>
    </font>
    <font>
      <sz val="9"/>
      <name val="Times Armenian"/>
      <family val="1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79" fillId="43" borderId="0" xfId="0" applyFont="1" applyFill="1" applyAlignment="1">
      <alignment horizontal="left" vertical="top" wrapText="1"/>
    </xf>
    <xf numFmtId="0" fontId="68" fillId="43" borderId="0" xfId="0" applyFont="1" applyFill="1" applyAlignment="1">
      <alignment horizontal="left" vertical="top" wrapText="1"/>
    </xf>
    <xf numFmtId="0" fontId="13" fillId="42" borderId="0" xfId="0" applyFont="1" applyFill="1"/>
    <xf numFmtId="0" fontId="80" fillId="0" borderId="0" xfId="0" applyFont="1"/>
    <xf numFmtId="49" fontId="7" fillId="6" borderId="1" xfId="0" applyNumberFormat="1" applyFont="1" applyFill="1" applyBorder="1" applyAlignment="1">
      <alignment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7" fillId="6" borderId="1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textRotation="90" wrapText="1"/>
    </xf>
    <xf numFmtId="0" fontId="81" fillId="6" borderId="3" xfId="0" applyFont="1" applyFill="1" applyBorder="1" applyAlignment="1">
      <alignment horizontal="center"/>
    </xf>
    <xf numFmtId="49" fontId="82" fillId="6" borderId="1" xfId="0" applyNumberFormat="1" applyFont="1" applyFill="1" applyBorder="1" applyAlignment="1">
      <alignment vertical="center" wrapText="1"/>
    </xf>
    <xf numFmtId="0" fontId="82" fillId="6" borderId="7" xfId="0" applyFont="1" applyFill="1" applyBorder="1" applyAlignment="1">
      <alignment vertical="center" wrapText="1"/>
    </xf>
    <xf numFmtId="0" fontId="81" fillId="6" borderId="1" xfId="0" applyFont="1" applyFill="1" applyBorder="1" applyAlignment="1">
      <alignment horizontal="center" vertical="center" wrapText="1"/>
    </xf>
    <xf numFmtId="49" fontId="82" fillId="6" borderId="8" xfId="0" applyNumberFormat="1" applyFont="1" applyFill="1" applyBorder="1" applyAlignment="1">
      <alignment vertical="center" wrapText="1"/>
    </xf>
    <xf numFmtId="0" fontId="13" fillId="6" borderId="14" xfId="0" applyFont="1" applyFill="1" applyBorder="1" applyAlignment="1">
      <alignment horizontal="center"/>
    </xf>
    <xf numFmtId="0" fontId="83" fillId="6" borderId="1" xfId="0" applyFont="1" applyFill="1" applyBorder="1" applyAlignment="1">
      <alignment vertical="center" wrapText="1"/>
    </xf>
    <xf numFmtId="0" fontId="81" fillId="6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/>
    </xf>
    <xf numFmtId="0" fontId="80" fillId="6" borderId="2" xfId="0" applyFont="1" applyFill="1" applyBorder="1" applyAlignment="1">
      <alignment horizontal="center"/>
    </xf>
    <xf numFmtId="0" fontId="80" fillId="6" borderId="3" xfId="0" applyFont="1" applyFill="1" applyBorder="1" applyAlignment="1">
      <alignment horizontal="center"/>
    </xf>
    <xf numFmtId="0" fontId="80" fillId="6" borderId="8" xfId="0" applyFont="1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43" xfId="0" applyFont="1" applyBorder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" fontId="85" fillId="43" borderId="1" xfId="0" applyNumberFormat="1" applyFont="1" applyFill="1" applyBorder="1" applyAlignment="1">
      <alignment horizontal="left" vertical="top" wrapText="1"/>
    </xf>
    <xf numFmtId="0" fontId="85" fillId="43" borderId="1" xfId="0" applyFont="1" applyFill="1" applyBorder="1" applyAlignment="1">
      <alignment horizontal="left" vertical="top" wrapText="1"/>
    </xf>
    <xf numFmtId="0" fontId="85" fillId="43" borderId="40" xfId="0" applyFont="1" applyFill="1" applyBorder="1" applyAlignment="1">
      <alignment horizontal="left" vertical="top" wrapText="1"/>
    </xf>
    <xf numFmtId="0" fontId="85" fillId="43" borderId="0" xfId="0" applyFont="1" applyFill="1" applyAlignment="1">
      <alignment horizontal="left" vertical="top" wrapText="1"/>
    </xf>
    <xf numFmtId="0" fontId="85" fillId="43" borderId="44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68" fillId="43" borderId="40" xfId="0" applyFont="1" applyFill="1" applyBorder="1" applyAlignment="1">
      <alignment horizontal="center" vertical="top" wrapText="1"/>
    </xf>
    <xf numFmtId="0" fontId="68" fillId="43" borderId="0" xfId="0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339;&#1396;%20&#1411;&#1377;&#1405;&#1407;&#1377;&#1385;&#1394;&#1385;&#1381;&#1408;&#1384;/2025-2027%20&#1348;&#1338;&#1342;&#1342;/&#1344;&#1377;&#1406;&#1381;&#1388;&#1406;&#1377;&#1390;&#1398;&#1381;&#1408;%203-11&#1348;&#1381;&#1407;&#1408;&#1400;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343;&#1377;&#1402;&#1387;&#1407;&#1377;&#1388;%202026-28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4"/>
      <sheetName val="Հ5"/>
      <sheetName val="Հ6"/>
      <sheetName val="Հ7Ձև 1 Եվրո"/>
      <sheetName val="Հ7Ձև 1 դրամ"/>
      <sheetName val="Հ7 Ձև2 եվրո"/>
      <sheetName val="Հ7Ձև2 դրամ"/>
      <sheetName val="Հ7 Ձև3"/>
      <sheetName val="Հ8"/>
      <sheetName val="Հ9"/>
      <sheetName val="Հ10"/>
      <sheetName val="Հ11"/>
      <sheetName val="Լրացման պահանջներ (2)"/>
    </sheetNames>
    <sheetDataSet>
      <sheetData sheetId="0"/>
      <sheetData sheetId="1">
        <row r="8">
          <cell r="B8" t="str">
            <v>Քաղաքային ենթակառուցվածքների զարգացում</v>
          </cell>
          <cell r="C8">
            <v>1157</v>
          </cell>
          <cell r="D8" t="str">
            <v>Քաղաքային զարգացում</v>
          </cell>
          <cell r="E8" t="str">
            <v>Քաղաքային ենթակառուցվածքների արդիականացում և բարելավում</v>
          </cell>
          <cell r="F8" t="str">
            <v>Մետրոպոլի-տենի ենթակա-ռուցվածքների և շարժակազմի ընթացիկ սպասարկում և նորոգում</v>
          </cell>
          <cell r="H8" t="str">
            <v>Ուղևորափոխադրումների չվացուցակի կատարում, ուղևորափոխադրումների ծավալի աճի, ուղևորների սպասարկման բարձր մակարդակի,ուղևորափոխադրումների անվտանգության ապահովում</v>
          </cell>
          <cell r="I8" t="str">
            <v>Շարունակական</v>
          </cell>
          <cell r="J8" t="str">
            <v>ՀՀ կառավարության 18․08․2021թ․ հ․1363-Ա որոշումով հաստատված 2021-2026թթ․ ծրագիր
 Մաս 3․ Ենթակառուցվածքների  զարգացում           
կետ 3․1 Տրանսպորտ</v>
          </cell>
          <cell r="K8" t="str">
            <v>Կայուն զարգացման օրակարգի հաջող իրականացման համար անհրաժեշտ համագործակցություն կառավարության, մասնավոր հատվածի և քաղաքացիական հասարակության միջև։ Նախագիծը համապատասխանում է  նպատակ 11 Կայուն քաղաքներ և համայնքներ 11․2 թիրախին</v>
          </cell>
        </row>
      </sheetData>
      <sheetData sheetId="2">
        <row r="18">
          <cell r="B18" t="str">
            <v>Քանակական</v>
          </cell>
        </row>
        <row r="20">
          <cell r="C20" t="str">
            <v>Ըստ չվացուցակի գնացքների բացթողնման քանակը,գնացք</v>
          </cell>
        </row>
        <row r="21">
          <cell r="C21" t="str">
            <v>Չվացուցակի կատարողականը,%</v>
          </cell>
        </row>
        <row r="63">
          <cell r="B63" t="str">
            <v>Քանակական</v>
          </cell>
        </row>
      </sheetData>
      <sheetData sheetId="3"/>
      <sheetData sheetId="4"/>
      <sheetData sheetId="5"/>
      <sheetData sheetId="6"/>
      <sheetData sheetId="7">
        <row r="13">
          <cell r="H13">
            <v>2726235.65</v>
          </cell>
          <cell r="I13">
            <v>545247.13</v>
          </cell>
        </row>
      </sheetData>
      <sheetData sheetId="8">
        <row r="9">
          <cell r="J9">
            <v>745</v>
          </cell>
        </row>
        <row r="13">
          <cell r="H13">
            <v>2500.3799999999997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</sheetNames>
    <sheetDataSet>
      <sheetData sheetId="0"/>
      <sheetData sheetId="1">
        <row r="22">
          <cell r="A22" t="str">
            <v>Հզոր օդափոխման համակարգի հեռակառավարման թվայնացում /հորան/</v>
          </cell>
        </row>
        <row r="23">
          <cell r="A23" t="str">
            <v>Փոխանջատման հավաքվածքների փոխարինում  /լրակազմ/</v>
          </cell>
        </row>
        <row r="24">
          <cell r="A24" t="str">
            <v>Կարգավարական համակարգի փոխարինում /համակարգ/</v>
          </cell>
        </row>
        <row r="29">
          <cell r="A29" t="str">
            <v>Մալուխային կանգնակների և դարակների մոնտաժում  /լրակազմ/</v>
          </cell>
        </row>
        <row r="30">
          <cell r="A30" t="str">
            <v>Բաց հատվածի լուսավորության հիմնանորոգում /կմ/</v>
          </cell>
        </row>
        <row r="31">
          <cell r="A31" t="str">
            <v>Գնացքների երթևեկության կարգավարական ղեկավարման և կարգավարական հսկման միկրոպրոցեսորային համակարգի նախագծում և ներդնում /համակարգ/</v>
          </cell>
        </row>
        <row r="32">
          <cell r="A32" t="str">
            <v xml:space="preserve">	Ավտոմատ բլոկավորման և էլեկտրական կենտրոնացման  միկրոպրոցեսորային հիմքի վրա կառուցված և երաշխավորված սնուցմամբ ապահովված կոմպլեքս համակարգի նախագծում և ներդնում /համակարգ/</v>
          </cell>
        </row>
        <row r="33">
          <cell r="A33" t="str">
            <v>Ռադիո - գնացքային կապի արդիականացում ներառված գնացքային սարքերը, թվային ռադիո-ինֆորմացիոն ցանցի նախագծում և  ներդնում/ համակարգ/</v>
          </cell>
        </row>
        <row r="34">
          <cell r="A34" t="str">
            <v>Կապի համակարգերի երաշխավորված անխափան սնուցման  համակարգերի նախագծում և  ներդրնում /համակարգ/</v>
          </cell>
        </row>
        <row r="35">
          <cell r="A35" t="str">
            <v xml:space="preserve">	Կարգավարական կապերի և թունելային կապի համակարգերի արդիականացում  թվային համակարգով, նախագծում և  ներդրնում  /համակարգ/</v>
          </cell>
        </row>
        <row r="36">
          <cell r="A36" t="str">
            <v>Բարձրախոսային համակարգի արդիկանացում թվային համակարգով, նախագծում և  ներդրնում  /համակարգ/</v>
          </cell>
        </row>
        <row r="37">
          <cell r="A37" t="str">
            <v>Մետրոպոլիտենի վարչական, կապի, էլ հավաքակայանի, կայարանների վարչական և արտադրական շինությունների հրդեհային ահազանգման     համակարգերի արդիականացում նոր անալոգա-հասցեային հրդեհային ահազանգման համակարգի ներդրմամբ  /համակարգ/</v>
          </cell>
        </row>
        <row r="38">
          <cell r="A38" t="str">
            <v>Մետրոպոլիտենի  թունելների 34 մուտքերի և 14 հատ կայարանային, միջկայարանային օդափոխության հորանների մուտքի/ելքի հսկման համակարգի ներդնում  /համակարգ/</v>
          </cell>
        </row>
        <row r="39">
          <cell r="A39" t="str">
            <v>Գնացքների ներքևի հատվածի գաբարիտային չափերի ստուգման համակարգի նախագծում և ներդնում /համակարգ/</v>
          </cell>
        </row>
        <row r="40">
          <cell r="A40" t="str">
            <v>Գնացքների առանցքակալատուփերի տաքացման հսկման  համակարգի նախագծում և ներդնում /համակարգ/</v>
          </cell>
        </row>
        <row r="41">
          <cell r="A41" t="str">
            <v>Սլաքային կապի համակարգերի արդիականացում թվային համակարգով, նախագծում և  ներդնում  /համակարգ/</v>
          </cell>
        </row>
        <row r="42">
          <cell r="A42" t="str">
            <v>Ազդանշանման, կենտրոնացման և բլոկավորման համակարգերի մալուխագծերի հիմնանորոգում /կմ/</v>
          </cell>
        </row>
        <row r="43">
          <cell r="A43" t="str">
            <v>Ազդանշանման, կենտրոնացման և բլոկավորման համակարգերի էլեկտրոնային սարքերի և սարքավորումների հիմնանորոգում /հատ/</v>
          </cell>
        </row>
        <row r="44">
          <cell r="A44" t="str">
            <v>Կապի համակարգերի մալուխագծերի հիմնանորոգում /կմ/</v>
          </cell>
        </row>
        <row r="45">
          <cell r="A45" t="str">
            <v>Կապի համակարգերի էլեկտրոնային սարքերի և սարքավորումների հիմնանորոգում /հատ/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workbookViewId="0">
      <selection activeCell="S16" sqref="S16"/>
    </sheetView>
  </sheetViews>
  <sheetFormatPr defaultRowHeight="15" x14ac:dyDescent="0.25"/>
  <cols>
    <col min="3" max="3" width="14.7109375" customWidth="1"/>
    <col min="9" max="9" width="10.140625" customWidth="1"/>
  </cols>
  <sheetData>
    <row r="2" spans="1:12" x14ac:dyDescent="0.25">
      <c r="A2" s="4" t="s">
        <v>47</v>
      </c>
    </row>
    <row r="4" spans="1:12" x14ac:dyDescent="0.25">
      <c r="B4" s="164" t="s">
        <v>64</v>
      </c>
      <c r="C4" s="165"/>
      <c r="D4" s="175" t="s">
        <v>249</v>
      </c>
      <c r="E4" s="176"/>
      <c r="F4" s="176"/>
      <c r="G4" s="176"/>
      <c r="H4" s="176"/>
      <c r="I4" s="177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72.75" customHeight="1" x14ac:dyDescent="0.25">
      <c r="B9" s="166" t="s">
        <v>252</v>
      </c>
      <c r="C9" s="167"/>
      <c r="D9" s="167"/>
      <c r="E9" s="167"/>
      <c r="F9" s="167"/>
      <c r="G9" s="167"/>
      <c r="H9" s="167"/>
      <c r="I9" s="168"/>
    </row>
    <row r="11" spans="1:12" x14ac:dyDescent="0.25">
      <c r="A11" s="12" t="s">
        <v>95</v>
      </c>
    </row>
    <row r="12" spans="1:12" ht="37.5" customHeight="1" x14ac:dyDescent="0.25">
      <c r="B12" s="169"/>
      <c r="C12" s="170"/>
      <c r="D12" s="170"/>
      <c r="E12" s="170"/>
      <c r="F12" s="170"/>
      <c r="G12" s="170"/>
      <c r="H12" s="170"/>
      <c r="I12" s="171"/>
    </row>
    <row r="14" spans="1:12" x14ac:dyDescent="0.25">
      <c r="A14" s="12" t="s">
        <v>96</v>
      </c>
    </row>
    <row r="15" spans="1:12" ht="36.75" customHeight="1" x14ac:dyDescent="0.25">
      <c r="B15" s="172" t="s">
        <v>250</v>
      </c>
      <c r="C15" s="173"/>
      <c r="D15" s="173"/>
      <c r="E15" s="173"/>
      <c r="F15" s="173"/>
      <c r="G15" s="173"/>
      <c r="H15" s="173"/>
      <c r="I15" s="174"/>
    </row>
    <row r="17" spans="1:9" x14ac:dyDescent="0.25">
      <c r="A17" s="12" t="s">
        <v>207</v>
      </c>
    </row>
    <row r="18" spans="1:9" ht="30.75" customHeight="1" x14ac:dyDescent="0.25">
      <c r="B18" s="169"/>
      <c r="C18" s="170"/>
      <c r="D18" s="170"/>
      <c r="E18" s="170"/>
      <c r="F18" s="170"/>
      <c r="G18" s="170"/>
      <c r="H18" s="170"/>
      <c r="I18" s="171"/>
    </row>
    <row r="22" spans="1:9" x14ac:dyDescent="0.25">
      <c r="B22" s="85" t="s">
        <v>245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8F25-8206-4DBB-A430-15DABAECE27D}">
  <sheetPr>
    <tabColor theme="0" tint="-0.14999847407452621"/>
  </sheetPr>
  <dimension ref="A1:AW17"/>
  <sheetViews>
    <sheetView topLeftCell="P1" workbookViewId="0">
      <selection activeCell="AB8" sqref="AB8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1" width="7.42578125" customWidth="1"/>
    <col min="12" max="12" width="9.42578125" customWidth="1"/>
    <col min="13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0" t="s">
        <v>134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25" x14ac:dyDescent="0.25">
      <c r="A3" s="70" t="s">
        <v>139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.75" thickBot="1" x14ac:dyDescent="0.3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5" spans="1:49" ht="15" customHeight="1" x14ac:dyDescent="0.25">
      <c r="B5" s="245" t="s">
        <v>8</v>
      </c>
      <c r="C5" s="236"/>
      <c r="D5" s="236" t="s">
        <v>54</v>
      </c>
      <c r="E5" s="236" t="s">
        <v>124</v>
      </c>
      <c r="F5" s="236"/>
      <c r="G5" s="236"/>
      <c r="H5" s="236" t="s">
        <v>148</v>
      </c>
      <c r="I5" s="236"/>
      <c r="J5" s="236"/>
      <c r="K5" s="236" t="s">
        <v>149</v>
      </c>
      <c r="L5" s="236"/>
      <c r="M5" s="236"/>
      <c r="N5" s="236" t="s">
        <v>150</v>
      </c>
      <c r="O5" s="236"/>
      <c r="P5" s="236"/>
      <c r="Q5" s="236" t="s">
        <v>24</v>
      </c>
      <c r="R5" s="236"/>
      <c r="S5" s="236"/>
      <c r="T5" s="236" t="s">
        <v>18</v>
      </c>
      <c r="U5" s="236"/>
      <c r="V5" s="236"/>
      <c r="W5" s="236"/>
      <c r="X5" s="236"/>
      <c r="Y5" s="236"/>
      <c r="Z5" s="236"/>
      <c r="AA5" s="236"/>
      <c r="AB5" s="237"/>
      <c r="AC5" s="242" t="s">
        <v>152</v>
      </c>
      <c r="AD5" s="224"/>
      <c r="AE5" s="224"/>
      <c r="AF5" s="224" t="s">
        <v>153</v>
      </c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5"/>
      <c r="AU5" s="226" t="s">
        <v>30</v>
      </c>
      <c r="AV5" s="228" t="s">
        <v>31</v>
      </c>
      <c r="AW5" s="230" t="s">
        <v>120</v>
      </c>
    </row>
    <row r="6" spans="1:49" ht="23.25" customHeight="1" x14ac:dyDescent="0.25">
      <c r="B6" s="246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 t="s">
        <v>7</v>
      </c>
      <c r="U6" s="215"/>
      <c r="V6" s="215"/>
      <c r="W6" s="215" t="s">
        <v>119</v>
      </c>
      <c r="X6" s="215"/>
      <c r="Y6" s="215"/>
      <c r="Z6" s="215" t="s">
        <v>151</v>
      </c>
      <c r="AA6" s="215"/>
      <c r="AB6" s="241"/>
      <c r="AC6" s="243"/>
      <c r="AD6" s="232"/>
      <c r="AE6" s="232"/>
      <c r="AF6" s="232" t="s">
        <v>32</v>
      </c>
      <c r="AG6" s="232"/>
      <c r="AH6" s="232"/>
      <c r="AI6" s="232" t="s">
        <v>33</v>
      </c>
      <c r="AJ6" s="232"/>
      <c r="AK6" s="232"/>
      <c r="AL6" s="232" t="s">
        <v>34</v>
      </c>
      <c r="AM6" s="232"/>
      <c r="AN6" s="232"/>
      <c r="AO6" s="232" t="s">
        <v>35</v>
      </c>
      <c r="AP6" s="232"/>
      <c r="AQ6" s="232"/>
      <c r="AR6" s="232" t="s">
        <v>36</v>
      </c>
      <c r="AS6" s="232"/>
      <c r="AT6" s="233"/>
      <c r="AU6" s="227"/>
      <c r="AV6" s="229"/>
      <c r="AW6" s="231"/>
    </row>
    <row r="7" spans="1:49" ht="126" customHeight="1" x14ac:dyDescent="0.25">
      <c r="B7" s="55" t="s">
        <v>2</v>
      </c>
      <c r="C7" s="6" t="s">
        <v>27</v>
      </c>
      <c r="D7" s="215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3" t="s">
        <v>12</v>
      </c>
      <c r="U7" s="33" t="s">
        <v>22</v>
      </c>
      <c r="V7" s="33" t="s">
        <v>23</v>
      </c>
      <c r="W7" s="33" t="s">
        <v>12</v>
      </c>
      <c r="X7" s="33" t="s">
        <v>22</v>
      </c>
      <c r="Y7" s="33" t="s">
        <v>23</v>
      </c>
      <c r="Z7" s="33" t="s">
        <v>12</v>
      </c>
      <c r="AA7" s="33" t="s">
        <v>22</v>
      </c>
      <c r="AB7" s="59" t="s">
        <v>23</v>
      </c>
      <c r="AC7" s="46" t="s">
        <v>12</v>
      </c>
      <c r="AD7" s="45" t="s">
        <v>22</v>
      </c>
      <c r="AE7" s="45" t="s">
        <v>23</v>
      </c>
      <c r="AF7" s="45" t="s">
        <v>12</v>
      </c>
      <c r="AG7" s="45" t="s">
        <v>22</v>
      </c>
      <c r="AH7" s="45" t="s">
        <v>23</v>
      </c>
      <c r="AI7" s="45" t="s">
        <v>12</v>
      </c>
      <c r="AJ7" s="45" t="s">
        <v>22</v>
      </c>
      <c r="AK7" s="45" t="s">
        <v>23</v>
      </c>
      <c r="AL7" s="45" t="s">
        <v>12</v>
      </c>
      <c r="AM7" s="45" t="s">
        <v>22</v>
      </c>
      <c r="AN7" s="45" t="s">
        <v>23</v>
      </c>
      <c r="AO7" s="45" t="s">
        <v>12</v>
      </c>
      <c r="AP7" s="45" t="s">
        <v>22</v>
      </c>
      <c r="AQ7" s="45" t="s">
        <v>23</v>
      </c>
      <c r="AR7" s="45" t="s">
        <v>12</v>
      </c>
      <c r="AS7" s="45" t="s">
        <v>22</v>
      </c>
      <c r="AT7" s="47" t="s">
        <v>23</v>
      </c>
      <c r="AU7" s="227"/>
      <c r="AV7" s="229"/>
      <c r="AW7" s="231"/>
    </row>
    <row r="8" spans="1:49" ht="78" customHeight="1" x14ac:dyDescent="0.25">
      <c r="B8" s="56">
        <v>1157</v>
      </c>
      <c r="C8" s="19">
        <v>42003</v>
      </c>
      <c r="D8" s="19" t="str">
        <f>'Հ3 Մաս 2'!D11</f>
        <v>Եվրոպական ներդրումային բանկի աջակցությամբ իրականացվող Երևանի մետրոպոլիտենի վերակառուցման երկրորդ ծրագիր</v>
      </c>
      <c r="E8" s="21">
        <f>F8+G8</f>
        <v>6000</v>
      </c>
      <c r="F8" s="25">
        <v>5000</v>
      </c>
      <c r="G8" s="25">
        <v>1000</v>
      </c>
      <c r="H8" s="21">
        <f>I8+J8</f>
        <v>3245.3799999999997</v>
      </c>
      <c r="I8" s="152">
        <f>'Հ7 Ձև1'!K9</f>
        <v>2500.3799999999997</v>
      </c>
      <c r="J8" s="152">
        <f>'Հ7 Ձև1'!L9</f>
        <v>745</v>
      </c>
      <c r="K8" s="21">
        <f>L8+M8</f>
        <v>1855.1</v>
      </c>
      <c r="L8" s="150">
        <f>'Հ7 Ձև1'!N9</f>
        <v>1583.6</v>
      </c>
      <c r="M8" s="150">
        <f>'Հ7 Ձև1'!O9</f>
        <v>271.5</v>
      </c>
      <c r="N8" s="151">
        <f>O8+P8</f>
        <v>542</v>
      </c>
      <c r="O8" s="150">
        <f>'Հ7 Ձև1'!Q9</f>
        <v>495</v>
      </c>
      <c r="P8" s="150">
        <f>'Հ7 Ձև1'!R9</f>
        <v>47</v>
      </c>
      <c r="Q8" s="21">
        <f>R8+S8</f>
        <v>421</v>
      </c>
      <c r="R8" s="25">
        <f>'Հ7 Ձև1'!T9</f>
        <v>421</v>
      </c>
      <c r="S8" s="25">
        <f>'Հ7 Ձև1'!U9</f>
        <v>0</v>
      </c>
      <c r="T8" s="21">
        <f>U8+V8</f>
        <v>242.6</v>
      </c>
      <c r="U8" s="25">
        <f>'Հ7 Ձև1'!W9</f>
        <v>242.6</v>
      </c>
      <c r="V8" s="25">
        <f>'Հ7 Ձև1'!X9</f>
        <v>0</v>
      </c>
      <c r="W8" s="21">
        <f>X8+Y8</f>
        <v>0</v>
      </c>
      <c r="X8" s="25">
        <v>0</v>
      </c>
      <c r="Y8" s="25">
        <v>0</v>
      </c>
      <c r="Z8" s="21">
        <f>AA8+AB8</f>
        <v>0</v>
      </c>
      <c r="AA8" s="25">
        <v>0</v>
      </c>
      <c r="AB8" s="25">
        <v>0</v>
      </c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4"/>
      <c r="AV8" s="25"/>
      <c r="AW8" s="49"/>
    </row>
    <row r="9" spans="1:49" x14ac:dyDescent="0.25">
      <c r="B9" s="56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4"/>
      <c r="AV9" s="25"/>
      <c r="AW9" s="49"/>
    </row>
    <row r="10" spans="1:49" x14ac:dyDescent="0.25">
      <c r="B10" s="56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4"/>
      <c r="AV10" s="25"/>
      <c r="AW10" s="49"/>
    </row>
    <row r="11" spans="1:49" x14ac:dyDescent="0.25">
      <c r="B11" s="56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4"/>
      <c r="AV11" s="25"/>
      <c r="AW11" s="49"/>
    </row>
    <row r="12" spans="1:49" x14ac:dyDescent="0.25">
      <c r="B12" s="56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4"/>
      <c r="AV12" s="25"/>
      <c r="AW12" s="49"/>
    </row>
    <row r="13" spans="1:49" x14ac:dyDescent="0.25">
      <c r="B13" s="56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4"/>
      <c r="AV13" s="25"/>
      <c r="AW13" s="49"/>
    </row>
    <row r="14" spans="1:49" x14ac:dyDescent="0.25">
      <c r="B14" s="56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4"/>
      <c r="AV14" s="25"/>
      <c r="AW14" s="49"/>
    </row>
    <row r="15" spans="1:49" x14ac:dyDescent="0.25">
      <c r="B15" s="56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4"/>
      <c r="AV15" s="25"/>
      <c r="AW15" s="49"/>
    </row>
    <row r="16" spans="1:49" x14ac:dyDescent="0.25">
      <c r="B16" s="57"/>
      <c r="C16" s="34"/>
      <c r="D16" s="34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4"/>
      <c r="AV16" s="25"/>
      <c r="AW16" s="49"/>
    </row>
    <row r="17" spans="1:49" ht="17.25" customHeight="1" thickBot="1" x14ac:dyDescent="0.3">
      <c r="A17" s="32"/>
      <c r="B17" s="247" t="s">
        <v>12</v>
      </c>
      <c r="C17" s="248"/>
      <c r="D17" s="249"/>
      <c r="E17" s="52">
        <f t="shared" ref="E17" si="14">SUM(A8:A16)</f>
        <v>0</v>
      </c>
      <c r="F17" s="52">
        <f>SUM(F8:F16)</f>
        <v>5000</v>
      </c>
      <c r="G17" s="52">
        <f t="shared" ref="G17:AT17" si="15">SUM(G8:G16)</f>
        <v>1000</v>
      </c>
      <c r="H17" s="52">
        <f t="shared" si="15"/>
        <v>3245.3799999999997</v>
      </c>
      <c r="I17" s="52">
        <f t="shared" si="15"/>
        <v>2500.3799999999997</v>
      </c>
      <c r="J17" s="52">
        <f t="shared" si="15"/>
        <v>745</v>
      </c>
      <c r="K17" s="52">
        <f t="shared" si="15"/>
        <v>1855.1</v>
      </c>
      <c r="L17" s="52">
        <f t="shared" si="15"/>
        <v>1583.6</v>
      </c>
      <c r="M17" s="52">
        <f t="shared" si="15"/>
        <v>271.5</v>
      </c>
      <c r="N17" s="52">
        <f t="shared" si="15"/>
        <v>542</v>
      </c>
      <c r="O17" s="52">
        <f t="shared" si="15"/>
        <v>495</v>
      </c>
      <c r="P17" s="52">
        <f t="shared" si="15"/>
        <v>47</v>
      </c>
      <c r="Q17" s="52">
        <f t="shared" si="15"/>
        <v>421</v>
      </c>
      <c r="R17" s="52">
        <f t="shared" si="15"/>
        <v>421</v>
      </c>
      <c r="S17" s="52">
        <f t="shared" si="15"/>
        <v>0</v>
      </c>
      <c r="T17" s="52">
        <f t="shared" si="15"/>
        <v>242.6</v>
      </c>
      <c r="U17" s="52">
        <f t="shared" si="15"/>
        <v>242.6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46</v>
      </c>
      <c r="AV17" s="52" t="s">
        <v>46</v>
      </c>
      <c r="AW17" s="53" t="s">
        <v>46</v>
      </c>
    </row>
  </sheetData>
  <mergeCells count="23">
    <mergeCell ref="B17:D17"/>
    <mergeCell ref="AW5:AW7"/>
    <mergeCell ref="T6:V6"/>
    <mergeCell ref="W6:Y6"/>
    <mergeCell ref="Z6:AB6"/>
    <mergeCell ref="AF6:AH6"/>
    <mergeCell ref="T5:AB5"/>
    <mergeCell ref="AC5:AE6"/>
    <mergeCell ref="AF5:AT5"/>
    <mergeCell ref="AU5:AU7"/>
    <mergeCell ref="AV5:AV7"/>
    <mergeCell ref="AI6:AK6"/>
    <mergeCell ref="AL6:AN6"/>
    <mergeCell ref="AO6:AQ6"/>
    <mergeCell ref="AR6:AT6"/>
    <mergeCell ref="A4:S4"/>
    <mergeCell ref="B5:C6"/>
    <mergeCell ref="D5:D7"/>
    <mergeCell ref="E5:G6"/>
    <mergeCell ref="H5:J6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topLeftCell="L1" workbookViewId="0">
      <selection activeCell="AG8" sqref="AG8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1" width="7.42578125" customWidth="1"/>
    <col min="12" max="12" width="9.42578125" customWidth="1"/>
    <col min="13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0" t="s">
        <v>134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25" x14ac:dyDescent="0.25">
      <c r="A3" s="70" t="s">
        <v>139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.75" thickBot="1" x14ac:dyDescent="0.3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5" spans="1:49" ht="15" customHeight="1" x14ac:dyDescent="0.25">
      <c r="B5" s="245" t="s">
        <v>8</v>
      </c>
      <c r="C5" s="236"/>
      <c r="D5" s="236" t="s">
        <v>54</v>
      </c>
      <c r="E5" s="236" t="s">
        <v>124</v>
      </c>
      <c r="F5" s="236"/>
      <c r="G5" s="236"/>
      <c r="H5" s="236" t="s">
        <v>148</v>
      </c>
      <c r="I5" s="236"/>
      <c r="J5" s="236"/>
      <c r="K5" s="236" t="s">
        <v>149</v>
      </c>
      <c r="L5" s="236"/>
      <c r="M5" s="236"/>
      <c r="N5" s="236" t="s">
        <v>150</v>
      </c>
      <c r="O5" s="236"/>
      <c r="P5" s="236"/>
      <c r="Q5" s="236" t="s">
        <v>24</v>
      </c>
      <c r="R5" s="236"/>
      <c r="S5" s="236"/>
      <c r="T5" s="236" t="s">
        <v>18</v>
      </c>
      <c r="U5" s="236"/>
      <c r="V5" s="236"/>
      <c r="W5" s="236"/>
      <c r="X5" s="236"/>
      <c r="Y5" s="236"/>
      <c r="Z5" s="236"/>
      <c r="AA5" s="236"/>
      <c r="AB5" s="237"/>
      <c r="AC5" s="242" t="s">
        <v>152</v>
      </c>
      <c r="AD5" s="224"/>
      <c r="AE5" s="224"/>
      <c r="AF5" s="224" t="s">
        <v>153</v>
      </c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5"/>
      <c r="AU5" s="226" t="s">
        <v>30</v>
      </c>
      <c r="AV5" s="228" t="s">
        <v>31</v>
      </c>
      <c r="AW5" s="230" t="s">
        <v>120</v>
      </c>
    </row>
    <row r="6" spans="1:49" ht="23.25" customHeight="1" x14ac:dyDescent="0.25">
      <c r="B6" s="246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 t="s">
        <v>7</v>
      </c>
      <c r="U6" s="215"/>
      <c r="V6" s="215"/>
      <c r="W6" s="215" t="s">
        <v>119</v>
      </c>
      <c r="X6" s="215"/>
      <c r="Y6" s="215"/>
      <c r="Z6" s="215" t="s">
        <v>151</v>
      </c>
      <c r="AA6" s="215"/>
      <c r="AB6" s="241"/>
      <c r="AC6" s="243"/>
      <c r="AD6" s="232"/>
      <c r="AE6" s="232"/>
      <c r="AF6" s="232" t="s">
        <v>32</v>
      </c>
      <c r="AG6" s="232"/>
      <c r="AH6" s="232"/>
      <c r="AI6" s="232" t="s">
        <v>33</v>
      </c>
      <c r="AJ6" s="232"/>
      <c r="AK6" s="232"/>
      <c r="AL6" s="232" t="s">
        <v>34</v>
      </c>
      <c r="AM6" s="232"/>
      <c r="AN6" s="232"/>
      <c r="AO6" s="232" t="s">
        <v>35</v>
      </c>
      <c r="AP6" s="232"/>
      <c r="AQ6" s="232"/>
      <c r="AR6" s="232" t="s">
        <v>36</v>
      </c>
      <c r="AS6" s="232"/>
      <c r="AT6" s="233"/>
      <c r="AU6" s="227"/>
      <c r="AV6" s="229"/>
      <c r="AW6" s="231"/>
    </row>
    <row r="7" spans="1:49" ht="126" customHeight="1" x14ac:dyDescent="0.25">
      <c r="B7" s="55" t="s">
        <v>2</v>
      </c>
      <c r="C7" s="6" t="s">
        <v>27</v>
      </c>
      <c r="D7" s="215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3" t="s">
        <v>12</v>
      </c>
      <c r="U7" s="33" t="s">
        <v>22</v>
      </c>
      <c r="V7" s="33" t="s">
        <v>23</v>
      </c>
      <c r="W7" s="33" t="s">
        <v>12</v>
      </c>
      <c r="X7" s="33" t="s">
        <v>22</v>
      </c>
      <c r="Y7" s="33" t="s">
        <v>23</v>
      </c>
      <c r="Z7" s="33" t="s">
        <v>12</v>
      </c>
      <c r="AA7" s="33" t="s">
        <v>22</v>
      </c>
      <c r="AB7" s="59" t="s">
        <v>23</v>
      </c>
      <c r="AC7" s="46" t="s">
        <v>12</v>
      </c>
      <c r="AD7" s="45" t="s">
        <v>22</v>
      </c>
      <c r="AE7" s="45" t="s">
        <v>23</v>
      </c>
      <c r="AF7" s="45" t="s">
        <v>12</v>
      </c>
      <c r="AG7" s="45" t="s">
        <v>22</v>
      </c>
      <c r="AH7" s="45" t="s">
        <v>23</v>
      </c>
      <c r="AI7" s="45" t="s">
        <v>12</v>
      </c>
      <c r="AJ7" s="45" t="s">
        <v>22</v>
      </c>
      <c r="AK7" s="45" t="s">
        <v>23</v>
      </c>
      <c r="AL7" s="45" t="s">
        <v>12</v>
      </c>
      <c r="AM7" s="45" t="s">
        <v>22</v>
      </c>
      <c r="AN7" s="45" t="s">
        <v>23</v>
      </c>
      <c r="AO7" s="45" t="s">
        <v>12</v>
      </c>
      <c r="AP7" s="45" t="s">
        <v>22</v>
      </c>
      <c r="AQ7" s="45" t="s">
        <v>23</v>
      </c>
      <c r="AR7" s="45" t="s">
        <v>12</v>
      </c>
      <c r="AS7" s="45" t="s">
        <v>22</v>
      </c>
      <c r="AT7" s="47" t="s">
        <v>23</v>
      </c>
      <c r="AU7" s="227"/>
      <c r="AV7" s="229"/>
      <c r="AW7" s="231"/>
    </row>
    <row r="8" spans="1:49" ht="78" customHeight="1" x14ac:dyDescent="0.25">
      <c r="B8" s="56">
        <v>1157</v>
      </c>
      <c r="C8" s="19">
        <v>42003</v>
      </c>
      <c r="D8" s="19" t="str">
        <f>'Հ3 Մաս 2'!D11</f>
        <v>Եվրոպական ներդրումային բանկի աջակցությամբ իրականացվող Երևանի մետրոպոլիտենի վերակառուցման երկրորդ ծրագիր</v>
      </c>
      <c r="E8" s="21">
        <f>F8+G8</f>
        <v>3271482.78</v>
      </c>
      <c r="F8" s="25">
        <f>'Հ7 Ձև1 (2)'!H9</f>
        <v>2726235.65</v>
      </c>
      <c r="G8" s="25">
        <f>'Հ7 Ձև1 (2)'!I9</f>
        <v>545247.13</v>
      </c>
      <c r="H8" s="21">
        <f>I8+J8</f>
        <v>1774008.25</v>
      </c>
      <c r="I8" s="152">
        <f>'Հ7 Ձև1 (2)'!K9</f>
        <v>1343751.5</v>
      </c>
      <c r="J8" s="152">
        <f>'Հ7 Ձև1 (2)'!L9</f>
        <v>430256.75</v>
      </c>
      <c r="K8" s="21">
        <f>L8+M8</f>
        <v>758965.9</v>
      </c>
      <c r="L8" s="150">
        <v>659086.1</v>
      </c>
      <c r="M8" s="25">
        <v>99879.8</v>
      </c>
      <c r="N8" s="151">
        <f>O8+P8</f>
        <v>227917.5</v>
      </c>
      <c r="O8" s="150">
        <v>208152.5</v>
      </c>
      <c r="P8" s="25">
        <v>19765</v>
      </c>
      <c r="Q8" s="21">
        <f>R8+S8</f>
        <v>515245.00999999989</v>
      </c>
      <c r="R8" s="152">
        <f>'Հ7 Ձև1 (2)'!T9</f>
        <v>515245.00999999989</v>
      </c>
      <c r="S8" s="152">
        <f>'Հ7 Ձև1 (2)'!U9</f>
        <v>0</v>
      </c>
      <c r="T8" s="21">
        <f>U8+V8</f>
        <v>100000</v>
      </c>
      <c r="U8" s="25">
        <v>100000</v>
      </c>
      <c r="V8" s="25">
        <v>0</v>
      </c>
      <c r="W8" s="21">
        <f>X8+Y8</f>
        <v>0</v>
      </c>
      <c r="X8" s="25">
        <v>0</v>
      </c>
      <c r="Y8" s="25">
        <v>0</v>
      </c>
      <c r="Z8" s="21">
        <f>AA8+AB8</f>
        <v>0</v>
      </c>
      <c r="AA8" s="25">
        <v>0</v>
      </c>
      <c r="AB8" s="25">
        <v>0</v>
      </c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4"/>
      <c r="AV8" s="25"/>
      <c r="AW8" s="49"/>
    </row>
    <row r="9" spans="1:49" x14ac:dyDescent="0.25">
      <c r="B9" s="56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4"/>
      <c r="AV9" s="25"/>
      <c r="AW9" s="49"/>
    </row>
    <row r="10" spans="1:49" x14ac:dyDescent="0.25">
      <c r="B10" s="56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4"/>
      <c r="AV10" s="25"/>
      <c r="AW10" s="49"/>
    </row>
    <row r="11" spans="1:49" x14ac:dyDescent="0.25">
      <c r="B11" s="56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4"/>
      <c r="AV11" s="25"/>
      <c r="AW11" s="49"/>
    </row>
    <row r="12" spans="1:49" x14ac:dyDescent="0.25">
      <c r="B12" s="56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4"/>
      <c r="AV12" s="25"/>
      <c r="AW12" s="49"/>
    </row>
    <row r="13" spans="1:49" x14ac:dyDescent="0.25">
      <c r="B13" s="56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4"/>
      <c r="AV13" s="25"/>
      <c r="AW13" s="49"/>
    </row>
    <row r="14" spans="1:49" x14ac:dyDescent="0.25">
      <c r="B14" s="56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4"/>
      <c r="AV14" s="25"/>
      <c r="AW14" s="49"/>
    </row>
    <row r="15" spans="1:49" x14ac:dyDescent="0.25">
      <c r="B15" s="56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4"/>
      <c r="AV15" s="25"/>
      <c r="AW15" s="49"/>
    </row>
    <row r="16" spans="1:49" x14ac:dyDescent="0.25">
      <c r="B16" s="57"/>
      <c r="C16" s="34"/>
      <c r="D16" s="34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4"/>
      <c r="AV16" s="25"/>
      <c r="AW16" s="49"/>
    </row>
    <row r="17" spans="1:49" ht="17.25" customHeight="1" thickBot="1" x14ac:dyDescent="0.3">
      <c r="A17" s="32"/>
      <c r="B17" s="247" t="s">
        <v>12</v>
      </c>
      <c r="C17" s="248"/>
      <c r="D17" s="249"/>
      <c r="E17" s="52">
        <f t="shared" ref="E17" si="14">SUM(A8:A16)</f>
        <v>0</v>
      </c>
      <c r="F17" s="52">
        <f>SUM(F8:F16)</f>
        <v>2726235.65</v>
      </c>
      <c r="G17" s="52">
        <f t="shared" ref="G17:AT17" si="15">SUM(G8:G16)</f>
        <v>545247.13</v>
      </c>
      <c r="H17" s="52">
        <f t="shared" si="15"/>
        <v>1774008.25</v>
      </c>
      <c r="I17" s="52">
        <f t="shared" si="15"/>
        <v>1343751.5</v>
      </c>
      <c r="J17" s="52">
        <f t="shared" si="15"/>
        <v>430256.75</v>
      </c>
      <c r="K17" s="52">
        <f t="shared" si="15"/>
        <v>758965.9</v>
      </c>
      <c r="L17" s="52">
        <f t="shared" si="15"/>
        <v>659086.1</v>
      </c>
      <c r="M17" s="52">
        <f t="shared" si="15"/>
        <v>99879.8</v>
      </c>
      <c r="N17" s="52">
        <f t="shared" si="15"/>
        <v>227917.5</v>
      </c>
      <c r="O17" s="52">
        <f t="shared" si="15"/>
        <v>208152.5</v>
      </c>
      <c r="P17" s="52">
        <f t="shared" si="15"/>
        <v>19765</v>
      </c>
      <c r="Q17" s="52">
        <f t="shared" si="15"/>
        <v>515245.00999999989</v>
      </c>
      <c r="R17" s="52">
        <f t="shared" si="15"/>
        <v>515245.00999999989</v>
      </c>
      <c r="S17" s="52">
        <f t="shared" si="15"/>
        <v>0</v>
      </c>
      <c r="T17" s="52">
        <f t="shared" si="15"/>
        <v>100000</v>
      </c>
      <c r="U17" s="52">
        <f t="shared" si="15"/>
        <v>100000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46</v>
      </c>
      <c r="AV17" s="52" t="s">
        <v>46</v>
      </c>
      <c r="AW17" s="53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0" t="s">
        <v>134</v>
      </c>
      <c r="B1" s="71"/>
      <c r="C1" s="71"/>
      <c r="D1" s="71"/>
      <c r="E1" s="71"/>
      <c r="F1" s="71"/>
      <c r="G1" s="71"/>
      <c r="H1" s="71"/>
      <c r="I1" s="71"/>
      <c r="J1" s="71"/>
    </row>
    <row r="2" spans="1:19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9" s="60" customFormat="1" ht="17.25" x14ac:dyDescent="0.25">
      <c r="A3" s="70" t="s">
        <v>129</v>
      </c>
      <c r="B3" s="72"/>
      <c r="C3" s="72"/>
      <c r="D3" s="72"/>
      <c r="E3" s="72"/>
      <c r="F3" s="72"/>
      <c r="G3" s="72"/>
      <c r="H3" s="72"/>
      <c r="I3" s="72"/>
      <c r="J3" s="72"/>
      <c r="K3" s="62"/>
      <c r="L3" s="62"/>
      <c r="M3" s="62"/>
    </row>
    <row r="4" spans="1:19" ht="17.25" x14ac:dyDescent="0.2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25"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52" t="s">
        <v>125</v>
      </c>
      <c r="R5" s="252"/>
      <c r="S5" s="252"/>
    </row>
    <row r="6" spans="1:19" ht="33" customHeight="1" x14ac:dyDescent="0.25">
      <c r="B6" s="215" t="s">
        <v>8</v>
      </c>
      <c r="C6" s="215"/>
      <c r="D6" s="215" t="s">
        <v>54</v>
      </c>
      <c r="E6" s="201" t="s">
        <v>123</v>
      </c>
      <c r="F6" s="215" t="s">
        <v>126</v>
      </c>
      <c r="G6" s="215" t="s">
        <v>127</v>
      </c>
      <c r="H6" s="215" t="s">
        <v>149</v>
      </c>
      <c r="I6" s="215" t="s">
        <v>150</v>
      </c>
      <c r="J6" s="215" t="s">
        <v>24</v>
      </c>
      <c r="K6" s="215" t="s">
        <v>18</v>
      </c>
      <c r="L6" s="215"/>
      <c r="M6" s="215"/>
      <c r="N6" s="253" t="s">
        <v>155</v>
      </c>
      <c r="O6" s="254"/>
      <c r="P6" s="254"/>
      <c r="Q6" s="254"/>
      <c r="R6" s="255"/>
      <c r="S6" s="250" t="s">
        <v>128</v>
      </c>
    </row>
    <row r="7" spans="1:19" ht="23.25" customHeight="1" x14ac:dyDescent="0.25">
      <c r="B7" s="215"/>
      <c r="C7" s="215"/>
      <c r="D7" s="215"/>
      <c r="E7" s="256"/>
      <c r="F7" s="215"/>
      <c r="G7" s="215"/>
      <c r="H7" s="215"/>
      <c r="I7" s="215"/>
      <c r="J7" s="215"/>
      <c r="K7" s="30" t="s">
        <v>7</v>
      </c>
      <c r="L7" s="30" t="s">
        <v>119</v>
      </c>
      <c r="M7" s="30" t="s">
        <v>151</v>
      </c>
      <c r="N7" s="63" t="s">
        <v>32</v>
      </c>
      <c r="O7" s="63" t="s">
        <v>33</v>
      </c>
      <c r="P7" s="63" t="s">
        <v>34</v>
      </c>
      <c r="Q7" s="63" t="s">
        <v>122</v>
      </c>
      <c r="R7" s="63" t="s">
        <v>36</v>
      </c>
      <c r="S7" s="251"/>
    </row>
    <row r="8" spans="1:19" ht="110.25" customHeight="1" x14ac:dyDescent="0.25">
      <c r="B8" s="6" t="s">
        <v>2</v>
      </c>
      <c r="C8" s="6" t="s">
        <v>27</v>
      </c>
      <c r="D8" s="215"/>
      <c r="E8" s="256"/>
      <c r="F8" s="61"/>
      <c r="G8" s="61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5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4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4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4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4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4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4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4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4"/>
    </row>
    <row r="17" spans="1:19" x14ac:dyDescent="0.25">
      <c r="B17" s="34"/>
      <c r="C17" s="34"/>
      <c r="D17" s="34"/>
      <c r="E17" s="34"/>
      <c r="F17" s="34"/>
      <c r="G17" s="34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4"/>
    </row>
    <row r="18" spans="1:19" ht="17.25" customHeight="1" x14ac:dyDescent="0.25">
      <c r="A18" s="32"/>
      <c r="B18" s="218" t="s">
        <v>12</v>
      </c>
      <c r="C18" s="219"/>
      <c r="D18" s="220"/>
      <c r="E18" s="58"/>
      <c r="F18" s="58"/>
      <c r="G18" s="58"/>
      <c r="H18" s="36"/>
      <c r="I18" s="36"/>
      <c r="J18" s="36"/>
      <c r="K18" s="36"/>
      <c r="L18" s="36"/>
      <c r="M18" s="36"/>
      <c r="N18" s="21"/>
      <c r="O18" s="36"/>
      <c r="P18" s="36"/>
      <c r="Q18" s="36"/>
      <c r="R18" s="36"/>
      <c r="S18" s="36" t="s">
        <v>46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E10" sqref="E10"/>
    </sheetView>
  </sheetViews>
  <sheetFormatPr defaultRowHeight="16.5" x14ac:dyDescent="0.3"/>
  <cols>
    <col min="1" max="1" width="4.85546875" style="82" customWidth="1"/>
    <col min="2" max="2" width="92.7109375" style="82" customWidth="1"/>
    <col min="3" max="3" width="14.28515625" style="82" customWidth="1"/>
    <col min="4" max="4" width="12.28515625" style="82" customWidth="1"/>
    <col min="5" max="5" width="12.7109375" style="82" customWidth="1"/>
    <col min="6" max="6" width="12.5703125" style="82" customWidth="1"/>
    <col min="7" max="7" width="8.42578125" style="82" customWidth="1"/>
    <col min="8" max="11" width="9.140625" style="82"/>
    <col min="12" max="12" width="21" style="82" customWidth="1"/>
    <col min="13" max="16" width="9.140625" style="82"/>
    <col min="17" max="17" width="0" style="82" hidden="1" customWidth="1"/>
    <col min="18" max="16384" width="9.140625" style="82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57" t="s">
        <v>163</v>
      </c>
      <c r="B3" s="257"/>
      <c r="C3" s="257"/>
      <c r="D3" s="257"/>
      <c r="E3" s="257"/>
      <c r="F3" s="257"/>
    </row>
    <row r="4" spans="1:12" x14ac:dyDescent="0.3">
      <c r="C4" s="38"/>
      <c r="D4" s="38"/>
      <c r="E4" s="38"/>
      <c r="F4" s="38" t="s">
        <v>16</v>
      </c>
    </row>
    <row r="5" spans="1:12" ht="40.5" x14ac:dyDescent="0.3">
      <c r="B5" s="44"/>
      <c r="C5" s="41" t="s">
        <v>242</v>
      </c>
      <c r="D5" s="39" t="s">
        <v>19</v>
      </c>
      <c r="E5" s="39" t="s">
        <v>118</v>
      </c>
      <c r="F5" s="39" t="s">
        <v>142</v>
      </c>
    </row>
    <row r="6" spans="1:12" ht="27" x14ac:dyDescent="0.3">
      <c r="B6" s="81" t="s">
        <v>161</v>
      </c>
      <c r="C6" s="39" t="s">
        <v>15</v>
      </c>
      <c r="D6" s="40"/>
      <c r="E6" s="83"/>
      <c r="F6" s="40"/>
    </row>
    <row r="7" spans="1:12" s="84" customFormat="1" ht="27" x14ac:dyDescent="0.3">
      <c r="B7" s="42" t="s">
        <v>156</v>
      </c>
      <c r="C7" s="40">
        <v>5257900.5</v>
      </c>
      <c r="D7" s="37" t="s">
        <v>15</v>
      </c>
      <c r="E7" s="37" t="s">
        <v>15</v>
      </c>
      <c r="F7" s="37" t="s">
        <v>15</v>
      </c>
    </row>
    <row r="8" spans="1:12" ht="27" x14ac:dyDescent="0.3">
      <c r="B8" s="42" t="s">
        <v>157</v>
      </c>
      <c r="C8" s="39" t="s">
        <v>15</v>
      </c>
      <c r="D8" s="39">
        <f t="shared" ref="D8:F8" si="0">D9+D10+D11</f>
        <v>8091696</v>
      </c>
      <c r="E8" s="39">
        <f t="shared" si="0"/>
        <v>13174096</v>
      </c>
      <c r="F8" s="39">
        <f t="shared" si="0"/>
        <v>13244696</v>
      </c>
    </row>
    <row r="9" spans="1:12" ht="27" x14ac:dyDescent="0.3">
      <c r="B9" s="43" t="s">
        <v>158</v>
      </c>
      <c r="C9" s="39" t="s">
        <v>15</v>
      </c>
      <c r="D9" s="40">
        <f>Հ5!M8</f>
        <v>8091696</v>
      </c>
      <c r="E9" s="40">
        <f>Հ5!Q8</f>
        <v>13174096</v>
      </c>
      <c r="F9" s="40">
        <f>Հ5!U8</f>
        <v>13244696</v>
      </c>
    </row>
    <row r="10" spans="1:12" s="84" customFormat="1" x14ac:dyDescent="0.3">
      <c r="B10" s="43" t="s">
        <v>28</v>
      </c>
      <c r="C10" s="39" t="s">
        <v>15</v>
      </c>
      <c r="D10" s="40"/>
      <c r="E10" s="40"/>
      <c r="F10" s="40"/>
    </row>
    <row r="11" spans="1:12" x14ac:dyDescent="0.3">
      <c r="B11" s="43" t="s">
        <v>29</v>
      </c>
      <c r="C11" s="39" t="s">
        <v>15</v>
      </c>
      <c r="D11" s="40"/>
      <c r="E11" s="40"/>
      <c r="F11" s="40"/>
    </row>
    <row r="12" spans="1:12" x14ac:dyDescent="0.3">
      <c r="B12" s="42" t="s">
        <v>116</v>
      </c>
      <c r="C12" s="39" t="s">
        <v>15</v>
      </c>
      <c r="D12" s="39">
        <f>D8-C7</f>
        <v>2833795.5</v>
      </c>
      <c r="E12" s="39">
        <f>E8-C7</f>
        <v>7916195.5</v>
      </c>
      <c r="F12" s="39">
        <f>F8-C7</f>
        <v>7986795.5</v>
      </c>
    </row>
    <row r="13" spans="1:12" ht="27" x14ac:dyDescent="0.3">
      <c r="B13" s="42" t="s">
        <v>117</v>
      </c>
      <c r="C13" s="39" t="s">
        <v>15</v>
      </c>
      <c r="D13" s="39">
        <f t="shared" ref="D13:F13" si="1">D8-D6</f>
        <v>8091696</v>
      </c>
      <c r="E13" s="39">
        <f t="shared" si="1"/>
        <v>13174096</v>
      </c>
      <c r="F13" s="39">
        <f t="shared" si="1"/>
        <v>13244696</v>
      </c>
    </row>
    <row r="14" spans="1:12" ht="45.75" customHeight="1" x14ac:dyDescent="0.3"/>
    <row r="15" spans="1:12" x14ac:dyDescent="0.3">
      <c r="B15" s="85" t="s">
        <v>162</v>
      </c>
    </row>
    <row r="16" spans="1:12" x14ac:dyDescent="0.3">
      <c r="B16" s="85" t="s">
        <v>164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57" t="s">
        <v>108</v>
      </c>
      <c r="B1" s="257"/>
      <c r="C1" s="257"/>
      <c r="D1" s="257"/>
      <c r="E1" s="257"/>
      <c r="F1" s="257"/>
      <c r="G1" s="257"/>
      <c r="H1" s="25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59" t="s">
        <v>109</v>
      </c>
      <c r="C3" s="259"/>
      <c r="D3" s="260"/>
      <c r="E3" s="260"/>
      <c r="F3" s="260"/>
      <c r="G3" s="260"/>
      <c r="H3" s="260"/>
    </row>
    <row r="4" spans="1:15" x14ac:dyDescent="0.25">
      <c r="B4" s="259" t="s">
        <v>110</v>
      </c>
      <c r="C4" s="259"/>
      <c r="D4" s="260"/>
      <c r="E4" s="260"/>
      <c r="F4" s="260"/>
      <c r="G4" s="260"/>
      <c r="H4" s="260"/>
    </row>
    <row r="5" spans="1:15" x14ac:dyDescent="0.25">
      <c r="B5" s="259" t="s">
        <v>111</v>
      </c>
      <c r="C5" s="259"/>
      <c r="D5" s="260"/>
      <c r="E5" s="260"/>
      <c r="F5" s="260"/>
      <c r="G5" s="260"/>
      <c r="H5" s="260"/>
    </row>
    <row r="6" spans="1:15" x14ac:dyDescent="0.25">
      <c r="B6" s="259" t="s">
        <v>112</v>
      </c>
      <c r="C6" s="259"/>
      <c r="D6" s="260"/>
      <c r="E6" s="260"/>
      <c r="F6" s="260"/>
      <c r="G6" s="260"/>
      <c r="H6" s="260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15" t="s">
        <v>8</v>
      </c>
      <c r="C11" s="215"/>
      <c r="D11" s="215" t="s">
        <v>38</v>
      </c>
      <c r="E11" s="215" t="s">
        <v>113</v>
      </c>
      <c r="F11" s="215"/>
      <c r="G11" s="215"/>
      <c r="H11" s="215" t="s">
        <v>114</v>
      </c>
    </row>
    <row r="12" spans="1:15" ht="28.5" customHeight="1" x14ac:dyDescent="0.25">
      <c r="B12" s="30" t="s">
        <v>2</v>
      </c>
      <c r="C12" s="30" t="s">
        <v>27</v>
      </c>
      <c r="D12" s="215"/>
      <c r="E12" s="30" t="s">
        <v>7</v>
      </c>
      <c r="F12" s="30" t="s">
        <v>119</v>
      </c>
      <c r="G12" s="30" t="s">
        <v>151</v>
      </c>
      <c r="H12" s="21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58" t="s">
        <v>12</v>
      </c>
      <c r="C16" s="258"/>
      <c r="D16" s="258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46</v>
      </c>
    </row>
    <row r="18" spans="2:2" x14ac:dyDescent="0.25">
      <c r="B18" s="85" t="s">
        <v>165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30" t="s">
        <v>40</v>
      </c>
      <c r="C3" s="30" t="s">
        <v>115</v>
      </c>
      <c r="D3" s="30" t="s">
        <v>41</v>
      </c>
      <c r="E3" s="30" t="s">
        <v>42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5" t="s">
        <v>165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H22" sqref="H22"/>
    </sheetView>
  </sheetViews>
  <sheetFormatPr defaultRowHeight="16.5" x14ac:dyDescent="0.3"/>
  <cols>
    <col min="1" max="1" width="9.140625" style="92"/>
    <col min="2" max="2" width="11.5703125" style="93" customWidth="1"/>
    <col min="3" max="3" width="7.7109375" style="93" bestFit="1" customWidth="1"/>
    <col min="4" max="4" width="31.85546875" style="94" customWidth="1"/>
    <col min="5" max="5" width="27.7109375" style="94" customWidth="1"/>
    <col min="6" max="6" width="19" style="95" customWidth="1"/>
    <col min="7" max="7" width="12.5703125" style="95" bestFit="1" customWidth="1"/>
    <col min="8" max="8" width="36" style="94" customWidth="1"/>
    <col min="9" max="9" width="19" style="98" bestFit="1" customWidth="1"/>
    <col min="10" max="10" width="25.7109375" style="98" customWidth="1"/>
    <col min="11" max="11" width="17" style="98" customWidth="1"/>
    <col min="12" max="12" width="26" style="99" customWidth="1"/>
    <col min="13" max="13" width="19.85546875" style="99" customWidth="1"/>
    <col min="14" max="14" width="15.85546875" style="100" customWidth="1"/>
    <col min="15" max="15" width="22" style="100" customWidth="1"/>
    <col min="16" max="16" width="14" style="102" customWidth="1"/>
    <col min="17" max="17" width="15" style="92" customWidth="1"/>
    <col min="18" max="18" width="15.42578125" style="92" customWidth="1"/>
    <col min="19" max="19" width="21.140625" style="92" customWidth="1"/>
    <col min="20" max="20" width="37.5703125" style="92" customWidth="1"/>
    <col min="21" max="16384" width="9.140625" style="92"/>
  </cols>
  <sheetData>
    <row r="1" spans="1:20" x14ac:dyDescent="0.3">
      <c r="B1" s="105" t="s">
        <v>197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3">
      <c r="B2" s="92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101"/>
    </row>
    <row r="3" spans="1:20" x14ac:dyDescent="0.3">
      <c r="B3" s="92"/>
      <c r="D3" s="93"/>
      <c r="F3" s="94"/>
      <c r="H3" s="96"/>
      <c r="I3" s="97"/>
      <c r="L3" s="98"/>
      <c r="N3" s="99"/>
      <c r="P3" s="100"/>
      <c r="Q3" s="102"/>
      <c r="R3" s="92" t="s">
        <v>192</v>
      </c>
    </row>
    <row r="4" spans="1:20" s="103" customFormat="1" ht="82.5" x14ac:dyDescent="0.3">
      <c r="B4" s="111" t="s">
        <v>187</v>
      </c>
      <c r="C4" s="111" t="s">
        <v>188</v>
      </c>
      <c r="D4" s="112" t="s">
        <v>182</v>
      </c>
      <c r="E4" s="112" t="s">
        <v>189</v>
      </c>
      <c r="F4" s="112" t="s">
        <v>218</v>
      </c>
      <c r="G4" s="112" t="s">
        <v>183</v>
      </c>
      <c r="H4" s="112" t="s">
        <v>219</v>
      </c>
      <c r="I4" s="113" t="s">
        <v>222</v>
      </c>
      <c r="J4" s="113" t="s">
        <v>184</v>
      </c>
      <c r="K4" s="113" t="s">
        <v>185</v>
      </c>
      <c r="L4" s="114" t="s">
        <v>190</v>
      </c>
      <c r="M4" s="114" t="s">
        <v>191</v>
      </c>
      <c r="N4" s="115" t="s">
        <v>240</v>
      </c>
      <c r="O4" s="115" t="s">
        <v>193</v>
      </c>
      <c r="P4" s="116" t="s">
        <v>194</v>
      </c>
      <c r="Q4" s="116" t="s">
        <v>195</v>
      </c>
      <c r="R4" s="116" t="s">
        <v>196</v>
      </c>
    </row>
    <row r="5" spans="1:20" s="104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4" customFormat="1" x14ac:dyDescent="0.3">
      <c r="A7" s="92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2"/>
      <c r="T7" s="92"/>
    </row>
    <row r="8" spans="1:20" s="94" customFormat="1" x14ac:dyDescent="0.3">
      <c r="A8" s="92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2"/>
      <c r="T8" s="92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4" t="s">
        <v>186</v>
      </c>
    </row>
    <row r="15" spans="1:20" x14ac:dyDescent="0.3">
      <c r="D15" s="85" t="s">
        <v>165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70" workbookViewId="0">
      <selection activeCell="F105" sqref="F105"/>
    </sheetView>
  </sheetViews>
  <sheetFormatPr defaultRowHeight="15" x14ac:dyDescent="0.25"/>
  <cols>
    <col min="1" max="5" width="9.140625" style="60"/>
    <col min="6" max="6" width="16.140625" style="60" customWidth="1"/>
    <col min="7" max="7" width="26.28515625" style="60" customWidth="1"/>
    <col min="8" max="8" width="59.42578125" style="60" customWidth="1"/>
    <col min="9" max="9" width="7.7109375" style="60" customWidth="1"/>
    <col min="10" max="16384" width="9.140625" style="60"/>
  </cols>
  <sheetData>
    <row r="1" spans="1:12" ht="21.75" customHeight="1" x14ac:dyDescent="0.25">
      <c r="A1" s="268" t="s">
        <v>39</v>
      </c>
      <c r="B1" s="268"/>
      <c r="C1" s="268"/>
      <c r="D1" s="268"/>
      <c r="E1" s="268"/>
      <c r="F1" s="268"/>
      <c r="G1" s="268"/>
      <c r="H1" s="268"/>
    </row>
    <row r="2" spans="1:12" ht="21.75" customHeight="1" x14ac:dyDescent="0.25">
      <c r="A2" s="271" t="s">
        <v>57</v>
      </c>
      <c r="B2" s="271"/>
      <c r="C2" s="271"/>
      <c r="D2" s="271"/>
      <c r="E2" s="271"/>
      <c r="F2" s="271"/>
      <c r="G2" s="271"/>
      <c r="H2" s="271"/>
    </row>
    <row r="3" spans="1:12" ht="15" customHeight="1" x14ac:dyDescent="0.25">
      <c r="A3" s="268"/>
      <c r="B3" s="268"/>
      <c r="C3" s="268"/>
      <c r="D3" s="268"/>
      <c r="E3" s="268"/>
      <c r="F3" s="268"/>
      <c r="G3" s="268"/>
      <c r="H3" s="268"/>
    </row>
    <row r="4" spans="1:12" x14ac:dyDescent="0.25">
      <c r="A4" s="262" t="s">
        <v>210</v>
      </c>
      <c r="B4" s="262"/>
      <c r="C4" s="262"/>
      <c r="D4" s="262"/>
      <c r="E4" s="262"/>
      <c r="F4" s="262"/>
      <c r="G4" s="262"/>
      <c r="H4" s="262"/>
    </row>
    <row r="5" spans="1:12" x14ac:dyDescent="0.25">
      <c r="A5" s="244"/>
      <c r="B5" s="244"/>
      <c r="C5" s="244"/>
      <c r="D5" s="244"/>
      <c r="E5" s="244"/>
      <c r="F5" s="244"/>
      <c r="G5" s="244"/>
      <c r="H5" s="244"/>
    </row>
    <row r="6" spans="1:12" x14ac:dyDescent="0.25">
      <c r="A6" s="275" t="s">
        <v>58</v>
      </c>
      <c r="B6" s="276"/>
      <c r="C6" s="276"/>
      <c r="D6" s="276"/>
      <c r="E6" s="276"/>
      <c r="F6" s="276"/>
      <c r="G6" s="276"/>
      <c r="H6" s="276"/>
    </row>
    <row r="7" spans="1:12" x14ac:dyDescent="0.25">
      <c r="A7" s="273"/>
      <c r="B7" s="274"/>
      <c r="C7" s="274"/>
      <c r="D7" s="274"/>
      <c r="E7" s="274"/>
      <c r="F7" s="274"/>
      <c r="G7" s="274"/>
      <c r="H7" s="274"/>
    </row>
    <row r="8" spans="1:12" ht="18" customHeight="1" x14ac:dyDescent="0.25">
      <c r="A8" s="272" t="s">
        <v>0</v>
      </c>
      <c r="B8" s="262"/>
      <c r="C8" s="262"/>
      <c r="D8" s="262"/>
      <c r="E8" s="262"/>
      <c r="F8" s="262"/>
      <c r="G8" s="262"/>
      <c r="H8" s="262"/>
    </row>
    <row r="9" spans="1:12" ht="30.75" customHeight="1" x14ac:dyDescent="0.25">
      <c r="A9" s="275" t="s">
        <v>66</v>
      </c>
      <c r="B9" s="276"/>
      <c r="C9" s="276"/>
      <c r="D9" s="276"/>
      <c r="E9" s="276"/>
      <c r="F9" s="276"/>
      <c r="G9" s="276"/>
      <c r="H9" s="276"/>
    </row>
    <row r="10" spans="1:12" ht="42" customHeight="1" x14ac:dyDescent="0.25">
      <c r="A10" s="275" t="s">
        <v>67</v>
      </c>
      <c r="B10" s="276"/>
      <c r="C10" s="276"/>
      <c r="D10" s="276"/>
      <c r="E10" s="276"/>
      <c r="F10" s="276"/>
      <c r="G10" s="276"/>
      <c r="H10" s="276"/>
    </row>
    <row r="11" spans="1:12" ht="28.5" customHeight="1" x14ac:dyDescent="0.25">
      <c r="A11" s="276" t="s">
        <v>68</v>
      </c>
      <c r="B11" s="276"/>
      <c r="C11" s="276"/>
      <c r="D11" s="276"/>
      <c r="E11" s="276"/>
      <c r="F11" s="276"/>
      <c r="G11" s="276"/>
      <c r="H11" s="276"/>
    </row>
    <row r="12" spans="1:12" ht="33" customHeight="1" x14ac:dyDescent="0.25">
      <c r="A12" s="276" t="s">
        <v>211</v>
      </c>
      <c r="B12" s="276"/>
      <c r="C12" s="276"/>
      <c r="D12" s="276"/>
      <c r="E12" s="276"/>
      <c r="F12" s="276"/>
      <c r="G12" s="276"/>
      <c r="H12" s="276"/>
      <c r="I12" s="117"/>
      <c r="J12" s="117"/>
      <c r="K12" s="117"/>
      <c r="L12" s="117"/>
    </row>
    <row r="13" spans="1:12" ht="19.5" customHeight="1" x14ac:dyDescent="0.25">
      <c r="A13" s="278"/>
      <c r="B13" s="278"/>
      <c r="C13" s="278"/>
      <c r="D13" s="278"/>
      <c r="E13" s="278"/>
      <c r="F13" s="278"/>
      <c r="G13" s="278"/>
      <c r="H13" s="278"/>
      <c r="I13" s="117"/>
      <c r="J13" s="117"/>
      <c r="K13" s="117"/>
      <c r="L13" s="117"/>
    </row>
    <row r="14" spans="1:12" ht="16.5" customHeight="1" x14ac:dyDescent="0.25">
      <c r="A14" s="262" t="s">
        <v>1</v>
      </c>
      <c r="B14" s="262"/>
      <c r="C14" s="262"/>
      <c r="D14" s="262"/>
      <c r="E14" s="262"/>
      <c r="F14" s="262"/>
      <c r="G14" s="262"/>
      <c r="H14" s="262"/>
      <c r="I14" s="117"/>
      <c r="J14" s="117"/>
      <c r="K14" s="117"/>
      <c r="L14" s="117"/>
    </row>
    <row r="15" spans="1:12" ht="15.75" customHeight="1" x14ac:dyDescent="0.25">
      <c r="A15" s="279"/>
      <c r="B15" s="279"/>
      <c r="C15" s="279"/>
      <c r="D15" s="279"/>
      <c r="E15" s="279"/>
      <c r="F15" s="279"/>
      <c r="G15" s="279"/>
      <c r="H15" s="279"/>
    </row>
    <row r="16" spans="1:12" ht="15.75" customHeight="1" x14ac:dyDescent="0.25">
      <c r="A16" s="280" t="s">
        <v>224</v>
      </c>
      <c r="B16" s="280"/>
      <c r="C16" s="280"/>
      <c r="D16" s="280"/>
      <c r="E16" s="280"/>
      <c r="F16" s="280"/>
      <c r="G16" s="280"/>
      <c r="H16" s="280"/>
    </row>
    <row r="17" spans="1:9" ht="25.5" customHeight="1" x14ac:dyDescent="0.25">
      <c r="A17" s="280" t="s">
        <v>69</v>
      </c>
      <c r="B17" s="280"/>
      <c r="C17" s="280"/>
      <c r="D17" s="280"/>
      <c r="E17" s="280"/>
      <c r="F17" s="280"/>
      <c r="G17" s="280"/>
      <c r="H17" s="280"/>
    </row>
    <row r="18" spans="1:9" ht="17.25" customHeight="1" x14ac:dyDescent="0.25">
      <c r="A18" s="280" t="s">
        <v>217</v>
      </c>
      <c r="B18" s="280"/>
      <c r="C18" s="280"/>
      <c r="D18" s="280"/>
      <c r="E18" s="280"/>
      <c r="F18" s="280"/>
      <c r="G18" s="280"/>
      <c r="H18" s="280"/>
    </row>
    <row r="19" spans="1:9" ht="17.25" customHeight="1" x14ac:dyDescent="0.25">
      <c r="A19" s="281" t="s">
        <v>228</v>
      </c>
      <c r="B19" s="281"/>
      <c r="C19" s="281"/>
      <c r="D19" s="281"/>
      <c r="E19" s="281"/>
      <c r="F19" s="281"/>
      <c r="G19" s="281"/>
      <c r="H19" s="281"/>
    </row>
    <row r="20" spans="1:9" ht="41.25" customHeight="1" x14ac:dyDescent="0.25">
      <c r="A20" s="280" t="s">
        <v>227</v>
      </c>
      <c r="B20" s="280"/>
      <c r="C20" s="280"/>
      <c r="D20" s="280"/>
      <c r="E20" s="280"/>
      <c r="F20" s="280"/>
      <c r="G20" s="280"/>
      <c r="H20" s="280"/>
    </row>
    <row r="21" spans="1:9" ht="10.5" customHeight="1" x14ac:dyDescent="0.25">
      <c r="A21" s="277"/>
      <c r="B21" s="277"/>
      <c r="C21" s="277"/>
      <c r="D21" s="277"/>
      <c r="E21" s="277"/>
      <c r="F21" s="277"/>
      <c r="G21" s="277"/>
      <c r="H21" s="277"/>
    </row>
    <row r="22" spans="1:9" x14ac:dyDescent="0.25">
      <c r="A22" s="262" t="s">
        <v>59</v>
      </c>
      <c r="B22" s="262"/>
      <c r="C22" s="262"/>
      <c r="D22" s="262"/>
      <c r="E22" s="262"/>
      <c r="F22" s="262"/>
      <c r="G22" s="262"/>
      <c r="H22" s="262"/>
      <c r="I22" s="118"/>
    </row>
    <row r="23" spans="1:9" ht="12" customHeight="1" x14ac:dyDescent="0.25">
      <c r="A23" s="244"/>
      <c r="B23" s="244"/>
      <c r="C23" s="244"/>
      <c r="D23" s="244"/>
      <c r="E23" s="244"/>
      <c r="F23" s="244"/>
      <c r="G23" s="244"/>
      <c r="H23" s="244"/>
      <c r="I23" s="119"/>
    </row>
    <row r="24" spans="1:9" ht="12" customHeight="1" x14ac:dyDescent="0.25">
      <c r="A24" s="264" t="s">
        <v>70</v>
      </c>
      <c r="B24" s="264"/>
      <c r="C24" s="264"/>
      <c r="D24" s="264"/>
      <c r="E24" s="264"/>
      <c r="F24" s="264"/>
      <c r="G24" s="264"/>
      <c r="H24" s="264"/>
      <c r="I24" s="119"/>
    </row>
    <row r="25" spans="1:9" ht="12" customHeight="1" x14ac:dyDescent="0.25">
      <c r="A25" s="264" t="s">
        <v>71</v>
      </c>
      <c r="B25" s="264"/>
      <c r="C25" s="264"/>
      <c r="D25" s="264"/>
      <c r="E25" s="264"/>
      <c r="F25" s="264"/>
      <c r="G25" s="264"/>
      <c r="H25" s="264"/>
      <c r="I25" s="119"/>
    </row>
    <row r="26" spans="1:9" ht="12" customHeight="1" x14ac:dyDescent="0.25">
      <c r="A26" s="264" t="s">
        <v>72</v>
      </c>
      <c r="B26" s="264"/>
      <c r="C26" s="264"/>
      <c r="D26" s="264"/>
      <c r="E26" s="264"/>
      <c r="F26" s="264"/>
      <c r="G26" s="264"/>
      <c r="H26" s="264"/>
      <c r="I26" s="119"/>
    </row>
    <row r="27" spans="1:9" ht="15" customHeight="1" x14ac:dyDescent="0.25">
      <c r="A27" s="264" t="s">
        <v>73</v>
      </c>
      <c r="B27" s="264"/>
      <c r="C27" s="264"/>
      <c r="D27" s="264"/>
      <c r="E27" s="264"/>
      <c r="F27" s="264"/>
      <c r="G27" s="264"/>
      <c r="H27" s="264"/>
      <c r="I27" s="119"/>
    </row>
    <row r="28" spans="1:9" ht="30.75" customHeight="1" x14ac:dyDescent="0.25">
      <c r="A28" s="264" t="s">
        <v>74</v>
      </c>
      <c r="B28" s="264"/>
      <c r="C28" s="264"/>
      <c r="D28" s="264"/>
      <c r="E28" s="264"/>
      <c r="F28" s="264"/>
      <c r="G28" s="264"/>
      <c r="H28" s="264"/>
      <c r="I28" s="119"/>
    </row>
    <row r="29" spans="1:9" ht="15" customHeight="1" x14ac:dyDescent="0.25">
      <c r="A29" s="264" t="s">
        <v>75</v>
      </c>
      <c r="B29" s="264"/>
      <c r="C29" s="264"/>
      <c r="D29" s="264"/>
      <c r="E29" s="264"/>
      <c r="F29" s="264"/>
      <c r="G29" s="264"/>
      <c r="H29" s="264"/>
      <c r="I29" s="119"/>
    </row>
    <row r="30" spans="1:9" ht="25.5" customHeight="1" x14ac:dyDescent="0.25">
      <c r="A30" s="264" t="s">
        <v>76</v>
      </c>
      <c r="B30" s="264"/>
      <c r="C30" s="264"/>
      <c r="D30" s="264"/>
      <c r="E30" s="264"/>
      <c r="F30" s="264"/>
      <c r="G30" s="264"/>
      <c r="H30" s="264"/>
      <c r="I30" s="119"/>
    </row>
    <row r="31" spans="1:9" ht="15.75" customHeight="1" x14ac:dyDescent="0.25">
      <c r="A31" s="264" t="s">
        <v>77</v>
      </c>
      <c r="B31" s="264"/>
      <c r="C31" s="264"/>
      <c r="D31" s="264"/>
      <c r="E31" s="264"/>
      <c r="F31" s="264"/>
      <c r="G31" s="264"/>
      <c r="H31" s="264"/>
      <c r="I31" s="119"/>
    </row>
    <row r="32" spans="1:9" ht="42" customHeight="1" x14ac:dyDescent="0.25">
      <c r="A32" s="264" t="s">
        <v>78</v>
      </c>
      <c r="B32" s="264"/>
      <c r="C32" s="264"/>
      <c r="D32" s="264"/>
      <c r="E32" s="264"/>
      <c r="F32" s="264"/>
      <c r="G32" s="264"/>
      <c r="H32" s="264"/>
      <c r="I32" s="119"/>
    </row>
    <row r="33" spans="1:18" ht="57.75" customHeight="1" x14ac:dyDescent="0.25">
      <c r="A33" s="264" t="s">
        <v>79</v>
      </c>
      <c r="B33" s="264"/>
      <c r="C33" s="264"/>
      <c r="D33" s="264"/>
      <c r="E33" s="264"/>
      <c r="F33" s="264"/>
      <c r="G33" s="264"/>
      <c r="H33" s="264"/>
      <c r="I33" s="119"/>
    </row>
    <row r="34" spans="1:18" ht="15.75" customHeight="1" x14ac:dyDescent="0.25">
      <c r="A34" s="270"/>
      <c r="B34" s="270"/>
      <c r="C34" s="270"/>
      <c r="D34" s="270"/>
      <c r="E34" s="270"/>
      <c r="F34" s="270"/>
      <c r="G34" s="270"/>
      <c r="H34" s="270"/>
      <c r="I34" s="119"/>
    </row>
    <row r="35" spans="1:18" x14ac:dyDescent="0.25">
      <c r="A35" s="262" t="s">
        <v>60</v>
      </c>
      <c r="B35" s="262"/>
      <c r="C35" s="262"/>
      <c r="D35" s="262"/>
      <c r="E35" s="262"/>
      <c r="F35" s="262"/>
      <c r="G35" s="262"/>
      <c r="H35" s="262"/>
    </row>
    <row r="36" spans="1:18" x14ac:dyDescent="0.25">
      <c r="A36" s="279"/>
      <c r="B36" s="279"/>
      <c r="C36" s="279"/>
      <c r="D36" s="279"/>
      <c r="E36" s="279"/>
      <c r="F36" s="279"/>
      <c r="G36" s="279"/>
      <c r="H36" s="279"/>
    </row>
    <row r="37" spans="1:18" ht="21" customHeight="1" x14ac:dyDescent="0.25">
      <c r="A37" s="269" t="s">
        <v>80</v>
      </c>
      <c r="B37" s="269"/>
      <c r="C37" s="269"/>
      <c r="D37" s="269"/>
      <c r="E37" s="269"/>
      <c r="F37" s="269"/>
      <c r="G37" s="269"/>
      <c r="H37" s="269"/>
    </row>
    <row r="38" spans="1:18" ht="15.75" customHeight="1" x14ac:dyDescent="0.25">
      <c r="A38" s="262" t="s">
        <v>61</v>
      </c>
      <c r="B38" s="262"/>
      <c r="C38" s="262"/>
      <c r="D38" s="262"/>
      <c r="E38" s="262"/>
      <c r="F38" s="262"/>
      <c r="G38" s="262"/>
      <c r="H38" s="262"/>
    </row>
    <row r="39" spans="1:18" ht="29.25" customHeight="1" x14ac:dyDescent="0.25">
      <c r="A39" s="269" t="s">
        <v>81</v>
      </c>
      <c r="B39" s="269"/>
      <c r="C39" s="269"/>
      <c r="D39" s="269"/>
      <c r="E39" s="269"/>
      <c r="F39" s="269"/>
      <c r="G39" s="269"/>
      <c r="H39" s="269"/>
    </row>
    <row r="40" spans="1:18" ht="27" customHeight="1" x14ac:dyDescent="0.25">
      <c r="A40" s="269" t="s">
        <v>229</v>
      </c>
      <c r="B40" s="269"/>
      <c r="C40" s="269"/>
      <c r="D40" s="269"/>
      <c r="E40" s="269"/>
      <c r="F40" s="269"/>
      <c r="G40" s="269"/>
      <c r="H40" s="269"/>
    </row>
    <row r="41" spans="1:18" ht="38.25" customHeight="1" x14ac:dyDescent="0.25">
      <c r="A41" s="269" t="s">
        <v>82</v>
      </c>
      <c r="B41" s="269"/>
      <c r="C41" s="269"/>
      <c r="D41" s="269"/>
      <c r="E41" s="269"/>
      <c r="F41" s="269"/>
      <c r="G41" s="269"/>
      <c r="H41" s="269"/>
    </row>
    <row r="42" spans="1:18" ht="30.75" customHeight="1" x14ac:dyDescent="0.25">
      <c r="A42" s="269" t="s">
        <v>83</v>
      </c>
      <c r="B42" s="269"/>
      <c r="C42" s="269"/>
      <c r="D42" s="269"/>
      <c r="E42" s="269"/>
      <c r="F42" s="269"/>
      <c r="G42" s="269"/>
      <c r="H42" s="269"/>
    </row>
    <row r="43" spans="1:18" ht="80.25" customHeight="1" x14ac:dyDescent="0.25">
      <c r="A43" s="269" t="s">
        <v>84</v>
      </c>
      <c r="B43" s="269"/>
      <c r="C43" s="269"/>
      <c r="D43" s="269"/>
      <c r="E43" s="269"/>
      <c r="F43" s="269"/>
      <c r="G43" s="269"/>
      <c r="H43" s="269"/>
    </row>
    <row r="44" spans="1:18" ht="15.75" customHeight="1" x14ac:dyDescent="0.25">
      <c r="A44" s="270"/>
      <c r="B44" s="270"/>
      <c r="C44" s="270"/>
      <c r="D44" s="270"/>
      <c r="E44" s="270"/>
      <c r="F44" s="270"/>
      <c r="G44" s="270"/>
      <c r="H44" s="270"/>
    </row>
    <row r="45" spans="1:18" ht="29.25" customHeight="1" x14ac:dyDescent="0.25">
      <c r="A45" s="262" t="s">
        <v>48</v>
      </c>
      <c r="B45" s="262"/>
      <c r="C45" s="262"/>
      <c r="D45" s="262"/>
      <c r="E45" s="262"/>
      <c r="F45" s="262"/>
      <c r="G45" s="262"/>
      <c r="H45" s="262"/>
    </row>
    <row r="46" spans="1:18" x14ac:dyDescent="0.25">
      <c r="A46" s="265" t="s">
        <v>166</v>
      </c>
      <c r="B46" s="266"/>
      <c r="C46" s="266"/>
      <c r="D46" s="266"/>
      <c r="E46" s="266"/>
      <c r="F46" s="266"/>
      <c r="G46" s="266"/>
      <c r="H46" s="266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25">
      <c r="A47" s="265" t="s">
        <v>85</v>
      </c>
      <c r="B47" s="266"/>
      <c r="C47" s="266"/>
      <c r="D47" s="266"/>
      <c r="E47" s="266"/>
      <c r="F47" s="266"/>
      <c r="G47" s="266"/>
      <c r="H47" s="266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25">
      <c r="A48" s="267"/>
      <c r="B48" s="267"/>
      <c r="C48" s="267"/>
      <c r="D48" s="267"/>
      <c r="E48" s="267"/>
      <c r="F48" s="267"/>
      <c r="G48" s="267"/>
      <c r="H48" s="267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25">
      <c r="A49" s="262" t="s">
        <v>51</v>
      </c>
      <c r="B49" s="262"/>
      <c r="C49" s="262"/>
      <c r="D49" s="262"/>
      <c r="E49" s="262"/>
      <c r="F49" s="262"/>
      <c r="G49" s="262"/>
      <c r="H49" s="262"/>
      <c r="I49" s="122"/>
      <c r="J49" s="122"/>
      <c r="K49" s="122"/>
      <c r="L49" s="122"/>
      <c r="M49" s="122"/>
      <c r="N49" s="122"/>
      <c r="O49" s="122"/>
      <c r="P49" s="122"/>
      <c r="Q49" s="282"/>
      <c r="R49" s="282"/>
    </row>
    <row r="50" spans="1:18" x14ac:dyDescent="0.25">
      <c r="A50" s="244"/>
      <c r="B50" s="244"/>
      <c r="C50" s="244"/>
      <c r="D50" s="244"/>
      <c r="E50" s="244"/>
      <c r="F50" s="244"/>
      <c r="G50" s="244"/>
      <c r="H50" s="244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25">
      <c r="A51" s="265" t="s">
        <v>86</v>
      </c>
      <c r="B51" s="266"/>
      <c r="C51" s="266"/>
      <c r="D51" s="266"/>
      <c r="E51" s="266"/>
      <c r="F51" s="266"/>
      <c r="G51" s="266"/>
      <c r="H51" s="266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25">
      <c r="A52" s="267"/>
      <c r="B52" s="267"/>
      <c r="C52" s="267"/>
      <c r="D52" s="267"/>
      <c r="E52" s="267"/>
      <c r="F52" s="267"/>
      <c r="G52" s="267"/>
      <c r="H52" s="267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1" customFormat="1" x14ac:dyDescent="0.25">
      <c r="A53" s="262" t="s">
        <v>50</v>
      </c>
      <c r="B53" s="262"/>
      <c r="C53" s="262"/>
      <c r="D53" s="262"/>
      <c r="E53" s="262"/>
      <c r="F53" s="262"/>
      <c r="G53" s="262"/>
      <c r="H53" s="262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1" customFormat="1" x14ac:dyDescent="0.25">
      <c r="A54" s="283"/>
      <c r="B54" s="283"/>
      <c r="C54" s="283"/>
      <c r="D54" s="283"/>
      <c r="E54" s="283"/>
      <c r="F54" s="283"/>
      <c r="G54" s="283"/>
      <c r="H54" s="283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1" customFormat="1" ht="15" customHeight="1" x14ac:dyDescent="0.25">
      <c r="A55" s="265" t="s">
        <v>87</v>
      </c>
      <c r="B55" s="266"/>
      <c r="C55" s="266"/>
      <c r="D55" s="266"/>
      <c r="E55" s="266"/>
      <c r="F55" s="266"/>
      <c r="G55" s="266"/>
      <c r="H55" s="266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1" customFormat="1" x14ac:dyDescent="0.25">
      <c r="A56" s="283"/>
      <c r="B56" s="283"/>
      <c r="C56" s="283"/>
      <c r="D56" s="283"/>
      <c r="E56" s="283"/>
      <c r="F56" s="283"/>
      <c r="G56" s="283"/>
      <c r="H56" s="283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1" customFormat="1" ht="29.25" customHeight="1" x14ac:dyDescent="0.25">
      <c r="A57" s="284" t="s">
        <v>134</v>
      </c>
      <c r="B57" s="284"/>
      <c r="C57" s="284"/>
      <c r="D57" s="284"/>
      <c r="E57" s="284"/>
      <c r="F57" s="284"/>
      <c r="G57" s="284"/>
      <c r="H57" s="284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1" customFormat="1" x14ac:dyDescent="0.25">
      <c r="A58" s="283"/>
      <c r="B58" s="283"/>
      <c r="C58" s="283"/>
      <c r="D58" s="283"/>
      <c r="E58" s="283"/>
      <c r="F58" s="283"/>
      <c r="G58" s="283"/>
      <c r="H58" s="283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1" customFormat="1" x14ac:dyDescent="0.25">
      <c r="A59" s="262" t="s">
        <v>135</v>
      </c>
      <c r="B59" s="262"/>
      <c r="C59" s="262"/>
      <c r="D59" s="262"/>
      <c r="E59" s="262"/>
      <c r="F59" s="262"/>
      <c r="G59" s="262"/>
      <c r="H59" s="262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1" customFormat="1" x14ac:dyDescent="0.25">
      <c r="A60" s="283"/>
      <c r="B60" s="283"/>
      <c r="C60" s="283"/>
      <c r="D60" s="283"/>
      <c r="E60" s="283"/>
      <c r="F60" s="283"/>
      <c r="G60" s="283"/>
      <c r="H60" s="283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1" customFormat="1" x14ac:dyDescent="0.25">
      <c r="A61" s="265" t="s">
        <v>62</v>
      </c>
      <c r="B61" s="266"/>
      <c r="C61" s="266"/>
      <c r="D61" s="266"/>
      <c r="E61" s="266"/>
      <c r="F61" s="266"/>
      <c r="G61" s="266"/>
      <c r="H61" s="266"/>
      <c r="Q61" s="129"/>
      <c r="R61" s="129"/>
    </row>
    <row r="62" spans="1:18" s="71" customFormat="1" x14ac:dyDescent="0.25">
      <c r="A62" s="265" t="s">
        <v>121</v>
      </c>
      <c r="B62" s="266"/>
      <c r="C62" s="266"/>
      <c r="D62" s="266"/>
      <c r="E62" s="266"/>
      <c r="F62" s="266"/>
      <c r="G62" s="266"/>
      <c r="H62" s="266"/>
      <c r="Q62" s="129"/>
      <c r="R62" s="129"/>
    </row>
    <row r="63" spans="1:18" s="71" customFormat="1" x14ac:dyDescent="0.25">
      <c r="A63" s="283"/>
      <c r="B63" s="283"/>
      <c r="C63" s="283"/>
      <c r="D63" s="283"/>
      <c r="E63" s="283"/>
      <c r="F63" s="283"/>
      <c r="G63" s="283"/>
      <c r="H63" s="283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1" customFormat="1" ht="30.75" customHeight="1" x14ac:dyDescent="0.25">
      <c r="A64" s="262" t="s">
        <v>138</v>
      </c>
      <c r="B64" s="262"/>
      <c r="C64" s="262"/>
      <c r="D64" s="262"/>
      <c r="E64" s="262"/>
      <c r="F64" s="262"/>
      <c r="G64" s="262"/>
      <c r="H64" s="262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1" customFormat="1" ht="12" customHeight="1" x14ac:dyDescent="0.25">
      <c r="A65" s="283"/>
      <c r="B65" s="283"/>
      <c r="C65" s="283"/>
      <c r="D65" s="283"/>
      <c r="E65" s="283"/>
      <c r="F65" s="283"/>
      <c r="G65" s="283"/>
      <c r="H65" s="283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1" customFormat="1" ht="15" customHeight="1" x14ac:dyDescent="0.25">
      <c r="A66" s="265" t="s">
        <v>88</v>
      </c>
      <c r="B66" s="266"/>
      <c r="C66" s="266"/>
      <c r="D66" s="266"/>
      <c r="E66" s="266"/>
      <c r="F66" s="266"/>
      <c r="G66" s="266"/>
      <c r="H66" s="266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25">
      <c r="A67" s="267"/>
      <c r="B67" s="267"/>
      <c r="C67" s="267"/>
      <c r="D67" s="267"/>
      <c r="E67" s="267"/>
      <c r="F67" s="267"/>
      <c r="G67" s="267"/>
      <c r="H67" s="267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25">
      <c r="A68" s="262" t="s">
        <v>63</v>
      </c>
      <c r="B68" s="262"/>
      <c r="C68" s="262"/>
      <c r="D68" s="262"/>
      <c r="E68" s="262"/>
      <c r="F68" s="262"/>
      <c r="G68" s="262"/>
      <c r="H68" s="262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25">
      <c r="A69" s="285"/>
      <c r="B69" s="285"/>
      <c r="C69" s="285"/>
      <c r="D69" s="285"/>
      <c r="E69" s="285"/>
      <c r="F69" s="285"/>
      <c r="G69" s="285"/>
      <c r="H69" s="285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25">
      <c r="A70" s="287" t="s">
        <v>89</v>
      </c>
      <c r="B70" s="286"/>
      <c r="C70" s="286"/>
      <c r="D70" s="286"/>
      <c r="E70" s="286"/>
      <c r="F70" s="286"/>
      <c r="G70" s="286"/>
      <c r="H70" s="286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25">
      <c r="A71" s="286" t="s">
        <v>90</v>
      </c>
      <c r="B71" s="286"/>
      <c r="C71" s="286"/>
      <c r="D71" s="286"/>
      <c r="E71" s="286"/>
      <c r="F71" s="286"/>
      <c r="G71" s="286"/>
      <c r="H71" s="286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25">
      <c r="A72" s="286" t="s">
        <v>91</v>
      </c>
      <c r="B72" s="286"/>
      <c r="C72" s="286"/>
      <c r="D72" s="286"/>
      <c r="E72" s="286"/>
      <c r="F72" s="286"/>
      <c r="G72" s="286"/>
      <c r="H72" s="286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25">
      <c r="A73" s="286" t="s">
        <v>92</v>
      </c>
      <c r="B73" s="286"/>
      <c r="C73" s="286"/>
      <c r="D73" s="286"/>
      <c r="E73" s="286"/>
      <c r="F73" s="286"/>
      <c r="G73" s="286"/>
      <c r="H73" s="286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25">
      <c r="A74" s="286" t="s">
        <v>167</v>
      </c>
      <c r="B74" s="286"/>
      <c r="C74" s="286"/>
      <c r="D74" s="286"/>
      <c r="E74" s="286"/>
      <c r="F74" s="286"/>
      <c r="G74" s="286"/>
      <c r="H74" s="286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25">
      <c r="A75" s="290"/>
      <c r="B75" s="290"/>
      <c r="C75" s="290"/>
      <c r="D75" s="290"/>
      <c r="E75" s="290"/>
      <c r="F75" s="290"/>
      <c r="G75" s="290"/>
      <c r="H75" s="290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25">
      <c r="A76" s="262" t="s">
        <v>37</v>
      </c>
      <c r="B76" s="262"/>
      <c r="C76" s="262"/>
      <c r="D76" s="262"/>
      <c r="E76" s="262"/>
      <c r="F76" s="262"/>
      <c r="G76" s="262"/>
      <c r="H76" s="262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25">
      <c r="A77" s="286" t="s">
        <v>93</v>
      </c>
      <c r="B77" s="286"/>
      <c r="C77" s="286"/>
      <c r="D77" s="286"/>
      <c r="E77" s="286"/>
      <c r="F77" s="286"/>
      <c r="G77" s="286"/>
      <c r="H77" s="286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25">
      <c r="A78" s="286" t="s">
        <v>94</v>
      </c>
      <c r="B78" s="286"/>
      <c r="C78" s="286"/>
      <c r="D78" s="286"/>
      <c r="E78" s="286"/>
      <c r="F78" s="286"/>
      <c r="G78" s="286"/>
      <c r="H78" s="286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25">
      <c r="A79" s="291"/>
      <c r="B79" s="291"/>
      <c r="C79" s="291"/>
      <c r="D79" s="291"/>
      <c r="E79" s="291"/>
      <c r="F79" s="291"/>
      <c r="G79" s="291"/>
      <c r="H79" s="291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25">
      <c r="A80" s="262" t="s">
        <v>56</v>
      </c>
      <c r="B80" s="262"/>
      <c r="C80" s="262"/>
      <c r="D80" s="262"/>
      <c r="E80" s="262"/>
      <c r="F80" s="262"/>
      <c r="G80" s="262"/>
      <c r="H80" s="262"/>
      <c r="I80" s="122"/>
      <c r="J80" s="122"/>
    </row>
    <row r="81" spans="1:18" ht="13.5" customHeight="1" x14ac:dyDescent="0.25">
      <c r="A81" s="244"/>
      <c r="B81" s="244"/>
      <c r="C81" s="244"/>
      <c r="D81" s="244"/>
      <c r="E81" s="244"/>
      <c r="F81" s="244"/>
      <c r="G81" s="244"/>
      <c r="H81" s="244"/>
      <c r="I81" s="123"/>
      <c r="J81" s="123"/>
    </row>
    <row r="82" spans="1:18" ht="15.75" customHeight="1" x14ac:dyDescent="0.25">
      <c r="A82" s="288" t="s">
        <v>168</v>
      </c>
      <c r="B82" s="289"/>
      <c r="C82" s="289"/>
      <c r="D82" s="289"/>
      <c r="E82" s="289"/>
      <c r="F82" s="289"/>
      <c r="G82" s="289"/>
      <c r="H82" s="289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25">
      <c r="A83" s="71"/>
      <c r="B83" s="71"/>
      <c r="C83" s="71"/>
      <c r="D83" s="71"/>
      <c r="E83" s="71"/>
      <c r="F83" s="71"/>
      <c r="G83" s="71"/>
      <c r="H83" s="71"/>
    </row>
    <row r="84" spans="1:18" x14ac:dyDescent="0.25">
      <c r="A84" s="262" t="s">
        <v>197</v>
      </c>
      <c r="B84" s="262"/>
      <c r="C84" s="262"/>
      <c r="D84" s="262"/>
      <c r="E84" s="262"/>
      <c r="F84" s="262"/>
      <c r="G84" s="262"/>
      <c r="H84" s="262"/>
    </row>
    <row r="86" spans="1:18" ht="17.25" customHeight="1" x14ac:dyDescent="0.25">
      <c r="A86" s="263" t="s">
        <v>220</v>
      </c>
      <c r="B86" s="263"/>
      <c r="C86" s="263"/>
      <c r="D86" s="263"/>
      <c r="E86" s="263"/>
      <c r="F86" s="263"/>
      <c r="G86" s="263"/>
      <c r="H86" s="263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25">
      <c r="A87" s="263" t="s">
        <v>221</v>
      </c>
      <c r="B87" s="263"/>
      <c r="C87" s="263"/>
      <c r="D87" s="263"/>
      <c r="E87" s="263"/>
      <c r="F87" s="263"/>
      <c r="G87" s="263"/>
      <c r="H87" s="263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25">
      <c r="A88" s="263" t="s">
        <v>223</v>
      </c>
      <c r="B88" s="263"/>
      <c r="C88" s="263"/>
      <c r="D88" s="263"/>
      <c r="E88" s="263"/>
      <c r="F88" s="263"/>
      <c r="G88" s="263"/>
      <c r="H88" s="263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2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" right="0" top="0" bottom="0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opLeftCell="A4" zoomScaleNormal="100" workbookViewId="0">
      <selection activeCell="I16" sqref="I16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234</v>
      </c>
      <c r="G3" s="148" t="s">
        <v>251</v>
      </c>
      <c r="I3" s="78"/>
    </row>
    <row r="4" spans="1:18" s="90" customFormat="1" ht="17.25" thickBot="1" x14ac:dyDescent="0.35">
      <c r="A4" s="91"/>
      <c r="B4" s="91"/>
      <c r="C4" s="91"/>
      <c r="D4" s="91"/>
      <c r="E4" s="91"/>
      <c r="M4" s="193" t="s">
        <v>192</v>
      </c>
      <c r="N4" s="193"/>
    </row>
    <row r="5" spans="1:18" s="90" customFormat="1" ht="36" customHeight="1" x14ac:dyDescent="0.25">
      <c r="A5" s="194" t="s">
        <v>177</v>
      </c>
      <c r="B5" s="196" t="s">
        <v>208</v>
      </c>
      <c r="C5" s="196"/>
      <c r="D5" s="196" t="s">
        <v>226</v>
      </c>
      <c r="E5" s="196" t="s">
        <v>215</v>
      </c>
      <c r="F5" s="198" t="s">
        <v>225</v>
      </c>
      <c r="G5" s="186" t="s">
        <v>171</v>
      </c>
      <c r="H5" s="182" t="s">
        <v>172</v>
      </c>
      <c r="I5" s="182" t="s">
        <v>178</v>
      </c>
      <c r="J5" s="182" t="s">
        <v>179</v>
      </c>
      <c r="K5" s="184" t="s">
        <v>180</v>
      </c>
      <c r="L5" s="186" t="s">
        <v>169</v>
      </c>
      <c r="M5" s="182" t="s">
        <v>174</v>
      </c>
      <c r="N5" s="188" t="s">
        <v>175</v>
      </c>
      <c r="O5" s="190" t="s">
        <v>212</v>
      </c>
      <c r="P5" s="191"/>
      <c r="Q5" s="192"/>
      <c r="R5" s="178" t="s">
        <v>181</v>
      </c>
    </row>
    <row r="6" spans="1:18" s="90" customFormat="1" ht="66.75" customHeight="1" x14ac:dyDescent="0.25">
      <c r="A6" s="195"/>
      <c r="B6" s="130" t="s">
        <v>214</v>
      </c>
      <c r="C6" s="130" t="s">
        <v>216</v>
      </c>
      <c r="D6" s="197"/>
      <c r="E6" s="197"/>
      <c r="F6" s="199"/>
      <c r="G6" s="187"/>
      <c r="H6" s="183"/>
      <c r="I6" s="183"/>
      <c r="J6" s="183"/>
      <c r="K6" s="185"/>
      <c r="L6" s="187"/>
      <c r="M6" s="183"/>
      <c r="N6" s="189"/>
      <c r="O6" s="131" t="s">
        <v>173</v>
      </c>
      <c r="P6" s="131" t="s">
        <v>174</v>
      </c>
      <c r="Q6" s="132" t="s">
        <v>175</v>
      </c>
      <c r="R6" s="179"/>
    </row>
    <row r="7" spans="1:18" s="90" customFormat="1" ht="24.75" customHeight="1" x14ac:dyDescent="0.2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90" customFormat="1" ht="24.95" customHeight="1" x14ac:dyDescent="0.25">
      <c r="A8" s="180" t="s">
        <v>213</v>
      </c>
      <c r="B8" s="181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0" customFormat="1" ht="114.75" x14ac:dyDescent="0.25">
      <c r="A9" s="13"/>
      <c r="B9" s="15">
        <v>1157</v>
      </c>
      <c r="C9" s="15">
        <v>12008</v>
      </c>
      <c r="D9" s="13" t="s">
        <v>253</v>
      </c>
      <c r="E9" s="13" t="s">
        <v>254</v>
      </c>
      <c r="F9" s="13" t="s">
        <v>255</v>
      </c>
      <c r="G9" s="15">
        <v>2641750</v>
      </c>
      <c r="H9" s="15">
        <v>1529984</v>
      </c>
      <c r="I9" s="15">
        <v>1457096</v>
      </c>
      <c r="J9" s="15">
        <v>1457096</v>
      </c>
      <c r="K9" s="15">
        <v>1457096</v>
      </c>
      <c r="L9" s="13"/>
      <c r="M9" s="13"/>
      <c r="N9" s="13"/>
      <c r="O9" s="13"/>
      <c r="P9" s="13"/>
      <c r="Q9" s="13"/>
      <c r="R9" s="13"/>
    </row>
    <row r="10" spans="1:18" s="90" customFormat="1" ht="76.5" x14ac:dyDescent="0.25">
      <c r="A10" s="13"/>
      <c r="B10" s="15">
        <v>1157</v>
      </c>
      <c r="C10" s="15">
        <v>21001</v>
      </c>
      <c r="D10" s="13" t="s">
        <v>256</v>
      </c>
      <c r="E10" s="13" t="s">
        <v>256</v>
      </c>
      <c r="F10" s="13" t="s">
        <v>259</v>
      </c>
      <c r="G10" s="15">
        <v>867278.2</v>
      </c>
      <c r="H10" s="15">
        <v>3500000</v>
      </c>
      <c r="I10" s="15">
        <v>6534600</v>
      </c>
      <c r="J10" s="15">
        <v>11717000</v>
      </c>
      <c r="K10" s="15">
        <v>11787600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1" spans="1:18" s="90" customFormat="1" ht="52.5" customHeight="1" x14ac:dyDescent="0.25">
      <c r="A11" s="13"/>
      <c r="B11" s="15">
        <v>1157</v>
      </c>
      <c r="C11" s="15">
        <v>42003</v>
      </c>
      <c r="D11" s="13" t="s">
        <v>257</v>
      </c>
      <c r="E11" s="13" t="s">
        <v>258</v>
      </c>
      <c r="F11" s="13" t="s">
        <v>260</v>
      </c>
      <c r="G11" s="15">
        <v>758965.9</v>
      </c>
      <c r="H11" s="15">
        <v>227916.5</v>
      </c>
      <c r="I11" s="15">
        <v>100000</v>
      </c>
      <c r="J11" s="15">
        <v>0</v>
      </c>
      <c r="K11" s="15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90" customFormat="1" ht="23.25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90" customFormat="1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90" customFormat="1" ht="16.5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90" customFormat="1" ht="24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90" customFormat="1" ht="27.75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85" t="s">
        <v>243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K9" sqref="K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200" t="s">
        <v>97</v>
      </c>
      <c r="C5" s="200" t="s">
        <v>98</v>
      </c>
      <c r="D5" s="200" t="s">
        <v>99</v>
      </c>
      <c r="E5" s="200" t="s">
        <v>4</v>
      </c>
      <c r="F5" s="200"/>
      <c r="G5" s="200"/>
      <c r="H5" s="200"/>
      <c r="I5" s="200"/>
      <c r="J5" s="201" t="s">
        <v>159</v>
      </c>
      <c r="K5" s="200" t="s">
        <v>105</v>
      </c>
      <c r="L5" s="200" t="s">
        <v>143</v>
      </c>
    </row>
    <row r="6" spans="1:12" x14ac:dyDescent="0.25">
      <c r="B6" s="200"/>
      <c r="C6" s="200"/>
      <c r="D6" s="200"/>
      <c r="E6" s="202" t="s">
        <v>100</v>
      </c>
      <c r="F6" s="203" t="s">
        <v>5</v>
      </c>
      <c r="G6" s="203"/>
      <c r="H6" s="203" t="s">
        <v>6</v>
      </c>
      <c r="I6" s="203"/>
      <c r="J6" s="201"/>
      <c r="K6" s="200"/>
      <c r="L6" s="200"/>
    </row>
    <row r="7" spans="1:12" ht="24.75" customHeight="1" x14ac:dyDescent="0.25">
      <c r="B7" s="200"/>
      <c r="C7" s="200"/>
      <c r="D7" s="200"/>
      <c r="E7" s="202"/>
      <c r="F7" s="17" t="s">
        <v>101</v>
      </c>
      <c r="G7" s="17" t="s">
        <v>102</v>
      </c>
      <c r="H7" s="17" t="s">
        <v>103</v>
      </c>
      <c r="I7" s="17" t="s">
        <v>104</v>
      </c>
      <c r="J7" s="201"/>
      <c r="K7" s="200"/>
      <c r="L7" s="200"/>
    </row>
    <row r="8" spans="1:12" ht="210.75" customHeight="1" x14ac:dyDescent="0.25">
      <c r="B8" s="13" t="str">
        <f>'[1]Հ3 Մաս 3'!$B$8</f>
        <v>Քաղաքային ենթակառուցվածքների զարգացում</v>
      </c>
      <c r="C8" s="13">
        <f>'[1]Հ3 Մաս 3'!$C$8</f>
        <v>1157</v>
      </c>
      <c r="D8" s="13" t="str">
        <f>'[1]Հ3 Մաս 3'!$D$8</f>
        <v>Քաղաքային զարգացում</v>
      </c>
      <c r="E8" s="14" t="str">
        <f>'[1]Հ3 Մաս 3'!$E$8</f>
        <v>Քաղաքային ենթակառուցվածքների արդիականացում և բարելավում</v>
      </c>
      <c r="F8" s="14" t="str">
        <f>'[1]Հ3 Մաս 3'!$F$8</f>
        <v>Մետրոպոլի-տենի ենթակա-ռուցվածքների և շարժակազմի ընթացիկ սպասարկում և նորոգում</v>
      </c>
      <c r="G8" s="14" t="str">
        <f>'[1]Հ3 Մաս 3'!$I$8</f>
        <v>Շարունակական</v>
      </c>
      <c r="H8" s="15" t="str">
        <f>'[1]Հ3 Մաս 3'!$H$8</f>
        <v>Ուղևորափոխադրումների չվացուցակի կատարում, ուղևորափոխադրումների ծավալի աճի, ուղևորների սպասարկման բարձր մակարդակի,ուղևորափոխադրումների անվտանգության ապահովում</v>
      </c>
      <c r="I8" s="15" t="str">
        <f>'[1]Հ3 Մաս 3'!$I$8</f>
        <v>Շարունակական</v>
      </c>
      <c r="J8" s="14" t="str">
        <f>'[1]Հ3 Մաս 3'!$J$8</f>
        <v>ՀՀ կառավարության 18․08․2021թ․ հ․1363-Ա որոշումով հաստատված 2021-2026թթ․ ծրագիր
 Մաս 3․ Ենթակառուցվածքների  զարգացում           
կետ 3․1 Տրանսպորտ</v>
      </c>
      <c r="K8" s="15" t="str">
        <f>'[1]Հ3 Մաս 3'!$K$8</f>
        <v>Կայուն զարգացման օրակարգի հաջող իրականացման համար անհրաժեշտ համագործակցություն կառավարության, մասնավոր հատվածի և քաղաքացիական հասարակության միջև։ Նախագիծը համապատասխանում է  նպատակ 11 Կայուն քաղաքներ և համայնքներ 11․2 թիրախին</v>
      </c>
      <c r="L8" s="15"/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5" t="s">
        <v>244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T66"/>
  <sheetViews>
    <sheetView topLeftCell="A41" workbookViewId="0">
      <selection activeCell="U33" sqref="T33:U33"/>
    </sheetView>
  </sheetViews>
  <sheetFormatPr defaultRowHeight="13.5" x14ac:dyDescent="0.25"/>
  <cols>
    <col min="1" max="1" width="9.140625" style="85"/>
    <col min="2" max="2" width="7.85546875" style="85" customWidth="1"/>
    <col min="3" max="3" width="14.28515625" style="85" customWidth="1"/>
    <col min="4" max="4" width="12.7109375" style="85" customWidth="1"/>
    <col min="5" max="5" width="16.140625" style="85" customWidth="1"/>
    <col min="6" max="6" width="12" style="85" customWidth="1"/>
    <col min="7" max="7" width="11.140625" style="85" customWidth="1"/>
    <col min="8" max="8" width="13.42578125" style="85" customWidth="1"/>
    <col min="9" max="9" width="26.85546875" style="85" customWidth="1"/>
    <col min="10" max="16384" width="9.140625" style="85"/>
  </cols>
  <sheetData>
    <row r="1" spans="1:14" x14ac:dyDescent="0.25">
      <c r="A1" s="135" t="s">
        <v>140</v>
      </c>
    </row>
    <row r="3" spans="1:14" ht="15" x14ac:dyDescent="0.25">
      <c r="A3" s="136" t="s">
        <v>230</v>
      </c>
      <c r="B3" s="137"/>
      <c r="C3" s="136"/>
      <c r="D3" s="136"/>
      <c r="E3" s="136"/>
      <c r="F3" s="138"/>
      <c r="G3" s="138"/>
      <c r="H3" s="138"/>
      <c r="I3" s="136"/>
    </row>
    <row r="6" spans="1:14" ht="15" x14ac:dyDescent="0.25">
      <c r="A6" s="135" t="s">
        <v>231</v>
      </c>
      <c r="C6" s="38"/>
      <c r="D6" s="38"/>
      <c r="E6" s="38"/>
      <c r="F6" s="38"/>
      <c r="G6" s="38"/>
      <c r="H6" s="38"/>
      <c r="I6" s="38"/>
    </row>
    <row r="8" spans="1:14" s="139" customFormat="1" ht="13.5" customHeight="1" x14ac:dyDescent="0.25">
      <c r="A8" s="212" t="s">
        <v>198</v>
      </c>
      <c r="B8" s="212" t="s">
        <v>199</v>
      </c>
      <c r="C8" s="212"/>
      <c r="D8" s="212" t="s">
        <v>232</v>
      </c>
      <c r="E8" s="212"/>
      <c r="F8" s="212"/>
      <c r="G8" s="212"/>
      <c r="H8" s="212" t="s">
        <v>209</v>
      </c>
      <c r="I8" s="212" t="s">
        <v>241</v>
      </c>
      <c r="J8" s="212" t="s">
        <v>44</v>
      </c>
      <c r="K8" s="212"/>
      <c r="L8" s="212"/>
      <c r="M8" s="212"/>
      <c r="N8" s="212"/>
    </row>
    <row r="9" spans="1:14" s="139" customFormat="1" ht="93.75" customHeight="1" x14ac:dyDescent="0.25">
      <c r="A9" s="212"/>
      <c r="B9" s="140" t="s">
        <v>200</v>
      </c>
      <c r="C9" s="140" t="s">
        <v>201</v>
      </c>
      <c r="D9" s="140" t="s">
        <v>202</v>
      </c>
      <c r="E9" s="140" t="s">
        <v>201</v>
      </c>
      <c r="F9" s="140" t="s">
        <v>203</v>
      </c>
      <c r="G9" s="140" t="s">
        <v>233</v>
      </c>
      <c r="H9" s="212"/>
      <c r="I9" s="212"/>
      <c r="J9" s="140" t="s">
        <v>204</v>
      </c>
      <c r="K9" s="140" t="s">
        <v>237</v>
      </c>
      <c r="L9" s="140" t="s">
        <v>19</v>
      </c>
      <c r="M9" s="140" t="s">
        <v>118</v>
      </c>
      <c r="N9" s="140" t="s">
        <v>142</v>
      </c>
    </row>
    <row r="10" spans="1:14" s="139" customFormat="1" ht="0.75" customHeight="1" x14ac:dyDescent="0.25">
      <c r="A10" s="211" t="s">
        <v>205</v>
      </c>
      <c r="B10" s="211"/>
      <c r="C10" s="211"/>
      <c r="D10" s="211"/>
      <c r="E10" s="211"/>
      <c r="F10" s="211"/>
      <c r="G10" s="211"/>
      <c r="H10" s="211"/>
      <c r="I10" s="211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25">
      <c r="A11" s="142" t="s">
        <v>206</v>
      </c>
      <c r="B11" s="143"/>
      <c r="C11" s="156"/>
      <c r="D11" s="143"/>
      <c r="E11" s="143"/>
      <c r="F11" s="143"/>
      <c r="G11" s="143"/>
      <c r="H11" s="143"/>
      <c r="I11" s="143"/>
      <c r="J11" s="83">
        <v>0</v>
      </c>
      <c r="K11" s="83">
        <v>0</v>
      </c>
      <c r="L11" s="83">
        <v>0</v>
      </c>
      <c r="M11" s="83">
        <v>0</v>
      </c>
      <c r="N11" s="83">
        <v>0</v>
      </c>
    </row>
    <row r="12" spans="1:14" s="139" customFormat="1" ht="118.5" customHeight="1" x14ac:dyDescent="0.25">
      <c r="A12" s="144"/>
      <c r="B12" s="159">
        <v>1157</v>
      </c>
      <c r="C12" s="159" t="s">
        <v>281</v>
      </c>
      <c r="D12" s="159">
        <v>12008</v>
      </c>
      <c r="E12" s="157" t="s">
        <v>282</v>
      </c>
      <c r="F12" s="157" t="s">
        <v>284</v>
      </c>
      <c r="G12" s="157" t="s">
        <v>285</v>
      </c>
      <c r="H12" s="158" t="s">
        <v>283</v>
      </c>
      <c r="I12" s="83"/>
      <c r="J12" s="159">
        <f>'Հ3 Մաս 2'!G9</f>
        <v>2641750</v>
      </c>
      <c r="K12" s="159">
        <f>'Հ3 Մաս 2'!H9</f>
        <v>1529984</v>
      </c>
      <c r="L12" s="159">
        <f>'Հ3 Մաս 2'!I9</f>
        <v>1457096</v>
      </c>
      <c r="M12" s="159">
        <f>'Հ3 Մաս 2'!J9</f>
        <v>1457096</v>
      </c>
      <c r="N12" s="159">
        <f>'Հ3 Մաս 2'!K9</f>
        <v>1457096</v>
      </c>
    </row>
    <row r="13" spans="1:14" s="139" customFormat="1" ht="23.25" customHeight="1" x14ac:dyDescent="0.25">
      <c r="A13" s="213"/>
      <c r="B13" s="214"/>
      <c r="C13" s="214"/>
      <c r="D13" s="145"/>
      <c r="E13" s="142"/>
      <c r="F13" s="143"/>
      <c r="G13" s="143"/>
      <c r="H13" s="143"/>
      <c r="I13" s="143"/>
      <c r="J13" s="83">
        <v>0</v>
      </c>
      <c r="K13" s="83">
        <v>0</v>
      </c>
      <c r="L13" s="83">
        <v>0</v>
      </c>
      <c r="M13" s="83">
        <v>0</v>
      </c>
      <c r="N13" s="83">
        <v>0</v>
      </c>
    </row>
    <row r="14" spans="1:14" s="139" customFormat="1" ht="23.25" customHeight="1" x14ac:dyDescent="0.25">
      <c r="A14" s="144"/>
      <c r="B14" s="146"/>
      <c r="C14" s="146"/>
      <c r="D14" s="146"/>
      <c r="E14" s="146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s="139" customFormat="1" ht="23.25" customHeight="1" x14ac:dyDescent="0.25">
      <c r="A15" s="144"/>
      <c r="B15" s="146"/>
      <c r="C15" s="146"/>
      <c r="D15" s="146"/>
      <c r="E15" s="146"/>
      <c r="F15" s="146"/>
      <c r="G15" s="209"/>
      <c r="H15" s="209"/>
      <c r="I15" s="209"/>
      <c r="J15" s="209"/>
      <c r="K15" s="209"/>
      <c r="L15" s="209"/>
      <c r="M15" s="209"/>
      <c r="N15" s="209"/>
    </row>
    <row r="16" spans="1:14" s="139" customFormat="1" ht="23.25" customHeight="1" x14ac:dyDescent="0.25">
      <c r="A16" s="144"/>
      <c r="B16" s="146"/>
      <c r="C16" s="146"/>
      <c r="D16" s="146"/>
      <c r="E16" s="146"/>
      <c r="F16" s="146"/>
      <c r="G16" s="146"/>
      <c r="H16" s="210"/>
      <c r="I16" s="210"/>
      <c r="J16" s="210"/>
      <c r="K16" s="210"/>
      <c r="L16" s="210"/>
      <c r="M16" s="210"/>
      <c r="N16" s="210"/>
    </row>
    <row r="17" spans="1:14" s="139" customFormat="1" ht="18.75" customHeight="1" x14ac:dyDescent="0.2">
      <c r="A17" s="207" t="s">
        <v>286</v>
      </c>
      <c r="B17" s="207"/>
      <c r="C17" s="207"/>
      <c r="D17" s="207"/>
      <c r="E17" s="207"/>
      <c r="F17" s="207"/>
      <c r="G17" s="207"/>
      <c r="H17" s="208"/>
      <c r="I17" s="163" t="str">
        <f>'[1]Հ3 Մաս 4'!$B$63</f>
        <v>Քանակական</v>
      </c>
      <c r="J17" s="159">
        <v>25777600</v>
      </c>
      <c r="K17" s="159">
        <v>26462000</v>
      </c>
      <c r="L17" s="159">
        <v>26400000</v>
      </c>
      <c r="M17" s="159">
        <v>26400000</v>
      </c>
      <c r="N17" s="159">
        <v>26400000</v>
      </c>
    </row>
    <row r="18" spans="1:14" s="139" customFormat="1" ht="18.75" customHeight="1" x14ac:dyDescent="0.2">
      <c r="A18" s="206" t="str">
        <f>'[1]Հ3 Մաս 4'!$C$20</f>
        <v>Ըստ չվացուցակի գնացքների բացթողնման քանակը,գնացք</v>
      </c>
      <c r="B18" s="207"/>
      <c r="C18" s="207"/>
      <c r="D18" s="207"/>
      <c r="E18" s="207"/>
      <c r="F18" s="207"/>
      <c r="G18" s="207"/>
      <c r="H18" s="208"/>
      <c r="I18" s="163" t="str">
        <f>'[1]Հ3 Մաս 4'!$B$18</f>
        <v>Քանակական</v>
      </c>
      <c r="J18" s="159">
        <v>150395</v>
      </c>
      <c r="K18" s="159">
        <v>132000</v>
      </c>
      <c r="L18" s="159">
        <v>132000</v>
      </c>
      <c r="M18" s="159">
        <v>132000</v>
      </c>
      <c r="N18" s="159">
        <v>132000</v>
      </c>
    </row>
    <row r="19" spans="1:14" s="139" customFormat="1" ht="18.75" customHeight="1" x14ac:dyDescent="0.2">
      <c r="A19" s="206" t="str">
        <f>'[1]Հ3 Մաս 4'!$C$21</f>
        <v>Չվացուցակի կատարողականը,%</v>
      </c>
      <c r="B19" s="207"/>
      <c r="C19" s="207"/>
      <c r="D19" s="207"/>
      <c r="E19" s="207"/>
      <c r="F19" s="207"/>
      <c r="G19" s="207"/>
      <c r="H19" s="208"/>
      <c r="I19" s="163" t="str">
        <f>'[1]Հ3 Մաս 4'!$B$18</f>
        <v>Քանակական</v>
      </c>
      <c r="J19" s="159">
        <v>95</v>
      </c>
      <c r="K19" s="159">
        <v>95</v>
      </c>
      <c r="L19" s="159">
        <v>95</v>
      </c>
      <c r="M19" s="159">
        <v>95</v>
      </c>
      <c r="N19" s="159">
        <v>95</v>
      </c>
    </row>
    <row r="20" spans="1:14" s="139" customFormat="1" ht="19.5" customHeight="1" x14ac:dyDescent="0.25"/>
    <row r="21" spans="1:14" s="139" customFormat="1" ht="69.75" customHeight="1" x14ac:dyDescent="0.25">
      <c r="A21" s="144"/>
      <c r="B21" s="159">
        <f>B12</f>
        <v>1157</v>
      </c>
      <c r="C21" s="159" t="s">
        <v>281</v>
      </c>
      <c r="D21" s="162">
        <v>21001</v>
      </c>
      <c r="E21" s="162" t="s">
        <v>256</v>
      </c>
      <c r="F21" s="162" t="s">
        <v>256</v>
      </c>
      <c r="G21" s="160" t="s">
        <v>287</v>
      </c>
      <c r="H21" s="158" t="s">
        <v>283</v>
      </c>
      <c r="I21" s="83"/>
      <c r="J21" s="159">
        <f>'Հ3 Մաս 2'!G10</f>
        <v>867278.2</v>
      </c>
      <c r="K21" s="159">
        <f>'Հ3 Մաս 2'!H10</f>
        <v>3500000</v>
      </c>
      <c r="L21" s="159">
        <f>'Հ3 Մաս 2'!I10</f>
        <v>6534600</v>
      </c>
      <c r="M21" s="159">
        <f>'Հ3 Մաս 2'!J10</f>
        <v>11717000</v>
      </c>
      <c r="N21" s="159">
        <f>'Հ3 Մաս 2'!K10</f>
        <v>11787600</v>
      </c>
    </row>
    <row r="22" spans="1:14" s="139" customFormat="1" ht="26.25" customHeight="1" x14ac:dyDescent="0.25">
      <c r="A22" s="213"/>
      <c r="B22" s="214"/>
      <c r="C22" s="214"/>
      <c r="D22" s="145"/>
      <c r="E22" s="142"/>
      <c r="F22" s="161"/>
      <c r="G22" s="143"/>
      <c r="H22" s="143"/>
      <c r="I22" s="143"/>
      <c r="J22" s="83">
        <v>0</v>
      </c>
      <c r="K22" s="83">
        <v>0</v>
      </c>
      <c r="L22" s="83">
        <v>0</v>
      </c>
      <c r="M22" s="83">
        <v>0</v>
      </c>
      <c r="N22" s="83">
        <v>0</v>
      </c>
    </row>
    <row r="23" spans="1:14" s="139" customFormat="1" ht="26.25" customHeight="1" x14ac:dyDescent="0.25">
      <c r="A23" s="144"/>
      <c r="B23" s="146"/>
      <c r="C23" s="146"/>
      <c r="D23" s="146"/>
      <c r="E23" s="146"/>
      <c r="F23" s="209"/>
      <c r="G23" s="209"/>
      <c r="H23" s="209"/>
      <c r="I23" s="209"/>
      <c r="J23" s="209"/>
      <c r="K23" s="209"/>
      <c r="L23" s="209"/>
      <c r="M23" s="209"/>
      <c r="N23" s="209"/>
    </row>
    <row r="24" spans="1:14" s="139" customFormat="1" ht="26.25" customHeight="1" x14ac:dyDescent="0.25">
      <c r="A24" s="144"/>
      <c r="B24" s="146"/>
      <c r="C24" s="146"/>
      <c r="D24" s="146"/>
      <c r="E24" s="146"/>
      <c r="F24" s="146"/>
      <c r="G24" s="209"/>
      <c r="H24" s="209"/>
      <c r="I24" s="209"/>
      <c r="J24" s="209"/>
      <c r="K24" s="209"/>
      <c r="L24" s="209"/>
      <c r="M24" s="209"/>
      <c r="N24" s="209"/>
    </row>
    <row r="25" spans="1:14" s="139" customFormat="1" ht="26.25" customHeight="1" x14ac:dyDescent="0.25">
      <c r="A25" s="144"/>
      <c r="B25" s="146"/>
      <c r="C25" s="146"/>
      <c r="D25" s="146"/>
      <c r="E25" s="146"/>
      <c r="F25" s="146"/>
      <c r="G25" s="146"/>
      <c r="H25" s="210"/>
      <c r="I25" s="210"/>
      <c r="J25" s="210"/>
      <c r="K25" s="210"/>
      <c r="L25" s="210"/>
      <c r="M25" s="210"/>
      <c r="N25" s="210"/>
    </row>
    <row r="26" spans="1:14" s="139" customFormat="1" ht="23.25" customHeight="1" x14ac:dyDescent="0.2">
      <c r="A26" s="207" t="s">
        <v>289</v>
      </c>
      <c r="B26" s="207"/>
      <c r="C26" s="207"/>
      <c r="D26" s="207"/>
      <c r="E26" s="207"/>
      <c r="F26" s="207"/>
      <c r="G26" s="207"/>
      <c r="H26" s="208"/>
      <c r="I26" s="163" t="str">
        <f>'[1]Հ3 Մաս 4'!$B$18</f>
        <v>Քանակական</v>
      </c>
      <c r="J26" s="163">
        <v>0</v>
      </c>
      <c r="K26" s="163">
        <v>8</v>
      </c>
      <c r="L26" s="163">
        <v>19</v>
      </c>
      <c r="M26" s="163">
        <v>2</v>
      </c>
      <c r="N26" s="163">
        <v>7</v>
      </c>
    </row>
    <row r="27" spans="1:14" s="139" customFormat="1" ht="16.5" customHeight="1" x14ac:dyDescent="0.2">
      <c r="A27" s="205" t="s">
        <v>290</v>
      </c>
      <c r="B27" s="205"/>
      <c r="C27" s="205"/>
      <c r="D27" s="205"/>
      <c r="E27" s="205"/>
      <c r="F27" s="205"/>
      <c r="G27" s="205"/>
      <c r="H27" s="205"/>
      <c r="I27" s="163" t="str">
        <f>'[1]Հ3 Մաս 4'!$B$18</f>
        <v>Քանակական</v>
      </c>
      <c r="J27" s="163">
        <v>0</v>
      </c>
      <c r="K27" s="163">
        <v>0</v>
      </c>
      <c r="L27" s="163">
        <v>2</v>
      </c>
      <c r="M27" s="163">
        <v>0</v>
      </c>
      <c r="N27" s="163">
        <v>0</v>
      </c>
    </row>
    <row r="28" spans="1:14" s="139" customFormat="1" ht="16.5" customHeight="1" x14ac:dyDescent="0.2">
      <c r="A28" s="205" t="s">
        <v>296</v>
      </c>
      <c r="B28" s="205"/>
      <c r="C28" s="205"/>
      <c r="D28" s="205"/>
      <c r="E28" s="205"/>
      <c r="F28" s="205"/>
      <c r="G28" s="205"/>
      <c r="H28" s="205"/>
      <c r="I28" s="163" t="str">
        <f>'[1]Հ3 Մաս 4'!$B$18</f>
        <v>Քանակական</v>
      </c>
      <c r="J28" s="163">
        <v>0</v>
      </c>
      <c r="K28" s="163">
        <v>0</v>
      </c>
      <c r="L28" s="163">
        <v>2</v>
      </c>
      <c r="M28" s="163">
        <v>0</v>
      </c>
      <c r="N28" s="163">
        <v>0</v>
      </c>
    </row>
    <row r="29" spans="1:14" s="139" customFormat="1" ht="16.5" customHeight="1" x14ac:dyDescent="0.2">
      <c r="A29" s="205" t="s">
        <v>304</v>
      </c>
      <c r="B29" s="205"/>
      <c r="C29" s="205"/>
      <c r="D29" s="205"/>
      <c r="E29" s="205"/>
      <c r="F29" s="205"/>
      <c r="G29" s="205"/>
      <c r="H29" s="205"/>
      <c r="I29" s="163" t="str">
        <f>'[1]Հ3 Մաս 4'!$B$18</f>
        <v>Քանակական</v>
      </c>
      <c r="J29" s="163">
        <v>0</v>
      </c>
      <c r="K29" s="163">
        <v>0</v>
      </c>
      <c r="L29" s="163">
        <v>2</v>
      </c>
      <c r="M29" s="163">
        <v>0</v>
      </c>
      <c r="N29" s="163">
        <v>0</v>
      </c>
    </row>
    <row r="30" spans="1:14" s="139" customFormat="1" ht="16.5" customHeight="1" x14ac:dyDescent="0.2">
      <c r="A30" s="205" t="s">
        <v>297</v>
      </c>
      <c r="B30" s="205"/>
      <c r="C30" s="205"/>
      <c r="D30" s="205"/>
      <c r="E30" s="205"/>
      <c r="F30" s="205"/>
      <c r="G30" s="205"/>
      <c r="H30" s="205"/>
      <c r="I30" s="163" t="str">
        <f>'[1]Հ3 Մաս 4'!$B$18</f>
        <v>Քանակական</v>
      </c>
      <c r="J30" s="163">
        <v>0</v>
      </c>
      <c r="K30" s="163">
        <v>0</v>
      </c>
      <c r="L30" s="163">
        <v>4</v>
      </c>
      <c r="M30" s="163">
        <v>0</v>
      </c>
      <c r="N30" s="163">
        <v>0</v>
      </c>
    </row>
    <row r="31" spans="1:14" s="139" customFormat="1" ht="16.5" customHeight="1" x14ac:dyDescent="0.2">
      <c r="A31" s="205" t="s">
        <v>298</v>
      </c>
      <c r="B31" s="205"/>
      <c r="C31" s="205"/>
      <c r="D31" s="205"/>
      <c r="E31" s="205"/>
      <c r="F31" s="205"/>
      <c r="G31" s="205"/>
      <c r="H31" s="205"/>
      <c r="I31" s="163" t="str">
        <f>'[1]Հ3 Մաս 4'!$B$18</f>
        <v>Քանակական</v>
      </c>
      <c r="J31" s="163">
        <v>0</v>
      </c>
      <c r="K31" s="163">
        <v>0</v>
      </c>
      <c r="L31" s="163">
        <v>9</v>
      </c>
      <c r="M31" s="163">
        <v>0</v>
      </c>
      <c r="N31" s="163">
        <v>0</v>
      </c>
    </row>
    <row r="32" spans="1:14" s="139" customFormat="1" ht="16.5" customHeight="1" x14ac:dyDescent="0.2">
      <c r="A32" s="205" t="s">
        <v>291</v>
      </c>
      <c r="B32" s="205"/>
      <c r="C32" s="205"/>
      <c r="D32" s="205"/>
      <c r="E32" s="205"/>
      <c r="F32" s="205"/>
      <c r="G32" s="205"/>
      <c r="H32" s="205"/>
      <c r="I32" s="163" t="str">
        <f>'[1]Հ3 Մաս 4'!$B$18</f>
        <v>Քանակական</v>
      </c>
      <c r="J32" s="163">
        <v>1500</v>
      </c>
      <c r="K32" s="163">
        <v>4300</v>
      </c>
      <c r="L32" s="163">
        <v>2000</v>
      </c>
      <c r="M32" s="163">
        <v>2000</v>
      </c>
      <c r="N32" s="163">
        <v>2000</v>
      </c>
    </row>
    <row r="33" spans="1:20" s="139" customFormat="1" ht="16.5" customHeight="1" x14ac:dyDescent="0.2">
      <c r="A33" s="205" t="s">
        <v>299</v>
      </c>
      <c r="B33" s="205"/>
      <c r="C33" s="205"/>
      <c r="D33" s="205"/>
      <c r="E33" s="205"/>
      <c r="F33" s="205"/>
      <c r="G33" s="205"/>
      <c r="H33" s="205"/>
      <c r="I33" s="163" t="str">
        <f>'[1]Հ3 Մաս 4'!$B$18</f>
        <v>Քանակական</v>
      </c>
      <c r="J33" s="163">
        <v>0</v>
      </c>
      <c r="K33" s="163">
        <v>0</v>
      </c>
      <c r="L33" s="163">
        <v>40</v>
      </c>
      <c r="M33" s="163">
        <v>40</v>
      </c>
      <c r="N33" s="163">
        <v>40</v>
      </c>
    </row>
    <row r="34" spans="1:20" s="139" customFormat="1" ht="16.5" customHeight="1" x14ac:dyDescent="0.2">
      <c r="A34" s="205" t="s">
        <v>300</v>
      </c>
      <c r="B34" s="205"/>
      <c r="C34" s="205"/>
      <c r="D34" s="205"/>
      <c r="E34" s="205"/>
      <c r="F34" s="205"/>
      <c r="G34" s="205"/>
      <c r="H34" s="205"/>
      <c r="I34" s="163" t="str">
        <f>'[1]Հ3 Մաս 4'!$B$18</f>
        <v>Քանակական</v>
      </c>
      <c r="J34" s="163">
        <v>0</v>
      </c>
      <c r="K34" s="163">
        <v>0</v>
      </c>
      <c r="L34" s="163">
        <v>2000</v>
      </c>
      <c r="M34" s="163">
        <v>2000</v>
      </c>
      <c r="N34" s="163">
        <v>2000</v>
      </c>
    </row>
    <row r="35" spans="1:20" s="139" customFormat="1" ht="16.5" customHeight="1" x14ac:dyDescent="0.2">
      <c r="A35" s="205" t="s">
        <v>301</v>
      </c>
      <c r="B35" s="205"/>
      <c r="C35" s="205"/>
      <c r="D35" s="205"/>
      <c r="E35" s="205"/>
      <c r="F35" s="205"/>
      <c r="G35" s="205"/>
      <c r="H35" s="205"/>
      <c r="I35" s="163" t="str">
        <f>'[1]Հ3 Մաս 4'!$B$18</f>
        <v>Քանակական</v>
      </c>
      <c r="J35" s="163">
        <v>0</v>
      </c>
      <c r="K35" s="163">
        <v>0</v>
      </c>
      <c r="L35" s="163">
        <v>20</v>
      </c>
      <c r="M35" s="163">
        <v>20</v>
      </c>
      <c r="N35" s="163">
        <v>20</v>
      </c>
      <c r="T35" s="139" t="s">
        <v>288</v>
      </c>
    </row>
    <row r="36" spans="1:20" s="139" customFormat="1" ht="16.5" customHeight="1" x14ac:dyDescent="0.2">
      <c r="A36" s="205" t="s">
        <v>303</v>
      </c>
      <c r="B36" s="205"/>
      <c r="C36" s="205"/>
      <c r="D36" s="205"/>
      <c r="E36" s="205"/>
      <c r="F36" s="205"/>
      <c r="G36" s="205"/>
      <c r="H36" s="205"/>
      <c r="I36" s="163" t="str">
        <f>'[1]Հ3 Մաս 4'!$B$18</f>
        <v>Քանակական</v>
      </c>
      <c r="J36" s="163">
        <v>0</v>
      </c>
      <c r="K36" s="163">
        <v>10</v>
      </c>
      <c r="L36" s="163">
        <v>0</v>
      </c>
      <c r="M36" s="163">
        <v>0</v>
      </c>
      <c r="N36" s="163">
        <v>0</v>
      </c>
      <c r="T36" s="139" t="s">
        <v>288</v>
      </c>
    </row>
    <row r="37" spans="1:20" s="139" customFormat="1" ht="16.5" customHeight="1" x14ac:dyDescent="0.2">
      <c r="A37" s="205" t="s">
        <v>292</v>
      </c>
      <c r="B37" s="205"/>
      <c r="C37" s="205"/>
      <c r="D37" s="205"/>
      <c r="E37" s="205"/>
      <c r="F37" s="205"/>
      <c r="G37" s="205"/>
      <c r="H37" s="205"/>
      <c r="I37" s="163" t="str">
        <f>'[1]Հ3 Մաս 4'!$B$18</f>
        <v>Քանակական</v>
      </c>
      <c r="J37" s="163">
        <v>3</v>
      </c>
      <c r="K37" s="163">
        <v>3</v>
      </c>
      <c r="L37" s="163">
        <v>3</v>
      </c>
      <c r="M37" s="163">
        <v>3</v>
      </c>
      <c r="N37" s="163">
        <v>3</v>
      </c>
    </row>
    <row r="38" spans="1:20" s="139" customFormat="1" ht="16.5" customHeight="1" x14ac:dyDescent="0.2">
      <c r="A38" s="205" t="s">
        <v>293</v>
      </c>
      <c r="B38" s="205"/>
      <c r="C38" s="205"/>
      <c r="D38" s="205"/>
      <c r="E38" s="205"/>
      <c r="F38" s="205"/>
      <c r="G38" s="205"/>
      <c r="H38" s="205"/>
      <c r="I38" s="163" t="str">
        <f>'[1]Հ3 Մաս 4'!$B$18</f>
        <v>Քանակական</v>
      </c>
      <c r="J38" s="163">
        <v>0</v>
      </c>
      <c r="K38" s="163">
        <v>16.100000000000001</v>
      </c>
      <c r="L38" s="163">
        <v>5.5</v>
      </c>
      <c r="M38" s="163">
        <v>0</v>
      </c>
      <c r="N38" s="163">
        <v>0</v>
      </c>
    </row>
    <row r="39" spans="1:20" s="139" customFormat="1" ht="16.5" customHeight="1" x14ac:dyDescent="0.2">
      <c r="A39" s="204" t="str">
        <f>'[2]Sheet1 (2)'!$A$22</f>
        <v>Հզոր օդափոխման համակարգի հեռակառավարման թվայնացում /հորան/</v>
      </c>
      <c r="B39" s="205"/>
      <c r="C39" s="205"/>
      <c r="D39" s="205"/>
      <c r="E39" s="205"/>
      <c r="F39" s="205"/>
      <c r="G39" s="205"/>
      <c r="H39" s="205"/>
      <c r="I39" s="163" t="str">
        <f>'[1]Հ3 Մաս 4'!$B$18</f>
        <v>Քանակական</v>
      </c>
      <c r="J39" s="163">
        <v>0</v>
      </c>
      <c r="K39" s="163">
        <v>0</v>
      </c>
      <c r="L39" s="163">
        <v>0</v>
      </c>
      <c r="M39" s="163">
        <v>0</v>
      </c>
      <c r="N39" s="163">
        <v>14</v>
      </c>
    </row>
    <row r="40" spans="1:20" ht="16.5" customHeight="1" x14ac:dyDescent="0.25">
      <c r="A40" s="204" t="str">
        <f>'[2]Sheet1 (2)'!$A$23</f>
        <v>Փոխանջատման հավաքվածքների փոխարինում  /լրակազմ/</v>
      </c>
      <c r="B40" s="205"/>
      <c r="C40" s="205"/>
      <c r="D40" s="205"/>
      <c r="E40" s="205"/>
      <c r="F40" s="205"/>
      <c r="G40" s="205"/>
      <c r="H40" s="205"/>
      <c r="I40" s="163" t="str">
        <f>'[1]Հ3 Մաս 4'!$B$18</f>
        <v>Քանակական</v>
      </c>
      <c r="J40" s="163">
        <v>0</v>
      </c>
      <c r="K40" s="163">
        <v>0</v>
      </c>
      <c r="L40" s="163">
        <v>6</v>
      </c>
      <c r="M40" s="163">
        <v>0</v>
      </c>
      <c r="N40" s="163">
        <v>0</v>
      </c>
    </row>
    <row r="41" spans="1:20" ht="16.5" customHeight="1" x14ac:dyDescent="0.25">
      <c r="A41" s="204" t="str">
        <f>'[2]Sheet1 (2)'!$A$24</f>
        <v>Կարգավարական համակարգի փոխարինում /համակարգ/</v>
      </c>
      <c r="B41" s="205"/>
      <c r="C41" s="205"/>
      <c r="D41" s="205"/>
      <c r="E41" s="205"/>
      <c r="F41" s="205"/>
      <c r="G41" s="205"/>
      <c r="H41" s="205"/>
      <c r="I41" s="163" t="str">
        <f>'[1]Հ3 Մաս 4'!$B$18</f>
        <v>Քանակական</v>
      </c>
      <c r="J41" s="163">
        <v>0</v>
      </c>
      <c r="K41" s="163">
        <v>0</v>
      </c>
      <c r="L41" s="163">
        <v>0</v>
      </c>
      <c r="M41" s="163">
        <v>1</v>
      </c>
      <c r="N41" s="163">
        <v>0</v>
      </c>
    </row>
    <row r="42" spans="1:20" x14ac:dyDescent="0.25">
      <c r="A42" s="205" t="s">
        <v>294</v>
      </c>
      <c r="B42" s="205"/>
      <c r="C42" s="205"/>
      <c r="D42" s="205"/>
      <c r="E42" s="205"/>
      <c r="F42" s="205"/>
      <c r="G42" s="205"/>
      <c r="H42" s="205"/>
      <c r="I42" s="163" t="str">
        <f>'[1]Հ3 Մաս 4'!$B$18</f>
        <v>Քանակական</v>
      </c>
      <c r="J42" s="163">
        <v>0</v>
      </c>
      <c r="K42" s="163">
        <v>16.100000000000001</v>
      </c>
      <c r="L42" s="163">
        <v>14</v>
      </c>
      <c r="M42" s="163">
        <v>12</v>
      </c>
      <c r="N42" s="163">
        <v>11</v>
      </c>
    </row>
    <row r="43" spans="1:20" ht="16.5" customHeight="1" x14ac:dyDescent="0.25">
      <c r="A43" s="204" t="str">
        <f>'[2]Sheet1 (2)'!$A$29</f>
        <v>Մալուխային կանգնակների և դարակների մոնտաժում  /լրակազմ/</v>
      </c>
      <c r="B43" s="205"/>
      <c r="C43" s="205"/>
      <c r="D43" s="205"/>
      <c r="E43" s="205"/>
      <c r="F43" s="205"/>
      <c r="G43" s="205"/>
      <c r="H43" s="205"/>
      <c r="I43" s="163" t="str">
        <f>'[1]Հ3 Մաս 4'!$B$18</f>
        <v>Քանակական</v>
      </c>
      <c r="J43" s="163">
        <v>0</v>
      </c>
      <c r="K43" s="163">
        <v>0</v>
      </c>
      <c r="L43" s="163">
        <v>5000</v>
      </c>
      <c r="M43" s="163">
        <v>5000</v>
      </c>
      <c r="N43" s="163">
        <v>0</v>
      </c>
    </row>
    <row r="44" spans="1:20" ht="16.5" customHeight="1" x14ac:dyDescent="0.25">
      <c r="A44" s="204" t="str">
        <f>'[2]Sheet1 (2)'!$A$30</f>
        <v>Բաց հատվածի լուսավորության հիմնանորոգում /կմ/</v>
      </c>
      <c r="B44" s="205"/>
      <c r="C44" s="205"/>
      <c r="D44" s="205"/>
      <c r="E44" s="205"/>
      <c r="F44" s="205"/>
      <c r="G44" s="205"/>
      <c r="H44" s="205"/>
      <c r="I44" s="163" t="str">
        <f>'[1]Հ3 Մաս 4'!$B$18</f>
        <v>Քանակական</v>
      </c>
      <c r="J44" s="163">
        <v>0</v>
      </c>
      <c r="K44" s="163">
        <v>0</v>
      </c>
      <c r="L44" s="163">
        <v>1.5</v>
      </c>
      <c r="M44" s="163">
        <v>0</v>
      </c>
      <c r="N44" s="163">
        <v>0</v>
      </c>
    </row>
    <row r="45" spans="1:20" ht="16.5" customHeight="1" x14ac:dyDescent="0.25">
      <c r="A45" s="205" t="s">
        <v>295</v>
      </c>
      <c r="B45" s="205"/>
      <c r="C45" s="205"/>
      <c r="D45" s="205"/>
      <c r="E45" s="205"/>
      <c r="F45" s="205"/>
      <c r="G45" s="205"/>
      <c r="H45" s="205"/>
      <c r="I45" s="163" t="str">
        <f>'[1]Հ3 Մաս 4'!$B$18</f>
        <v>Քանակական</v>
      </c>
      <c r="J45" s="163">
        <v>0</v>
      </c>
      <c r="K45" s="163">
        <v>1</v>
      </c>
      <c r="L45" s="163">
        <v>2</v>
      </c>
      <c r="M45" s="163">
        <v>2</v>
      </c>
      <c r="N45" s="163">
        <v>2</v>
      </c>
    </row>
    <row r="46" spans="1:20" ht="25.5" customHeight="1" x14ac:dyDescent="0.25">
      <c r="A46" s="204" t="str">
        <f>'[2]Sheet1 (2)'!$A$31</f>
        <v>Գնացքների երթևեկության կարգավարական ղեկավարման և կարգավարական հսկման միկրոպրոցեսորային համակարգի նախագծում և ներդնում /համակարգ/</v>
      </c>
      <c r="B46" s="205"/>
      <c r="C46" s="205"/>
      <c r="D46" s="205"/>
      <c r="E46" s="205"/>
      <c r="F46" s="205"/>
      <c r="G46" s="205"/>
      <c r="H46" s="205"/>
      <c r="I46" s="163" t="str">
        <f>'[1]Հ3 Մաս 4'!$B$18</f>
        <v>Քանակական</v>
      </c>
      <c r="J46" s="163">
        <v>0</v>
      </c>
      <c r="K46" s="163">
        <v>0</v>
      </c>
      <c r="L46" s="163">
        <v>0.5</v>
      </c>
      <c r="M46" s="163">
        <v>0</v>
      </c>
      <c r="N46" s="163">
        <v>0</v>
      </c>
    </row>
    <row r="47" spans="1:20" ht="27.75" customHeight="1" x14ac:dyDescent="0.25">
      <c r="A47" s="204" t="str">
        <f>'[2]Sheet1 (2)'!$A$32</f>
        <v xml:space="preserve">	Ավտոմատ բլոկավորման և էլեկտրական կենտրոնացման  միկրոպրոցեսորային հիմքի վրա կառուցված և երաշխավորված սնուցմամբ ապահովված կոմպլեքս համակարգի նախագծում և ներդնում /համակարգ/</v>
      </c>
      <c r="B47" s="205"/>
      <c r="C47" s="205"/>
      <c r="D47" s="205"/>
      <c r="E47" s="205"/>
      <c r="F47" s="205"/>
      <c r="G47" s="205"/>
      <c r="H47" s="205"/>
      <c r="I47" s="163" t="str">
        <f>'[1]Հ3 Մաս 4'!$B$18</f>
        <v>Քանակական</v>
      </c>
      <c r="J47" s="163">
        <v>0</v>
      </c>
      <c r="K47" s="163">
        <v>0</v>
      </c>
      <c r="L47" s="163">
        <v>0</v>
      </c>
      <c r="M47" s="163">
        <v>0.5</v>
      </c>
      <c r="N47" s="163">
        <v>0.5</v>
      </c>
    </row>
    <row r="48" spans="1:20" x14ac:dyDescent="0.25">
      <c r="A48" s="204" t="str">
        <f>'[2]Sheet1 (2)'!$A$33</f>
        <v>Ռադիո - գնացքային կապի արդիականացում ներառված գնացքային սարքերը, թվային ռադիո-ինֆորմացիոն ցանցի նախագծում և  ներդնում/ համակարգ/</v>
      </c>
      <c r="B48" s="205"/>
      <c r="C48" s="205"/>
      <c r="D48" s="205"/>
      <c r="E48" s="205"/>
      <c r="F48" s="205"/>
      <c r="G48" s="205"/>
      <c r="H48" s="205"/>
      <c r="I48" s="163" t="str">
        <f>'[1]Հ3 Մաս 4'!$B$18</f>
        <v>Քանակական</v>
      </c>
      <c r="J48" s="163">
        <v>0</v>
      </c>
      <c r="K48" s="163">
        <v>0</v>
      </c>
      <c r="L48" s="163">
        <v>0.5</v>
      </c>
      <c r="M48" s="163">
        <v>0.5</v>
      </c>
      <c r="N48" s="163">
        <v>0</v>
      </c>
    </row>
    <row r="49" spans="1:14" x14ac:dyDescent="0.25">
      <c r="A49" s="204" t="str">
        <f>'[2]Sheet1 (2)'!$A$34</f>
        <v>Կապի համակարգերի երաշխավորված անխափան սնուցման  համակարգերի նախագծում և  ներդրնում /համակարգ/</v>
      </c>
      <c r="B49" s="205"/>
      <c r="C49" s="205"/>
      <c r="D49" s="205"/>
      <c r="E49" s="205"/>
      <c r="F49" s="205"/>
      <c r="G49" s="205"/>
      <c r="H49" s="205"/>
      <c r="I49" s="163" t="str">
        <f>'[1]Հ3 Մաս 4'!$B$18</f>
        <v>Քանակական</v>
      </c>
      <c r="J49" s="163">
        <v>0</v>
      </c>
      <c r="K49" s="163">
        <v>0</v>
      </c>
      <c r="L49" s="163">
        <v>1</v>
      </c>
      <c r="M49" s="163">
        <v>0</v>
      </c>
      <c r="N49" s="163">
        <v>0</v>
      </c>
    </row>
    <row r="50" spans="1:14" ht="29.25" customHeight="1" x14ac:dyDescent="0.25">
      <c r="A50" s="204" t="str">
        <f>'[2]Sheet1 (2)'!$A$35</f>
        <v xml:space="preserve">	Կարգավարական կապերի և թունելային կապի համակարգերի արդիականացում  թվային համակարգով, նախագծում և  ներդրնում  /համակարգ/</v>
      </c>
      <c r="B50" s="205"/>
      <c r="C50" s="205"/>
      <c r="D50" s="205"/>
      <c r="E50" s="205"/>
      <c r="F50" s="205"/>
      <c r="G50" s="205"/>
      <c r="H50" s="205"/>
      <c r="I50" s="163" t="str">
        <f>'[1]Հ3 Մաս 4'!$B$18</f>
        <v>Քանակական</v>
      </c>
      <c r="J50" s="163">
        <v>0</v>
      </c>
      <c r="K50" s="163">
        <v>0</v>
      </c>
      <c r="L50" s="163">
        <v>0.5</v>
      </c>
      <c r="M50" s="163">
        <v>0</v>
      </c>
      <c r="N50" s="163">
        <v>0</v>
      </c>
    </row>
    <row r="51" spans="1:14" x14ac:dyDescent="0.25">
      <c r="A51" s="204" t="str">
        <f>'[2]Sheet1 (2)'!$A$36</f>
        <v>Բարձրախոսային համակարգի արդիկանացում թվային համակարգով, նախագծում և  ներդրնում  /համակարգ/</v>
      </c>
      <c r="B51" s="205"/>
      <c r="C51" s="205"/>
      <c r="D51" s="205"/>
      <c r="E51" s="205"/>
      <c r="F51" s="205"/>
      <c r="G51" s="205"/>
      <c r="H51" s="205"/>
      <c r="I51" s="163" t="str">
        <f>'[1]Հ3 Մաս 4'!$B$18</f>
        <v>Քանակական</v>
      </c>
      <c r="J51" s="163">
        <v>0</v>
      </c>
      <c r="K51" s="163">
        <v>0</v>
      </c>
      <c r="L51" s="163">
        <v>0</v>
      </c>
      <c r="M51" s="163">
        <v>0.5</v>
      </c>
      <c r="N51" s="163">
        <v>0.5</v>
      </c>
    </row>
    <row r="52" spans="1:14" ht="38.25" customHeight="1" x14ac:dyDescent="0.25">
      <c r="A52" s="204" t="str">
        <f>'[2]Sheet1 (2)'!$A$37</f>
        <v>Մետրոպոլիտենի վարչական, կապի, էլ հավաքակայանի, կայարանների վարչական և արտադրական շինությունների հրդեհային ահազանգման     համակարգերի արդիականացում նոր անալոգա-հասցեային հրդեհային ահազանգման համակարգի ներդրմամբ  /համակարգ/</v>
      </c>
      <c r="B52" s="205"/>
      <c r="C52" s="205"/>
      <c r="D52" s="205"/>
      <c r="E52" s="205"/>
      <c r="F52" s="205"/>
      <c r="G52" s="205"/>
      <c r="H52" s="205"/>
      <c r="I52" s="163" t="str">
        <f>'[1]Հ3 Մաս 4'!$B$18</f>
        <v>Քանակական</v>
      </c>
      <c r="J52" s="163">
        <v>0</v>
      </c>
      <c r="K52" s="163">
        <v>0</v>
      </c>
      <c r="L52" s="163">
        <v>0</v>
      </c>
      <c r="M52" s="163">
        <v>0.5</v>
      </c>
      <c r="N52" s="163">
        <v>0.5</v>
      </c>
    </row>
    <row r="53" spans="1:14" ht="23.25" customHeight="1" x14ac:dyDescent="0.25">
      <c r="A53" s="204" t="str">
        <f>'[2]Sheet1 (2)'!$A$38</f>
        <v>Մետրոպոլիտենի  թունելների 34 մուտքերի և 14 հատ կայարանային, միջկայարանային օդափոխության հորանների մուտքի/ելքի հսկման համակարգի ներդնում  /համակարգ/</v>
      </c>
      <c r="B53" s="205"/>
      <c r="C53" s="205"/>
      <c r="D53" s="205"/>
      <c r="E53" s="205"/>
      <c r="F53" s="205"/>
      <c r="G53" s="205"/>
      <c r="H53" s="205"/>
      <c r="I53" s="163" t="str">
        <f>'[1]Հ3 Մաս 4'!$B$18</f>
        <v>Քանակական</v>
      </c>
      <c r="J53" s="163">
        <v>0</v>
      </c>
      <c r="K53" s="163">
        <v>0</v>
      </c>
      <c r="L53" s="163">
        <v>0</v>
      </c>
      <c r="M53" s="163">
        <v>0.5</v>
      </c>
      <c r="N53" s="163">
        <v>0.5</v>
      </c>
    </row>
    <row r="54" spans="1:14" x14ac:dyDescent="0.25">
      <c r="A54" s="204" t="str">
        <f>'[2]Sheet1 (2)'!$A$39</f>
        <v>Գնացքների ներքևի հատվածի գաբարիտային չափերի ստուգման համակարգի նախագծում և ներդնում /համակարգ/</v>
      </c>
      <c r="B54" s="205"/>
      <c r="C54" s="205"/>
      <c r="D54" s="205"/>
      <c r="E54" s="205"/>
      <c r="F54" s="205"/>
      <c r="G54" s="205"/>
      <c r="H54" s="205"/>
      <c r="I54" s="163" t="str">
        <f>'[1]Հ3 Մաս 4'!$B$18</f>
        <v>Քանակական</v>
      </c>
      <c r="J54" s="163">
        <v>0</v>
      </c>
      <c r="K54" s="163">
        <v>0</v>
      </c>
      <c r="L54" s="163">
        <v>0</v>
      </c>
      <c r="M54" s="163">
        <v>1</v>
      </c>
      <c r="N54" s="163">
        <v>0</v>
      </c>
    </row>
    <row r="55" spans="1:14" x14ac:dyDescent="0.25">
      <c r="A55" s="204" t="str">
        <f>'[2]Sheet1 (2)'!$A$40</f>
        <v>Գնացքների առանցքակալատուփերի տաքացման հսկման  համակարգի նախագծում և ներդնում /համակարգ/</v>
      </c>
      <c r="B55" s="205"/>
      <c r="C55" s="205"/>
      <c r="D55" s="205"/>
      <c r="E55" s="205"/>
      <c r="F55" s="205"/>
      <c r="G55" s="205"/>
      <c r="H55" s="205"/>
      <c r="I55" s="163" t="str">
        <f>'[1]Հ3 Մաս 4'!$B$18</f>
        <v>Քանակական</v>
      </c>
      <c r="J55" s="163">
        <v>0</v>
      </c>
      <c r="K55" s="163">
        <v>0</v>
      </c>
      <c r="L55" s="163">
        <v>0</v>
      </c>
      <c r="M55" s="163">
        <v>0.5</v>
      </c>
      <c r="N55" s="163">
        <v>0.5</v>
      </c>
    </row>
    <row r="56" spans="1:14" ht="14.25" customHeight="1" x14ac:dyDescent="0.25">
      <c r="A56" s="204" t="str">
        <f>'[2]Sheet1 (2)'!$A$41</f>
        <v>Սլաքային կապի համակարգերի արդիականացում թվային համակարգով, նախագծում և  ներդնում  /համակարգ/</v>
      </c>
      <c r="B56" s="205"/>
      <c r="C56" s="205"/>
      <c r="D56" s="205"/>
      <c r="E56" s="205"/>
      <c r="F56" s="205"/>
      <c r="G56" s="205"/>
      <c r="H56" s="205"/>
      <c r="I56" s="163" t="str">
        <f>'[1]Հ3 Մաս 4'!$B$18</f>
        <v>Քանակական</v>
      </c>
      <c r="J56" s="163">
        <v>0</v>
      </c>
      <c r="K56" s="163">
        <v>0</v>
      </c>
      <c r="L56" s="163">
        <v>1</v>
      </c>
      <c r="M56" s="163">
        <v>0</v>
      </c>
      <c r="N56" s="163">
        <v>0</v>
      </c>
    </row>
    <row r="57" spans="1:14" x14ac:dyDescent="0.25">
      <c r="A57" s="204" t="str">
        <f>'[2]Sheet1 (2)'!$A$42</f>
        <v>Ազդանշանման, կենտրոնացման և բլոկավորման համակարգերի մալուխագծերի հիմնանորոգում /կմ/</v>
      </c>
      <c r="B57" s="205"/>
      <c r="C57" s="205"/>
      <c r="D57" s="205"/>
      <c r="E57" s="205"/>
      <c r="F57" s="205"/>
      <c r="G57" s="205"/>
      <c r="H57" s="205"/>
      <c r="I57" s="163" t="str">
        <f>'[1]Հ3 Մաս 4'!$B$18</f>
        <v>Քանակական</v>
      </c>
      <c r="J57" s="163">
        <v>0</v>
      </c>
      <c r="K57" s="163">
        <v>0</v>
      </c>
      <c r="L57" s="163">
        <v>0</v>
      </c>
      <c r="M57" s="163">
        <v>4.5999999999999996</v>
      </c>
      <c r="N57" s="163">
        <v>4.7</v>
      </c>
    </row>
    <row r="58" spans="1:14" x14ac:dyDescent="0.25">
      <c r="A58" s="204" t="str">
        <f>'[2]Sheet1 (2)'!$A$43</f>
        <v>Ազդանշանման, կենտրոնացման և բլոկավորման համակարգերի էլեկտրոնային սարքերի և սարքավորումների հիմնանորոգում /հատ/</v>
      </c>
      <c r="B58" s="205"/>
      <c r="C58" s="205"/>
      <c r="D58" s="205"/>
      <c r="E58" s="205"/>
      <c r="F58" s="205"/>
      <c r="G58" s="205"/>
      <c r="H58" s="205"/>
      <c r="I58" s="163" t="str">
        <f>'[1]Հ3 Մաս 4'!$B$18</f>
        <v>Քանակական</v>
      </c>
      <c r="J58" s="163">
        <v>0</v>
      </c>
      <c r="K58" s="163">
        <v>0</v>
      </c>
      <c r="L58" s="163">
        <v>100</v>
      </c>
      <c r="M58" s="163">
        <v>150</v>
      </c>
      <c r="N58" s="163">
        <v>200</v>
      </c>
    </row>
    <row r="59" spans="1:14" x14ac:dyDescent="0.25">
      <c r="A59" s="204" t="str">
        <f>'[2]Sheet1 (2)'!$A$44</f>
        <v>Կապի համակարգերի մալուխագծերի հիմնանորոգում /կմ/</v>
      </c>
      <c r="B59" s="205"/>
      <c r="C59" s="205"/>
      <c r="D59" s="205"/>
      <c r="E59" s="205"/>
      <c r="F59" s="205"/>
      <c r="G59" s="205"/>
      <c r="H59" s="205"/>
      <c r="I59" s="163" t="str">
        <f>'[1]Հ3 Մաս 4'!$B$18</f>
        <v>Քանակական</v>
      </c>
      <c r="J59" s="163">
        <v>0</v>
      </c>
      <c r="K59" s="163">
        <v>0</v>
      </c>
      <c r="L59" s="163">
        <v>4.5</v>
      </c>
      <c r="M59" s="163">
        <v>5.5</v>
      </c>
      <c r="N59" s="163">
        <v>6.3</v>
      </c>
    </row>
    <row r="60" spans="1:14" x14ac:dyDescent="0.25">
      <c r="A60" s="204" t="str">
        <f>'[2]Sheet1 (2)'!$A$45</f>
        <v>Կապի համակարգերի էլեկտրոնային սարքերի և սարքավորումների հիմնանորոգում /հատ/</v>
      </c>
      <c r="B60" s="205"/>
      <c r="C60" s="205"/>
      <c r="D60" s="205"/>
      <c r="E60" s="205"/>
      <c r="F60" s="205"/>
      <c r="G60" s="205"/>
      <c r="H60" s="205"/>
      <c r="I60" s="163" t="str">
        <f>'[1]Հ3 Մաս 4'!$B$18</f>
        <v>Քանակական</v>
      </c>
      <c r="J60" s="163">
        <v>0</v>
      </c>
      <c r="K60" s="163">
        <v>0</v>
      </c>
      <c r="L60" s="163">
        <v>100</v>
      </c>
      <c r="M60" s="163">
        <v>150</v>
      </c>
      <c r="N60" s="163">
        <v>200</v>
      </c>
    </row>
    <row r="61" spans="1:14" ht="14.25" customHeight="1" x14ac:dyDescent="0.25">
      <c r="A61" s="204" t="s">
        <v>302</v>
      </c>
      <c r="B61" s="205"/>
      <c r="C61" s="205"/>
      <c r="D61" s="205"/>
      <c r="E61" s="205"/>
      <c r="F61" s="205"/>
      <c r="G61" s="205"/>
      <c r="H61" s="205"/>
      <c r="I61" s="163" t="str">
        <f>'[1]Հ3 Մաս 4'!$B$18</f>
        <v>Քանակական</v>
      </c>
      <c r="J61" s="163">
        <v>0</v>
      </c>
      <c r="K61" s="163">
        <v>4</v>
      </c>
      <c r="L61" s="163">
        <v>0</v>
      </c>
      <c r="M61" s="163">
        <v>0</v>
      </c>
      <c r="N61" s="163">
        <v>0</v>
      </c>
    </row>
    <row r="62" spans="1:14" x14ac:dyDescent="0.25">
      <c r="A62" s="139"/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</row>
    <row r="64" spans="1:14" x14ac:dyDescent="0.25">
      <c r="A64" s="147" t="s">
        <v>141</v>
      </c>
      <c r="B64" s="147"/>
      <c r="C64" s="147"/>
    </row>
    <row r="66" spans="2:2" x14ac:dyDescent="0.25">
      <c r="B66" s="85" t="s">
        <v>245</v>
      </c>
    </row>
  </sheetData>
  <mergeCells count="54">
    <mergeCell ref="A13:C13"/>
    <mergeCell ref="A22:C22"/>
    <mergeCell ref="J8:N8"/>
    <mergeCell ref="F14:N14"/>
    <mergeCell ref="G15:N15"/>
    <mergeCell ref="H16:N16"/>
    <mergeCell ref="A17:H17"/>
    <mergeCell ref="A10:I10"/>
    <mergeCell ref="A8:A9"/>
    <mergeCell ref="B8:C8"/>
    <mergeCell ref="D8:G8"/>
    <mergeCell ref="H8:H9"/>
    <mergeCell ref="I8:I9"/>
    <mergeCell ref="A27:H27"/>
    <mergeCell ref="A28:H28"/>
    <mergeCell ref="A18:H18"/>
    <mergeCell ref="A19:H19"/>
    <mergeCell ref="A48:H48"/>
    <mergeCell ref="A30:H30"/>
    <mergeCell ref="A26:H26"/>
    <mergeCell ref="A35:H35"/>
    <mergeCell ref="G24:N24"/>
    <mergeCell ref="H25:N25"/>
    <mergeCell ref="F23:N23"/>
    <mergeCell ref="A33:H33"/>
    <mergeCell ref="A34:H34"/>
    <mergeCell ref="A29:H29"/>
    <mergeCell ref="A56:H56"/>
    <mergeCell ref="A49:H49"/>
    <mergeCell ref="A50:H50"/>
    <mergeCell ref="A40:H40"/>
    <mergeCell ref="A41:H41"/>
    <mergeCell ref="A31:H31"/>
    <mergeCell ref="A32:H32"/>
    <mergeCell ref="A36:H36"/>
    <mergeCell ref="A37:H37"/>
    <mergeCell ref="A54:H54"/>
    <mergeCell ref="A55:H55"/>
    <mergeCell ref="A51:H51"/>
    <mergeCell ref="A42:H42"/>
    <mergeCell ref="A43:H43"/>
    <mergeCell ref="A60:H60"/>
    <mergeCell ref="A61:H61"/>
    <mergeCell ref="A46:H46"/>
    <mergeCell ref="A47:H47"/>
    <mergeCell ref="A38:H38"/>
    <mergeCell ref="A39:H39"/>
    <mergeCell ref="A52:H52"/>
    <mergeCell ref="A53:H53"/>
    <mergeCell ref="A58:H58"/>
    <mergeCell ref="A59:H59"/>
    <mergeCell ref="A44:H44"/>
    <mergeCell ref="A45:H45"/>
    <mergeCell ref="A57:H57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35"/>
  <sheetViews>
    <sheetView topLeftCell="A10" workbookViewId="0">
      <selection activeCell="H6" sqref="H6:L6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3.85546875" customWidth="1"/>
    <col min="5" max="5" width="4.855468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79" t="s">
        <v>235</v>
      </c>
    </row>
    <row r="3" spans="1:12" ht="29.25" customHeight="1" x14ac:dyDescent="0.25">
      <c r="B3" s="215" t="s">
        <v>106</v>
      </c>
      <c r="C3" s="215"/>
      <c r="D3" s="215"/>
      <c r="E3" s="215" t="s">
        <v>8</v>
      </c>
      <c r="F3" s="215"/>
      <c r="G3" s="216" t="s">
        <v>132</v>
      </c>
      <c r="H3" s="216" t="s">
        <v>238</v>
      </c>
      <c r="I3" s="216" t="s">
        <v>170</v>
      </c>
      <c r="J3" s="67"/>
      <c r="K3" s="216" t="s">
        <v>144</v>
      </c>
      <c r="L3" s="216" t="s">
        <v>145</v>
      </c>
    </row>
    <row r="4" spans="1:12" ht="126" customHeight="1" x14ac:dyDescent="0.25">
      <c r="B4" s="67" t="s">
        <v>9</v>
      </c>
      <c r="C4" s="67" t="s">
        <v>10</v>
      </c>
      <c r="D4" s="67" t="s">
        <v>11</v>
      </c>
      <c r="E4" s="6" t="s">
        <v>2</v>
      </c>
      <c r="F4" s="6" t="s">
        <v>27</v>
      </c>
      <c r="G4" s="217"/>
      <c r="H4" s="217"/>
      <c r="I4" s="217"/>
      <c r="J4" s="86" t="s">
        <v>169</v>
      </c>
      <c r="K4" s="217"/>
      <c r="L4" s="217"/>
    </row>
    <row r="5" spans="1:12" ht="25.5" customHeight="1" x14ac:dyDescent="0.25">
      <c r="B5" s="67">
        <v>1</v>
      </c>
      <c r="C5" s="67">
        <v>2</v>
      </c>
      <c r="D5" s="67">
        <v>3</v>
      </c>
      <c r="E5" s="67">
        <v>4</v>
      </c>
      <c r="F5" s="67">
        <v>5</v>
      </c>
      <c r="G5" s="67">
        <v>6</v>
      </c>
      <c r="H5" s="67">
        <v>7</v>
      </c>
      <c r="I5" s="67">
        <v>8</v>
      </c>
      <c r="J5" s="67">
        <v>11</v>
      </c>
      <c r="K5" s="67">
        <v>12</v>
      </c>
      <c r="L5" s="67">
        <v>13</v>
      </c>
    </row>
    <row r="6" spans="1:12" x14ac:dyDescent="0.25">
      <c r="B6" s="28"/>
      <c r="C6" s="28"/>
      <c r="D6" s="28"/>
      <c r="E6" s="6"/>
      <c r="F6" s="6"/>
      <c r="G6" s="67" t="s">
        <v>20</v>
      </c>
      <c r="H6" s="69">
        <f>H13+H22+H30</f>
        <v>4267994.1000000006</v>
      </c>
      <c r="I6" s="69">
        <f t="shared" ref="I6:L6" si="0">I13+I22+I30</f>
        <v>5257900.5</v>
      </c>
      <c r="J6" s="69">
        <f t="shared" si="0"/>
        <v>8091696</v>
      </c>
      <c r="K6" s="69">
        <f t="shared" si="0"/>
        <v>13174096</v>
      </c>
      <c r="L6" s="69">
        <f t="shared" si="0"/>
        <v>13244696</v>
      </c>
    </row>
    <row r="7" spans="1:12" x14ac:dyDescent="0.25">
      <c r="B7" s="149" t="s">
        <v>270</v>
      </c>
      <c r="C7" s="149" t="s">
        <v>271</v>
      </c>
      <c r="D7" s="149" t="s">
        <v>271</v>
      </c>
      <c r="E7" s="19">
        <v>1157</v>
      </c>
      <c r="F7" s="19">
        <v>12008</v>
      </c>
      <c r="G7" s="35" t="s">
        <v>272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4" t="s">
        <v>130</v>
      </c>
      <c r="H8" s="19"/>
      <c r="I8" s="19"/>
      <c r="J8" s="19"/>
      <c r="K8" s="19"/>
      <c r="L8" s="19"/>
    </row>
    <row r="9" spans="1:12" ht="51" x14ac:dyDescent="0.25">
      <c r="B9" s="20"/>
      <c r="C9" s="20"/>
      <c r="D9" s="20"/>
      <c r="E9" s="19"/>
      <c r="F9" s="19"/>
      <c r="G9" s="35" t="s">
        <v>273</v>
      </c>
      <c r="H9" s="19">
        <f>H13</f>
        <v>2641750</v>
      </c>
      <c r="I9" s="19">
        <f t="shared" ref="I9:L9" si="1">I13</f>
        <v>1529984</v>
      </c>
      <c r="J9" s="19">
        <f t="shared" si="1"/>
        <v>1457096</v>
      </c>
      <c r="K9" s="19">
        <f t="shared" si="1"/>
        <v>1457096</v>
      </c>
      <c r="L9" s="19">
        <f t="shared" si="1"/>
        <v>1457096</v>
      </c>
    </row>
    <row r="10" spans="1:12" x14ac:dyDescent="0.25">
      <c r="B10" s="20"/>
      <c r="C10" s="20"/>
      <c r="D10" s="20"/>
      <c r="E10" s="19"/>
      <c r="F10" s="19"/>
      <c r="G10" s="34" t="s">
        <v>133</v>
      </c>
      <c r="H10" s="19"/>
      <c r="I10" s="19"/>
      <c r="J10" s="19"/>
      <c r="K10" s="19"/>
      <c r="L10" s="19"/>
    </row>
    <row r="11" spans="1:12" ht="25.5" x14ac:dyDescent="0.25">
      <c r="B11" s="20"/>
      <c r="C11" s="20"/>
      <c r="D11" s="20"/>
      <c r="E11" s="19"/>
      <c r="F11" s="19"/>
      <c r="G11" s="35" t="s">
        <v>274</v>
      </c>
      <c r="H11" s="19">
        <f>H13</f>
        <v>2641750</v>
      </c>
      <c r="I11" s="19">
        <f t="shared" ref="I11:L11" si="2">I13</f>
        <v>1529984</v>
      </c>
      <c r="J11" s="19">
        <f t="shared" si="2"/>
        <v>1457096</v>
      </c>
      <c r="K11" s="19">
        <f t="shared" si="2"/>
        <v>1457096</v>
      </c>
      <c r="L11" s="19">
        <f t="shared" si="2"/>
        <v>1457096</v>
      </c>
    </row>
    <row r="12" spans="1:12" ht="36.75" customHeight="1" x14ac:dyDescent="0.25">
      <c r="B12" s="20"/>
      <c r="C12" s="20"/>
      <c r="D12" s="20"/>
      <c r="E12" s="19"/>
      <c r="F12" s="19"/>
      <c r="G12" s="34" t="s">
        <v>131</v>
      </c>
      <c r="H12" s="19"/>
      <c r="I12" s="19"/>
      <c r="J12" s="19"/>
      <c r="K12" s="19"/>
      <c r="L12" s="19"/>
    </row>
    <row r="13" spans="1:12" ht="38.25" x14ac:dyDescent="0.25">
      <c r="B13" s="20"/>
      <c r="C13" s="20"/>
      <c r="D13" s="20"/>
      <c r="E13" s="19"/>
      <c r="F13" s="19"/>
      <c r="G13" s="34" t="s">
        <v>275</v>
      </c>
      <c r="H13" s="19">
        <f>'Հ3 Մաս 2'!G9</f>
        <v>2641750</v>
      </c>
      <c r="I13" s="19">
        <f>'Հ3 Մաս 2'!H9</f>
        <v>1529984</v>
      </c>
      <c r="J13" s="19">
        <f>'Հ3 Մաս 2'!I9</f>
        <v>1457096</v>
      </c>
      <c r="K13" s="19">
        <f>'Հ3 Մաս 2'!J9</f>
        <v>1457096</v>
      </c>
      <c r="L13" s="19">
        <f>'Հ3 Մաս 2'!K9</f>
        <v>1457096</v>
      </c>
    </row>
    <row r="14" spans="1:12" x14ac:dyDescent="0.25">
      <c r="B14" s="20"/>
      <c r="C14" s="20"/>
      <c r="D14" s="20"/>
      <c r="E14" s="19"/>
      <c r="F14" s="19"/>
      <c r="G14" s="34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149" t="s">
        <v>270</v>
      </c>
      <c r="C16" s="149" t="s">
        <v>271</v>
      </c>
      <c r="D16" s="149" t="s">
        <v>271</v>
      </c>
      <c r="E16" s="19">
        <v>1157</v>
      </c>
      <c r="F16" s="19">
        <v>21001</v>
      </c>
      <c r="G16" s="35" t="s">
        <v>272</v>
      </c>
      <c r="H16" s="19"/>
      <c r="I16" s="19"/>
      <c r="J16" s="19"/>
      <c r="K16" s="19"/>
      <c r="L16" s="19"/>
    </row>
    <row r="17" spans="2:12" x14ac:dyDescent="0.25">
      <c r="B17" s="20"/>
      <c r="C17" s="20"/>
      <c r="D17" s="20"/>
      <c r="E17" s="19"/>
      <c r="F17" s="19"/>
      <c r="G17" s="34" t="s">
        <v>130</v>
      </c>
      <c r="H17" s="19"/>
      <c r="I17" s="19"/>
      <c r="J17" s="19"/>
      <c r="K17" s="19"/>
      <c r="L17" s="19"/>
    </row>
    <row r="18" spans="2:12" ht="25.5" x14ac:dyDescent="0.25">
      <c r="B18" s="20"/>
      <c r="C18" s="20"/>
      <c r="D18" s="20"/>
      <c r="E18" s="19"/>
      <c r="F18" s="19"/>
      <c r="G18" s="35" t="s">
        <v>278</v>
      </c>
      <c r="H18" s="19">
        <f>H22</f>
        <v>867278.2</v>
      </c>
      <c r="I18" s="19">
        <f t="shared" ref="I18:L18" si="3">I22</f>
        <v>3500000</v>
      </c>
      <c r="J18" s="19">
        <f t="shared" si="3"/>
        <v>6534600</v>
      </c>
      <c r="K18" s="19">
        <f t="shared" si="3"/>
        <v>11717000</v>
      </c>
      <c r="L18" s="19">
        <f t="shared" si="3"/>
        <v>11787600</v>
      </c>
    </row>
    <row r="19" spans="2:12" x14ac:dyDescent="0.25">
      <c r="B19" s="20"/>
      <c r="C19" s="20"/>
      <c r="D19" s="20"/>
      <c r="E19" s="19"/>
      <c r="F19" s="19"/>
      <c r="G19" s="34" t="s">
        <v>133</v>
      </c>
      <c r="H19" s="19"/>
      <c r="I19" s="19"/>
      <c r="J19" s="19"/>
      <c r="K19" s="19"/>
      <c r="L19" s="19"/>
    </row>
    <row r="20" spans="2:12" ht="25.5" x14ac:dyDescent="0.25">
      <c r="B20" s="20"/>
      <c r="C20" s="20"/>
      <c r="D20" s="20"/>
      <c r="E20" s="19"/>
      <c r="F20" s="19"/>
      <c r="G20" s="35" t="s">
        <v>274</v>
      </c>
      <c r="H20" s="19">
        <f>H22</f>
        <v>867278.2</v>
      </c>
      <c r="I20" s="19">
        <f t="shared" ref="I20:L20" si="4">I22</f>
        <v>3500000</v>
      </c>
      <c r="J20" s="19">
        <f t="shared" si="4"/>
        <v>6534600</v>
      </c>
      <c r="K20" s="19">
        <f t="shared" si="4"/>
        <v>11717000</v>
      </c>
      <c r="L20" s="19">
        <f t="shared" si="4"/>
        <v>11787600</v>
      </c>
    </row>
    <row r="21" spans="2:12" ht="33" customHeight="1" x14ac:dyDescent="0.25">
      <c r="B21" s="20"/>
      <c r="C21" s="20"/>
      <c r="D21" s="20"/>
      <c r="E21" s="19"/>
      <c r="F21" s="19"/>
      <c r="G21" s="34" t="s">
        <v>131</v>
      </c>
      <c r="H21" s="19"/>
      <c r="I21" s="19"/>
      <c r="J21" s="19"/>
      <c r="K21" s="19"/>
      <c r="L21" s="19"/>
    </row>
    <row r="22" spans="2:12" ht="25.5" x14ac:dyDescent="0.25">
      <c r="B22" s="20"/>
      <c r="C22" s="20"/>
      <c r="D22" s="20"/>
      <c r="E22" s="19"/>
      <c r="F22" s="19"/>
      <c r="G22" s="34" t="s">
        <v>276</v>
      </c>
      <c r="H22" s="19">
        <f>'Հ3 Մաս 2'!G10</f>
        <v>867278.2</v>
      </c>
      <c r="I22" s="19">
        <f>'Հ3 Մաս 2'!H10</f>
        <v>3500000</v>
      </c>
      <c r="J22" s="19">
        <f>'Հ3 Մաս 2'!I10</f>
        <v>6534600</v>
      </c>
      <c r="K22" s="19">
        <f>'Հ3 Մաս 2'!J10</f>
        <v>11717000</v>
      </c>
      <c r="L22" s="19">
        <f>'Հ3 Մաս 2'!K10</f>
        <v>11787600</v>
      </c>
    </row>
    <row r="23" spans="2:12" x14ac:dyDescent="0.25">
      <c r="B23" s="20"/>
      <c r="C23" s="20"/>
      <c r="D23" s="20"/>
      <c r="E23" s="19"/>
      <c r="F23" s="19"/>
      <c r="G23" s="34" t="s">
        <v>13</v>
      </c>
      <c r="H23" s="19"/>
      <c r="I23" s="19"/>
      <c r="J23" s="19"/>
      <c r="K23" s="19"/>
      <c r="L23" s="19"/>
    </row>
    <row r="24" spans="2:12" x14ac:dyDescent="0.25">
      <c r="B24" s="149" t="s">
        <v>270</v>
      </c>
      <c r="C24" s="149" t="s">
        <v>271</v>
      </c>
      <c r="D24" s="149" t="s">
        <v>271</v>
      </c>
      <c r="E24" s="19">
        <v>1157</v>
      </c>
      <c r="F24" s="19">
        <v>42003</v>
      </c>
      <c r="G24" s="35" t="s">
        <v>272</v>
      </c>
      <c r="H24" s="19"/>
      <c r="I24" s="19"/>
      <c r="J24" s="19"/>
      <c r="K24" s="19"/>
      <c r="L24" s="19"/>
    </row>
    <row r="25" spans="2:12" x14ac:dyDescent="0.25">
      <c r="B25" s="20"/>
      <c r="C25" s="20"/>
      <c r="D25" s="20"/>
      <c r="E25" s="19"/>
      <c r="F25" s="19"/>
      <c r="G25" s="34" t="s">
        <v>130</v>
      </c>
      <c r="H25" s="19"/>
      <c r="I25" s="19"/>
      <c r="J25" s="19"/>
      <c r="K25" s="19"/>
      <c r="L25" s="19"/>
    </row>
    <row r="26" spans="2:12" ht="38.25" x14ac:dyDescent="0.25">
      <c r="B26" s="20"/>
      <c r="C26" s="20"/>
      <c r="D26" s="20"/>
      <c r="E26" s="19"/>
      <c r="F26" s="19"/>
      <c r="G26" s="35" t="s">
        <v>277</v>
      </c>
      <c r="H26" s="19">
        <f>H30</f>
        <v>758965.9</v>
      </c>
      <c r="I26" s="19">
        <f t="shared" ref="I26:L26" si="5">I30</f>
        <v>227916.5</v>
      </c>
      <c r="J26" s="19">
        <f t="shared" si="5"/>
        <v>100000</v>
      </c>
      <c r="K26" s="19">
        <f t="shared" si="5"/>
        <v>0</v>
      </c>
      <c r="L26" s="19">
        <f t="shared" si="5"/>
        <v>0</v>
      </c>
    </row>
    <row r="27" spans="2:12" x14ac:dyDescent="0.25">
      <c r="B27" s="20"/>
      <c r="C27" s="20"/>
      <c r="D27" s="20"/>
      <c r="E27" s="19"/>
      <c r="F27" s="19"/>
      <c r="G27" s="34" t="s">
        <v>133</v>
      </c>
      <c r="H27" s="19"/>
      <c r="I27" s="19"/>
      <c r="J27" s="19"/>
      <c r="K27" s="19"/>
      <c r="L27" s="19"/>
    </row>
    <row r="28" spans="2:12" ht="25.5" x14ac:dyDescent="0.25">
      <c r="B28" s="20"/>
      <c r="C28" s="20"/>
      <c r="D28" s="20"/>
      <c r="E28" s="19"/>
      <c r="F28" s="19"/>
      <c r="G28" s="35" t="s">
        <v>274</v>
      </c>
      <c r="H28" s="19">
        <f>H30</f>
        <v>758965.9</v>
      </c>
      <c r="I28" s="19">
        <f t="shared" ref="I28:L28" si="6">I30</f>
        <v>227916.5</v>
      </c>
      <c r="J28" s="19">
        <f t="shared" si="6"/>
        <v>100000</v>
      </c>
      <c r="K28" s="19">
        <f t="shared" si="6"/>
        <v>0</v>
      </c>
      <c r="L28" s="19">
        <f t="shared" si="6"/>
        <v>0</v>
      </c>
    </row>
    <row r="29" spans="2:12" ht="33" customHeight="1" x14ac:dyDescent="0.25">
      <c r="B29" s="20"/>
      <c r="C29" s="20"/>
      <c r="D29" s="20"/>
      <c r="E29" s="19"/>
      <c r="F29" s="19"/>
      <c r="G29" s="34" t="s">
        <v>131</v>
      </c>
      <c r="H29" s="19"/>
      <c r="I29" s="19"/>
      <c r="J29" s="19"/>
      <c r="K29" s="19"/>
      <c r="L29" s="19"/>
    </row>
    <row r="30" spans="2:12" ht="25.5" x14ac:dyDescent="0.25">
      <c r="B30" s="20"/>
      <c r="C30" s="20"/>
      <c r="D30" s="20"/>
      <c r="E30" s="19"/>
      <c r="F30" s="19"/>
      <c r="G30" s="34" t="s">
        <v>279</v>
      </c>
      <c r="H30" s="19">
        <f>'Հ3 Մաս 2'!G11</f>
        <v>758965.9</v>
      </c>
      <c r="I30" s="19">
        <f>'Հ3 Մաս 2'!H11</f>
        <v>227916.5</v>
      </c>
      <c r="J30" s="19">
        <f>'Հ3 Մաս 2'!I11</f>
        <v>100000</v>
      </c>
      <c r="K30" s="19">
        <f>'Հ3 Մաս 2'!J11</f>
        <v>0</v>
      </c>
      <c r="L30" s="19">
        <f>'Հ3 Մաս 2'!K11</f>
        <v>0</v>
      </c>
    </row>
    <row r="31" spans="2:12" x14ac:dyDescent="0.25">
      <c r="B31" s="20"/>
      <c r="C31" s="20"/>
      <c r="D31" s="20"/>
      <c r="E31" s="19"/>
      <c r="F31" s="19"/>
      <c r="G31" s="34" t="s">
        <v>13</v>
      </c>
      <c r="H31" s="19"/>
      <c r="I31" s="19"/>
      <c r="J31" s="19"/>
      <c r="K31" s="19"/>
      <c r="L31" s="19"/>
    </row>
    <row r="32" spans="2:12" x14ac:dyDescent="0.25">
      <c r="B32" s="30" t="s">
        <v>46</v>
      </c>
      <c r="C32" s="30" t="s">
        <v>46</v>
      </c>
      <c r="D32" s="30" t="s">
        <v>46</v>
      </c>
      <c r="E32" s="30" t="s">
        <v>46</v>
      </c>
      <c r="F32" s="30" t="s">
        <v>46</v>
      </c>
      <c r="G32" s="68" t="s">
        <v>53</v>
      </c>
      <c r="H32" s="18">
        <f>SUM(H13:H15)</f>
        <v>2641750</v>
      </c>
      <c r="I32" s="18">
        <f>SUM(I13:I15)</f>
        <v>1529984</v>
      </c>
      <c r="J32" s="18">
        <f t="shared" ref="J32:K32" si="7">SUM(J13:J15)</f>
        <v>1457096</v>
      </c>
      <c r="K32" s="18">
        <f t="shared" si="7"/>
        <v>1457096</v>
      </c>
      <c r="L32" s="18">
        <f>SUM(L13:L15)</f>
        <v>1457096</v>
      </c>
    </row>
    <row r="33" spans="1:12" x14ac:dyDescent="0.25">
      <c r="A33" s="1"/>
      <c r="B33" s="30" t="s">
        <v>46</v>
      </c>
      <c r="C33" s="30" t="s">
        <v>46</v>
      </c>
      <c r="D33" s="30" t="s">
        <v>46</v>
      </c>
      <c r="E33" s="30" t="s">
        <v>46</v>
      </c>
      <c r="F33" s="30" t="s">
        <v>46</v>
      </c>
      <c r="G33" s="19" t="s">
        <v>176</v>
      </c>
      <c r="H33" s="88" t="s">
        <v>46</v>
      </c>
      <c r="I33" s="88" t="s">
        <v>46</v>
      </c>
      <c r="J33" s="87">
        <v>0</v>
      </c>
      <c r="K33" s="87">
        <v>0</v>
      </c>
      <c r="L33" s="87">
        <v>0</v>
      </c>
    </row>
    <row r="35" spans="1:12" x14ac:dyDescent="0.25">
      <c r="D35" s="85" t="s">
        <v>246</v>
      </c>
      <c r="E35" s="77"/>
      <c r="G35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B7" sqref="AA7:AB7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160</v>
      </c>
    </row>
    <row r="2" spans="1:24" ht="14.25" customHeight="1" x14ac:dyDescent="0.25">
      <c r="V2" t="s">
        <v>192</v>
      </c>
    </row>
    <row r="3" spans="1:24" ht="25.5" customHeight="1" x14ac:dyDescent="0.25">
      <c r="B3" s="215" t="s">
        <v>8</v>
      </c>
      <c r="C3" s="215"/>
      <c r="D3" s="215" t="s">
        <v>54</v>
      </c>
      <c r="E3" s="215" t="s">
        <v>239</v>
      </c>
      <c r="F3" s="215"/>
      <c r="G3" s="215"/>
      <c r="H3" s="215"/>
      <c r="I3" s="215" t="s">
        <v>237</v>
      </c>
      <c r="J3" s="215"/>
      <c r="K3" s="215"/>
      <c r="L3" s="215"/>
      <c r="M3" s="215" t="s">
        <v>236</v>
      </c>
      <c r="N3" s="215"/>
      <c r="O3" s="215"/>
      <c r="P3" s="215"/>
      <c r="Q3" s="215" t="s">
        <v>118</v>
      </c>
      <c r="R3" s="215"/>
      <c r="S3" s="215"/>
      <c r="T3" s="215"/>
      <c r="U3" s="215" t="s">
        <v>142</v>
      </c>
      <c r="V3" s="215"/>
      <c r="W3" s="215"/>
      <c r="X3" s="215"/>
    </row>
    <row r="4" spans="1:24" ht="126" customHeight="1" x14ac:dyDescent="0.25">
      <c r="B4" s="6" t="s">
        <v>2</v>
      </c>
      <c r="C4" s="6" t="s">
        <v>27</v>
      </c>
      <c r="D4" s="215"/>
      <c r="E4" s="7" t="s">
        <v>12</v>
      </c>
      <c r="F4" s="29" t="s">
        <v>280</v>
      </c>
      <c r="G4" s="29" t="s">
        <v>280</v>
      </c>
      <c r="H4" s="29" t="s">
        <v>280</v>
      </c>
      <c r="I4" s="7" t="s">
        <v>12</v>
      </c>
      <c r="J4" s="29" t="s">
        <v>280</v>
      </c>
      <c r="K4" s="29" t="s">
        <v>280</v>
      </c>
      <c r="L4" s="29" t="s">
        <v>280</v>
      </c>
      <c r="M4" s="7" t="s">
        <v>12</v>
      </c>
      <c r="N4" s="154" t="s">
        <v>280</v>
      </c>
      <c r="O4" s="154" t="s">
        <v>280</v>
      </c>
      <c r="P4" s="154" t="s">
        <v>280</v>
      </c>
      <c r="Q4" s="7" t="s">
        <v>12</v>
      </c>
      <c r="R4" s="154" t="s">
        <v>280</v>
      </c>
      <c r="S4" s="154" t="s">
        <v>280</v>
      </c>
      <c r="T4" s="29" t="s">
        <v>280</v>
      </c>
      <c r="U4" s="7" t="s">
        <v>12</v>
      </c>
      <c r="V4" s="29" t="s">
        <v>280</v>
      </c>
      <c r="W4" s="29" t="s">
        <v>280</v>
      </c>
      <c r="X4" s="29" t="s">
        <v>280</v>
      </c>
    </row>
    <row r="5" spans="1:24" ht="89.25" customHeight="1" x14ac:dyDescent="0.25">
      <c r="B5" s="19">
        <v>1157</v>
      </c>
      <c r="C5" s="19">
        <v>12008</v>
      </c>
      <c r="D5" s="19" t="str">
        <f>'Հ3 Մաս 2'!D9</f>
        <v>Երևանի մետրոպոլիտենով ուղևորափոխադրման ծառայությունների գծով պետության կողմից համայնքի ղեկավարին պատվիրակված լիազորությունների իրականացում</v>
      </c>
      <c r="E5" s="155">
        <f>F5+G5+H5</f>
        <v>4267994.1000000006</v>
      </c>
      <c r="F5" s="154">
        <f>'Հ3 Մաս 2'!G9</f>
        <v>2641750</v>
      </c>
      <c r="G5" s="154">
        <f>'Հ3 Մաս 2'!G10</f>
        <v>867278.2</v>
      </c>
      <c r="H5" s="154">
        <f>'Հ3 Մաս 2'!G11</f>
        <v>758965.9</v>
      </c>
      <c r="I5" s="154">
        <f>J5+K5+L5</f>
        <v>5257900.5</v>
      </c>
      <c r="J5" s="154">
        <f>'Հ3 Մաս 2'!H9</f>
        <v>1529984</v>
      </c>
      <c r="K5" s="154">
        <f>'Հ3 Մաս 2'!H10</f>
        <v>3500000</v>
      </c>
      <c r="L5" s="154">
        <f>'Հ3 Մաս 2'!H11</f>
        <v>227916.5</v>
      </c>
      <c r="M5" s="155">
        <f>N5+O5+P5</f>
        <v>8091696</v>
      </c>
      <c r="N5" s="154">
        <f>'Հ3 Մաս 2'!I9</f>
        <v>1457096</v>
      </c>
      <c r="O5" s="154">
        <f>'Հ3 Մաս 2'!I10</f>
        <v>6534600</v>
      </c>
      <c r="P5" s="154">
        <f>'Հ3 Մաս 2'!I11</f>
        <v>100000</v>
      </c>
      <c r="Q5" s="155">
        <f>R5+S5+T5</f>
        <v>13174096</v>
      </c>
      <c r="R5" s="154">
        <f>'Հ3 Մաս 2'!J9</f>
        <v>1457096</v>
      </c>
      <c r="S5" s="154">
        <f>'Հ3 Մաս 2'!J10</f>
        <v>11717000</v>
      </c>
      <c r="T5" s="154">
        <f>'Հ3 Մաս 2'!J11</f>
        <v>0</v>
      </c>
      <c r="U5" s="154">
        <f>V5+W5+X5</f>
        <v>13244696</v>
      </c>
      <c r="V5" s="154">
        <f>'Հ3 Մաս 2'!K9</f>
        <v>1457096</v>
      </c>
      <c r="W5" s="154">
        <f>'Հ3 Մաս 2'!K10</f>
        <v>11787600</v>
      </c>
      <c r="X5" s="154"/>
    </row>
    <row r="6" spans="1:24" ht="54" customHeight="1" x14ac:dyDescent="0.25">
      <c r="B6" s="19">
        <v>1157</v>
      </c>
      <c r="C6" s="19">
        <v>21001</v>
      </c>
      <c r="D6" s="19" t="str">
        <f>'Հ3 Մաս 2'!D10</f>
        <v>Երևանի մետրոպոլիտենի ենթակառուցվածքների նորոգում</v>
      </c>
      <c r="E6" s="155">
        <f t="shared" ref="E6:E7" si="0">F6+G6+H6</f>
        <v>0</v>
      </c>
      <c r="F6" s="154"/>
      <c r="G6" s="154"/>
      <c r="H6" s="154"/>
      <c r="I6" s="154">
        <f t="shared" ref="I6:I7" si="1">J6+K6+L6</f>
        <v>0</v>
      </c>
      <c r="J6" s="154"/>
      <c r="K6" s="154"/>
      <c r="L6" s="154"/>
      <c r="M6" s="155">
        <f t="shared" ref="M6:M7" si="2">N6+O6+P6</f>
        <v>0</v>
      </c>
      <c r="N6" s="154"/>
      <c r="O6" s="154"/>
      <c r="P6" s="154"/>
      <c r="Q6" s="155">
        <f t="shared" ref="Q6:Q7" si="3">R6+S6+T6</f>
        <v>0</v>
      </c>
      <c r="R6" s="154"/>
      <c r="S6" s="154"/>
      <c r="T6" s="154"/>
      <c r="U6" s="154">
        <f t="shared" ref="U6:U7" si="4">V6+W6+X6</f>
        <v>0</v>
      </c>
      <c r="V6" s="154"/>
      <c r="W6" s="154">
        <f>'Հ3 Մաս 2'!N11</f>
        <v>0</v>
      </c>
      <c r="X6" s="154"/>
    </row>
    <row r="7" spans="1:24" ht="95.25" customHeight="1" x14ac:dyDescent="0.25">
      <c r="B7" s="19">
        <v>1157</v>
      </c>
      <c r="C7" s="19">
        <v>42003</v>
      </c>
      <c r="D7" s="19" t="str">
        <f>'Հ3 Մաս 2'!D11</f>
        <v>Եվրոպական ներդրումային բանկի աջակցությամբ իրականացվող Երևանի մետրոպոլիտենի վերակառուցման երկրորդ ծրագիր</v>
      </c>
      <c r="E7" s="155">
        <f t="shared" si="0"/>
        <v>0</v>
      </c>
      <c r="F7" s="154"/>
      <c r="G7" s="154"/>
      <c r="H7" s="154"/>
      <c r="I7" s="154">
        <f t="shared" si="1"/>
        <v>0</v>
      </c>
      <c r="J7" s="154"/>
      <c r="K7" s="154"/>
      <c r="L7" s="154"/>
      <c r="M7" s="155">
        <f t="shared" si="2"/>
        <v>0</v>
      </c>
      <c r="N7" s="33"/>
      <c r="O7" s="33"/>
      <c r="P7" s="33"/>
      <c r="Q7" s="155">
        <f t="shared" si="3"/>
        <v>0</v>
      </c>
      <c r="R7" s="33"/>
      <c r="S7" s="33"/>
      <c r="T7" s="33"/>
      <c r="U7" s="33">
        <f t="shared" si="4"/>
        <v>0</v>
      </c>
      <c r="V7" s="33"/>
      <c r="W7" s="33"/>
      <c r="X7" s="33"/>
    </row>
    <row r="8" spans="1:24" ht="51.75" customHeight="1" x14ac:dyDescent="0.25">
      <c r="B8" s="218" t="s">
        <v>52</v>
      </c>
      <c r="C8" s="219"/>
      <c r="D8" s="220"/>
      <c r="E8" s="33">
        <f>SUM(E5:E7)</f>
        <v>4267994.1000000006</v>
      </c>
      <c r="F8" s="33">
        <f t="shared" ref="F8:X8" si="5">SUM(F5:F7)</f>
        <v>2641750</v>
      </c>
      <c r="G8" s="33">
        <f t="shared" si="5"/>
        <v>867278.2</v>
      </c>
      <c r="H8" s="33">
        <f t="shared" si="5"/>
        <v>758965.9</v>
      </c>
      <c r="I8" s="33">
        <f t="shared" si="5"/>
        <v>5257900.5</v>
      </c>
      <c r="J8" s="33">
        <f t="shared" si="5"/>
        <v>1529984</v>
      </c>
      <c r="K8" s="33">
        <f t="shared" si="5"/>
        <v>3500000</v>
      </c>
      <c r="L8" s="33">
        <f t="shared" si="5"/>
        <v>227916.5</v>
      </c>
      <c r="M8" s="33">
        <f t="shared" si="5"/>
        <v>8091696</v>
      </c>
      <c r="N8" s="154">
        <f t="shared" si="5"/>
        <v>1457096</v>
      </c>
      <c r="O8" s="154">
        <f t="shared" si="5"/>
        <v>6534600</v>
      </c>
      <c r="P8" s="154">
        <f t="shared" si="5"/>
        <v>100000</v>
      </c>
      <c r="Q8" s="33">
        <f t="shared" si="5"/>
        <v>13174096</v>
      </c>
      <c r="R8" s="154">
        <f t="shared" si="5"/>
        <v>1457096</v>
      </c>
      <c r="S8" s="154">
        <f t="shared" si="5"/>
        <v>11717000</v>
      </c>
      <c r="T8" s="154">
        <f t="shared" si="5"/>
        <v>0</v>
      </c>
      <c r="U8" s="154">
        <f t="shared" si="5"/>
        <v>13244696</v>
      </c>
      <c r="V8" s="154">
        <f t="shared" si="5"/>
        <v>1457096</v>
      </c>
      <c r="W8" s="154">
        <f t="shared" si="5"/>
        <v>11787600</v>
      </c>
      <c r="X8" s="154">
        <f t="shared" si="5"/>
        <v>0</v>
      </c>
    </row>
    <row r="10" spans="1:24" x14ac:dyDescent="0.25">
      <c r="B10" s="3"/>
    </row>
    <row r="11" spans="1:24" s="2" customFormat="1" x14ac:dyDescent="0.25">
      <c r="B11" s="80" t="s">
        <v>247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workbookViewId="0">
      <selection activeCell="D8" sqref="D8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22" t="s">
        <v>50</v>
      </c>
      <c r="B1" s="222"/>
      <c r="C1" s="222"/>
      <c r="D1" s="222"/>
      <c r="E1" s="222"/>
      <c r="F1" s="222"/>
      <c r="G1" s="222"/>
      <c r="H1" s="222"/>
    </row>
    <row r="3" spans="1:8" x14ac:dyDescent="0.25">
      <c r="B3" s="223" t="s">
        <v>17</v>
      </c>
      <c r="C3" s="223" t="s">
        <v>146</v>
      </c>
      <c r="D3" s="223" t="s">
        <v>147</v>
      </c>
      <c r="E3" s="223" t="s">
        <v>49</v>
      </c>
      <c r="F3" s="223"/>
      <c r="G3" s="223"/>
    </row>
    <row r="4" spans="1:8" ht="47.25" customHeight="1" x14ac:dyDescent="0.25">
      <c r="B4" s="223"/>
      <c r="C4" s="223"/>
      <c r="D4" s="223"/>
      <c r="E4" s="21" t="s">
        <v>19</v>
      </c>
      <c r="F4" s="21" t="s">
        <v>118</v>
      </c>
      <c r="G4" s="21" t="s">
        <v>142</v>
      </c>
    </row>
    <row r="5" spans="1:8" x14ac:dyDescent="0.25">
      <c r="B5" s="26" t="s">
        <v>20</v>
      </c>
      <c r="C5" s="22">
        <f>C6+C12</f>
        <v>2991521.1</v>
      </c>
      <c r="D5" s="22">
        <f t="shared" ref="D5:G5" si="0">D6+D12</f>
        <v>4250500</v>
      </c>
      <c r="E5" s="22">
        <f t="shared" si="0"/>
        <v>4339000</v>
      </c>
      <c r="F5" s="22">
        <f t="shared" si="0"/>
        <v>4339000</v>
      </c>
      <c r="G5" s="22">
        <f t="shared" si="0"/>
        <v>4339000</v>
      </c>
    </row>
    <row r="6" spans="1:8" ht="25.5" x14ac:dyDescent="0.25">
      <c r="B6" s="24" t="s">
        <v>21</v>
      </c>
      <c r="C6" s="22">
        <f>C7+C8</f>
        <v>2991521.1</v>
      </c>
      <c r="D6" s="22">
        <f t="shared" ref="D6:G6" si="1">D7+D8</f>
        <v>4250500</v>
      </c>
      <c r="E6" s="22">
        <f t="shared" si="1"/>
        <v>4339000</v>
      </c>
      <c r="F6" s="22">
        <f t="shared" si="1"/>
        <v>4339000</v>
      </c>
      <c r="G6" s="22">
        <f t="shared" si="1"/>
        <v>4339000</v>
      </c>
    </row>
    <row r="7" spans="1:8" x14ac:dyDescent="0.25">
      <c r="B7" s="20" t="s">
        <v>261</v>
      </c>
      <c r="C7" s="25">
        <v>2503176.6</v>
      </c>
      <c r="D7" s="25">
        <v>3781500</v>
      </c>
      <c r="E7" s="25">
        <v>3870000</v>
      </c>
      <c r="F7" s="25">
        <v>3870000</v>
      </c>
      <c r="G7" s="25">
        <v>3870000</v>
      </c>
    </row>
    <row r="8" spans="1:8" x14ac:dyDescent="0.25">
      <c r="B8" s="20" t="s">
        <v>262</v>
      </c>
      <c r="C8" s="25">
        <f>C9+C10+C11</f>
        <v>488344.5</v>
      </c>
      <c r="D8" s="25">
        <f t="shared" ref="D8" si="2">D9+D10+D11</f>
        <v>469000</v>
      </c>
      <c r="E8" s="25">
        <f t="shared" ref="E8" si="3">E9+E10+E11</f>
        <v>469000</v>
      </c>
      <c r="F8" s="25">
        <f t="shared" ref="F8" si="4">F9+F10+F11</f>
        <v>469000</v>
      </c>
      <c r="G8" s="25">
        <f t="shared" ref="G8" si="5">G9+G10+G11</f>
        <v>469000</v>
      </c>
    </row>
    <row r="9" spans="1:8" x14ac:dyDescent="0.25">
      <c r="B9" s="149" t="s">
        <v>263</v>
      </c>
      <c r="C9" s="25">
        <v>120479.4</v>
      </c>
      <c r="D9" s="25">
        <v>120000</v>
      </c>
      <c r="E9" s="25">
        <v>120000</v>
      </c>
      <c r="F9" s="25">
        <v>120000</v>
      </c>
      <c r="G9" s="25">
        <v>120000</v>
      </c>
    </row>
    <row r="10" spans="1:8" x14ac:dyDescent="0.25">
      <c r="B10" s="149" t="s">
        <v>264</v>
      </c>
      <c r="C10" s="25">
        <v>184127.2</v>
      </c>
      <c r="D10" s="25">
        <v>165000</v>
      </c>
      <c r="E10" s="25">
        <v>165000</v>
      </c>
      <c r="F10" s="25">
        <v>165000</v>
      </c>
      <c r="G10" s="25">
        <v>165000</v>
      </c>
    </row>
    <row r="11" spans="1:8" x14ac:dyDescent="0.25">
      <c r="B11" s="149" t="s">
        <v>265</v>
      </c>
      <c r="C11" s="25">
        <v>183737.9</v>
      </c>
      <c r="D11" s="25">
        <v>184000</v>
      </c>
      <c r="E11" s="25">
        <v>184000</v>
      </c>
      <c r="F11" s="25">
        <v>184000</v>
      </c>
      <c r="G11" s="25">
        <v>184000</v>
      </c>
    </row>
    <row r="12" spans="1:8" x14ac:dyDescent="0.25">
      <c r="B12" s="24" t="s">
        <v>107</v>
      </c>
      <c r="C12" s="22">
        <f>SUM(C13:C14)</f>
        <v>0</v>
      </c>
      <c r="D12" s="22">
        <f t="shared" ref="D12:G12" si="6">SUM(D13:D14)</f>
        <v>0</v>
      </c>
      <c r="E12" s="22">
        <f t="shared" si="6"/>
        <v>0</v>
      </c>
      <c r="F12" s="22">
        <f t="shared" si="6"/>
        <v>0</v>
      </c>
      <c r="G12" s="22">
        <f t="shared" si="6"/>
        <v>0</v>
      </c>
    </row>
    <row r="13" spans="1:8" x14ac:dyDescent="0.25">
      <c r="B13" s="25"/>
      <c r="C13" s="23"/>
      <c r="D13" s="23"/>
      <c r="E13" s="23"/>
      <c r="F13" s="23"/>
      <c r="G13" s="23"/>
    </row>
    <row r="14" spans="1:8" x14ac:dyDescent="0.25">
      <c r="B14" s="23"/>
      <c r="C14" s="23"/>
      <c r="D14" s="23"/>
      <c r="E14" s="23"/>
      <c r="F14" s="23"/>
      <c r="G14" s="23"/>
    </row>
    <row r="15" spans="1:8" x14ac:dyDescent="0.25">
      <c r="B15" s="221"/>
      <c r="C15" s="221"/>
      <c r="D15" s="221"/>
      <c r="E15" s="221"/>
      <c r="F15" s="221"/>
      <c r="G15" s="221"/>
    </row>
    <row r="16" spans="1:8" x14ac:dyDescent="0.25">
      <c r="A16" s="27"/>
      <c r="C16" s="12"/>
      <c r="D16" s="12"/>
      <c r="E16" s="12"/>
      <c r="F16" s="12"/>
      <c r="G16" s="12"/>
    </row>
  </sheetData>
  <mergeCells count="6">
    <mergeCell ref="B15:G15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X4" workbookViewId="0">
      <selection activeCell="AU24" sqref="AU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0" customFormat="1" ht="22.5" customHeight="1" x14ac:dyDescent="0.25">
      <c r="A1" s="70" t="s">
        <v>134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25">
      <c r="A3" s="70" t="s">
        <v>136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2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.75" thickBot="1" x14ac:dyDescent="0.3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268</v>
      </c>
      <c r="AX5" s="65"/>
    </row>
    <row r="6" spans="1:51" ht="40.5" customHeight="1" x14ac:dyDescent="0.25">
      <c r="A6" s="71"/>
      <c r="B6" s="239" t="s">
        <v>8</v>
      </c>
      <c r="C6" s="238"/>
      <c r="D6" s="238" t="s">
        <v>54</v>
      </c>
      <c r="E6" s="238" t="s">
        <v>45</v>
      </c>
      <c r="F6" s="238" t="s">
        <v>137</v>
      </c>
      <c r="G6" s="238" t="s">
        <v>124</v>
      </c>
      <c r="H6" s="238"/>
      <c r="I6" s="238"/>
      <c r="J6" s="238" t="s">
        <v>148</v>
      </c>
      <c r="K6" s="238"/>
      <c r="L6" s="238"/>
      <c r="M6" s="238" t="s">
        <v>149</v>
      </c>
      <c r="N6" s="238"/>
      <c r="O6" s="238"/>
      <c r="P6" s="236" t="s">
        <v>150</v>
      </c>
      <c r="Q6" s="236"/>
      <c r="R6" s="236"/>
      <c r="S6" s="236" t="s">
        <v>24</v>
      </c>
      <c r="T6" s="236"/>
      <c r="U6" s="236"/>
      <c r="V6" s="236" t="s">
        <v>18</v>
      </c>
      <c r="W6" s="236"/>
      <c r="X6" s="236"/>
      <c r="Y6" s="236"/>
      <c r="Z6" s="236"/>
      <c r="AA6" s="236"/>
      <c r="AB6" s="236"/>
      <c r="AC6" s="236"/>
      <c r="AD6" s="237"/>
      <c r="AE6" s="242" t="s">
        <v>152</v>
      </c>
      <c r="AF6" s="224"/>
      <c r="AG6" s="224"/>
      <c r="AH6" s="224" t="s">
        <v>153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5"/>
      <c r="AW6" s="226" t="s">
        <v>30</v>
      </c>
      <c r="AX6" s="228" t="s">
        <v>31</v>
      </c>
      <c r="AY6" s="230" t="s">
        <v>154</v>
      </c>
    </row>
    <row r="7" spans="1:51" ht="25.5" customHeight="1" x14ac:dyDescent="0.25">
      <c r="A7" s="71"/>
      <c r="B7" s="24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15"/>
      <c r="Q7" s="215"/>
      <c r="R7" s="215"/>
      <c r="S7" s="215"/>
      <c r="T7" s="215"/>
      <c r="U7" s="215"/>
      <c r="V7" s="215" t="s">
        <v>19</v>
      </c>
      <c r="W7" s="215"/>
      <c r="X7" s="215"/>
      <c r="Y7" s="215" t="s">
        <v>118</v>
      </c>
      <c r="Z7" s="215"/>
      <c r="AA7" s="215"/>
      <c r="AB7" s="215" t="s">
        <v>142</v>
      </c>
      <c r="AC7" s="215"/>
      <c r="AD7" s="241"/>
      <c r="AE7" s="243"/>
      <c r="AF7" s="232"/>
      <c r="AG7" s="232"/>
      <c r="AH7" s="232" t="s">
        <v>32</v>
      </c>
      <c r="AI7" s="232"/>
      <c r="AJ7" s="232"/>
      <c r="AK7" s="232" t="s">
        <v>33</v>
      </c>
      <c r="AL7" s="232"/>
      <c r="AM7" s="232"/>
      <c r="AN7" s="232" t="s">
        <v>34</v>
      </c>
      <c r="AO7" s="232"/>
      <c r="AP7" s="232"/>
      <c r="AQ7" s="232" t="s">
        <v>35</v>
      </c>
      <c r="AR7" s="232"/>
      <c r="AS7" s="232"/>
      <c r="AT7" s="232" t="s">
        <v>36</v>
      </c>
      <c r="AU7" s="232"/>
      <c r="AV7" s="233"/>
      <c r="AW7" s="227"/>
      <c r="AX7" s="229"/>
      <c r="AY7" s="231"/>
    </row>
    <row r="8" spans="1:51" ht="126" customHeight="1" x14ac:dyDescent="0.25">
      <c r="A8" s="71"/>
      <c r="B8" s="74" t="s">
        <v>2</v>
      </c>
      <c r="C8" s="75" t="s">
        <v>27</v>
      </c>
      <c r="D8" s="201"/>
      <c r="E8" s="201"/>
      <c r="F8" s="201"/>
      <c r="G8" s="76" t="s">
        <v>12</v>
      </c>
      <c r="H8" s="76" t="s">
        <v>22</v>
      </c>
      <c r="I8" s="76" t="s">
        <v>23</v>
      </c>
      <c r="J8" s="76" t="s">
        <v>12</v>
      </c>
      <c r="K8" s="76" t="s">
        <v>22</v>
      </c>
      <c r="L8" s="76" t="s">
        <v>23</v>
      </c>
      <c r="M8" s="76" t="s">
        <v>12</v>
      </c>
      <c r="N8" s="76" t="s">
        <v>22</v>
      </c>
      <c r="O8" s="76" t="s">
        <v>23</v>
      </c>
      <c r="P8" s="33" t="s">
        <v>12</v>
      </c>
      <c r="Q8" s="33" t="s">
        <v>22</v>
      </c>
      <c r="R8" s="33" t="s">
        <v>23</v>
      </c>
      <c r="S8" s="33" t="s">
        <v>12</v>
      </c>
      <c r="T8" s="33" t="s">
        <v>22</v>
      </c>
      <c r="U8" s="33" t="s">
        <v>23</v>
      </c>
      <c r="V8" s="33" t="s">
        <v>12</v>
      </c>
      <c r="W8" s="33" t="s">
        <v>22</v>
      </c>
      <c r="X8" s="33" t="s">
        <v>23</v>
      </c>
      <c r="Y8" s="33" t="s">
        <v>12</v>
      </c>
      <c r="Z8" s="33" t="s">
        <v>22</v>
      </c>
      <c r="AA8" s="33" t="s">
        <v>23</v>
      </c>
      <c r="AB8" s="33" t="s">
        <v>12</v>
      </c>
      <c r="AC8" s="33" t="s">
        <v>22</v>
      </c>
      <c r="AD8" s="59" t="s">
        <v>23</v>
      </c>
      <c r="AE8" s="46" t="s">
        <v>12</v>
      </c>
      <c r="AF8" s="45" t="s">
        <v>22</v>
      </c>
      <c r="AG8" s="45" t="s">
        <v>23</v>
      </c>
      <c r="AH8" s="45" t="s">
        <v>12</v>
      </c>
      <c r="AI8" s="45" t="s">
        <v>22</v>
      </c>
      <c r="AJ8" s="45" t="s">
        <v>23</v>
      </c>
      <c r="AK8" s="45" t="s">
        <v>12</v>
      </c>
      <c r="AL8" s="45" t="s">
        <v>22</v>
      </c>
      <c r="AM8" s="45" t="s">
        <v>23</v>
      </c>
      <c r="AN8" s="45" t="s">
        <v>12</v>
      </c>
      <c r="AO8" s="45" t="s">
        <v>22</v>
      </c>
      <c r="AP8" s="45" t="s">
        <v>23</v>
      </c>
      <c r="AQ8" s="45" t="s">
        <v>12</v>
      </c>
      <c r="AR8" s="45" t="s">
        <v>22</v>
      </c>
      <c r="AS8" s="45" t="s">
        <v>23</v>
      </c>
      <c r="AT8" s="45" t="s">
        <v>12</v>
      </c>
      <c r="AU8" s="45" t="s">
        <v>22</v>
      </c>
      <c r="AV8" s="47" t="s">
        <v>23</v>
      </c>
      <c r="AW8" s="227"/>
      <c r="AX8" s="229"/>
      <c r="AY8" s="231"/>
    </row>
    <row r="9" spans="1:51" ht="99.75" customHeight="1" x14ac:dyDescent="0.25">
      <c r="B9" s="56">
        <f>'Հ3 Մաս 2'!B11</f>
        <v>1157</v>
      </c>
      <c r="C9" s="56">
        <f>'Հ3 Մաս 2'!C11</f>
        <v>42003</v>
      </c>
      <c r="D9" s="56" t="str">
        <f>'Հ3 Մաս 2'!D11</f>
        <v>Եվրոպական ներդրումային բանկի աջակցությամբ իրականացվող Երևանի մետրոպոլիտենի վերակառուցման երկրորդ ծրագիր</v>
      </c>
      <c r="E9" s="20" t="s">
        <v>266</v>
      </c>
      <c r="F9" s="35" t="s">
        <v>267</v>
      </c>
      <c r="G9" s="21">
        <f>H9+I9</f>
        <v>6000</v>
      </c>
      <c r="H9" s="25">
        <v>5000</v>
      </c>
      <c r="I9" s="25">
        <v>1000</v>
      </c>
      <c r="J9" s="21">
        <f>K9+L9</f>
        <v>3245.3799999999997</v>
      </c>
      <c r="K9" s="152">
        <f>'[1]Հ7 Ձև2 եվրո'!$H$13</f>
        <v>2500.3799999999997</v>
      </c>
      <c r="L9" s="152">
        <f>'[1]Հ7 Ձև2 եվրո'!$J$9</f>
        <v>745</v>
      </c>
      <c r="M9" s="21">
        <f>N9+O9</f>
        <v>1855.1</v>
      </c>
      <c r="N9" s="25">
        <v>1583.6</v>
      </c>
      <c r="O9" s="25">
        <v>271.5</v>
      </c>
      <c r="P9" s="21">
        <f>Q9+R9</f>
        <v>542</v>
      </c>
      <c r="Q9" s="25">
        <v>495</v>
      </c>
      <c r="R9" s="25">
        <v>47</v>
      </c>
      <c r="S9" s="21">
        <f>T9+U9</f>
        <v>421</v>
      </c>
      <c r="T9" s="25">
        <v>421</v>
      </c>
      <c r="U9" s="25">
        <v>0</v>
      </c>
      <c r="V9" s="21">
        <f>W9+X9</f>
        <v>242.6</v>
      </c>
      <c r="W9" s="25">
        <v>242.6</v>
      </c>
      <c r="X9" s="25">
        <v>0</v>
      </c>
      <c r="Y9" s="21">
        <f>Z9+AA9</f>
        <v>0</v>
      </c>
      <c r="Z9" s="25">
        <v>0</v>
      </c>
      <c r="AA9" s="25">
        <v>0</v>
      </c>
      <c r="AB9" s="21">
        <f>AC9+AD9</f>
        <v>0</v>
      </c>
      <c r="AC9" s="25">
        <v>0</v>
      </c>
      <c r="AD9" s="49">
        <v>0</v>
      </c>
      <c r="AE9" s="48">
        <f>AF9+AG9</f>
        <v>0</v>
      </c>
      <c r="AF9" s="25"/>
      <c r="AG9" s="25"/>
      <c r="AH9" s="21">
        <f>AI9+AJ9</f>
        <v>242.6</v>
      </c>
      <c r="AI9" s="25">
        <f>W9</f>
        <v>242.6</v>
      </c>
      <c r="AJ9" s="25">
        <v>0</v>
      </c>
      <c r="AK9" s="21">
        <f>AL9+AM9</f>
        <v>0</v>
      </c>
      <c r="AL9" s="25">
        <v>0</v>
      </c>
      <c r="AM9" s="25">
        <v>0</v>
      </c>
      <c r="AN9" s="21">
        <f>AO9+AP9</f>
        <v>0</v>
      </c>
      <c r="AO9" s="25">
        <v>0</v>
      </c>
      <c r="AP9" s="25">
        <v>0</v>
      </c>
      <c r="AQ9" s="21">
        <f>AR9+AS9</f>
        <v>0</v>
      </c>
      <c r="AR9" s="25">
        <v>0</v>
      </c>
      <c r="AS9" s="25">
        <v>0</v>
      </c>
      <c r="AT9" s="21">
        <f>AU9+AV9</f>
        <v>242.6</v>
      </c>
      <c r="AU9" s="25">
        <v>242.6</v>
      </c>
      <c r="AV9" s="49">
        <v>0</v>
      </c>
      <c r="AW9" s="54"/>
      <c r="AX9" s="25"/>
      <c r="AY9" s="49"/>
    </row>
    <row r="10" spans="1:51" x14ac:dyDescent="0.25">
      <c r="B10" s="56"/>
      <c r="C10" s="19"/>
      <c r="D10" s="19"/>
      <c r="E10" s="35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49"/>
      <c r="AE10" s="48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49"/>
      <c r="AW10" s="54"/>
      <c r="AX10" s="25"/>
      <c r="AY10" s="49"/>
    </row>
    <row r="11" spans="1:51" x14ac:dyDescent="0.25">
      <c r="B11" s="56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49"/>
      <c r="AE11" s="48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49"/>
      <c r="AW11" s="54"/>
      <c r="AX11" s="25"/>
      <c r="AY11" s="49"/>
    </row>
    <row r="12" spans="1:51" x14ac:dyDescent="0.25">
      <c r="B12" s="56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49"/>
      <c r="AE12" s="48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49"/>
      <c r="AW12" s="54"/>
      <c r="AX12" s="25"/>
      <c r="AY12" s="49"/>
    </row>
    <row r="13" spans="1:51" x14ac:dyDescent="0.25">
      <c r="B13" s="56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49"/>
      <c r="AE13" s="48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49"/>
      <c r="AW13" s="54"/>
      <c r="AX13" s="25"/>
      <c r="AY13" s="49"/>
    </row>
    <row r="14" spans="1:51" x14ac:dyDescent="0.25">
      <c r="B14" s="56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49"/>
      <c r="AE14" s="48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49"/>
      <c r="AW14" s="54"/>
      <c r="AX14" s="25"/>
      <c r="AY14" s="49"/>
    </row>
    <row r="15" spans="1:51" x14ac:dyDescent="0.25">
      <c r="B15" s="56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49"/>
      <c r="AE15" s="48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49"/>
      <c r="AW15" s="54"/>
      <c r="AX15" s="25"/>
      <c r="AY15" s="49"/>
    </row>
    <row r="16" spans="1:51" x14ac:dyDescent="0.25">
      <c r="B16" s="56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49"/>
      <c r="AE16" s="48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49"/>
      <c r="AW16" s="54"/>
      <c r="AX16" s="25"/>
      <c r="AY16" s="49"/>
    </row>
    <row r="17" spans="1:51" x14ac:dyDescent="0.25">
      <c r="B17" s="57"/>
      <c r="C17" s="34"/>
      <c r="D17" s="34"/>
      <c r="E17" s="35"/>
      <c r="F17" s="34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49"/>
      <c r="AE17" s="48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49"/>
      <c r="AW17" s="54"/>
      <c r="AX17" s="25"/>
      <c r="AY17" s="49"/>
    </row>
    <row r="18" spans="1:51" ht="17.25" x14ac:dyDescent="0.25">
      <c r="A18" s="32"/>
      <c r="B18" s="234" t="s">
        <v>43</v>
      </c>
      <c r="C18" s="235"/>
      <c r="D18" s="235"/>
      <c r="E18" s="235"/>
      <c r="F18" s="235"/>
      <c r="G18" s="36">
        <f t="shared" ref="G18:AV18" si="14">SUM(G9:G17)</f>
        <v>6000</v>
      </c>
      <c r="H18" s="36">
        <f t="shared" si="14"/>
        <v>5000</v>
      </c>
      <c r="I18" s="36">
        <f t="shared" si="14"/>
        <v>1000</v>
      </c>
      <c r="J18" s="36">
        <f t="shared" si="14"/>
        <v>3245.3799999999997</v>
      </c>
      <c r="K18" s="36">
        <f t="shared" si="14"/>
        <v>2500.3799999999997</v>
      </c>
      <c r="L18" s="36">
        <f t="shared" si="14"/>
        <v>745</v>
      </c>
      <c r="M18" s="36">
        <f t="shared" si="14"/>
        <v>1855.1</v>
      </c>
      <c r="N18" s="36">
        <f t="shared" si="14"/>
        <v>1583.6</v>
      </c>
      <c r="O18" s="36">
        <f t="shared" si="14"/>
        <v>271.5</v>
      </c>
      <c r="P18" s="36">
        <f t="shared" si="14"/>
        <v>542</v>
      </c>
      <c r="Q18" s="36">
        <f t="shared" si="14"/>
        <v>495</v>
      </c>
      <c r="R18" s="36">
        <f t="shared" si="14"/>
        <v>47</v>
      </c>
      <c r="S18" s="36">
        <f t="shared" si="14"/>
        <v>421</v>
      </c>
      <c r="T18" s="36">
        <f t="shared" si="14"/>
        <v>421</v>
      </c>
      <c r="U18" s="36">
        <f t="shared" si="14"/>
        <v>0</v>
      </c>
      <c r="V18" s="36">
        <f t="shared" si="14"/>
        <v>242.6</v>
      </c>
      <c r="W18" s="36">
        <f t="shared" si="14"/>
        <v>242.6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242.6</v>
      </c>
      <c r="AI18" s="36">
        <f t="shared" si="14"/>
        <v>242.6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242.6</v>
      </c>
      <c r="AU18" s="36">
        <f t="shared" si="14"/>
        <v>242.6</v>
      </c>
      <c r="AV18" s="50">
        <f t="shared" si="14"/>
        <v>0</v>
      </c>
      <c r="AW18" s="48" t="s">
        <v>46</v>
      </c>
      <c r="AX18" s="36" t="s">
        <v>46</v>
      </c>
      <c r="AY18" s="50" t="s">
        <v>46</v>
      </c>
    </row>
    <row r="19" spans="1:51" x14ac:dyDescent="0.25">
      <c r="B19" s="234" t="s">
        <v>25</v>
      </c>
      <c r="C19" s="235"/>
      <c r="D19" s="235"/>
      <c r="E19" s="235"/>
      <c r="F19" s="235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46</v>
      </c>
      <c r="AX19" s="36" t="s">
        <v>46</v>
      </c>
      <c r="AY19" s="50" t="s">
        <v>46</v>
      </c>
    </row>
    <row r="20" spans="1:51" x14ac:dyDescent="0.25">
      <c r="B20" s="234" t="s">
        <v>26</v>
      </c>
      <c r="C20" s="235"/>
      <c r="D20" s="235"/>
      <c r="E20" s="235"/>
      <c r="F20" s="235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46</v>
      </c>
      <c r="AX20" s="36" t="s">
        <v>46</v>
      </c>
      <c r="AY20" s="50" t="s">
        <v>46</v>
      </c>
    </row>
    <row r="21" spans="1:51" ht="17.25" customHeight="1" x14ac:dyDescent="0.25"/>
    <row r="23" spans="1:51" x14ac:dyDescent="0.25">
      <c r="B23" s="85" t="s">
        <v>248</v>
      </c>
      <c r="C23" s="65"/>
      <c r="D23" s="66"/>
      <c r="M23" s="153">
        <f>K9+N9</f>
        <v>4083.9799999999996</v>
      </c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BEB1-FDEB-42CE-A262-B31CB93AAE76}">
  <sheetPr>
    <tabColor theme="0" tint="-0.14999847407452621"/>
  </sheetPr>
  <dimension ref="A1:AY23"/>
  <sheetViews>
    <sheetView topLeftCell="A4" workbookViewId="0">
      <selection activeCell="AI9" sqref="AI9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0" customFormat="1" ht="22.5" customHeight="1" x14ac:dyDescent="0.25">
      <c r="A1" s="70" t="s">
        <v>134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25">
      <c r="A3" s="70" t="s">
        <v>136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2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.75" thickBot="1" x14ac:dyDescent="0.3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269</v>
      </c>
      <c r="AX5" s="65"/>
    </row>
    <row r="6" spans="1:51" ht="40.5" customHeight="1" x14ac:dyDescent="0.25">
      <c r="A6" s="71"/>
      <c r="B6" s="239" t="s">
        <v>8</v>
      </c>
      <c r="C6" s="238"/>
      <c r="D6" s="238" t="s">
        <v>54</v>
      </c>
      <c r="E6" s="238" t="s">
        <v>45</v>
      </c>
      <c r="F6" s="238" t="s">
        <v>137</v>
      </c>
      <c r="G6" s="238" t="s">
        <v>124</v>
      </c>
      <c r="H6" s="238"/>
      <c r="I6" s="238"/>
      <c r="J6" s="238" t="s">
        <v>148</v>
      </c>
      <c r="K6" s="238"/>
      <c r="L6" s="238"/>
      <c r="M6" s="238" t="s">
        <v>149</v>
      </c>
      <c r="N6" s="238"/>
      <c r="O6" s="238"/>
      <c r="P6" s="236" t="s">
        <v>150</v>
      </c>
      <c r="Q6" s="236"/>
      <c r="R6" s="236"/>
      <c r="S6" s="236" t="s">
        <v>24</v>
      </c>
      <c r="T6" s="236"/>
      <c r="U6" s="236"/>
      <c r="V6" s="236" t="s">
        <v>18</v>
      </c>
      <c r="W6" s="236"/>
      <c r="X6" s="236"/>
      <c r="Y6" s="236"/>
      <c r="Z6" s="236"/>
      <c r="AA6" s="236"/>
      <c r="AB6" s="236"/>
      <c r="AC6" s="236"/>
      <c r="AD6" s="237"/>
      <c r="AE6" s="242" t="s">
        <v>152</v>
      </c>
      <c r="AF6" s="224"/>
      <c r="AG6" s="224"/>
      <c r="AH6" s="224" t="s">
        <v>153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5"/>
      <c r="AW6" s="226" t="s">
        <v>30</v>
      </c>
      <c r="AX6" s="228" t="s">
        <v>31</v>
      </c>
      <c r="AY6" s="230" t="s">
        <v>154</v>
      </c>
    </row>
    <row r="7" spans="1:51" ht="25.5" customHeight="1" x14ac:dyDescent="0.25">
      <c r="A7" s="71"/>
      <c r="B7" s="24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15"/>
      <c r="Q7" s="215"/>
      <c r="R7" s="215"/>
      <c r="S7" s="215"/>
      <c r="T7" s="215"/>
      <c r="U7" s="215"/>
      <c r="V7" s="215" t="s">
        <v>19</v>
      </c>
      <c r="W7" s="215"/>
      <c r="X7" s="215"/>
      <c r="Y7" s="215" t="s">
        <v>118</v>
      </c>
      <c r="Z7" s="215"/>
      <c r="AA7" s="215"/>
      <c r="AB7" s="215" t="s">
        <v>142</v>
      </c>
      <c r="AC7" s="215"/>
      <c r="AD7" s="241"/>
      <c r="AE7" s="243"/>
      <c r="AF7" s="232"/>
      <c r="AG7" s="232"/>
      <c r="AH7" s="232" t="s">
        <v>32</v>
      </c>
      <c r="AI7" s="232"/>
      <c r="AJ7" s="232"/>
      <c r="AK7" s="232" t="s">
        <v>33</v>
      </c>
      <c r="AL7" s="232"/>
      <c r="AM7" s="232"/>
      <c r="AN7" s="232" t="s">
        <v>34</v>
      </c>
      <c r="AO7" s="232"/>
      <c r="AP7" s="232"/>
      <c r="AQ7" s="232" t="s">
        <v>35</v>
      </c>
      <c r="AR7" s="232"/>
      <c r="AS7" s="232"/>
      <c r="AT7" s="232" t="s">
        <v>36</v>
      </c>
      <c r="AU7" s="232"/>
      <c r="AV7" s="233"/>
      <c r="AW7" s="227"/>
      <c r="AX7" s="229"/>
      <c r="AY7" s="231"/>
    </row>
    <row r="8" spans="1:51" ht="126" customHeight="1" x14ac:dyDescent="0.25">
      <c r="A8" s="71"/>
      <c r="B8" s="74" t="s">
        <v>2</v>
      </c>
      <c r="C8" s="75" t="s">
        <v>27</v>
      </c>
      <c r="D8" s="201"/>
      <c r="E8" s="201"/>
      <c r="F8" s="201"/>
      <c r="G8" s="76" t="s">
        <v>12</v>
      </c>
      <c r="H8" s="76" t="s">
        <v>22</v>
      </c>
      <c r="I8" s="76" t="s">
        <v>23</v>
      </c>
      <c r="J8" s="76" t="s">
        <v>12</v>
      </c>
      <c r="K8" s="76" t="s">
        <v>22</v>
      </c>
      <c r="L8" s="76" t="s">
        <v>23</v>
      </c>
      <c r="M8" s="76" t="s">
        <v>12</v>
      </c>
      <c r="N8" s="76" t="s">
        <v>22</v>
      </c>
      <c r="O8" s="76" t="s">
        <v>23</v>
      </c>
      <c r="P8" s="33" t="s">
        <v>12</v>
      </c>
      <c r="Q8" s="33" t="s">
        <v>22</v>
      </c>
      <c r="R8" s="33" t="s">
        <v>23</v>
      </c>
      <c r="S8" s="33" t="s">
        <v>12</v>
      </c>
      <c r="T8" s="33" t="s">
        <v>22</v>
      </c>
      <c r="U8" s="33" t="s">
        <v>23</v>
      </c>
      <c r="V8" s="33" t="s">
        <v>12</v>
      </c>
      <c r="W8" s="33" t="s">
        <v>22</v>
      </c>
      <c r="X8" s="33" t="s">
        <v>23</v>
      </c>
      <c r="Y8" s="33" t="s">
        <v>12</v>
      </c>
      <c r="Z8" s="33" t="s">
        <v>22</v>
      </c>
      <c r="AA8" s="33" t="s">
        <v>23</v>
      </c>
      <c r="AB8" s="33" t="s">
        <v>12</v>
      </c>
      <c r="AC8" s="33" t="s">
        <v>22</v>
      </c>
      <c r="AD8" s="59" t="s">
        <v>23</v>
      </c>
      <c r="AE8" s="46" t="s">
        <v>12</v>
      </c>
      <c r="AF8" s="45" t="s">
        <v>22</v>
      </c>
      <c r="AG8" s="45" t="s">
        <v>23</v>
      </c>
      <c r="AH8" s="45" t="s">
        <v>12</v>
      </c>
      <c r="AI8" s="45" t="s">
        <v>22</v>
      </c>
      <c r="AJ8" s="45" t="s">
        <v>23</v>
      </c>
      <c r="AK8" s="45" t="s">
        <v>12</v>
      </c>
      <c r="AL8" s="45" t="s">
        <v>22</v>
      </c>
      <c r="AM8" s="45" t="s">
        <v>23</v>
      </c>
      <c r="AN8" s="45" t="s">
        <v>12</v>
      </c>
      <c r="AO8" s="45" t="s">
        <v>22</v>
      </c>
      <c r="AP8" s="45" t="s">
        <v>23</v>
      </c>
      <c r="AQ8" s="45" t="s">
        <v>12</v>
      </c>
      <c r="AR8" s="45" t="s">
        <v>22</v>
      </c>
      <c r="AS8" s="45" t="s">
        <v>23</v>
      </c>
      <c r="AT8" s="45" t="s">
        <v>12</v>
      </c>
      <c r="AU8" s="45" t="s">
        <v>22</v>
      </c>
      <c r="AV8" s="47" t="s">
        <v>23</v>
      </c>
      <c r="AW8" s="227"/>
      <c r="AX8" s="229"/>
      <c r="AY8" s="231"/>
    </row>
    <row r="9" spans="1:51" ht="99.75" customHeight="1" x14ac:dyDescent="0.25">
      <c r="B9" s="56">
        <f>'Հ3 Մաս 2'!B11</f>
        <v>1157</v>
      </c>
      <c r="C9" s="56">
        <f>'Հ3 Մաս 2'!C11</f>
        <v>42003</v>
      </c>
      <c r="D9" s="56" t="str">
        <f>'Հ3 Մաս 2'!D11</f>
        <v>Եվրոպական ներդրումային բանկի աջակցությամբ իրականացվող Երևանի մետրոպոլիտենի վերակառուցման երկրորդ ծրագիր</v>
      </c>
      <c r="E9" s="20" t="s">
        <v>266</v>
      </c>
      <c r="F9" s="35" t="s">
        <v>267</v>
      </c>
      <c r="G9" s="21">
        <f>H9+I9</f>
        <v>3271482.78</v>
      </c>
      <c r="H9" s="25">
        <f>'[1]Հ7Ձև 1 դրամ'!$H$13</f>
        <v>2726235.65</v>
      </c>
      <c r="I9" s="25">
        <f>'[1]Հ7Ձև 1 դրամ'!$I$13</f>
        <v>545247.13</v>
      </c>
      <c r="J9" s="21">
        <f>K9+L9</f>
        <v>1774008.25</v>
      </c>
      <c r="K9" s="152">
        <v>1343751.5</v>
      </c>
      <c r="L9" s="152">
        <v>430256.75</v>
      </c>
      <c r="M9" s="21">
        <f>N9+O9</f>
        <v>758965.94000000006</v>
      </c>
      <c r="N9" s="25">
        <v>659086.14</v>
      </c>
      <c r="O9" s="25">
        <v>99879.8</v>
      </c>
      <c r="P9" s="21">
        <f>Q9+R9</f>
        <v>227918</v>
      </c>
      <c r="Q9" s="25">
        <v>208153</v>
      </c>
      <c r="R9" s="25">
        <v>19765</v>
      </c>
      <c r="S9" s="21">
        <f>T9+U9</f>
        <v>515245.00999999989</v>
      </c>
      <c r="T9" s="152">
        <f>H9-K9-N9-Q9</f>
        <v>515245.00999999989</v>
      </c>
      <c r="U9" s="25">
        <v>0</v>
      </c>
      <c r="V9" s="21">
        <f>W9+X9</f>
        <v>100000</v>
      </c>
      <c r="W9" s="25">
        <v>100000</v>
      </c>
      <c r="X9" s="25">
        <v>0</v>
      </c>
      <c r="Y9" s="21">
        <f>Z9+AA9</f>
        <v>0</v>
      </c>
      <c r="Z9" s="25"/>
      <c r="AA9" s="25"/>
      <c r="AB9" s="21">
        <f>AC9+AD9</f>
        <v>0</v>
      </c>
      <c r="AC9" s="25"/>
      <c r="AD9" s="49"/>
      <c r="AE9" s="48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49"/>
      <c r="AW9" s="54"/>
      <c r="AX9" s="25"/>
      <c r="AY9" s="49"/>
    </row>
    <row r="10" spans="1:51" x14ac:dyDescent="0.25">
      <c r="B10" s="56"/>
      <c r="C10" s="19"/>
      <c r="D10" s="19"/>
      <c r="E10" s="35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49"/>
      <c r="AE10" s="48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49"/>
      <c r="AW10" s="54"/>
      <c r="AX10" s="25"/>
      <c r="AY10" s="49"/>
    </row>
    <row r="11" spans="1:51" x14ac:dyDescent="0.25">
      <c r="B11" s="56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49"/>
      <c r="AE11" s="48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49"/>
      <c r="AW11" s="54"/>
      <c r="AX11" s="25"/>
      <c r="AY11" s="49"/>
    </row>
    <row r="12" spans="1:51" x14ac:dyDescent="0.25">
      <c r="B12" s="56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49"/>
      <c r="AE12" s="48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49"/>
      <c r="AW12" s="54"/>
      <c r="AX12" s="25"/>
      <c r="AY12" s="49"/>
    </row>
    <row r="13" spans="1:51" x14ac:dyDescent="0.25">
      <c r="B13" s="56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49"/>
      <c r="AE13" s="48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49"/>
      <c r="AW13" s="54"/>
      <c r="AX13" s="25"/>
      <c r="AY13" s="49"/>
    </row>
    <row r="14" spans="1:51" x14ac:dyDescent="0.25">
      <c r="B14" s="56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49"/>
      <c r="AE14" s="48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49"/>
      <c r="AW14" s="54"/>
      <c r="AX14" s="25"/>
      <c r="AY14" s="49"/>
    </row>
    <row r="15" spans="1:51" x14ac:dyDescent="0.25">
      <c r="B15" s="56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49"/>
      <c r="AE15" s="48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49"/>
      <c r="AW15" s="54"/>
      <c r="AX15" s="25"/>
      <c r="AY15" s="49"/>
    </row>
    <row r="16" spans="1:51" x14ac:dyDescent="0.25">
      <c r="B16" s="56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49"/>
      <c r="AE16" s="48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49"/>
      <c r="AW16" s="54"/>
      <c r="AX16" s="25"/>
      <c r="AY16" s="49"/>
    </row>
    <row r="17" spans="1:51" x14ac:dyDescent="0.25">
      <c r="B17" s="57"/>
      <c r="C17" s="34"/>
      <c r="D17" s="34"/>
      <c r="E17" s="35"/>
      <c r="F17" s="34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49"/>
      <c r="AE17" s="48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49"/>
      <c r="AW17" s="54"/>
      <c r="AX17" s="25"/>
      <c r="AY17" s="49"/>
    </row>
    <row r="18" spans="1:51" ht="17.25" x14ac:dyDescent="0.25">
      <c r="A18" s="32"/>
      <c r="B18" s="234" t="s">
        <v>43</v>
      </c>
      <c r="C18" s="235"/>
      <c r="D18" s="235"/>
      <c r="E18" s="235"/>
      <c r="F18" s="235"/>
      <c r="G18" s="36">
        <f t="shared" ref="G18:AV18" si="14">SUM(G9:G17)</f>
        <v>3271482.78</v>
      </c>
      <c r="H18" s="36">
        <f t="shared" si="14"/>
        <v>2726235.65</v>
      </c>
      <c r="I18" s="36">
        <f t="shared" si="14"/>
        <v>545247.13</v>
      </c>
      <c r="J18" s="36">
        <f t="shared" si="14"/>
        <v>1774008.25</v>
      </c>
      <c r="K18" s="36">
        <f t="shared" si="14"/>
        <v>1343751.5</v>
      </c>
      <c r="L18" s="36">
        <f t="shared" si="14"/>
        <v>430256.75</v>
      </c>
      <c r="M18" s="36">
        <f t="shared" si="14"/>
        <v>758965.94000000006</v>
      </c>
      <c r="N18" s="36">
        <f t="shared" si="14"/>
        <v>659086.14</v>
      </c>
      <c r="O18" s="36">
        <f t="shared" si="14"/>
        <v>99879.8</v>
      </c>
      <c r="P18" s="36">
        <f t="shared" si="14"/>
        <v>227918</v>
      </c>
      <c r="Q18" s="36">
        <f t="shared" si="14"/>
        <v>208153</v>
      </c>
      <c r="R18" s="36">
        <f t="shared" si="14"/>
        <v>19765</v>
      </c>
      <c r="S18" s="36">
        <f t="shared" si="14"/>
        <v>515245.00999999989</v>
      </c>
      <c r="T18" s="36">
        <f t="shared" si="14"/>
        <v>515245.00999999989</v>
      </c>
      <c r="U18" s="36">
        <f t="shared" si="14"/>
        <v>0</v>
      </c>
      <c r="V18" s="36">
        <f t="shared" si="14"/>
        <v>100000</v>
      </c>
      <c r="W18" s="36">
        <f t="shared" si="14"/>
        <v>100000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50">
        <f t="shared" si="14"/>
        <v>0</v>
      </c>
      <c r="AW18" s="48" t="s">
        <v>46</v>
      </c>
      <c r="AX18" s="36" t="s">
        <v>46</v>
      </c>
      <c r="AY18" s="50" t="s">
        <v>46</v>
      </c>
    </row>
    <row r="19" spans="1:51" x14ac:dyDescent="0.25">
      <c r="B19" s="234" t="s">
        <v>25</v>
      </c>
      <c r="C19" s="235"/>
      <c r="D19" s="235"/>
      <c r="E19" s="235"/>
      <c r="F19" s="235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46</v>
      </c>
      <c r="AX19" s="36" t="s">
        <v>46</v>
      </c>
      <c r="AY19" s="50" t="s">
        <v>46</v>
      </c>
    </row>
    <row r="20" spans="1:51" x14ac:dyDescent="0.25">
      <c r="B20" s="234" t="s">
        <v>26</v>
      </c>
      <c r="C20" s="235"/>
      <c r="D20" s="235"/>
      <c r="E20" s="235"/>
      <c r="F20" s="235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46</v>
      </c>
      <c r="AX20" s="36" t="s">
        <v>46</v>
      </c>
      <c r="AY20" s="50" t="s">
        <v>46</v>
      </c>
    </row>
    <row r="21" spans="1:51" ht="17.25" customHeight="1" x14ac:dyDescent="0.25"/>
    <row r="23" spans="1:51" x14ac:dyDescent="0.25">
      <c r="B23" s="85" t="s">
        <v>248</v>
      </c>
      <c r="C23" s="65"/>
      <c r="D23" s="66"/>
      <c r="K23" s="153"/>
    </row>
  </sheetData>
  <mergeCells count="26">
    <mergeCell ref="B18:F18"/>
    <mergeCell ref="B19:F19"/>
    <mergeCell ref="B20:F20"/>
    <mergeCell ref="AW6:AW8"/>
    <mergeCell ref="AX6:AX8"/>
    <mergeCell ref="M6:O7"/>
    <mergeCell ref="P6:R7"/>
    <mergeCell ref="S6:U7"/>
    <mergeCell ref="B6:C7"/>
    <mergeCell ref="D6:D8"/>
    <mergeCell ref="E6:E8"/>
    <mergeCell ref="F6:F8"/>
    <mergeCell ref="G6:I7"/>
    <mergeCell ref="J6:L7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</mergeCells>
  <dataValidations count="1">
    <dataValidation type="list" allowBlank="1" showInputMessage="1" showErrorMessage="1" sqref="E9:E17" xr:uid="{F480E3F9-89FB-4424-91CA-6CEAF2D9BAE3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Ձև1 (2)</vt:lpstr>
      <vt:lpstr>Հ7 Ձև2 (2)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2025-02-14T10:23:00Z</dcterms:modified>
</cp:coreProperties>
</file>