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0" yWindow="0" windowWidth="15390" windowHeight="8085" tabRatio="627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1_AMD" sheetId="26" r:id="rId9"/>
    <sheet name="Հ7 Ձև2" sheetId="19" r:id="rId10"/>
    <sheet name="Հ7 Ձև3" sheetId="20" r:id="rId11"/>
    <sheet name="Հ8" sheetId="10" r:id="rId12"/>
    <sheet name="Հ9" sheetId="12" r:id="rId13"/>
    <sheet name="Հ10" sheetId="16" r:id="rId14"/>
    <sheet name="Հ11" sheetId="25" r:id="rId15"/>
    <sheet name="Լրացման պահանջներ" sheetId="14" r:id="rId16"/>
  </sheets>
  <definedNames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2'!$H$28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  <definedName name="_xlnm._FilterDatabase" localSheetId="14" hidden="1">Հ11!$B$5:$T$6</definedName>
  </definedNames>
  <calcPr calcId="124519"/>
</workbook>
</file>

<file path=xl/calcChain.xml><?xml version="1.0" encoding="utf-8"?>
<calcChain xmlns="http://schemas.openxmlformats.org/spreadsheetml/2006/main">
  <c r="AP12" i="26"/>
  <c r="AR10"/>
  <c r="AS10"/>
  <c r="AR11"/>
  <c r="AR20" s="1"/>
  <c r="AS11"/>
  <c r="AR12"/>
  <c r="AS12"/>
  <c r="AQ12" s="1"/>
  <c r="AR13"/>
  <c r="AS13"/>
  <c r="AS9"/>
  <c r="AR9"/>
  <c r="AO10"/>
  <c r="AP10"/>
  <c r="AO11"/>
  <c r="AO20" s="1"/>
  <c r="AP11"/>
  <c r="AO12"/>
  <c r="AP20"/>
  <c r="AO13"/>
  <c r="AP13"/>
  <c r="AP9"/>
  <c r="AO9"/>
  <c r="AL10"/>
  <c r="AM10"/>
  <c r="AK10" s="1"/>
  <c r="AL11"/>
  <c r="AL20" s="1"/>
  <c r="AM11"/>
  <c r="AV11" s="1"/>
  <c r="AL12"/>
  <c r="AM12"/>
  <c r="AM20" s="1"/>
  <c r="AL13"/>
  <c r="AM13"/>
  <c r="AM9"/>
  <c r="AL9"/>
  <c r="AI10"/>
  <c r="AJ10"/>
  <c r="AJ19" s="1"/>
  <c r="AI11"/>
  <c r="AI20" s="1"/>
  <c r="AJ11"/>
  <c r="AI12"/>
  <c r="AJ12"/>
  <c r="AJ20" s="1"/>
  <c r="AI13"/>
  <c r="AH13" s="1"/>
  <c r="AJ13"/>
  <c r="AJ9"/>
  <c r="AI9"/>
  <c r="AG13"/>
  <c r="AF13"/>
  <c r="AF19" s="1"/>
  <c r="AG12"/>
  <c r="AF12"/>
  <c r="AG11"/>
  <c r="AF11"/>
  <c r="AE11" s="1"/>
  <c r="AG10"/>
  <c r="AF10"/>
  <c r="AE10" s="1"/>
  <c r="AG9"/>
  <c r="AF9"/>
  <c r="AF20" s="1"/>
  <c r="AC10"/>
  <c r="AD10"/>
  <c r="AD19" s="1"/>
  <c r="AC11"/>
  <c r="AC20" s="1"/>
  <c r="AD11"/>
  <c r="AC12"/>
  <c r="AD12"/>
  <c r="AD20" s="1"/>
  <c r="AC13"/>
  <c r="AC19" s="1"/>
  <c r="AD13"/>
  <c r="AD9"/>
  <c r="AC9"/>
  <c r="Z10"/>
  <c r="AA10"/>
  <c r="Y10" s="1"/>
  <c r="Z11"/>
  <c r="Z20" s="1"/>
  <c r="AA11"/>
  <c r="Z12"/>
  <c r="AA12"/>
  <c r="Y12" s="1"/>
  <c r="Z13"/>
  <c r="AA13"/>
  <c r="Y13" s="1"/>
  <c r="AA9"/>
  <c r="Z9"/>
  <c r="Z18" s="1"/>
  <c r="W10"/>
  <c r="X10"/>
  <c r="W11"/>
  <c r="W20" s="1"/>
  <c r="X11"/>
  <c r="W12"/>
  <c r="X12"/>
  <c r="X20" s="1"/>
  <c r="W13"/>
  <c r="W19" s="1"/>
  <c r="X13"/>
  <c r="V13" s="1"/>
  <c r="X9"/>
  <c r="W9"/>
  <c r="N10"/>
  <c r="O10"/>
  <c r="M10" s="1"/>
  <c r="M19" s="1"/>
  <c r="N11"/>
  <c r="M11" s="1"/>
  <c r="O11"/>
  <c r="N12"/>
  <c r="O12"/>
  <c r="N13"/>
  <c r="T13" s="1"/>
  <c r="S13" s="1"/>
  <c r="O13"/>
  <c r="N18"/>
  <c r="K10"/>
  <c r="L10"/>
  <c r="K11"/>
  <c r="L11"/>
  <c r="K12"/>
  <c r="L12"/>
  <c r="K13"/>
  <c r="L13"/>
  <c r="L9"/>
  <c r="K9"/>
  <c r="H11"/>
  <c r="I11"/>
  <c r="H12"/>
  <c r="I12"/>
  <c r="H13"/>
  <c r="I13"/>
  <c r="I9"/>
  <c r="I10"/>
  <c r="H10"/>
  <c r="H9"/>
  <c r="H18" s="1"/>
  <c r="AG20"/>
  <c r="U20"/>
  <c r="R20"/>
  <c r="Q20"/>
  <c r="O20"/>
  <c r="N20"/>
  <c r="L20"/>
  <c r="K20"/>
  <c r="I20"/>
  <c r="AR19"/>
  <c r="AO19"/>
  <c r="AL19"/>
  <c r="AI19"/>
  <c r="AG19"/>
  <c r="AA19"/>
  <c r="Z19"/>
  <c r="U19"/>
  <c r="R19"/>
  <c r="Q19"/>
  <c r="O19"/>
  <c r="N19"/>
  <c r="L19"/>
  <c r="K19"/>
  <c r="I19"/>
  <c r="H19"/>
  <c r="AM18"/>
  <c r="AI18"/>
  <c r="AG18"/>
  <c r="U18"/>
  <c r="R18"/>
  <c r="Q18"/>
  <c r="L18"/>
  <c r="K18"/>
  <c r="AT17"/>
  <c r="AQ17"/>
  <c r="AN17"/>
  <c r="AK17"/>
  <c r="AH17"/>
  <c r="AE17"/>
  <c r="AB17"/>
  <c r="Y17"/>
  <c r="V17"/>
  <c r="S17"/>
  <c r="P17"/>
  <c r="M17"/>
  <c r="J17"/>
  <c r="G17"/>
  <c r="AT16"/>
  <c r="AQ16"/>
  <c r="AN16"/>
  <c r="AK16"/>
  <c r="AH16"/>
  <c r="AE16"/>
  <c r="AB16"/>
  <c r="Y16"/>
  <c r="V16"/>
  <c r="S16"/>
  <c r="P16"/>
  <c r="M16"/>
  <c r="J16"/>
  <c r="G16"/>
  <c r="AT15"/>
  <c r="AQ15"/>
  <c r="AN15"/>
  <c r="AK15"/>
  <c r="AH15"/>
  <c r="AE15"/>
  <c r="AB15"/>
  <c r="Y15"/>
  <c r="V15"/>
  <c r="S15"/>
  <c r="P15"/>
  <c r="M15"/>
  <c r="J15"/>
  <c r="G15"/>
  <c r="AT14"/>
  <c r="AQ14"/>
  <c r="AN14"/>
  <c r="AK14"/>
  <c r="AH14"/>
  <c r="AE14"/>
  <c r="AB14"/>
  <c r="Y14"/>
  <c r="V14"/>
  <c r="S14"/>
  <c r="P14"/>
  <c r="M14"/>
  <c r="J14"/>
  <c r="G14"/>
  <c r="P13"/>
  <c r="M13"/>
  <c r="J13"/>
  <c r="G13"/>
  <c r="AU12"/>
  <c r="AN12"/>
  <c r="AK12"/>
  <c r="AH12"/>
  <c r="T12"/>
  <c r="S12" s="1"/>
  <c r="P12"/>
  <c r="M12"/>
  <c r="J12"/>
  <c r="G12"/>
  <c r="AQ11"/>
  <c r="AN11"/>
  <c r="Y11"/>
  <c r="T11"/>
  <c r="S11" s="1"/>
  <c r="P11"/>
  <c r="J11"/>
  <c r="G11"/>
  <c r="AU10"/>
  <c r="AQ10"/>
  <c r="V10"/>
  <c r="T10"/>
  <c r="P10"/>
  <c r="J10"/>
  <c r="AV9"/>
  <c r="AU9"/>
  <c r="AQ9"/>
  <c r="AN9"/>
  <c r="AK9"/>
  <c r="AH9"/>
  <c r="AB9"/>
  <c r="Y9"/>
  <c r="V9"/>
  <c r="P9"/>
  <c r="M9"/>
  <c r="J9"/>
  <c r="J20" s="1"/>
  <c r="AV9" i="9"/>
  <c r="AV10"/>
  <c r="AV11"/>
  <c r="AV12"/>
  <c r="AV13"/>
  <c r="AU10"/>
  <c r="AU11"/>
  <c r="AU12"/>
  <c r="AU13"/>
  <c r="AU9"/>
  <c r="AE12" i="26" l="1"/>
  <c r="AS18"/>
  <c r="AQ13"/>
  <c r="AQ19" s="1"/>
  <c r="AP19"/>
  <c r="AV13"/>
  <c r="AN13"/>
  <c r="AK13"/>
  <c r="AK19" s="1"/>
  <c r="AL18"/>
  <c r="W18"/>
  <c r="V19"/>
  <c r="Y19"/>
  <c r="X18"/>
  <c r="AS19"/>
  <c r="AS20"/>
  <c r="AQ20"/>
  <c r="AR18"/>
  <c r="AN20"/>
  <c r="AN10"/>
  <c r="AN19" s="1"/>
  <c r="AP18"/>
  <c r="AO18"/>
  <c r="AM19"/>
  <c r="AK11"/>
  <c r="AV10"/>
  <c r="AV19" s="1"/>
  <c r="AH10"/>
  <c r="AH19" s="1"/>
  <c r="AV12"/>
  <c r="AT12" s="1"/>
  <c r="AU13"/>
  <c r="AT13" s="1"/>
  <c r="AH11"/>
  <c r="AH20" s="1"/>
  <c r="AU11"/>
  <c r="AT11" s="1"/>
  <c r="AJ18"/>
  <c r="AT9"/>
  <c r="AE13"/>
  <c r="AE18" s="1"/>
  <c r="AF18"/>
  <c r="AE9"/>
  <c r="AE20" s="1"/>
  <c r="AB12"/>
  <c r="AD18"/>
  <c r="AB11"/>
  <c r="AB20" s="1"/>
  <c r="AB13"/>
  <c r="AC18"/>
  <c r="AB10"/>
  <c r="AB19" s="1"/>
  <c r="Y20"/>
  <c r="AA20"/>
  <c r="AA18"/>
  <c r="V11"/>
  <c r="V20" s="1"/>
  <c r="X19"/>
  <c r="V12"/>
  <c r="P19"/>
  <c r="P20"/>
  <c r="M20"/>
  <c r="O18"/>
  <c r="J19"/>
  <c r="I18"/>
  <c r="T19"/>
  <c r="G10"/>
  <c r="G19" s="1"/>
  <c r="S10"/>
  <c r="S19" s="1"/>
  <c r="H20"/>
  <c r="G9"/>
  <c r="G20" s="1"/>
  <c r="T9"/>
  <c r="S9" s="1"/>
  <c r="S20" s="1"/>
  <c r="P18"/>
  <c r="AQ18"/>
  <c r="J18"/>
  <c r="AH18"/>
  <c r="M18"/>
  <c r="Y18"/>
  <c r="AK18" l="1"/>
  <c r="AB18"/>
  <c r="AN18"/>
  <c r="AV18"/>
  <c r="AK20"/>
  <c r="AU20"/>
  <c r="AV20"/>
  <c r="AT20"/>
  <c r="AT10"/>
  <c r="AU18"/>
  <c r="AU19"/>
  <c r="AE19"/>
  <c r="V18"/>
  <c r="T20"/>
  <c r="T18"/>
  <c r="S18"/>
  <c r="G18"/>
  <c r="AT19" l="1"/>
  <c r="AT18"/>
  <c r="T12" i="9" l="1"/>
  <c r="T13"/>
  <c r="T11"/>
  <c r="T10"/>
  <c r="T9" l="1"/>
  <c r="I8" i="1" l="1"/>
  <c r="J8"/>
  <c r="K8"/>
  <c r="H8" l="1"/>
  <c r="G8"/>
  <c r="J24" i="22" l="1"/>
  <c r="K24"/>
  <c r="G17" i="19" l="1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F17"/>
  <c r="H6" i="22" l="1"/>
  <c r="K6"/>
  <c r="L6"/>
  <c r="I6"/>
  <c r="L24"/>
  <c r="H24"/>
  <c r="I24" l="1"/>
  <c r="J11" i="20" l="1"/>
  <c r="J10" s="1"/>
  <c r="J9" s="1"/>
  <c r="AR16" i="19"/>
  <c r="AR15"/>
  <c r="AR14"/>
  <c r="AR13"/>
  <c r="AR12"/>
  <c r="AR11"/>
  <c r="AR10"/>
  <c r="AR9"/>
  <c r="AR8"/>
  <c r="Z16"/>
  <c r="Z15"/>
  <c r="Z14"/>
  <c r="Z13"/>
  <c r="Z12"/>
  <c r="Z11"/>
  <c r="Z10"/>
  <c r="Z9"/>
  <c r="Z8"/>
  <c r="W16"/>
  <c r="W15"/>
  <c r="W14"/>
  <c r="W13"/>
  <c r="W12"/>
  <c r="W11"/>
  <c r="W10"/>
  <c r="W9"/>
  <c r="W8"/>
  <c r="T16"/>
  <c r="T15"/>
  <c r="T14"/>
  <c r="T13"/>
  <c r="T12"/>
  <c r="T11"/>
  <c r="T10"/>
  <c r="T9"/>
  <c r="T8"/>
  <c r="N16"/>
  <c r="K16"/>
  <c r="N15"/>
  <c r="K15"/>
  <c r="N14"/>
  <c r="K14"/>
  <c r="N13"/>
  <c r="K13"/>
  <c r="N12"/>
  <c r="K12"/>
  <c r="N11"/>
  <c r="K11"/>
  <c r="N10"/>
  <c r="K10"/>
  <c r="N9"/>
  <c r="K9"/>
  <c r="N8"/>
  <c r="K8"/>
  <c r="AO16"/>
  <c r="AL16"/>
  <c r="AI16"/>
  <c r="AF16"/>
  <c r="AC16"/>
  <c r="AO15"/>
  <c r="AL15"/>
  <c r="AI15"/>
  <c r="AF15"/>
  <c r="AC15"/>
  <c r="AO14"/>
  <c r="AL14"/>
  <c r="AI14"/>
  <c r="AF14"/>
  <c r="AC14"/>
  <c r="AO13"/>
  <c r="AL13"/>
  <c r="AI13"/>
  <c r="AF13"/>
  <c r="AC13"/>
  <c r="AO12"/>
  <c r="AL12"/>
  <c r="AI12"/>
  <c r="AF12"/>
  <c r="AC12"/>
  <c r="AO11"/>
  <c r="AL11"/>
  <c r="AI11"/>
  <c r="AF11"/>
  <c r="AC11"/>
  <c r="AO10"/>
  <c r="AL10"/>
  <c r="AI10"/>
  <c r="AF10"/>
  <c r="AC10"/>
  <c r="AO9"/>
  <c r="AL9"/>
  <c r="AI9"/>
  <c r="AF9"/>
  <c r="AC9"/>
  <c r="AO8"/>
  <c r="AL8"/>
  <c r="AI8"/>
  <c r="AF8"/>
  <c r="AC8"/>
  <c r="H20" i="9"/>
  <c r="AV20"/>
  <c r="AU20"/>
  <c r="AS20"/>
  <c r="AR20"/>
  <c r="AP20"/>
  <c r="AO20"/>
  <c r="AM20"/>
  <c r="AL20"/>
  <c r="AJ20"/>
  <c r="AI20"/>
  <c r="AG20"/>
  <c r="AF20"/>
  <c r="AD20"/>
  <c r="AC20"/>
  <c r="AA20"/>
  <c r="Z20"/>
  <c r="X20"/>
  <c r="W20"/>
  <c r="U20"/>
  <c r="T20"/>
  <c r="R20"/>
  <c r="Q20"/>
  <c r="O20"/>
  <c r="N20"/>
  <c r="L20"/>
  <c r="K20"/>
  <c r="I20"/>
  <c r="AV19"/>
  <c r="AU19"/>
  <c r="AS19"/>
  <c r="AR19"/>
  <c r="AP19"/>
  <c r="AO19"/>
  <c r="AM19"/>
  <c r="AL19"/>
  <c r="AJ19"/>
  <c r="AI19"/>
  <c r="AG19"/>
  <c r="AF19"/>
  <c r="AD19"/>
  <c r="AC19"/>
  <c r="AA19"/>
  <c r="Z19"/>
  <c r="X19"/>
  <c r="W19"/>
  <c r="U19"/>
  <c r="T19"/>
  <c r="R19"/>
  <c r="Q19"/>
  <c r="O19"/>
  <c r="N19"/>
  <c r="L19"/>
  <c r="K19"/>
  <c r="I19"/>
  <c r="H19"/>
  <c r="AV18"/>
  <c r="AU18"/>
  <c r="AS18"/>
  <c r="AR18"/>
  <c r="AP18"/>
  <c r="AO18"/>
  <c r="AM18"/>
  <c r="AL18"/>
  <c r="AJ18"/>
  <c r="AI18"/>
  <c r="AG18"/>
  <c r="AF18"/>
  <c r="AD18"/>
  <c r="AC18"/>
  <c r="AA18"/>
  <c r="Z18"/>
  <c r="X18"/>
  <c r="W18"/>
  <c r="U18"/>
  <c r="T18"/>
  <c r="R18"/>
  <c r="Q18"/>
  <c r="O18"/>
  <c r="N18"/>
  <c r="L18"/>
  <c r="K18"/>
  <c r="I18"/>
  <c r="H18"/>
  <c r="AT17"/>
  <c r="AQ17"/>
  <c r="AN17"/>
  <c r="AK17"/>
  <c r="AH17"/>
  <c r="AE17"/>
  <c r="AB17"/>
  <c r="Y17"/>
  <c r="V17"/>
  <c r="S17"/>
  <c r="P17"/>
  <c r="M17"/>
  <c r="J17"/>
  <c r="G17"/>
  <c r="AT16"/>
  <c r="AQ16"/>
  <c r="AN16"/>
  <c r="AK16"/>
  <c r="AH16"/>
  <c r="AE16"/>
  <c r="AB16"/>
  <c r="Y16"/>
  <c r="V16"/>
  <c r="S16"/>
  <c r="P16"/>
  <c r="M16"/>
  <c r="J16"/>
  <c r="G16"/>
  <c r="AT15"/>
  <c r="AQ15"/>
  <c r="AN15"/>
  <c r="AK15"/>
  <c r="AH15"/>
  <c r="AE15"/>
  <c r="AB15"/>
  <c r="Y15"/>
  <c r="V15"/>
  <c r="S15"/>
  <c r="P15"/>
  <c r="M15"/>
  <c r="J15"/>
  <c r="G15"/>
  <c r="AT14"/>
  <c r="AQ14"/>
  <c r="AN14"/>
  <c r="AK14"/>
  <c r="AH14"/>
  <c r="AE14"/>
  <c r="AB14"/>
  <c r="Y14"/>
  <c r="V14"/>
  <c r="S14"/>
  <c r="P14"/>
  <c r="M14"/>
  <c r="J14"/>
  <c r="G14"/>
  <c r="AT13"/>
  <c r="AQ13"/>
  <c r="AN13"/>
  <c r="AK13"/>
  <c r="AH13"/>
  <c r="AE13"/>
  <c r="AE19" s="1"/>
  <c r="AB13"/>
  <c r="Y13"/>
  <c r="V13"/>
  <c r="S13"/>
  <c r="P13"/>
  <c r="M13"/>
  <c r="J13"/>
  <c r="G13"/>
  <c r="AT12"/>
  <c r="AQ12"/>
  <c r="AN12"/>
  <c r="AK12"/>
  <c r="AH12"/>
  <c r="AE12"/>
  <c r="AB12"/>
  <c r="Y12"/>
  <c r="V12"/>
  <c r="S12"/>
  <c r="P12"/>
  <c r="M12"/>
  <c r="J12"/>
  <c r="G12"/>
  <c r="AT11"/>
  <c r="AQ11"/>
  <c r="AN11"/>
  <c r="AK11"/>
  <c r="AH11"/>
  <c r="AE11"/>
  <c r="AB11"/>
  <c r="Y11"/>
  <c r="V11"/>
  <c r="S11"/>
  <c r="P11"/>
  <c r="M11"/>
  <c r="J11"/>
  <c r="G11"/>
  <c r="AT10"/>
  <c r="AQ10"/>
  <c r="AN10"/>
  <c r="AN19" s="1"/>
  <c r="AK10"/>
  <c r="AK19" s="1"/>
  <c r="AH10"/>
  <c r="AE10"/>
  <c r="AB10"/>
  <c r="Y10"/>
  <c r="V10"/>
  <c r="S10"/>
  <c r="P10"/>
  <c r="P19" s="1"/>
  <c r="M10"/>
  <c r="M19" s="1"/>
  <c r="J10"/>
  <c r="J19" s="1"/>
  <c r="G10"/>
  <c r="AT9"/>
  <c r="AQ9"/>
  <c r="AN9"/>
  <c r="AK9"/>
  <c r="AK20" s="1"/>
  <c r="AH9"/>
  <c r="AE9"/>
  <c r="AE20" s="1"/>
  <c r="AB9"/>
  <c r="Y9"/>
  <c r="V9"/>
  <c r="V20" s="1"/>
  <c r="S9"/>
  <c r="S20" s="1"/>
  <c r="P9"/>
  <c r="M9"/>
  <c r="J9"/>
  <c r="G9"/>
  <c r="G20" s="1"/>
  <c r="AQ20" l="1"/>
  <c r="Y19"/>
  <c r="Y20"/>
  <c r="AB20"/>
  <c r="AH20"/>
  <c r="AH19"/>
  <c r="AQ19"/>
  <c r="AT19"/>
  <c r="AN20"/>
  <c r="M20"/>
  <c r="AT20"/>
  <c r="AB19"/>
  <c r="V19"/>
  <c r="S19"/>
  <c r="P20"/>
  <c r="J20"/>
  <c r="G19"/>
  <c r="M18"/>
  <c r="AK18"/>
  <c r="S18"/>
  <c r="AE18"/>
  <c r="G18"/>
  <c r="Y18"/>
  <c r="J18"/>
  <c r="V18"/>
  <c r="AH18"/>
  <c r="AT18"/>
  <c r="AQ18"/>
  <c r="AB18"/>
  <c r="AN18"/>
  <c r="P18"/>
  <c r="R12" i="20" l="1"/>
  <c r="R11" s="1"/>
  <c r="R10" s="1"/>
  <c r="R9" s="1"/>
  <c r="I11"/>
  <c r="I10" s="1"/>
  <c r="I9" s="1"/>
  <c r="K11"/>
  <c r="K10" s="1"/>
  <c r="K9" s="1"/>
  <c r="L11"/>
  <c r="L10" s="1"/>
  <c r="L9" s="1"/>
  <c r="M11"/>
  <c r="M10" s="1"/>
  <c r="M9" s="1"/>
  <c r="N11"/>
  <c r="N10" s="1"/>
  <c r="N9" s="1"/>
  <c r="O11"/>
  <c r="O10" s="1"/>
  <c r="O9" s="1"/>
  <c r="P11"/>
  <c r="P10" s="1"/>
  <c r="P9" s="1"/>
  <c r="Q11"/>
  <c r="Q10" s="1"/>
  <c r="Q9" s="1"/>
  <c r="H11"/>
  <c r="H10"/>
  <c r="H9"/>
  <c r="F16" i="12" l="1"/>
  <c r="G16"/>
  <c r="E16"/>
  <c r="E17" i="19" l="1"/>
  <c r="Q16"/>
  <c r="H16"/>
  <c r="E16"/>
  <c r="Q15"/>
  <c r="H15"/>
  <c r="E15"/>
  <c r="Q14"/>
  <c r="H14"/>
  <c r="E14"/>
  <c r="Q13"/>
  <c r="H13"/>
  <c r="E13"/>
  <c r="Q12"/>
  <c r="H12"/>
  <c r="H17" s="1"/>
  <c r="E12"/>
  <c r="Q11"/>
  <c r="H11"/>
  <c r="E11"/>
  <c r="Q10"/>
  <c r="H10"/>
  <c r="E10"/>
  <c r="Q9"/>
  <c r="H9"/>
  <c r="E9"/>
  <c r="Q8"/>
  <c r="H8"/>
  <c r="E8"/>
  <c r="F8" i="8" l="1"/>
  <c r="G8"/>
  <c r="H8"/>
  <c r="J8"/>
  <c r="K8"/>
  <c r="L8"/>
  <c r="N8"/>
  <c r="O8"/>
  <c r="P8"/>
  <c r="R8"/>
  <c r="S8"/>
  <c r="T8"/>
  <c r="U8"/>
  <c r="V8"/>
  <c r="W8"/>
  <c r="X8"/>
  <c r="U7"/>
  <c r="U6"/>
  <c r="U5"/>
  <c r="Q7"/>
  <c r="Q6"/>
  <c r="Q5"/>
  <c r="M7"/>
  <c r="M6"/>
  <c r="M5"/>
  <c r="I7"/>
  <c r="I6"/>
  <c r="I5"/>
  <c r="I8" s="1"/>
  <c r="E6"/>
  <c r="E7"/>
  <c r="E5"/>
  <c r="D6" i="7"/>
  <c r="E6"/>
  <c r="F6"/>
  <c r="G6"/>
  <c r="D9"/>
  <c r="E9"/>
  <c r="F9"/>
  <c r="G9"/>
  <c r="C9"/>
  <c r="C6"/>
  <c r="Q8" i="8" l="1"/>
  <c r="E8"/>
  <c r="M8"/>
  <c r="D5" i="7"/>
  <c r="F5"/>
  <c r="G5"/>
  <c r="E5"/>
  <c r="C5"/>
  <c r="E8" i="10" l="1"/>
  <c r="E13" s="1"/>
  <c r="F8"/>
  <c r="F13" s="1"/>
  <c r="E12" l="1"/>
  <c r="F12"/>
  <c r="D8"/>
  <c r="D13" l="1"/>
  <c r="D12"/>
</calcChain>
</file>

<file path=xl/sharedStrings.xml><?xml version="1.0" encoding="utf-8"?>
<sst xmlns="http://schemas.openxmlformats.org/spreadsheetml/2006/main" count="674" uniqueCount="305">
  <si>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</si>
  <si>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</si>
  <si>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</si>
  <si>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</si>
  <si>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</si>
  <si>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</si>
  <si>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</si>
  <si>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</si>
  <si>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</si>
  <si>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</si>
  <si>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</si>
  <si>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</si>
  <si>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</si>
  <si>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</si>
  <si>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</si>
  <si>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</si>
  <si>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</si>
  <si>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</si>
  <si>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</si>
  <si>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</si>
  <si>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</si>
  <si>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</si>
  <si>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</si>
  <si>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</si>
  <si>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</si>
  <si>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</si>
  <si>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</si>
  <si>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</si>
  <si>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</si>
  <si>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</si>
  <si>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</si>
  <si>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</si>
  <si>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</si>
  <si>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</si>
  <si>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</si>
  <si>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</si>
  <si>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</si>
  <si>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</si>
  <si>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</si>
  <si>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</si>
  <si>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</si>
  <si>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</si>
  <si>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</si>
  <si>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</si>
  <si>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</si>
  <si>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</si>
  <si>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</si>
  <si>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</si>
  <si>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</si>
  <si>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</si>
  <si>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</si>
  <si>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</si>
  <si>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</si>
  <si>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</si>
  <si>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</si>
  <si>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</si>
  <si>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</si>
  <si>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</si>
  <si>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</si>
  <si>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</si>
  <si>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</si>
  <si>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</si>
  <si>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</si>
  <si>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</si>
  <si>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</si>
  <si>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</si>
  <si>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</si>
  <si>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</si>
  <si>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</si>
  <si>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</si>
  <si>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</si>
  <si>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</si>
  <si>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</si>
  <si>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</si>
  <si>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</si>
  <si>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</si>
  <si>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</si>
  <si>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</si>
  <si>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</si>
  <si>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</si>
  <si>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</si>
  <si>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</si>
  <si>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</si>
  <si>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</si>
  <si>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</si>
  <si>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</si>
  <si>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</si>
  <si>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</si>
  <si>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</si>
  <si>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</si>
  <si>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</si>
  <si>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</si>
  <si>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</si>
  <si>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</si>
  <si>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</si>
  <si>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</si>
  <si>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</si>
  <si>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</si>
  <si>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</si>
  <si>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</si>
  <si>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</si>
  <si>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</si>
  <si>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</si>
  <si>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</si>
  <si>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</si>
  <si>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</si>
  <si>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</si>
  <si>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</si>
  <si>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</si>
  <si>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</si>
  <si>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</si>
  <si>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</si>
  <si>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</si>
  <si>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</si>
  <si>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</si>
  <si>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</si>
  <si>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</si>
  <si>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</si>
  <si>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</si>
  <si>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</si>
  <si>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</si>
  <si>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</si>
  <si>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</si>
  <si>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</si>
  <si>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</si>
  <si>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</si>
  <si>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</si>
  <si>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</si>
  <si>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</si>
  <si>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</si>
  <si>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</si>
  <si>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</si>
  <si>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</si>
  <si>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</si>
  <si>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</si>
  <si>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</si>
  <si>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</si>
  <si>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</si>
  <si>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</si>
  <si>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</si>
  <si>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</si>
  <si>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</si>
  <si>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</si>
  <si>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</si>
  <si>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</si>
  <si>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</si>
  <si>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</si>
  <si>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</si>
  <si>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</si>
  <si>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</si>
  <si>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</si>
  <si>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</si>
  <si>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</si>
  <si>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</si>
  <si>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</si>
  <si>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</si>
  <si>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</si>
  <si>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</si>
  <si>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</si>
  <si>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</si>
  <si>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</si>
  <si>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</si>
  <si>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</si>
  <si>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</si>
  <si>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</si>
  <si>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</si>
  <si>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</si>
  <si>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</si>
  <si>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</si>
  <si>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</si>
  <si>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</si>
  <si>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</si>
  <si>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</si>
  <si>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</si>
  <si>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</si>
  <si>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</si>
  <si>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</si>
  <si>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</si>
  <si>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</si>
  <si>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</si>
  <si>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</si>
  <si>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</si>
  <si>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</si>
  <si>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</si>
  <si>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</si>
  <si>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</si>
  <si>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</si>
  <si>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</si>
  <si>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</si>
  <si>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</si>
  <si>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</si>
  <si>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</si>
  <si>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>Արդյունքային չափորոշիչը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</si>
  <si>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</si>
  <si>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</si>
  <si>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</si>
  <si>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</si>
  <si>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</si>
  <si>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</si>
  <si>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t xml:space="preserve"> Ծրագրի/միջոցառման դասիչը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</si>
  <si>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</si>
  <si>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</si>
  <si>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</si>
  <si>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t xml:space="preserve"> Ծրագրի նպատակը/Միջոցառման նկարագրությունը</t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</si>
  <si>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</si>
  <si>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</si>
  <si>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</si>
  <si>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</si>
  <si>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</si>
  <si>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</si>
  <si>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</si>
  <si>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</si>
  <si>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</si>
  <si>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</si>
  <si>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</si>
  <si>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t>Պետական մարմնի անվանումը _______________________________________________________________</t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</si>
  <si>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</si>
  <si>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</si>
  <si>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</si>
  <si>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</si>
  <si>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</si>
  <si>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</si>
  <si>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</si>
  <si>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</si>
  <si>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</si>
  <si>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</si>
  <si>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ՀՀ Տարածքային կառավարման և ենթակառուցվածքների նախարարություն</t>
  </si>
  <si>
    <t>Կառավարության 2021-2026 թթ. Ծրագիր, ոլորտային և/կամ այլ ռազմավարություն»: ՀՀ կառավարության 18/08/2021թ. թիվ 1363-Ա որոշմամբ հաստատաված ՀՀ կառավարության ծրագրի «3.2 Ճանապարհաշինություն» բաժին: Քաղաքի տնտեսական, սոցիալական և էկոլոգիական զարգացման, ինչպես նաև ազգաբնակչության կենսամակարդակի բարելավման կարևոր նախադրյալ է հիմնանորորգված ճանապարհային ցանցը ուղեկցող կոմունիկացիաներով, այդ թվում ջրահեռացումն ու արդիականցված փողոցային լուսավորությունը, որը կնպաստի զբոսաշրջիկների թվի աճին, նոր աշխատատեղերի ստեղծմանն ու քաղաքացիների անվտանգության մակարդակի բարձրացմանը։</t>
  </si>
  <si>
    <t>Ծրագրի Գ և Դ Տրանշերի վերանայված շրջանակի իրագործման արդյունքում կունենանք ամբողջովին հիմնանորոգված ճանապարհային ցանցով՝ մաքուր մայթերով և խնամված սիզամարգերով և արդիականացված արտաքին լուսավորության համակարգով թաղամասեր, որտեղ բնակվում է քաղաքի բնակչության շուրջ 20%: Տրամադրվող տրանսֆերտների ծավալն ավելանում է 2,7 մլն եվրոի չափով, ծրագրի անմկջական շահառուներ են հանդիսանում Գյումրի քաղաքի Անի և Ավստրիական թաղամասերի բնակիչները։</t>
  </si>
  <si>
    <t>Շենքերի և Շինությունների շինարարություն և կապիտալ վերանորոգում, Ճանապարհաշինություն, հիմնանորոգված ճանապարհային ցանց իր ենթակառուցվածքներով</t>
  </si>
  <si>
    <t xml:space="preserve"> Ծրագիր</t>
  </si>
  <si>
    <t xml:space="preserve"> Միջոցառում</t>
  </si>
  <si>
    <t>Գյումրու քաղաքային ճանապարհների  ծրագիր</t>
  </si>
  <si>
    <t xml:space="preserve"> Վերակառուցման և զարգացման եվրոպական բանկի աջակցությամբ իրականացվող Գյումրու քաղաքային ճանապարհների տեխնիկական համագործակցության   դրամաշնորհային ծրագիր</t>
  </si>
  <si>
    <t xml:space="preserve"> Վերակառուցման և զարգացման եվրոպական բանկի աջակցությամբ իրականացվող Գյումրու քաղաքային ճանապարհների դրամաշնորհային ծրագիր (Տրանշ Ա, Բ, Գ)</t>
  </si>
  <si>
    <t xml:space="preserve"> 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ծրագրի շրջանակներում ճանապարհների վերակառուցման և փողոցների լուսավորության արդիականացում	</t>
  </si>
  <si>
    <t xml:space="preserve"> Վերակառուցման և զարգացման եվրոպական բանկի աջակցությամբ իրականացվող Գյումրու քաղաքային ճանապարհների  ծրագիր</t>
  </si>
  <si>
    <t xml:space="preserve"> Վերակառուցման և զարգացման եվրոպական բանկի աջակցությամբ իրականացվող Գյումրու քաղաքային ճանապարհների տեխնիկական համագործակցության վարկային ծրագիր	</t>
  </si>
  <si>
    <t xml:space="preserve">Գյումրու ընտրված փողոցների (ներառյալ հետիոտնային անցումների ցանցը և ջրահեռացման համակարգը) վերակառուցում </t>
  </si>
  <si>
    <t xml:space="preserve">Գյումրու ճանապարհների վերակառուցման և փողոցային լուսավորության արդիականացման խորհրդատվական աջակցություն </t>
  </si>
  <si>
    <t xml:space="preserve"> Գյումրու ընտրված փողոցների (ներառյալ հետիոտնային անցումների ցանցը և ջրահեռացման համակարգը) վերակառուցում, Գյումրու փողոցային լուսավորության արդիականացում՛ փողոցային լուսավորության ավտոմատ կառավարման համակարգի տեղադրում</t>
  </si>
  <si>
    <t xml:space="preserve"> Գյումրու ճանապարհների վերակառուցմանը և փողոցային լուսավորության արդիականացմանը խորհրդատվական աջակցություն, մանրամասն նախագծերի պատրաստում, շին աշխատանքների ընթացքում տեխնիկական և հեղինակային վերահսկողության իրականացում</t>
  </si>
  <si>
    <t xml:space="preserve"> ԲԳԿ/Ծրագրի /միջոցառման անվանումը</t>
  </si>
  <si>
    <t>Հիմնանորոգված և ավելի անվտանգ փողոցներ և նվազ արտանետումներով և էներգաարդյունավետ փողոցային լուսավորության արդիականացված ցանց</t>
  </si>
  <si>
    <t xml:space="preserve"> Տրանսֆերտների տրամադրում </t>
  </si>
  <si>
    <t xml:space="preserve"> Վերջնական արդյունքի նկարագրությունը/Միջոցառման տեսակը</t>
  </si>
  <si>
    <t xml:space="preserve">Համայնքային ճանապարհների հիմնանորոգում և փողոցային լուսավորության ցանցի արդիականացում: </t>
  </si>
  <si>
    <t>հիմնանորոգված ճանապարհային ցանց</t>
  </si>
  <si>
    <t>15-20 կմ հիմնանորոգված ճանապարհ, լուսավորություն քաղաքի բոլոր առաջնային փողոցներում</t>
  </si>
  <si>
    <t>շուրջ 43 կմ հիմնանորոգված ճանապարհ, Անի և ավստրիական թաղամասերի, Շիրակացի փողոցի լուսավորություն</t>
  </si>
  <si>
    <r>
      <t xml:space="preserve">Կառավարության 2021-2026 թթ. Ծրագիր, ոլորտային և/կամ այլ ռազմավարություն»:
ՀՀ կառավարության 18/08/2021թ. թիվ 1363-Ա որոշմամբ հաստատաված ՀՀ կառավարության ծրագրի «3.2 Ճանապարհաշինություն» բաժին: </t>
    </r>
    <r>
      <rPr>
        <i/>
        <sz val="8"/>
        <color rgb="FF222222"/>
        <rFont val="GHEA Grapalat"/>
        <family val="3"/>
      </rPr>
      <t>Քաղաքի տնտեսական, սոցիալական և էկոլոգիական զարգացման, ինչպես նաև ազգաբնակչության կենսամակարդակի բարելավման կարևոր նախադրյալ է հիմնանորորգված ճանապարհային ցանցը ուղեկցող կոմունիկացիաներով, այդ թվում ջրահեռացումն ու արդիականցված փողոցային լուսավորությունը, որը կնպաստի զբոսաշրջիկների թվի աճին, նոր աշխատատեղերի ստեղծմանն ու քաղաքացիների անվտանգության մակարդակի բարձրացմանը։</t>
    </r>
  </si>
  <si>
    <t>Այո</t>
  </si>
  <si>
    <t>ՀՀ տարածքային կառավարման և ենթակառուցվածքների նախարարություն</t>
  </si>
  <si>
    <t>ՄԱՍ 4. ՊԵՏԱԿԱՆ ՄԱՐՄՆԻ ԳԾՈՎ ԱՐԴՅՈՒՆՔԱՅԻՆ (ԿԱՏԱՐՈՂԱԿԱՆ) ՑՈՒՑԱՆԻՇՆԵՐԸ</t>
  </si>
  <si>
    <t>Վերակառուցման և զարգացման եվրոպական բանկի աջակցությամբ իրականացվող Գյումրու քաղաքային ճանապարհների տեխնիկական համագործակցության   դրամաշնորհային ծրագիր</t>
  </si>
  <si>
    <t>Գյումրի քաղաքի շարժականության ակտիվների կառավարման և բարելավման պլանի մշակման խորհրդատվական ծառայություն՛ տոկոս</t>
  </si>
  <si>
    <t xml:space="preserve">  Ընտրված փողոցների շին աշխատանքների տեխնիկական և հեղինակային հսկողություն՛ հատ </t>
  </si>
  <si>
    <t xml:space="preserve"> Ընտրված փողոցների համար կազմակերպվող մրցութային և գնման փաթեթների թիվը` հատ</t>
  </si>
  <si>
    <t>Վերակառուցման և զարգացման եվրոպական բանկի աջակցությամբ իրականացվող Գյումրու քաղաքային ճանապարհների  ծրագիր</t>
  </si>
  <si>
    <t xml:space="preserve">Գյումրու Անի և Ավստրիական թաղամասերի փողոցների (ներառյալ հետիոտնային անցումների ցանցը և ջրահեռացման համակարգը) հիմնանորոգում </t>
  </si>
  <si>
    <t>2025թ. (հաստատված բյուջե)</t>
  </si>
  <si>
    <r>
      <t xml:space="preserve"> Միջոցառում</t>
    </r>
    <r>
      <rPr>
        <vertAlign val="superscript"/>
        <sz val="9"/>
        <rFont val="GHEA Grapalat"/>
        <family val="3"/>
      </rPr>
      <t/>
    </r>
  </si>
  <si>
    <t xml:space="preserve">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ծրագրի շրջանակներում ճանապարհների վերակառուցման և և փողոցների լուսավորության արդիականացում </t>
  </si>
  <si>
    <t>Վերակառուցման և զարգացման եվրոպական բանկի աջակցությամբ իրականացվող Գյումրու քաղաքային ճանապարհների դրամաշնորհային ծրագիր (Տրանշ Ա, Բ, Գ)</t>
  </si>
  <si>
    <t>Գյումրու Անի և Ավստրիական թաղամասերի փողոցների (ներառյալ հետիոտնային անցումների ցանցը և ջրահեռացման համակարգը) հիմնանորոգում, նշված թաղամասերի  և Շիրակացի փողոցի արտաքին լուսավորության համակարգի արդիականացում</t>
  </si>
  <si>
    <t xml:space="preserve"> Գյումրու ճանապարհների վերակառուցման և փողոցների լուսավորության արդիականացման աշխատանքների խորհրդատվական ծառայություններ՝ մանարամասն նախագծերի պատրաստում, տեխ․ հսկողության իրականացում </t>
  </si>
  <si>
    <t>Վերակառուցման և զարգացման եվրոպական բանկի աջակցությամբ իրականացվող Գյումրու քաղաքային ճանապարհների տեխնիկական համագործակցության վարկային ծրագիր</t>
  </si>
  <si>
    <t xml:space="preserve"> Գյումրու ճանապարհների վերակառուցման և փողոցների լուսավորության արդիականացման աշխատանքների խորհրդատվական ծառայություններ՝ մանարամասն նախագծերի պատրաստում, տեխ․ հսկողության իրականացում, Քաղաքային շարժականության ակտիվների կառավարման Համակարգչային ծրագրաշարի ձեռքբերում</t>
  </si>
  <si>
    <t xml:space="preserve">  Ընտրված փողոցների շին աշխատանքների տեխնիկական և հեղինակային հսկողություն, հատ</t>
  </si>
  <si>
    <t xml:space="preserve"> Ընտրված փողոցների մշակվող նախագծանախահաշվային փաստաթղթերի պայմանագրի կատարման մաս, տոկոս</t>
  </si>
  <si>
    <t>Քաղաքային շարժականության ակտիվների կառավարման Համակարգչային ծրագրաշար, հատ</t>
  </si>
  <si>
    <t xml:space="preserve"> Տեսակը</t>
  </si>
  <si>
    <t>Իրականացնողը/ ակտիվն օգտագործողը/ շահառուի ընտրության չափորոշիչը</t>
  </si>
  <si>
    <t xml:space="preserve">   Գյումրի քաղաքի հարակից մայթերով (միջինում 8-10մ լայնությամբ) հիմնանորոգման ենթակա փողոցներ՝ մետր</t>
  </si>
  <si>
    <t xml:space="preserve">   Գյումրի քաղաքի հարակից մայթերով (միջինում 5մ լայնությամբ) հիմնանորոգման ենթակա փողոցներ՝ մետր</t>
  </si>
  <si>
    <t xml:space="preserve">   Գյումրի քաղաքի հարակից մայթերով (միջինում 6մ լայնությամբ) հիմնանորոգման ենթակա փողոցներ՝ մետր</t>
  </si>
  <si>
    <t xml:space="preserve">   Գյումրի քաղաքի հարակից մայթերով (միջինում 14-20մ լայնությամբ) հիմնանորոգման ենթակա փողոցներ՝ մետր</t>
  </si>
  <si>
    <t xml:space="preserve">   Գյումրի քաղաքի փողոցների անձրևաջրերի հեռացման համակարգի հիմնանորոգում փողոցներ՝ հատ</t>
  </si>
  <si>
    <t xml:space="preserve">   Գյումրի քաղաքի Անի և Ավստրրական թաղամասերի և Շիրակացի փողոցի արտաքին լուսավորության համակարգի արդիականացում՝ հատ</t>
  </si>
  <si>
    <t>1. Հիմնական ռազմավարական նպատակները և գերակա վերջնական արդյունքները</t>
  </si>
  <si>
    <t>2. Բյուջետային ծրագրերում կատարվող հիմնական փոփոխությունները</t>
  </si>
  <si>
    <t>3.Կապիտալ բնույթի հիմնական միջոցառումները</t>
  </si>
  <si>
    <t>4. Ֆինանսական ակտիվների կառավարմանն առնչվող միջոցառումները</t>
  </si>
  <si>
    <t>Ծրագրի դասիչը</t>
  </si>
  <si>
    <t>Ծրագրի անվանումը</t>
  </si>
  <si>
    <t>Չափորոշիչը</t>
  </si>
  <si>
    <t>Ցուցանիշը</t>
  </si>
  <si>
    <t>Ժամկետը</t>
  </si>
  <si>
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</si>
  <si>
    <t>Կապը ՄԱԿ-ի կայուն զարգացման նպատակների և ցուցանիշների հետ</t>
  </si>
  <si>
    <t>Նպատակը</t>
  </si>
  <si>
    <t xml:space="preserve">Գյումրու համայնքապետարան/Շահառուների ընտրության չափորոշիչները`  ՀՀ բնակչություն </t>
  </si>
  <si>
    <t xml:space="preserve"> Գյումրու ճանապարհների վերակառուցմանը և փողոցային լուսավորության արդիականացմանը, քաղաքային շարժականության ակտիվների կառավարման ու բարելավման խորհրդատվական աջակցություն </t>
  </si>
  <si>
    <t>ՄԱԿ-ի ԿԶՆ-ների 11․ «Կայուն քաղաքներ և համայնքներ» նպատակի, 11ա․ ենթաբաժին, 11․2․1 և 11․7․1 ցուցանիշներ։</t>
  </si>
  <si>
    <t>Վերակառուցման և զարգացման եվրոպական բանկի աջակցությամբ իրականացվող Գյումրու քաղաքային ճանապարհների տեխնիկական համագործակցության  դրամաշնորհային/վարկային ծրագիր</t>
  </si>
  <si>
    <t>Դրամաշնորհային ծրագիր</t>
  </si>
  <si>
    <t>Վարկային ծրագիր</t>
  </si>
  <si>
    <t>Շենքերի և շինությունների կապիտալ վերանորոգում</t>
  </si>
  <si>
    <t>Նախագծահետազոտական ծախսեր</t>
  </si>
  <si>
    <t xml:space="preserve"> Այլ ծախսեր</t>
  </si>
  <si>
    <t>Շենքերի և շինությունների շինարարություն</t>
  </si>
  <si>
    <t>Եվրո</t>
  </si>
  <si>
    <t>Ձևաչափ 1. Արտաքին աղբյուրներից ստացվող նպատակային վարկային և դրամաշնորհային ծախսային ծրագրեր</t>
  </si>
  <si>
    <t xml:space="preserve">Տնտեսագիտական դասակարգման </t>
  </si>
  <si>
    <t>Հազ․ ՀՀ դրամներով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</si>
</sst>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(* #,##0.00_);_(* \(#,##0.00\);_(* &quot;-&quot;??_);_(@_)"/>
    <numFmt numFmtId="165" formatCode="##,##0.0;\(##,##0.0\);\-"/>
    <numFmt numFmtId="166" formatCode="#,##0.0_);\(#,##0.0\)"/>
    <numFmt numFmtId="167" formatCode="_(* #,##0.0_);_(* \(#,##0.0\);_(* &quot;-&quot;??_);_(@_)"/>
    <numFmt numFmtId="168" formatCode="0.0000"/>
  </numFmts>
  <fonts count="87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  <font>
      <sz val="9"/>
      <color theme="1"/>
      <name val="Phonetics times"/>
      <charset val="204"/>
    </font>
    <font>
      <i/>
      <sz val="8"/>
      <color rgb="FF222222"/>
      <name val="GHEA Grapalat"/>
      <family val="3"/>
    </font>
    <font>
      <sz val="9"/>
      <color theme="1"/>
      <name val="Phonetic times"/>
      <charset val="204"/>
    </font>
    <font>
      <sz val="8"/>
      <color rgb="FF000000"/>
      <name val="Phonetic times"/>
      <charset val="204"/>
    </font>
    <font>
      <sz val="8"/>
      <color rgb="FF000000"/>
      <name val="Phonetic tiems armenia"/>
      <charset val="204"/>
    </font>
    <font>
      <sz val="9"/>
      <color theme="1"/>
      <name val="պհօնետից տիմես"/>
      <charset val="204"/>
    </font>
    <font>
      <sz val="9"/>
      <name val="պհօնետից տիմես"/>
      <charset val="204"/>
    </font>
    <font>
      <sz val="10"/>
      <name val="Times Armenian"/>
      <family val="1"/>
    </font>
    <font>
      <b/>
      <i/>
      <sz val="11"/>
      <name val="Calibri"/>
      <family val="2"/>
      <charset val="204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24" fillId="0" borderId="0"/>
    <xf numFmtId="0" fontId="25" fillId="17" borderId="33" applyNumberFormat="0" applyFont="0" applyAlignment="0" applyProtection="0"/>
    <xf numFmtId="0" fontId="28" fillId="0" borderId="0">
      <alignment horizontal="left" vertical="top" wrapText="1"/>
    </xf>
    <xf numFmtId="0" fontId="29" fillId="0" borderId="0" applyNumberFormat="0" applyFill="0" applyBorder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2" fillId="0" borderId="28" applyNumberFormat="0" applyFill="0" applyAlignment="0" applyProtection="0"/>
    <xf numFmtId="0" fontId="32" fillId="0" borderId="0" applyNumberFormat="0" applyFill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5" fillId="13" borderId="0" applyNumberFormat="0" applyBorder="0" applyAlignment="0" applyProtection="0"/>
    <xf numFmtId="0" fontId="36" fillId="14" borderId="29" applyNumberFormat="0" applyAlignment="0" applyProtection="0"/>
    <xf numFmtId="0" fontId="37" fillId="15" borderId="30" applyNumberFormat="0" applyAlignment="0" applyProtection="0"/>
    <xf numFmtId="0" fontId="38" fillId="15" borderId="29" applyNumberFormat="0" applyAlignment="0" applyProtection="0"/>
    <xf numFmtId="0" fontId="39" fillId="0" borderId="31" applyNumberFormat="0" applyFill="0" applyAlignment="0" applyProtection="0"/>
    <xf numFmtId="0" fontId="40" fillId="16" borderId="32" applyNumberFormat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34" applyNumberFormat="0" applyFill="0" applyAlignment="0" applyProtection="0"/>
    <xf numFmtId="0" fontId="43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43" fillId="21" borderId="0" applyNumberFormat="0" applyBorder="0" applyAlignment="0" applyProtection="0"/>
    <xf numFmtId="0" fontId="43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43" fillId="29" borderId="0" applyNumberFormat="0" applyBorder="0" applyAlignment="0" applyProtection="0"/>
    <xf numFmtId="0" fontId="43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43" fillId="33" borderId="0" applyNumberFormat="0" applyBorder="0" applyAlignment="0" applyProtection="0"/>
    <xf numFmtId="0" fontId="43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43" fillId="37" borderId="0" applyNumberFormat="0" applyBorder="0" applyAlignment="0" applyProtection="0"/>
    <xf numFmtId="0" fontId="43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43" fillId="41" borderId="0" applyNumberFormat="0" applyBorder="0" applyAlignment="0" applyProtection="0"/>
    <xf numFmtId="165" fontId="28" fillId="0" borderId="0" applyFill="0" applyBorder="0" applyProtection="0">
      <alignment horizontal="right" vertical="top"/>
    </xf>
    <xf numFmtId="0" fontId="25" fillId="17" borderId="33" applyNumberFormat="0" applyFont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164" fontId="44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55" fillId="0" borderId="0" applyFill="0" applyBorder="0" applyProtection="0">
      <alignment horizontal="right" vertical="top"/>
    </xf>
    <xf numFmtId="164" fontId="59" fillId="0" borderId="0" applyFont="0" applyFill="0" applyBorder="0" applyAlignment="0" applyProtection="0"/>
    <xf numFmtId="168" fontId="85" fillId="0" borderId="0" applyFont="0" applyFill="0" applyBorder="0" applyAlignment="0" applyProtection="0"/>
  </cellStyleXfs>
  <cellXfs count="360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Border="1" applyAlignment="1">
      <alignment vertical="center"/>
    </xf>
    <xf numFmtId="0" fontId="5" fillId="7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21" fillId="0" borderId="0" xfId="0" applyFont="1"/>
    <xf numFmtId="0" fontId="22" fillId="2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1" fillId="0" borderId="0" xfId="0" applyFont="1" applyFill="1"/>
    <xf numFmtId="0" fontId="23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26" fillId="0" borderId="0" xfId="0" applyFont="1"/>
    <xf numFmtId="0" fontId="27" fillId="0" borderId="0" xfId="0" applyFont="1"/>
    <xf numFmtId="0" fontId="0" fillId="0" borderId="0" xfId="0" applyAlignment="1"/>
    <xf numFmtId="0" fontId="0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/>
    <xf numFmtId="0" fontId="46" fillId="0" borderId="0" xfId="0" applyFont="1"/>
    <xf numFmtId="0" fontId="47" fillId="0" borderId="0" xfId="0" applyFont="1" applyAlignment="1">
      <alignment vertical="center"/>
    </xf>
    <xf numFmtId="0" fontId="45" fillId="0" borderId="0" xfId="0" applyFont="1" applyFill="1" applyAlignment="1">
      <alignment vertical="center"/>
    </xf>
    <xf numFmtId="0" fontId="47" fillId="0" borderId="0" xfId="0" applyFont="1" applyFill="1" applyAlignment="1">
      <alignment vertical="center"/>
    </xf>
    <xf numFmtId="0" fontId="50" fillId="0" borderId="0" xfId="0" applyFont="1"/>
    <xf numFmtId="49" fontId="48" fillId="2" borderId="18" xfId="0" applyNumberFormat="1" applyFont="1" applyFill="1" applyBorder="1" applyAlignment="1">
      <alignment horizontal="center" vertical="center" wrapText="1"/>
    </xf>
    <xf numFmtId="49" fontId="48" fillId="2" borderId="1" xfId="0" applyNumberFormat="1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vertical="center" textRotation="90" wrapText="1"/>
    </xf>
    <xf numFmtId="0" fontId="4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2" fillId="0" borderId="0" xfId="0" applyFont="1" applyAlignment="1">
      <alignment horizontal="left" vertical="top" wrapText="1"/>
    </xf>
    <xf numFmtId="0" fontId="53" fillId="0" borderId="0" xfId="0" applyFont="1" applyAlignment="1">
      <alignment horizontal="center" vertical="center" wrapText="1"/>
    </xf>
    <xf numFmtId="0" fontId="52" fillId="0" borderId="0" xfId="0" applyFont="1" applyFill="1"/>
    <xf numFmtId="1" fontId="52" fillId="0" borderId="0" xfId="0" applyNumberFormat="1" applyFont="1" applyFill="1" applyAlignment="1" applyProtection="1">
      <alignment horizontal="center" vertical="center"/>
      <protection locked="0"/>
    </xf>
    <xf numFmtId="167" fontId="11" fillId="0" borderId="0" xfId="59" applyNumberFormat="1" applyFont="1" applyFill="1" applyAlignment="1" applyProtection="1">
      <alignment horizontal="left" vertical="center" wrapText="1"/>
    </xf>
    <xf numFmtId="167" fontId="11" fillId="0" borderId="0" xfId="59" applyNumberFormat="1" applyFont="1" applyFill="1" applyAlignment="1" applyProtection="1">
      <alignment horizontal="center" vertical="center"/>
    </xf>
    <xf numFmtId="167" fontId="11" fillId="0" borderId="0" xfId="59" applyNumberFormat="1" applyFont="1" applyFill="1" applyAlignment="1" applyProtection="1">
      <alignment horizontal="center" vertical="center" wrapText="1"/>
    </xf>
    <xf numFmtId="167" fontId="11" fillId="0" borderId="0" xfId="59" applyNumberFormat="1" applyFont="1" applyFill="1" applyAlignment="1" applyProtection="1">
      <alignment horizontal="left" vertical="center"/>
    </xf>
    <xf numFmtId="167" fontId="11" fillId="0" borderId="0" xfId="59" applyNumberFormat="1" applyFont="1" applyFill="1" applyAlignment="1" applyProtection="1">
      <alignment horizontal="center"/>
    </xf>
    <xf numFmtId="164" fontId="11" fillId="0" borderId="0" xfId="59" applyFont="1" applyFill="1" applyAlignment="1" applyProtection="1">
      <alignment horizontal="left"/>
    </xf>
    <xf numFmtId="164" fontId="56" fillId="0" borderId="0" xfId="59" applyFont="1" applyFill="1" applyAlignment="1" applyProtection="1">
      <alignment vertical="center"/>
    </xf>
    <xf numFmtId="167" fontId="11" fillId="0" borderId="0" xfId="59" applyNumberFormat="1" applyFont="1" applyFill="1" applyAlignment="1" applyProtection="1">
      <alignment vertical="center" wrapText="1"/>
    </xf>
    <xf numFmtId="164" fontId="52" fillId="0" borderId="0" xfId="59" applyFont="1" applyFill="1" applyAlignment="1" applyProtection="1">
      <alignment vertical="center"/>
    </xf>
    <xf numFmtId="0" fontId="52" fillId="0" borderId="0" xfId="0" applyFont="1" applyFill="1" applyAlignment="1">
      <alignment horizontal="left"/>
    </xf>
    <xf numFmtId="0" fontId="53" fillId="0" borderId="0" xfId="0" applyFont="1" applyFill="1"/>
    <xf numFmtId="0" fontId="58" fillId="0" borderId="0" xfId="0" applyFont="1" applyFill="1" applyAlignment="1">
      <alignment horizontal="left" vertical="center"/>
    </xf>
    <xf numFmtId="167" fontId="58" fillId="0" borderId="0" xfId="59" applyNumberFormat="1" applyFont="1" applyFill="1" applyAlignment="1" applyProtection="1">
      <alignment horizontal="left" vertical="center"/>
    </xf>
    <xf numFmtId="167" fontId="58" fillId="0" borderId="0" xfId="59" applyNumberFormat="1" applyFont="1" applyFill="1" applyAlignment="1" applyProtection="1">
      <alignment horizontal="left"/>
    </xf>
    <xf numFmtId="164" fontId="58" fillId="0" borderId="0" xfId="59" applyFont="1" applyFill="1" applyAlignment="1" applyProtection="1">
      <alignment horizontal="left"/>
    </xf>
    <xf numFmtId="164" fontId="57" fillId="0" borderId="0" xfId="59" applyFont="1" applyFill="1" applyAlignment="1" applyProtection="1">
      <alignment horizontal="left" vertical="center"/>
    </xf>
    <xf numFmtId="0" fontId="53" fillId="0" borderId="0" xfId="0" applyFont="1" applyFill="1" applyAlignment="1">
      <alignment horizontal="left"/>
    </xf>
    <xf numFmtId="1" fontId="52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2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164" fontId="11" fillId="43" borderId="7" xfId="0" applyNumberFormat="1" applyFont="1" applyFill="1" applyBorder="1" applyAlignment="1">
      <alignment horizontal="center" vertical="center" wrapText="1"/>
    </xf>
    <xf numFmtId="164" fontId="56" fillId="43" borderId="7" xfId="0" applyNumberFormat="1" applyFont="1" applyFill="1" applyBorder="1" applyAlignment="1">
      <alignment horizontal="center" vertical="center" wrapText="1"/>
    </xf>
    <xf numFmtId="164" fontId="11" fillId="43" borderId="1" xfId="0" applyNumberFormat="1" applyFont="1" applyFill="1" applyBorder="1" applyAlignment="1">
      <alignment horizontal="center" vertical="center" wrapText="1"/>
    </xf>
    <xf numFmtId="0" fontId="62" fillId="0" borderId="0" xfId="0" applyFont="1" applyBorder="1" applyAlignment="1">
      <alignment horizontal="left" wrapText="1"/>
    </xf>
    <xf numFmtId="0" fontId="61" fillId="0" borderId="0" xfId="0" applyFont="1" applyBorder="1" applyAlignment="1">
      <alignment horizontal="left" wrapText="1"/>
    </xf>
    <xf numFmtId="0" fontId="63" fillId="0" borderId="0" xfId="0" applyFont="1" applyBorder="1" applyAlignment="1">
      <alignment vertical="top" wrapText="1"/>
    </xf>
    <xf numFmtId="0" fontId="21" fillId="0" borderId="0" xfId="0" applyFont="1" applyBorder="1" applyAlignment="1"/>
    <xf numFmtId="0" fontId="22" fillId="0" borderId="0" xfId="0" applyFont="1" applyBorder="1" applyAlignment="1"/>
    <xf numFmtId="0" fontId="22" fillId="0" borderId="0" xfId="0" applyFont="1" applyBorder="1" applyAlignment="1">
      <alignment horizontal="left"/>
    </xf>
    <xf numFmtId="0" fontId="61" fillId="0" borderId="0" xfId="0" applyFont="1" applyBorder="1" applyAlignment="1">
      <alignment wrapText="1"/>
    </xf>
    <xf numFmtId="0" fontId="21" fillId="0" borderId="0" xfId="0" applyFont="1" applyBorder="1" applyAlignment="1">
      <alignment horizontal="left"/>
    </xf>
    <xf numFmtId="0" fontId="62" fillId="0" borderId="0" xfId="0" applyFont="1" applyBorder="1" applyAlignment="1">
      <alignment vertical="center"/>
    </xf>
    <xf numFmtId="0" fontId="64" fillId="0" borderId="0" xfId="0" applyFont="1" applyBorder="1" applyAlignment="1">
      <alignment vertical="center" wrapText="1"/>
    </xf>
    <xf numFmtId="0" fontId="21" fillId="0" borderId="0" xfId="0" applyFont="1" applyBorder="1"/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center" vertical="center"/>
    </xf>
    <xf numFmtId="0" fontId="65" fillId="0" borderId="0" xfId="0" applyFont="1" applyAlignment="1">
      <alignment horizontal="left" vertical="center"/>
    </xf>
    <xf numFmtId="0" fontId="46" fillId="0" borderId="0" xfId="0" applyFont="1" applyBorder="1" applyAlignment="1">
      <alignment horizontal="left"/>
    </xf>
    <xf numFmtId="0" fontId="45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5" fillId="5" borderId="18" xfId="0" applyFont="1" applyFill="1" applyBorder="1" applyAlignment="1">
      <alignment horizontal="center" vertical="center" wrapText="1"/>
    </xf>
    <xf numFmtId="167" fontId="60" fillId="0" borderId="0" xfId="59" applyNumberFormat="1" applyFont="1" applyFill="1" applyAlignment="1" applyProtection="1">
      <alignment horizontal="left" vertical="center"/>
    </xf>
    <xf numFmtId="0" fontId="46" fillId="0" borderId="0" xfId="0" applyFont="1" applyBorder="1" applyAlignment="1"/>
    <xf numFmtId="0" fontId="73" fillId="0" borderId="0" xfId="0" applyFont="1" applyAlignment="1">
      <alignment vertical="center"/>
    </xf>
    <xf numFmtId="0" fontId="74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Border="1" applyAlignment="1">
      <alignment vertical="center"/>
    </xf>
    <xf numFmtId="0" fontId="73" fillId="7" borderId="0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/>
    <xf numFmtId="0" fontId="67" fillId="0" borderId="0" xfId="0" applyFont="1" applyAlignment="1">
      <alignment horizontal="left" vertical="top" wrapText="1"/>
    </xf>
    <xf numFmtId="0" fontId="67" fillId="43" borderId="1" xfId="0" applyFont="1" applyFill="1" applyBorder="1" applyAlignment="1">
      <alignment horizontal="center" vertical="center" wrapText="1"/>
    </xf>
    <xf numFmtId="166" fontId="76" fillId="0" borderId="0" xfId="60" applyNumberFormat="1" applyFont="1" applyAlignment="1">
      <alignment horizontal="right" vertical="top"/>
    </xf>
    <xf numFmtId="0" fontId="13" fillId="6" borderId="3" xfId="0" applyFont="1" applyFill="1" applyBorder="1" applyAlignment="1">
      <alignment horizontal="center"/>
    </xf>
    <xf numFmtId="0" fontId="67" fillId="43" borderId="40" xfId="0" applyFont="1" applyFill="1" applyBorder="1" applyAlignment="1">
      <alignment horizontal="left" vertical="top" wrapText="1"/>
    </xf>
    <xf numFmtId="0" fontId="77" fillId="43" borderId="0" xfId="0" applyFont="1" applyFill="1" applyBorder="1" applyAlignment="1">
      <alignment horizontal="left" vertical="top" wrapText="1"/>
    </xf>
    <xf numFmtId="0" fontId="67" fillId="43" borderId="0" xfId="0" applyFont="1" applyFill="1" applyBorder="1" applyAlignment="1">
      <alignment horizontal="left" vertical="top" wrapText="1"/>
    </xf>
    <xf numFmtId="0" fontId="13" fillId="42" borderId="0" xfId="0" applyFont="1" applyFill="1"/>
    <xf numFmtId="0" fontId="13" fillId="0" borderId="0" xfId="0" applyFont="1" applyFill="1"/>
    <xf numFmtId="0" fontId="45" fillId="5" borderId="1" xfId="0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vertical="center" wrapText="1"/>
    </xf>
    <xf numFmtId="0" fontId="3" fillId="6" borderId="1" xfId="0" applyNumberFormat="1" applyFont="1" applyFill="1" applyBorder="1" applyAlignment="1">
      <alignment vertical="center" wrapText="1"/>
    </xf>
    <xf numFmtId="43" fontId="3" fillId="6" borderId="1" xfId="0" applyNumberFormat="1" applyFont="1" applyFill="1" applyBorder="1" applyAlignment="1">
      <alignment vertical="center" wrapText="1"/>
    </xf>
    <xf numFmtId="0" fontId="78" fillId="6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67" fillId="43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left" wrapText="1"/>
    </xf>
    <xf numFmtId="0" fontId="80" fillId="6" borderId="2" xfId="0" applyFont="1" applyFill="1" applyBorder="1" applyAlignment="1">
      <alignment horizontal="left"/>
    </xf>
    <xf numFmtId="0" fontId="80" fillId="6" borderId="1" xfId="0" applyFont="1" applyFill="1" applyBorder="1" applyAlignment="1">
      <alignment horizontal="center"/>
    </xf>
    <xf numFmtId="0" fontId="80" fillId="6" borderId="3" xfId="0" applyFont="1" applyFill="1" applyBorder="1" applyAlignment="1">
      <alignment horizontal="center"/>
    </xf>
    <xf numFmtId="0" fontId="80" fillId="6" borderId="2" xfId="0" applyFont="1" applyFill="1" applyBorder="1" applyAlignment="1">
      <alignment horizontal="left" wrapText="1"/>
    </xf>
    <xf numFmtId="49" fontId="81" fillId="6" borderId="1" xfId="0" applyNumberFormat="1" applyFont="1" applyFill="1" applyBorder="1" applyAlignment="1">
      <alignment vertical="center" wrapText="1"/>
    </xf>
    <xf numFmtId="0" fontId="13" fillId="6" borderId="2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left" vertical="top" wrapText="1"/>
    </xf>
    <xf numFmtId="0" fontId="80" fillId="6" borderId="6" xfId="0" applyFont="1" applyFill="1" applyBorder="1" applyAlignment="1">
      <alignment horizontal="left" vertical="top" wrapText="1"/>
    </xf>
    <xf numFmtId="0" fontId="80" fillId="6" borderId="1" xfId="0" applyFont="1" applyFill="1" applyBorder="1" applyAlignment="1">
      <alignment horizontal="left" vertical="top" wrapText="1"/>
    </xf>
    <xf numFmtId="0" fontId="82" fillId="6" borderId="1" xfId="0" applyFont="1" applyFill="1" applyBorder="1" applyAlignment="1">
      <alignment vertical="center" wrapText="1"/>
    </xf>
    <xf numFmtId="1" fontId="78" fillId="6" borderId="1" xfId="0" applyNumberFormat="1" applyFont="1" applyFill="1" applyBorder="1" applyAlignment="1">
      <alignment horizontal="center"/>
    </xf>
    <xf numFmtId="1" fontId="67" fillId="0" borderId="0" xfId="0" applyNumberFormat="1" applyFont="1" applyAlignment="1">
      <alignment horizontal="left" vertical="top" wrapText="1"/>
    </xf>
    <xf numFmtId="0" fontId="83" fillId="6" borderId="1" xfId="0" applyFont="1" applyFill="1" applyBorder="1" applyAlignment="1">
      <alignment horizontal="center"/>
    </xf>
    <xf numFmtId="0" fontId="84" fillId="43" borderId="0" xfId="0" applyFont="1" applyFill="1" applyBorder="1" applyAlignment="1">
      <alignment horizontal="left" vertical="top" wrapText="1"/>
    </xf>
    <xf numFmtId="43" fontId="13" fillId="6" borderId="1" xfId="0" applyNumberFormat="1" applyFont="1" applyFill="1" applyBorder="1" applyAlignment="1">
      <alignment horizontal="center" vertical="center" wrapText="1"/>
    </xf>
    <xf numFmtId="43" fontId="13" fillId="6" borderId="1" xfId="0" applyNumberFormat="1" applyFont="1" applyFill="1" applyBorder="1" applyAlignment="1">
      <alignment horizontal="center" vertical="center"/>
    </xf>
    <xf numFmtId="43" fontId="13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4" fillId="6" borderId="1" xfId="0" applyFont="1" applyFill="1" applyBorder="1" applyAlignment="1">
      <alignment horizontal="right" vertical="center" wrapText="1"/>
    </xf>
    <xf numFmtId="0" fontId="7" fillId="6" borderId="18" xfId="0" applyNumberFormat="1" applyFont="1" applyFill="1" applyBorder="1" applyAlignment="1">
      <alignment horizontal="center" vertical="center" wrapText="1"/>
    </xf>
    <xf numFmtId="2" fontId="23" fillId="0" borderId="0" xfId="0" applyNumberFormat="1" applyFont="1" applyAlignment="1">
      <alignment vertical="center"/>
    </xf>
    <xf numFmtId="2" fontId="9" fillId="0" borderId="0" xfId="0" applyNumberFormat="1" applyFont="1" applyAlignment="1">
      <alignment vertical="center"/>
    </xf>
    <xf numFmtId="2" fontId="23" fillId="0" borderId="0" xfId="0" applyNumberFormat="1" applyFont="1" applyFill="1" applyAlignment="1">
      <alignment vertical="center"/>
    </xf>
    <xf numFmtId="2" fontId="21" fillId="0" borderId="0" xfId="0" applyNumberFormat="1" applyFont="1"/>
    <xf numFmtId="2" fontId="7" fillId="10" borderId="18" xfId="0" applyNumberFormat="1" applyFont="1" applyFill="1" applyBorder="1" applyAlignment="1">
      <alignment vertical="center" textRotation="90" wrapText="1"/>
    </xf>
    <xf numFmtId="2" fontId="7" fillId="5" borderId="18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7" fillId="5" borderId="1" xfId="0" applyNumberFormat="1" applyFont="1" applyFill="1" applyBorder="1" applyAlignment="1">
      <alignment horizontal="center" vertical="center" wrapText="1"/>
    </xf>
    <xf numFmtId="2" fontId="7" fillId="10" borderId="1" xfId="0" applyNumberFormat="1" applyFont="1" applyFill="1" applyBorder="1" applyAlignment="1">
      <alignment vertical="center" textRotation="90" wrapText="1"/>
    </xf>
    <xf numFmtId="2" fontId="7" fillId="6" borderId="1" xfId="0" applyNumberFormat="1" applyFont="1" applyFill="1" applyBorder="1" applyAlignment="1">
      <alignment horizontal="center" vertical="center" wrapText="1"/>
    </xf>
    <xf numFmtId="2" fontId="7" fillId="5" borderId="8" xfId="0" applyNumberFormat="1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 wrapText="1"/>
    </xf>
    <xf numFmtId="0" fontId="86" fillId="0" borderId="0" xfId="0" applyFont="1"/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center" vertical="top" wrapText="1"/>
    </xf>
    <xf numFmtId="0" fontId="10" fillId="6" borderId="3" xfId="0" applyFont="1" applyFill="1" applyBorder="1" applyAlignment="1">
      <alignment horizontal="center" vertical="top" wrapText="1"/>
    </xf>
    <xf numFmtId="0" fontId="10" fillId="6" borderId="8" xfId="0" applyFont="1" applyFill="1" applyBorder="1" applyAlignment="1">
      <alignment horizontal="center" vertical="top" wrapText="1"/>
    </xf>
    <xf numFmtId="0" fontId="10" fillId="6" borderId="2" xfId="0" applyFont="1" applyFill="1" applyBorder="1" applyAlignment="1">
      <alignment horizontal="left" vertical="top" wrapText="1"/>
    </xf>
    <xf numFmtId="0" fontId="10" fillId="6" borderId="3" xfId="0" applyFont="1" applyFill="1" applyBorder="1" applyAlignment="1">
      <alignment horizontal="left" vertical="top" wrapText="1"/>
    </xf>
    <xf numFmtId="0" fontId="10" fillId="6" borderId="8" xfId="0" applyFont="1" applyFill="1" applyBorder="1" applyAlignment="1">
      <alignment horizontal="left" vertical="top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1" fillId="6" borderId="2" xfId="0" applyFont="1" applyFill="1" applyBorder="1" applyAlignment="1">
      <alignment horizontal="center" vertical="center" wrapText="1"/>
    </xf>
    <xf numFmtId="0" fontId="71" fillId="6" borderId="8" xfId="0" applyFont="1" applyFill="1" applyBorder="1" applyAlignment="1">
      <alignment horizontal="center" vertical="center" wrapText="1"/>
    </xf>
    <xf numFmtId="49" fontId="70" fillId="2" borderId="16" xfId="0" applyNumberFormat="1" applyFont="1" applyFill="1" applyBorder="1" applyAlignment="1">
      <alignment horizontal="center" vertical="center" wrapText="1"/>
    </xf>
    <xf numFmtId="49" fontId="70" fillId="2" borderId="7" xfId="0" applyNumberFormat="1" applyFont="1" applyFill="1" applyBorder="1" applyAlignment="1">
      <alignment horizontal="center" vertical="center" wrapText="1"/>
    </xf>
    <xf numFmtId="49" fontId="70" fillId="2" borderId="17" xfId="0" applyNumberFormat="1" applyFont="1" applyFill="1" applyBorder="1" applyAlignment="1">
      <alignment horizontal="center" vertical="center" wrapText="1"/>
    </xf>
    <xf numFmtId="49" fontId="70" fillId="2" borderId="38" xfId="0" applyNumberFormat="1" applyFont="1" applyFill="1" applyBorder="1" applyAlignment="1">
      <alignment horizontal="center" vertical="center" wrapText="1"/>
    </xf>
    <xf numFmtId="49" fontId="70" fillId="2" borderId="15" xfId="0" applyNumberFormat="1" applyFont="1" applyFill="1" applyBorder="1" applyAlignment="1">
      <alignment horizontal="center" vertical="center" wrapText="1"/>
    </xf>
    <xf numFmtId="49" fontId="70" fillId="2" borderId="23" xfId="0" applyNumberFormat="1" applyFont="1" applyFill="1" applyBorder="1" applyAlignment="1">
      <alignment horizontal="center" vertical="center" wrapText="1"/>
    </xf>
    <xf numFmtId="49" fontId="70" fillId="2" borderId="36" xfId="0" applyNumberFormat="1" applyFont="1" applyFill="1" applyBorder="1" applyAlignment="1">
      <alignment horizontal="center" vertical="center" wrapText="1"/>
    </xf>
    <xf numFmtId="49" fontId="70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54" fillId="0" borderId="0" xfId="0" applyFont="1" applyBorder="1" applyAlignment="1"/>
    <xf numFmtId="0" fontId="45" fillId="5" borderId="15" xfId="0" applyFont="1" applyFill="1" applyBorder="1" applyAlignment="1">
      <alignment horizontal="center" vertical="center" wrapText="1"/>
    </xf>
    <xf numFmtId="0" fontId="45" fillId="5" borderId="18" xfId="0" applyFont="1" applyFill="1" applyBorder="1" applyAlignment="1">
      <alignment horizontal="center" vertical="center" wrapText="1"/>
    </xf>
    <xf numFmtId="0" fontId="45" fillId="5" borderId="16" xfId="0" applyFont="1" applyFill="1" applyBorder="1" applyAlignment="1">
      <alignment horizontal="center" vertical="center" wrapText="1"/>
    </xf>
    <xf numFmtId="0" fontId="45" fillId="5" borderId="1" xfId="0" applyFont="1" applyFill="1" applyBorder="1" applyAlignment="1">
      <alignment horizontal="center" vertical="center" wrapText="1"/>
    </xf>
    <xf numFmtId="0" fontId="45" fillId="5" borderId="17" xfId="0" applyFont="1" applyFill="1" applyBorder="1" applyAlignment="1">
      <alignment horizontal="center" vertical="center" wrapText="1"/>
    </xf>
    <xf numFmtId="0" fontId="45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67" fillId="43" borderId="1" xfId="0" applyFont="1" applyFill="1" applyBorder="1" applyAlignment="1">
      <alignment horizontal="center" vertical="center" wrapText="1"/>
    </xf>
    <xf numFmtId="0" fontId="80" fillId="6" borderId="2" xfId="0" applyFont="1" applyFill="1" applyBorder="1" applyAlignment="1">
      <alignment horizontal="left" wrapText="1"/>
    </xf>
    <xf numFmtId="0" fontId="80" fillId="6" borderId="3" xfId="0" applyFont="1" applyFill="1" applyBorder="1" applyAlignment="1">
      <alignment horizontal="left" wrapText="1"/>
    </xf>
    <xf numFmtId="0" fontId="80" fillId="6" borderId="8" xfId="0" applyFont="1" applyFill="1" applyBorder="1" applyAlignment="1">
      <alignment horizontal="left" wrapText="1"/>
    </xf>
    <xf numFmtId="0" fontId="80" fillId="6" borderId="2" xfId="0" applyFont="1" applyFill="1" applyBorder="1" applyAlignment="1">
      <alignment horizontal="left"/>
    </xf>
    <xf numFmtId="0" fontId="80" fillId="6" borderId="3" xfId="0" applyFont="1" applyFill="1" applyBorder="1" applyAlignment="1">
      <alignment horizontal="left"/>
    </xf>
    <xf numFmtId="0" fontId="80" fillId="6" borderId="8" xfId="0" applyFont="1" applyFill="1" applyBorder="1" applyAlignment="1">
      <alignment horizontal="left"/>
    </xf>
    <xf numFmtId="0" fontId="76" fillId="0" borderId="0" xfId="0" applyFont="1" applyAlignment="1">
      <alignment horizontal="left" vertical="top"/>
    </xf>
    <xf numFmtId="0" fontId="67" fillId="43" borderId="40" xfId="0" applyFont="1" applyFill="1" applyBorder="1" applyAlignment="1">
      <alignment horizontal="center" vertical="top" wrapText="1"/>
    </xf>
    <xf numFmtId="0" fontId="67" fillId="43" borderId="0" xfId="0" applyFont="1" applyFill="1" applyBorder="1" applyAlignment="1">
      <alignment horizontal="center" vertical="top" wrapText="1"/>
    </xf>
    <xf numFmtId="0" fontId="83" fillId="6" borderId="2" xfId="0" applyFont="1" applyFill="1" applyBorder="1" applyAlignment="1">
      <alignment horizontal="left" vertical="top" wrapText="1"/>
    </xf>
    <xf numFmtId="0" fontId="83" fillId="6" borderId="3" xfId="0" applyFont="1" applyFill="1" applyBorder="1" applyAlignment="1">
      <alignment horizontal="left" vertical="top" wrapText="1"/>
    </xf>
    <xf numFmtId="0" fontId="83" fillId="6" borderId="8" xfId="0" applyFont="1" applyFill="1" applyBorder="1" applyAlignment="1">
      <alignment horizontal="left" vertical="top" wrapText="1"/>
    </xf>
    <xf numFmtId="0" fontId="80" fillId="6" borderId="2" xfId="0" applyFont="1" applyFill="1" applyBorder="1" applyAlignment="1">
      <alignment horizontal="left" vertical="top"/>
    </xf>
    <xf numFmtId="0" fontId="80" fillId="6" borderId="3" xfId="0" applyFont="1" applyFill="1" applyBorder="1" applyAlignment="1">
      <alignment horizontal="left" vertical="top"/>
    </xf>
    <xf numFmtId="0" fontId="80" fillId="6" borderId="8" xfId="0" applyFont="1" applyFill="1" applyBorder="1" applyAlignment="1">
      <alignment horizontal="left" vertical="top"/>
    </xf>
    <xf numFmtId="0" fontId="80" fillId="6" borderId="2" xfId="0" applyFont="1" applyFill="1" applyBorder="1" applyAlignment="1">
      <alignment horizontal="left" vertical="top" wrapText="1"/>
    </xf>
    <xf numFmtId="0" fontId="80" fillId="6" borderId="3" xfId="0" applyFont="1" applyFill="1" applyBorder="1" applyAlignment="1">
      <alignment horizontal="left" vertical="top" wrapText="1"/>
    </xf>
    <xf numFmtId="0" fontId="80" fillId="6" borderId="8" xfId="0" applyFont="1" applyFill="1" applyBorder="1" applyAlignment="1">
      <alignment horizontal="left" vertical="top" wrapText="1"/>
    </xf>
    <xf numFmtId="0" fontId="83" fillId="6" borderId="2" xfId="0" applyFont="1" applyFill="1" applyBorder="1" applyAlignment="1">
      <alignment horizontal="center" vertical="top" wrapText="1"/>
    </xf>
    <xf numFmtId="0" fontId="83" fillId="6" borderId="3" xfId="0" applyFont="1" applyFill="1" applyBorder="1" applyAlignment="1">
      <alignment horizontal="center" vertical="top" wrapText="1"/>
    </xf>
    <xf numFmtId="0" fontId="83" fillId="6" borderId="8" xfId="0" applyFont="1" applyFill="1" applyBorder="1" applyAlignment="1">
      <alignment horizontal="center" vertical="top" wrapText="1"/>
    </xf>
    <xf numFmtId="0" fontId="83" fillId="6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8" fillId="2" borderId="16" xfId="0" applyFont="1" applyFill="1" applyBorder="1" applyAlignment="1">
      <alignment horizontal="center" vertical="center" wrapText="1"/>
    </xf>
    <xf numFmtId="0" fontId="48" fillId="2" borderId="15" xfId="0" applyFont="1" applyFill="1" applyBorder="1" applyAlignment="1">
      <alignment horizontal="center" vertical="center" wrapText="1"/>
    </xf>
    <xf numFmtId="0" fontId="48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7" fontId="11" fillId="0" borderId="0" xfId="59" applyNumberFormat="1" applyFont="1" applyFill="1" applyAlignment="1" applyProtection="1">
      <alignment horizontal="center" vertical="center" wrapText="1"/>
    </xf>
    <xf numFmtId="0" fontId="68" fillId="0" borderId="0" xfId="0" applyFont="1" applyBorder="1" applyAlignment="1">
      <alignment horizontal="left" wrapText="1"/>
    </xf>
    <xf numFmtId="0" fontId="48" fillId="0" borderId="0" xfId="0" applyFont="1" applyBorder="1" applyAlignment="1">
      <alignment wrapText="1"/>
    </xf>
    <xf numFmtId="0" fontId="71" fillId="0" borderId="0" xfId="0" applyFont="1" applyBorder="1" applyAlignment="1">
      <alignment horizontal="left" vertical="top" wrapText="1"/>
    </xf>
    <xf numFmtId="0" fontId="48" fillId="0" borderId="4" xfId="0" applyFont="1" applyBorder="1" applyAlignment="1">
      <alignment horizontal="left"/>
    </xf>
    <xf numFmtId="0" fontId="48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/>
    </xf>
    <xf numFmtId="0" fontId="46" fillId="0" borderId="0" xfId="0" applyFont="1" applyBorder="1" applyAlignment="1">
      <alignment horizontal="center"/>
    </xf>
    <xf numFmtId="0" fontId="23" fillId="0" borderId="0" xfId="0" applyFont="1" applyAlignment="1">
      <alignment horizontal="center" vertical="center"/>
    </xf>
    <xf numFmtId="0" fontId="71" fillId="0" borderId="0" xfId="0" applyFont="1" applyBorder="1" applyAlignment="1">
      <alignment vertical="top" wrapText="1"/>
    </xf>
    <xf numFmtId="0" fontId="63" fillId="0" borderId="0" xfId="0" applyFont="1" applyBorder="1" applyAlignment="1">
      <alignment horizontal="center" vertical="top" wrapText="1"/>
    </xf>
    <xf numFmtId="0" fontId="23" fillId="0" borderId="0" xfId="0" applyFont="1" applyAlignment="1">
      <alignment horizontal="left" vertical="center"/>
    </xf>
    <xf numFmtId="0" fontId="68" fillId="0" borderId="4" xfId="0" applyFont="1" applyBorder="1" applyAlignment="1">
      <alignment horizontal="left" wrapText="1"/>
    </xf>
    <xf numFmtId="0" fontId="69" fillId="0" borderId="4" xfId="0" applyFont="1" applyBorder="1" applyAlignment="1">
      <alignment horizontal="center" wrapText="1"/>
    </xf>
    <xf numFmtId="0" fontId="69" fillId="0" borderId="0" xfId="0" applyFont="1" applyBorder="1" applyAlignment="1">
      <alignment horizontal="center" wrapText="1"/>
    </xf>
    <xf numFmtId="0" fontId="69" fillId="0" borderId="4" xfId="0" applyFont="1" applyBorder="1" applyAlignment="1">
      <alignment horizontal="left" wrapText="1"/>
    </xf>
    <xf numFmtId="0" fontId="69" fillId="0" borderId="0" xfId="0" applyFont="1" applyBorder="1" applyAlignment="1">
      <alignment horizontal="left" wrapText="1"/>
    </xf>
    <xf numFmtId="0" fontId="63" fillId="0" borderId="0" xfId="0" applyFont="1" applyBorder="1" applyAlignment="1">
      <alignment horizontal="center" wrapText="1"/>
    </xf>
    <xf numFmtId="0" fontId="62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center"/>
    </xf>
    <xf numFmtId="0" fontId="71" fillId="0" borderId="0" xfId="0" applyFont="1" applyBorder="1" applyAlignment="1">
      <alignment wrapText="1"/>
    </xf>
    <xf numFmtId="0" fontId="71" fillId="0" borderId="0" xfId="0" applyFont="1" applyBorder="1" applyAlignment="1">
      <alignment horizontal="left" wrapText="1"/>
    </xf>
    <xf numFmtId="0" fontId="61" fillId="0" borderId="0" xfId="0" applyFont="1" applyBorder="1" applyAlignment="1">
      <alignment horizontal="left" wrapText="1"/>
    </xf>
    <xf numFmtId="0" fontId="68" fillId="0" borderId="0" xfId="0" applyFont="1" applyBorder="1" applyAlignment="1">
      <alignment horizontal="center" wrapText="1"/>
    </xf>
    <xf numFmtId="0" fontId="68" fillId="4" borderId="0" xfId="0" applyFont="1" applyFill="1" applyBorder="1" applyAlignment="1">
      <alignment horizontal="left" wrapText="1"/>
    </xf>
    <xf numFmtId="0" fontId="48" fillId="0" borderId="0" xfId="0" applyFont="1" applyBorder="1" applyAlignment="1">
      <alignment horizontal="center"/>
    </xf>
    <xf numFmtId="0" fontId="48" fillId="0" borderId="0" xfId="0" applyFont="1" applyBorder="1" applyAlignment="1">
      <alignment horizontal="left" wrapText="1"/>
    </xf>
    <xf numFmtId="0" fontId="48" fillId="0" borderId="4" xfId="0" applyFont="1" applyBorder="1" applyAlignment="1">
      <alignment horizontal="left" wrapText="1"/>
    </xf>
    <xf numFmtId="0" fontId="67" fillId="0" borderId="12" xfId="0" applyFont="1" applyBorder="1" applyAlignment="1">
      <alignment horizontal="left" vertical="center" wrapText="1"/>
    </xf>
    <xf numFmtId="0" fontId="67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</cellXfs>
  <cellStyles count="63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 15" xfId="58"/>
    <cellStyle name="Comma 2" xfId="62"/>
    <cellStyle name="Comma 2 6" xfId="61"/>
    <cellStyle name="Normal 3" xfId="1"/>
    <cellStyle name="Note 2" xfId="45"/>
    <cellStyle name="SN_241" xfId="44"/>
    <cellStyle name="SN_b" xfId="60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" xfId="0" builtinId="0"/>
    <cellStyle name="Обычный 2" xfId="3"/>
    <cellStyle name="Плохой 2" xfId="10"/>
    <cellStyle name="Пояснение 2" xfId="18"/>
    <cellStyle name="Примечание" xfId="2" builtinId="10" customBuiltin="1"/>
    <cellStyle name="Связанная ячейка 2" xfId="15"/>
    <cellStyle name="Текст предупреждения 2" xfId="17"/>
    <cellStyle name="Финансовый" xfId="59" builtinId="3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2:L22"/>
  <sheetViews>
    <sheetView tabSelected="1" workbookViewId="0">
      <selection activeCell="C25" sqref="C25"/>
    </sheetView>
  </sheetViews>
  <sheetFormatPr defaultRowHeight="15"/>
  <cols>
    <col min="3" max="3" width="14.7109375" customWidth="1"/>
  </cols>
  <sheetData>
    <row r="2" spans="1:12">
      <c r="A2" s="4" t="s">
        <v>48</v>
      </c>
    </row>
    <row r="3" spans="1:1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29.25" customHeight="1">
      <c r="B4" s="221" t="s">
        <v>65</v>
      </c>
      <c r="C4" s="222"/>
      <c r="D4" s="226" t="s">
        <v>226</v>
      </c>
      <c r="E4" s="227"/>
      <c r="F4" s="227"/>
      <c r="G4" s="227"/>
      <c r="H4" s="227"/>
      <c r="I4" s="227"/>
    </row>
    <row r="6" spans="1:12">
      <c r="A6" s="10" t="s">
        <v>0</v>
      </c>
      <c r="B6" s="11"/>
      <c r="C6" s="11"/>
      <c r="D6" s="12"/>
      <c r="E6" s="12"/>
      <c r="F6" s="12"/>
      <c r="G6" s="12"/>
      <c r="H6" s="12"/>
      <c r="I6" s="12"/>
      <c r="J6" s="9"/>
      <c r="K6" s="9"/>
      <c r="L6" s="9"/>
    </row>
    <row r="8" spans="1:12">
      <c r="A8" s="13" t="s">
        <v>279</v>
      </c>
    </row>
    <row r="9" spans="1:12" ht="120.75" customHeight="1">
      <c r="B9" s="223" t="s">
        <v>227</v>
      </c>
      <c r="C9" s="224"/>
      <c r="D9" s="224"/>
      <c r="E9" s="224"/>
      <c r="F9" s="224"/>
      <c r="G9" s="224"/>
      <c r="H9" s="224"/>
      <c r="I9" s="225"/>
    </row>
    <row r="11" spans="1:12">
      <c r="A11" s="13" t="s">
        <v>280</v>
      </c>
    </row>
    <row r="12" spans="1:12" ht="56.25" customHeight="1">
      <c r="B12" s="226" t="s">
        <v>228</v>
      </c>
      <c r="C12" s="227"/>
      <c r="D12" s="227"/>
      <c r="E12" s="227"/>
      <c r="F12" s="227"/>
      <c r="G12" s="227"/>
      <c r="H12" s="227"/>
      <c r="I12" s="228"/>
    </row>
    <row r="14" spans="1:12">
      <c r="A14" s="13" t="s">
        <v>281</v>
      </c>
    </row>
    <row r="15" spans="1:12" ht="51.75" customHeight="1">
      <c r="B15" s="226" t="s">
        <v>229</v>
      </c>
      <c r="C15" s="227"/>
      <c r="D15" s="227"/>
      <c r="E15" s="227"/>
      <c r="F15" s="227"/>
      <c r="G15" s="227"/>
      <c r="H15" s="227"/>
      <c r="I15" s="228"/>
    </row>
    <row r="17" spans="1:9">
      <c r="A17" s="13" t="s">
        <v>282</v>
      </c>
    </row>
    <row r="18" spans="1:9" ht="30.75" customHeight="1">
      <c r="B18" s="229"/>
      <c r="C18" s="230"/>
      <c r="D18" s="230"/>
      <c r="E18" s="230"/>
      <c r="F18" s="230"/>
      <c r="G18" s="230"/>
      <c r="H18" s="230"/>
      <c r="I18" s="231"/>
    </row>
    <row r="22" spans="1:9">
      <c r="B22" s="106"/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>
      <c r="A1" s="87" t="s">
        <v>128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49" ht="17.25">
      <c r="A2" s="87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</row>
    <row r="3" spans="1:49" s="70" customFormat="1" ht="17.25">
      <c r="A3" s="87" t="s">
        <v>132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</row>
    <row r="4" spans="1:49" ht="15.75" thickBo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</row>
    <row r="5" spans="1:49" ht="15" customHeight="1">
      <c r="B5" s="314" t="s">
        <v>8</v>
      </c>
      <c r="C5" s="302"/>
      <c r="D5" s="302" t="s">
        <v>55</v>
      </c>
      <c r="E5" s="302" t="s">
        <v>115</v>
      </c>
      <c r="F5" s="302"/>
      <c r="G5" s="302"/>
      <c r="H5" s="302" t="s">
        <v>141</v>
      </c>
      <c r="I5" s="302"/>
      <c r="J5" s="302"/>
      <c r="K5" s="302" t="s">
        <v>142</v>
      </c>
      <c r="L5" s="302"/>
      <c r="M5" s="302"/>
      <c r="N5" s="302" t="s">
        <v>143</v>
      </c>
      <c r="O5" s="302"/>
      <c r="P5" s="302"/>
      <c r="Q5" s="302" t="s">
        <v>25</v>
      </c>
      <c r="R5" s="302"/>
      <c r="S5" s="302"/>
      <c r="T5" s="302" t="s">
        <v>18</v>
      </c>
      <c r="U5" s="302"/>
      <c r="V5" s="302"/>
      <c r="W5" s="302"/>
      <c r="X5" s="302"/>
      <c r="Y5" s="302"/>
      <c r="Z5" s="302"/>
      <c r="AA5" s="302"/>
      <c r="AB5" s="303"/>
      <c r="AC5" s="308" t="s">
        <v>145</v>
      </c>
      <c r="AD5" s="290"/>
      <c r="AE5" s="290"/>
      <c r="AF5" s="290" t="s">
        <v>146</v>
      </c>
      <c r="AG5" s="290"/>
      <c r="AH5" s="290"/>
      <c r="AI5" s="290"/>
      <c r="AJ5" s="290"/>
      <c r="AK5" s="290"/>
      <c r="AL5" s="290"/>
      <c r="AM5" s="290"/>
      <c r="AN5" s="290"/>
      <c r="AO5" s="290"/>
      <c r="AP5" s="290"/>
      <c r="AQ5" s="290"/>
      <c r="AR5" s="290"/>
      <c r="AS5" s="290"/>
      <c r="AT5" s="291"/>
      <c r="AU5" s="292" t="s">
        <v>31</v>
      </c>
      <c r="AV5" s="294" t="s">
        <v>32</v>
      </c>
      <c r="AW5" s="296" t="s">
        <v>111</v>
      </c>
    </row>
    <row r="6" spans="1:49" ht="23.25" customHeight="1">
      <c r="B6" s="315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 t="s">
        <v>7</v>
      </c>
      <c r="U6" s="281"/>
      <c r="V6" s="281"/>
      <c r="W6" s="281" t="s">
        <v>110</v>
      </c>
      <c r="X6" s="281"/>
      <c r="Y6" s="281"/>
      <c r="Z6" s="281" t="s">
        <v>144</v>
      </c>
      <c r="AA6" s="281"/>
      <c r="AB6" s="307"/>
      <c r="AC6" s="309"/>
      <c r="AD6" s="298"/>
      <c r="AE6" s="298"/>
      <c r="AF6" s="298" t="s">
        <v>33</v>
      </c>
      <c r="AG6" s="298"/>
      <c r="AH6" s="298"/>
      <c r="AI6" s="298" t="s">
        <v>34</v>
      </c>
      <c r="AJ6" s="298"/>
      <c r="AK6" s="298"/>
      <c r="AL6" s="298" t="s">
        <v>35</v>
      </c>
      <c r="AM6" s="298"/>
      <c r="AN6" s="298"/>
      <c r="AO6" s="298" t="s">
        <v>36</v>
      </c>
      <c r="AP6" s="298"/>
      <c r="AQ6" s="298"/>
      <c r="AR6" s="298" t="s">
        <v>37</v>
      </c>
      <c r="AS6" s="298"/>
      <c r="AT6" s="299"/>
      <c r="AU6" s="293"/>
      <c r="AV6" s="295"/>
      <c r="AW6" s="297"/>
    </row>
    <row r="7" spans="1:49" ht="126" customHeight="1">
      <c r="B7" s="56" t="s">
        <v>2</v>
      </c>
      <c r="C7" s="64" t="s">
        <v>28</v>
      </c>
      <c r="D7" s="281"/>
      <c r="E7" s="69" t="s">
        <v>12</v>
      </c>
      <c r="F7" s="69" t="s">
        <v>23</v>
      </c>
      <c r="G7" s="69" t="s">
        <v>24</v>
      </c>
      <c r="H7" s="69" t="s">
        <v>12</v>
      </c>
      <c r="I7" s="69" t="s">
        <v>23</v>
      </c>
      <c r="J7" s="69" t="s">
        <v>24</v>
      </c>
      <c r="K7" s="69" t="s">
        <v>12</v>
      </c>
      <c r="L7" s="69" t="s">
        <v>23</v>
      </c>
      <c r="M7" s="69" t="s">
        <v>24</v>
      </c>
      <c r="N7" s="69" t="s">
        <v>12</v>
      </c>
      <c r="O7" s="69" t="s">
        <v>23</v>
      </c>
      <c r="P7" s="69" t="s">
        <v>24</v>
      </c>
      <c r="Q7" s="69" t="s">
        <v>12</v>
      </c>
      <c r="R7" s="69" t="s">
        <v>23</v>
      </c>
      <c r="S7" s="69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8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93"/>
      <c r="AV7" s="295"/>
      <c r="AW7" s="297"/>
    </row>
    <row r="8" spans="1:49">
      <c r="B8" s="57"/>
      <c r="C8" s="18"/>
      <c r="D8" s="18"/>
      <c r="E8" s="67">
        <f>F8+G8</f>
        <v>0</v>
      </c>
      <c r="F8" s="65"/>
      <c r="G8" s="65"/>
      <c r="H8" s="67">
        <f>I8+J8</f>
        <v>0</v>
      </c>
      <c r="I8" s="65"/>
      <c r="J8" s="65"/>
      <c r="K8" s="67">
        <f>L8+M8</f>
        <v>0</v>
      </c>
      <c r="L8" s="65"/>
      <c r="M8" s="65"/>
      <c r="N8" s="67">
        <f>O8+P8</f>
        <v>0</v>
      </c>
      <c r="O8" s="65"/>
      <c r="P8" s="65"/>
      <c r="Q8" s="67">
        <f>R8+S8</f>
        <v>0</v>
      </c>
      <c r="R8" s="65"/>
      <c r="S8" s="65"/>
      <c r="T8" s="67">
        <f>U8+V8</f>
        <v>0</v>
      </c>
      <c r="U8" s="65"/>
      <c r="V8" s="65"/>
      <c r="W8" s="67">
        <f>X8+Y8</f>
        <v>0</v>
      </c>
      <c r="X8" s="65"/>
      <c r="Y8" s="65"/>
      <c r="Z8" s="67">
        <f>AA8+AB8</f>
        <v>0</v>
      </c>
      <c r="AA8" s="65"/>
      <c r="AB8" s="65"/>
      <c r="AC8" s="67">
        <f>AD8+AE8</f>
        <v>0</v>
      </c>
      <c r="AD8" s="65"/>
      <c r="AE8" s="65"/>
      <c r="AF8" s="67">
        <f>AG8+AH8</f>
        <v>0</v>
      </c>
      <c r="AG8" s="65"/>
      <c r="AH8" s="65"/>
      <c r="AI8" s="67">
        <f>AJ8+AK8</f>
        <v>0</v>
      </c>
      <c r="AJ8" s="65"/>
      <c r="AK8" s="65"/>
      <c r="AL8" s="67">
        <f>AM8+AN8</f>
        <v>0</v>
      </c>
      <c r="AM8" s="65"/>
      <c r="AN8" s="65"/>
      <c r="AO8" s="67">
        <f>AP8+AQ8</f>
        <v>0</v>
      </c>
      <c r="AP8" s="65"/>
      <c r="AQ8" s="65"/>
      <c r="AR8" s="67">
        <f>AS8+AT8</f>
        <v>0</v>
      </c>
      <c r="AS8" s="65"/>
      <c r="AT8" s="65"/>
      <c r="AU8" s="55"/>
      <c r="AV8" s="65"/>
      <c r="AW8" s="50"/>
    </row>
    <row r="9" spans="1:49">
      <c r="B9" s="57"/>
      <c r="C9" s="18"/>
      <c r="D9" s="18"/>
      <c r="E9" s="67">
        <f t="shared" ref="E9:E16" si="0">F9+G9</f>
        <v>0</v>
      </c>
      <c r="F9" s="65"/>
      <c r="G9" s="65"/>
      <c r="H9" s="67">
        <f t="shared" ref="H9:H16" si="1">I9+J9</f>
        <v>0</v>
      </c>
      <c r="I9" s="65"/>
      <c r="J9" s="65"/>
      <c r="K9" s="67">
        <f t="shared" ref="K9:K16" si="2">L9+M9</f>
        <v>0</v>
      </c>
      <c r="L9" s="65"/>
      <c r="M9" s="65"/>
      <c r="N9" s="67">
        <f t="shared" ref="N9:N16" si="3">O9+P9</f>
        <v>0</v>
      </c>
      <c r="O9" s="65"/>
      <c r="P9" s="65"/>
      <c r="Q9" s="67">
        <f t="shared" ref="Q9:Q16" si="4">R9+S9</f>
        <v>0</v>
      </c>
      <c r="R9" s="65"/>
      <c r="S9" s="65"/>
      <c r="T9" s="67">
        <f t="shared" ref="T9:T16" si="5">U9+V9</f>
        <v>0</v>
      </c>
      <c r="U9" s="65"/>
      <c r="V9" s="65"/>
      <c r="W9" s="67">
        <f t="shared" ref="W9:W16" si="6">X9+Y9</f>
        <v>0</v>
      </c>
      <c r="X9" s="65"/>
      <c r="Y9" s="65"/>
      <c r="Z9" s="67">
        <f t="shared" ref="Z9:Z16" si="7">AA9+AB9</f>
        <v>0</v>
      </c>
      <c r="AA9" s="65"/>
      <c r="AB9" s="65"/>
      <c r="AC9" s="67">
        <f t="shared" ref="AC9:AC16" si="8">AD9+AE9</f>
        <v>0</v>
      </c>
      <c r="AD9" s="65"/>
      <c r="AE9" s="65"/>
      <c r="AF9" s="67">
        <f t="shared" ref="AF9:AF16" si="9">AG9+AH9</f>
        <v>0</v>
      </c>
      <c r="AG9" s="65"/>
      <c r="AH9" s="65"/>
      <c r="AI9" s="67">
        <f t="shared" ref="AI9:AI16" si="10">AJ9+AK9</f>
        <v>0</v>
      </c>
      <c r="AJ9" s="65"/>
      <c r="AK9" s="65"/>
      <c r="AL9" s="67">
        <f t="shared" ref="AL9:AL16" si="11">AM9+AN9</f>
        <v>0</v>
      </c>
      <c r="AM9" s="65"/>
      <c r="AN9" s="65"/>
      <c r="AO9" s="67">
        <f t="shared" ref="AO9:AO16" si="12">AP9+AQ9</f>
        <v>0</v>
      </c>
      <c r="AP9" s="65"/>
      <c r="AQ9" s="65"/>
      <c r="AR9" s="67">
        <f t="shared" ref="AR9:AR16" si="13">AS9+AT9</f>
        <v>0</v>
      </c>
      <c r="AS9" s="65"/>
      <c r="AT9" s="65"/>
      <c r="AU9" s="55"/>
      <c r="AV9" s="65"/>
      <c r="AW9" s="50"/>
    </row>
    <row r="10" spans="1:49">
      <c r="B10" s="57"/>
      <c r="C10" s="18"/>
      <c r="D10" s="18"/>
      <c r="E10" s="67">
        <f t="shared" si="0"/>
        <v>0</v>
      </c>
      <c r="F10" s="65"/>
      <c r="G10" s="65"/>
      <c r="H10" s="67">
        <f t="shared" si="1"/>
        <v>0</v>
      </c>
      <c r="I10" s="65"/>
      <c r="J10" s="65"/>
      <c r="K10" s="67">
        <f t="shared" si="2"/>
        <v>0</v>
      </c>
      <c r="L10" s="65"/>
      <c r="M10" s="65"/>
      <c r="N10" s="67">
        <f t="shared" si="3"/>
        <v>0</v>
      </c>
      <c r="O10" s="65"/>
      <c r="P10" s="65"/>
      <c r="Q10" s="67">
        <f t="shared" si="4"/>
        <v>0</v>
      </c>
      <c r="R10" s="65"/>
      <c r="S10" s="65"/>
      <c r="T10" s="67">
        <f t="shared" si="5"/>
        <v>0</v>
      </c>
      <c r="U10" s="65"/>
      <c r="V10" s="65"/>
      <c r="W10" s="67">
        <f t="shared" si="6"/>
        <v>0</v>
      </c>
      <c r="X10" s="65"/>
      <c r="Y10" s="65"/>
      <c r="Z10" s="67">
        <f t="shared" si="7"/>
        <v>0</v>
      </c>
      <c r="AA10" s="65"/>
      <c r="AB10" s="65"/>
      <c r="AC10" s="67">
        <f t="shared" si="8"/>
        <v>0</v>
      </c>
      <c r="AD10" s="65"/>
      <c r="AE10" s="65"/>
      <c r="AF10" s="67">
        <f t="shared" si="9"/>
        <v>0</v>
      </c>
      <c r="AG10" s="65"/>
      <c r="AH10" s="65"/>
      <c r="AI10" s="67">
        <f t="shared" si="10"/>
        <v>0</v>
      </c>
      <c r="AJ10" s="65"/>
      <c r="AK10" s="65"/>
      <c r="AL10" s="67">
        <f t="shared" si="11"/>
        <v>0</v>
      </c>
      <c r="AM10" s="65"/>
      <c r="AN10" s="65"/>
      <c r="AO10" s="67">
        <f t="shared" si="12"/>
        <v>0</v>
      </c>
      <c r="AP10" s="65"/>
      <c r="AQ10" s="65"/>
      <c r="AR10" s="67">
        <f t="shared" si="13"/>
        <v>0</v>
      </c>
      <c r="AS10" s="65"/>
      <c r="AT10" s="65"/>
      <c r="AU10" s="55"/>
      <c r="AV10" s="65"/>
      <c r="AW10" s="50"/>
    </row>
    <row r="11" spans="1:49">
      <c r="B11" s="57"/>
      <c r="C11" s="18"/>
      <c r="D11" s="18"/>
      <c r="E11" s="67">
        <f t="shared" si="0"/>
        <v>0</v>
      </c>
      <c r="F11" s="65"/>
      <c r="G11" s="65"/>
      <c r="H11" s="67">
        <f t="shared" si="1"/>
        <v>0</v>
      </c>
      <c r="I11" s="65"/>
      <c r="J11" s="65"/>
      <c r="K11" s="67">
        <f t="shared" si="2"/>
        <v>0</v>
      </c>
      <c r="L11" s="65"/>
      <c r="M11" s="65"/>
      <c r="N11" s="67">
        <f t="shared" si="3"/>
        <v>0</v>
      </c>
      <c r="O11" s="65"/>
      <c r="P11" s="65"/>
      <c r="Q11" s="67">
        <f t="shared" si="4"/>
        <v>0</v>
      </c>
      <c r="R11" s="65"/>
      <c r="S11" s="65"/>
      <c r="T11" s="67">
        <f t="shared" si="5"/>
        <v>0</v>
      </c>
      <c r="U11" s="65"/>
      <c r="V11" s="65"/>
      <c r="W11" s="67">
        <f t="shared" si="6"/>
        <v>0</v>
      </c>
      <c r="X11" s="65"/>
      <c r="Y11" s="65"/>
      <c r="Z11" s="67">
        <f t="shared" si="7"/>
        <v>0</v>
      </c>
      <c r="AA11" s="65"/>
      <c r="AB11" s="65"/>
      <c r="AC11" s="67">
        <f t="shared" si="8"/>
        <v>0</v>
      </c>
      <c r="AD11" s="65"/>
      <c r="AE11" s="65"/>
      <c r="AF11" s="67">
        <f t="shared" si="9"/>
        <v>0</v>
      </c>
      <c r="AG11" s="65"/>
      <c r="AH11" s="65"/>
      <c r="AI11" s="67">
        <f t="shared" si="10"/>
        <v>0</v>
      </c>
      <c r="AJ11" s="65"/>
      <c r="AK11" s="65"/>
      <c r="AL11" s="67">
        <f t="shared" si="11"/>
        <v>0</v>
      </c>
      <c r="AM11" s="65"/>
      <c r="AN11" s="65"/>
      <c r="AO11" s="67">
        <f t="shared" si="12"/>
        <v>0</v>
      </c>
      <c r="AP11" s="65"/>
      <c r="AQ11" s="65"/>
      <c r="AR11" s="67">
        <f t="shared" si="13"/>
        <v>0</v>
      </c>
      <c r="AS11" s="65"/>
      <c r="AT11" s="65"/>
      <c r="AU11" s="55"/>
      <c r="AV11" s="65"/>
      <c r="AW11" s="50"/>
    </row>
    <row r="12" spans="1:49">
      <c r="B12" s="57"/>
      <c r="C12" s="18"/>
      <c r="D12" s="18"/>
      <c r="E12" s="67">
        <f t="shared" si="0"/>
        <v>0</v>
      </c>
      <c r="F12" s="99"/>
      <c r="G12" s="65"/>
      <c r="H12" s="67">
        <f t="shared" si="1"/>
        <v>0</v>
      </c>
      <c r="I12" s="65"/>
      <c r="J12" s="65"/>
      <c r="K12" s="67">
        <f t="shared" si="2"/>
        <v>0</v>
      </c>
      <c r="L12" s="65"/>
      <c r="M12" s="65"/>
      <c r="N12" s="67">
        <f t="shared" si="3"/>
        <v>0</v>
      </c>
      <c r="O12" s="65"/>
      <c r="P12" s="65"/>
      <c r="Q12" s="67">
        <f t="shared" si="4"/>
        <v>0</v>
      </c>
      <c r="R12" s="65"/>
      <c r="S12" s="65"/>
      <c r="T12" s="67">
        <f t="shared" si="5"/>
        <v>0</v>
      </c>
      <c r="U12" s="65"/>
      <c r="V12" s="65"/>
      <c r="W12" s="67">
        <f t="shared" si="6"/>
        <v>0</v>
      </c>
      <c r="X12" s="65"/>
      <c r="Y12" s="65"/>
      <c r="Z12" s="67">
        <f t="shared" si="7"/>
        <v>0</v>
      </c>
      <c r="AA12" s="65"/>
      <c r="AB12" s="65"/>
      <c r="AC12" s="67">
        <f t="shared" si="8"/>
        <v>0</v>
      </c>
      <c r="AD12" s="65"/>
      <c r="AE12" s="65"/>
      <c r="AF12" s="67">
        <f t="shared" si="9"/>
        <v>0</v>
      </c>
      <c r="AG12" s="65"/>
      <c r="AH12" s="65"/>
      <c r="AI12" s="67">
        <f t="shared" si="10"/>
        <v>0</v>
      </c>
      <c r="AJ12" s="65"/>
      <c r="AK12" s="65"/>
      <c r="AL12" s="67">
        <f t="shared" si="11"/>
        <v>0</v>
      </c>
      <c r="AM12" s="65"/>
      <c r="AN12" s="65"/>
      <c r="AO12" s="67">
        <f t="shared" si="12"/>
        <v>0</v>
      </c>
      <c r="AP12" s="65"/>
      <c r="AQ12" s="65"/>
      <c r="AR12" s="67">
        <f t="shared" si="13"/>
        <v>0</v>
      </c>
      <c r="AS12" s="65"/>
      <c r="AT12" s="65"/>
      <c r="AU12" s="55"/>
      <c r="AV12" s="65"/>
      <c r="AW12" s="50"/>
    </row>
    <row r="13" spans="1:49">
      <c r="B13" s="57"/>
      <c r="C13" s="18"/>
      <c r="D13" s="18"/>
      <c r="E13" s="67">
        <f t="shared" si="0"/>
        <v>0</v>
      </c>
      <c r="F13" s="99"/>
      <c r="G13" s="65"/>
      <c r="H13" s="67">
        <f t="shared" si="1"/>
        <v>0</v>
      </c>
      <c r="I13" s="65"/>
      <c r="J13" s="65"/>
      <c r="K13" s="67">
        <f t="shared" si="2"/>
        <v>0</v>
      </c>
      <c r="L13" s="65"/>
      <c r="M13" s="65"/>
      <c r="N13" s="67">
        <f t="shared" si="3"/>
        <v>0</v>
      </c>
      <c r="O13" s="65"/>
      <c r="P13" s="65"/>
      <c r="Q13" s="67">
        <f t="shared" si="4"/>
        <v>0</v>
      </c>
      <c r="R13" s="65"/>
      <c r="S13" s="65"/>
      <c r="T13" s="67">
        <f t="shared" si="5"/>
        <v>0</v>
      </c>
      <c r="U13" s="65"/>
      <c r="V13" s="65"/>
      <c r="W13" s="67">
        <f t="shared" si="6"/>
        <v>0</v>
      </c>
      <c r="X13" s="65"/>
      <c r="Y13" s="65"/>
      <c r="Z13" s="67">
        <f t="shared" si="7"/>
        <v>0</v>
      </c>
      <c r="AA13" s="65"/>
      <c r="AB13" s="65"/>
      <c r="AC13" s="67">
        <f t="shared" si="8"/>
        <v>0</v>
      </c>
      <c r="AD13" s="65"/>
      <c r="AE13" s="65"/>
      <c r="AF13" s="67">
        <f t="shared" si="9"/>
        <v>0</v>
      </c>
      <c r="AG13" s="65"/>
      <c r="AH13" s="65"/>
      <c r="AI13" s="67">
        <f t="shared" si="10"/>
        <v>0</v>
      </c>
      <c r="AJ13" s="65"/>
      <c r="AK13" s="65"/>
      <c r="AL13" s="67">
        <f t="shared" si="11"/>
        <v>0</v>
      </c>
      <c r="AM13" s="65"/>
      <c r="AN13" s="65"/>
      <c r="AO13" s="67">
        <f t="shared" si="12"/>
        <v>0</v>
      </c>
      <c r="AP13" s="65"/>
      <c r="AQ13" s="65"/>
      <c r="AR13" s="67">
        <f t="shared" si="13"/>
        <v>0</v>
      </c>
      <c r="AS13" s="65"/>
      <c r="AT13" s="65"/>
      <c r="AU13" s="55"/>
      <c r="AV13" s="65"/>
      <c r="AW13" s="50"/>
    </row>
    <row r="14" spans="1:49">
      <c r="B14" s="57"/>
      <c r="C14" s="18"/>
      <c r="D14" s="18"/>
      <c r="E14" s="67">
        <f t="shared" si="0"/>
        <v>0</v>
      </c>
      <c r="F14" s="99"/>
      <c r="G14" s="65"/>
      <c r="H14" s="67">
        <f t="shared" si="1"/>
        <v>0</v>
      </c>
      <c r="I14" s="65"/>
      <c r="J14" s="65"/>
      <c r="K14" s="67">
        <f t="shared" si="2"/>
        <v>0</v>
      </c>
      <c r="L14" s="65"/>
      <c r="M14" s="65"/>
      <c r="N14" s="67">
        <f t="shared" si="3"/>
        <v>0</v>
      </c>
      <c r="O14" s="65"/>
      <c r="P14" s="65"/>
      <c r="Q14" s="67">
        <f t="shared" si="4"/>
        <v>0</v>
      </c>
      <c r="R14" s="65"/>
      <c r="S14" s="65"/>
      <c r="T14" s="67">
        <f t="shared" si="5"/>
        <v>0</v>
      </c>
      <c r="U14" s="65"/>
      <c r="V14" s="65"/>
      <c r="W14" s="67">
        <f t="shared" si="6"/>
        <v>0</v>
      </c>
      <c r="X14" s="65"/>
      <c r="Y14" s="65"/>
      <c r="Z14" s="67">
        <f t="shared" si="7"/>
        <v>0</v>
      </c>
      <c r="AA14" s="65"/>
      <c r="AB14" s="65"/>
      <c r="AC14" s="67">
        <f t="shared" si="8"/>
        <v>0</v>
      </c>
      <c r="AD14" s="65"/>
      <c r="AE14" s="65"/>
      <c r="AF14" s="67">
        <f t="shared" si="9"/>
        <v>0</v>
      </c>
      <c r="AG14" s="65"/>
      <c r="AH14" s="65"/>
      <c r="AI14" s="67">
        <f t="shared" si="10"/>
        <v>0</v>
      </c>
      <c r="AJ14" s="65"/>
      <c r="AK14" s="65"/>
      <c r="AL14" s="67">
        <f t="shared" si="11"/>
        <v>0</v>
      </c>
      <c r="AM14" s="65"/>
      <c r="AN14" s="65"/>
      <c r="AO14" s="67">
        <f t="shared" si="12"/>
        <v>0</v>
      </c>
      <c r="AP14" s="65"/>
      <c r="AQ14" s="65"/>
      <c r="AR14" s="67">
        <f t="shared" si="13"/>
        <v>0</v>
      </c>
      <c r="AS14" s="65"/>
      <c r="AT14" s="65"/>
      <c r="AU14" s="55"/>
      <c r="AV14" s="65"/>
      <c r="AW14" s="50"/>
    </row>
    <row r="15" spans="1:49">
      <c r="B15" s="57"/>
      <c r="C15" s="18"/>
      <c r="D15" s="18"/>
      <c r="E15" s="67">
        <f t="shared" si="0"/>
        <v>0</v>
      </c>
      <c r="F15" s="99"/>
      <c r="G15" s="65"/>
      <c r="H15" s="67">
        <f t="shared" si="1"/>
        <v>0</v>
      </c>
      <c r="I15" s="65"/>
      <c r="J15" s="65"/>
      <c r="K15" s="67">
        <f t="shared" si="2"/>
        <v>0</v>
      </c>
      <c r="L15" s="65"/>
      <c r="M15" s="65"/>
      <c r="N15" s="67">
        <f t="shared" si="3"/>
        <v>0</v>
      </c>
      <c r="O15" s="65"/>
      <c r="P15" s="65"/>
      <c r="Q15" s="67">
        <f t="shared" si="4"/>
        <v>0</v>
      </c>
      <c r="R15" s="65"/>
      <c r="S15" s="65"/>
      <c r="T15" s="67">
        <f t="shared" si="5"/>
        <v>0</v>
      </c>
      <c r="U15" s="65"/>
      <c r="V15" s="65"/>
      <c r="W15" s="67">
        <f t="shared" si="6"/>
        <v>0</v>
      </c>
      <c r="X15" s="65"/>
      <c r="Y15" s="65"/>
      <c r="Z15" s="67">
        <f t="shared" si="7"/>
        <v>0</v>
      </c>
      <c r="AA15" s="65"/>
      <c r="AB15" s="65"/>
      <c r="AC15" s="67">
        <f t="shared" si="8"/>
        <v>0</v>
      </c>
      <c r="AD15" s="65"/>
      <c r="AE15" s="65"/>
      <c r="AF15" s="67">
        <f t="shared" si="9"/>
        <v>0</v>
      </c>
      <c r="AG15" s="65"/>
      <c r="AH15" s="65"/>
      <c r="AI15" s="67">
        <f t="shared" si="10"/>
        <v>0</v>
      </c>
      <c r="AJ15" s="65"/>
      <c r="AK15" s="65"/>
      <c r="AL15" s="67">
        <f t="shared" si="11"/>
        <v>0</v>
      </c>
      <c r="AM15" s="65"/>
      <c r="AN15" s="65"/>
      <c r="AO15" s="67">
        <f t="shared" si="12"/>
        <v>0</v>
      </c>
      <c r="AP15" s="65"/>
      <c r="AQ15" s="65"/>
      <c r="AR15" s="67">
        <f t="shared" si="13"/>
        <v>0</v>
      </c>
      <c r="AS15" s="65"/>
      <c r="AT15" s="65"/>
      <c r="AU15" s="55"/>
      <c r="AV15" s="65"/>
      <c r="AW15" s="50"/>
    </row>
    <row r="16" spans="1:49">
      <c r="B16" s="58"/>
      <c r="C16" s="35"/>
      <c r="D16" s="35"/>
      <c r="E16" s="67">
        <f t="shared" si="0"/>
        <v>0</v>
      </c>
      <c r="F16" s="65"/>
      <c r="G16" s="65"/>
      <c r="H16" s="67">
        <f t="shared" si="1"/>
        <v>0</v>
      </c>
      <c r="I16" s="65"/>
      <c r="J16" s="65"/>
      <c r="K16" s="67">
        <f t="shared" si="2"/>
        <v>0</v>
      </c>
      <c r="L16" s="65"/>
      <c r="M16" s="65"/>
      <c r="N16" s="67">
        <f t="shared" si="3"/>
        <v>0</v>
      </c>
      <c r="O16" s="65"/>
      <c r="P16" s="65"/>
      <c r="Q16" s="67">
        <f t="shared" si="4"/>
        <v>0</v>
      </c>
      <c r="R16" s="65"/>
      <c r="S16" s="65"/>
      <c r="T16" s="67">
        <f t="shared" si="5"/>
        <v>0</v>
      </c>
      <c r="U16" s="65"/>
      <c r="V16" s="65"/>
      <c r="W16" s="67">
        <f t="shared" si="6"/>
        <v>0</v>
      </c>
      <c r="X16" s="65"/>
      <c r="Y16" s="65"/>
      <c r="Z16" s="67">
        <f t="shared" si="7"/>
        <v>0</v>
      </c>
      <c r="AA16" s="65"/>
      <c r="AB16" s="65"/>
      <c r="AC16" s="67">
        <f t="shared" si="8"/>
        <v>0</v>
      </c>
      <c r="AD16" s="65"/>
      <c r="AE16" s="65"/>
      <c r="AF16" s="67">
        <f t="shared" si="9"/>
        <v>0</v>
      </c>
      <c r="AG16" s="65"/>
      <c r="AH16" s="65"/>
      <c r="AI16" s="67">
        <f t="shared" si="10"/>
        <v>0</v>
      </c>
      <c r="AJ16" s="65"/>
      <c r="AK16" s="65"/>
      <c r="AL16" s="67">
        <f t="shared" si="11"/>
        <v>0</v>
      </c>
      <c r="AM16" s="65"/>
      <c r="AN16" s="65"/>
      <c r="AO16" s="67">
        <f t="shared" si="12"/>
        <v>0</v>
      </c>
      <c r="AP16" s="65"/>
      <c r="AQ16" s="65"/>
      <c r="AR16" s="67">
        <f t="shared" si="13"/>
        <v>0</v>
      </c>
      <c r="AS16" s="65"/>
      <c r="AT16" s="65"/>
      <c r="AU16" s="55"/>
      <c r="AV16" s="65"/>
      <c r="AW16" s="50"/>
    </row>
    <row r="17" spans="1:49" ht="17.25" customHeight="1" thickBot="1">
      <c r="A17" s="33"/>
      <c r="B17" s="311" t="s">
        <v>12</v>
      </c>
      <c r="C17" s="312"/>
      <c r="D17" s="313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S30"/>
  <sheetViews>
    <sheetView workbookViewId="0">
      <selection activeCell="M24" sqref="M24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87" t="s">
        <v>128</v>
      </c>
      <c r="B1" s="88"/>
      <c r="C1" s="88"/>
      <c r="D1" s="88"/>
      <c r="E1" s="88"/>
      <c r="F1" s="88"/>
      <c r="G1" s="88"/>
      <c r="H1" s="88"/>
      <c r="I1" s="88"/>
      <c r="J1" s="88"/>
      <c r="K1" s="82"/>
    </row>
    <row r="2" spans="1:19">
      <c r="A2" s="89"/>
      <c r="B2" s="89"/>
      <c r="C2" s="89"/>
      <c r="D2" s="89"/>
      <c r="E2" s="89"/>
      <c r="F2" s="89"/>
      <c r="G2" s="89"/>
      <c r="H2" s="89"/>
      <c r="I2" s="89"/>
      <c r="J2" s="89"/>
    </row>
    <row r="3" spans="1:19" s="70" customFormat="1" ht="17.25">
      <c r="A3" s="87" t="s">
        <v>120</v>
      </c>
      <c r="B3" s="90"/>
      <c r="C3" s="90"/>
      <c r="D3" s="90"/>
      <c r="E3" s="90"/>
      <c r="F3" s="90"/>
      <c r="G3" s="90"/>
      <c r="H3" s="90"/>
      <c r="I3" s="90"/>
      <c r="J3" s="90"/>
      <c r="K3" s="74"/>
      <c r="L3" s="74"/>
      <c r="M3" s="74"/>
    </row>
    <row r="4" spans="1:19" ht="17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>
      <c r="A5" s="82"/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18" t="s">
        <v>116</v>
      </c>
      <c r="R5" s="318"/>
      <c r="S5" s="318"/>
    </row>
    <row r="6" spans="1:19" ht="33" customHeight="1">
      <c r="B6" s="281" t="s">
        <v>8</v>
      </c>
      <c r="C6" s="281"/>
      <c r="D6" s="281" t="s">
        <v>55</v>
      </c>
      <c r="E6" s="255" t="s">
        <v>114</v>
      </c>
      <c r="F6" s="281" t="s">
        <v>117</v>
      </c>
      <c r="G6" s="281" t="s">
        <v>118</v>
      </c>
      <c r="H6" s="281" t="s">
        <v>142</v>
      </c>
      <c r="I6" s="281" t="s">
        <v>143</v>
      </c>
      <c r="J6" s="281" t="s">
        <v>25</v>
      </c>
      <c r="K6" s="281" t="s">
        <v>18</v>
      </c>
      <c r="L6" s="281"/>
      <c r="M6" s="281"/>
      <c r="N6" s="319" t="s">
        <v>148</v>
      </c>
      <c r="O6" s="320"/>
      <c r="P6" s="320"/>
      <c r="Q6" s="320"/>
      <c r="R6" s="321"/>
      <c r="S6" s="316" t="s">
        <v>119</v>
      </c>
    </row>
    <row r="7" spans="1:19" ht="23.25" customHeight="1">
      <c r="B7" s="281"/>
      <c r="C7" s="281"/>
      <c r="D7" s="281"/>
      <c r="E7" s="322"/>
      <c r="F7" s="281"/>
      <c r="G7" s="281"/>
      <c r="H7" s="281"/>
      <c r="I7" s="281"/>
      <c r="J7" s="281"/>
      <c r="K7" s="98" t="s">
        <v>7</v>
      </c>
      <c r="L7" s="98" t="s">
        <v>110</v>
      </c>
      <c r="M7" s="60" t="s">
        <v>144</v>
      </c>
      <c r="N7" s="75" t="s">
        <v>33</v>
      </c>
      <c r="O7" s="75" t="s">
        <v>34</v>
      </c>
      <c r="P7" s="75" t="s">
        <v>35</v>
      </c>
      <c r="Q7" s="75" t="s">
        <v>113</v>
      </c>
      <c r="R7" s="75" t="s">
        <v>37</v>
      </c>
      <c r="S7" s="317"/>
    </row>
    <row r="8" spans="1:19" ht="110.25" customHeight="1">
      <c r="B8" s="59" t="s">
        <v>2</v>
      </c>
      <c r="C8" s="59" t="s">
        <v>28</v>
      </c>
      <c r="D8" s="281"/>
      <c r="E8" s="322"/>
      <c r="F8" s="71"/>
      <c r="G8" s="71"/>
      <c r="H8" s="63" t="s">
        <v>12</v>
      </c>
      <c r="I8" s="63" t="s">
        <v>12</v>
      </c>
      <c r="J8" s="69" t="s">
        <v>12</v>
      </c>
      <c r="K8" s="63" t="s">
        <v>12</v>
      </c>
      <c r="L8" s="63" t="s">
        <v>12</v>
      </c>
      <c r="M8" s="63" t="s">
        <v>12</v>
      </c>
      <c r="N8" s="69" t="s">
        <v>12</v>
      </c>
      <c r="O8" s="69" t="s">
        <v>12</v>
      </c>
      <c r="P8" s="69" t="s">
        <v>12</v>
      </c>
      <c r="Q8" s="69" t="s">
        <v>12</v>
      </c>
      <c r="R8" s="69" t="s">
        <v>12</v>
      </c>
      <c r="S8" s="317"/>
    </row>
    <row r="9" spans="1:19">
      <c r="B9" s="18"/>
      <c r="C9" s="18"/>
      <c r="D9" s="18"/>
      <c r="E9" s="18"/>
      <c r="F9" s="18"/>
      <c r="G9" s="18"/>
      <c r="H9" s="62">
        <f>+H10</f>
        <v>0</v>
      </c>
      <c r="I9" s="62">
        <f t="shared" ref="I9:R11" si="0">+I10</f>
        <v>0</v>
      </c>
      <c r="J9" s="67">
        <f t="shared" si="0"/>
        <v>0</v>
      </c>
      <c r="K9" s="62">
        <f t="shared" si="0"/>
        <v>0</v>
      </c>
      <c r="L9" s="62">
        <f t="shared" si="0"/>
        <v>0</v>
      </c>
      <c r="M9" s="62">
        <f t="shared" si="0"/>
        <v>0</v>
      </c>
      <c r="N9" s="67">
        <f t="shared" si="0"/>
        <v>0</v>
      </c>
      <c r="O9" s="67">
        <f t="shared" si="0"/>
        <v>0</v>
      </c>
      <c r="P9" s="67">
        <f t="shared" si="0"/>
        <v>0</v>
      </c>
      <c r="Q9" s="67">
        <f t="shared" si="0"/>
        <v>0</v>
      </c>
      <c r="R9" s="67">
        <f t="shared" si="0"/>
        <v>0</v>
      </c>
      <c r="S9" s="76"/>
    </row>
    <row r="10" spans="1:19" ht="33.75" customHeight="1">
      <c r="B10" s="18"/>
      <c r="C10" s="18"/>
      <c r="D10" s="18"/>
      <c r="E10" s="18"/>
      <c r="F10" s="18"/>
      <c r="G10" s="18"/>
      <c r="H10" s="62">
        <f>+H11</f>
        <v>0</v>
      </c>
      <c r="I10" s="62">
        <f t="shared" si="0"/>
        <v>0</v>
      </c>
      <c r="J10" s="67">
        <f t="shared" si="0"/>
        <v>0</v>
      </c>
      <c r="K10" s="62">
        <f t="shared" si="0"/>
        <v>0</v>
      </c>
      <c r="L10" s="62">
        <f t="shared" si="0"/>
        <v>0</v>
      </c>
      <c r="M10" s="62">
        <f t="shared" si="0"/>
        <v>0</v>
      </c>
      <c r="N10" s="67">
        <f t="shared" si="0"/>
        <v>0</v>
      </c>
      <c r="O10" s="67">
        <f t="shared" si="0"/>
        <v>0</v>
      </c>
      <c r="P10" s="67">
        <f t="shared" si="0"/>
        <v>0</v>
      </c>
      <c r="Q10" s="67">
        <f t="shared" si="0"/>
        <v>0</v>
      </c>
      <c r="R10" s="67">
        <f t="shared" si="0"/>
        <v>0</v>
      </c>
      <c r="S10" s="76"/>
    </row>
    <row r="11" spans="1:19">
      <c r="B11" s="18"/>
      <c r="C11" s="18"/>
      <c r="D11" s="18"/>
      <c r="E11" s="18"/>
      <c r="F11" s="18"/>
      <c r="G11" s="18"/>
      <c r="H11" s="62">
        <f>+H12</f>
        <v>0</v>
      </c>
      <c r="I11" s="62">
        <f t="shared" si="0"/>
        <v>0</v>
      </c>
      <c r="J11" s="67">
        <f t="shared" si="0"/>
        <v>0</v>
      </c>
      <c r="K11" s="62">
        <f t="shared" si="0"/>
        <v>0</v>
      </c>
      <c r="L11" s="62">
        <f t="shared" si="0"/>
        <v>0</v>
      </c>
      <c r="M11" s="62">
        <f t="shared" si="0"/>
        <v>0</v>
      </c>
      <c r="N11" s="67">
        <f t="shared" si="0"/>
        <v>0</v>
      </c>
      <c r="O11" s="67">
        <f t="shared" si="0"/>
        <v>0</v>
      </c>
      <c r="P11" s="67">
        <f t="shared" si="0"/>
        <v>0</v>
      </c>
      <c r="Q11" s="67">
        <f t="shared" si="0"/>
        <v>0</v>
      </c>
      <c r="R11" s="67">
        <f t="shared" si="0"/>
        <v>0</v>
      </c>
      <c r="S11" s="76"/>
    </row>
    <row r="12" spans="1:19">
      <c r="B12" s="18"/>
      <c r="C12" s="18"/>
      <c r="D12" s="18"/>
      <c r="E12" s="18"/>
      <c r="F12" s="18"/>
      <c r="G12" s="18"/>
      <c r="H12" s="62">
        <v>0</v>
      </c>
      <c r="I12" s="62">
        <v>0</v>
      </c>
      <c r="J12" s="67">
        <v>0</v>
      </c>
      <c r="K12" s="62">
        <v>0</v>
      </c>
      <c r="L12" s="62">
        <v>0</v>
      </c>
      <c r="M12" s="62">
        <v>0</v>
      </c>
      <c r="N12" s="67">
        <v>0</v>
      </c>
      <c r="O12" s="67">
        <v>0</v>
      </c>
      <c r="P12" s="67">
        <v>0</v>
      </c>
      <c r="Q12" s="67">
        <v>0</v>
      </c>
      <c r="R12" s="67">
        <f>+N12+O12+P12+Q12</f>
        <v>0</v>
      </c>
      <c r="S12" s="76"/>
    </row>
    <row r="13" spans="1:19">
      <c r="B13" s="18"/>
      <c r="C13" s="18"/>
      <c r="D13" s="18"/>
      <c r="E13" s="18"/>
      <c r="F13" s="18"/>
      <c r="G13" s="18"/>
      <c r="H13" s="62"/>
      <c r="I13" s="62"/>
      <c r="J13" s="67"/>
      <c r="K13" s="62"/>
      <c r="L13" s="62"/>
      <c r="M13" s="62"/>
      <c r="N13" s="67"/>
      <c r="O13" s="67"/>
      <c r="P13" s="67"/>
      <c r="Q13" s="67"/>
      <c r="R13" s="67"/>
      <c r="S13" s="76"/>
    </row>
    <row r="14" spans="1:19">
      <c r="B14" s="18"/>
      <c r="C14" s="18"/>
      <c r="D14" s="18"/>
      <c r="E14" s="18"/>
      <c r="F14" s="18"/>
      <c r="G14" s="18"/>
      <c r="H14" s="62"/>
      <c r="I14" s="62"/>
      <c r="J14" s="67"/>
      <c r="K14" s="62"/>
      <c r="L14" s="62"/>
      <c r="M14" s="62"/>
      <c r="N14" s="67"/>
      <c r="O14" s="67"/>
      <c r="P14" s="67"/>
      <c r="Q14" s="67"/>
      <c r="R14" s="67"/>
      <c r="S14" s="76"/>
    </row>
    <row r="15" spans="1:19">
      <c r="B15" s="18"/>
      <c r="C15" s="18"/>
      <c r="D15" s="18"/>
      <c r="E15" s="18"/>
      <c r="F15" s="18"/>
      <c r="G15" s="18"/>
      <c r="H15" s="62"/>
      <c r="I15" s="62"/>
      <c r="J15" s="67"/>
      <c r="K15" s="62"/>
      <c r="L15" s="62"/>
      <c r="M15" s="62"/>
      <c r="N15" s="67"/>
      <c r="O15" s="67"/>
      <c r="P15" s="67"/>
      <c r="Q15" s="67"/>
      <c r="R15" s="67"/>
      <c r="S15" s="76"/>
    </row>
    <row r="16" spans="1:19">
      <c r="B16" s="18"/>
      <c r="C16" s="18"/>
      <c r="D16" s="18"/>
      <c r="E16" s="18"/>
      <c r="F16" s="18"/>
      <c r="G16" s="18"/>
      <c r="H16" s="62"/>
      <c r="I16" s="62"/>
      <c r="J16" s="67"/>
      <c r="K16" s="62"/>
      <c r="L16" s="62"/>
      <c r="M16" s="62"/>
      <c r="N16" s="67"/>
      <c r="O16" s="67"/>
      <c r="P16" s="67"/>
      <c r="Q16" s="67"/>
      <c r="R16" s="67"/>
      <c r="S16" s="76"/>
    </row>
    <row r="17" spans="1:19">
      <c r="B17" s="35"/>
      <c r="C17" s="35"/>
      <c r="D17" s="35"/>
      <c r="E17" s="35"/>
      <c r="F17" s="35"/>
      <c r="G17" s="35"/>
      <c r="H17" s="62"/>
      <c r="I17" s="62"/>
      <c r="J17" s="67"/>
      <c r="K17" s="62"/>
      <c r="L17" s="62"/>
      <c r="M17" s="62"/>
      <c r="N17" s="67"/>
      <c r="O17" s="67"/>
      <c r="P17" s="67"/>
      <c r="Q17" s="67"/>
      <c r="R17" s="67"/>
      <c r="S17" s="76"/>
    </row>
    <row r="18" spans="1:19" ht="17.25" customHeight="1">
      <c r="A18" s="33"/>
      <c r="B18" s="284" t="s">
        <v>12</v>
      </c>
      <c r="C18" s="285"/>
      <c r="D18" s="286"/>
      <c r="E18" s="61"/>
      <c r="F18" s="66"/>
      <c r="G18" s="66"/>
      <c r="H18" s="37"/>
      <c r="I18" s="37"/>
      <c r="J18" s="37"/>
      <c r="K18" s="37"/>
      <c r="L18" s="37"/>
      <c r="M18" s="37"/>
      <c r="N18" s="67"/>
      <c r="O18" s="37"/>
      <c r="P18" s="37"/>
      <c r="Q18" s="37"/>
      <c r="R18" s="37"/>
      <c r="S18" s="37" t="s">
        <v>47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L16"/>
  <sheetViews>
    <sheetView workbookViewId="0">
      <selection activeCell="C7" activeCellId="1" sqref="D6:F6 C7"/>
    </sheetView>
  </sheetViews>
  <sheetFormatPr defaultRowHeight="16.5"/>
  <cols>
    <col min="1" max="1" width="4.85546875" style="104" customWidth="1"/>
    <col min="2" max="2" width="92.7109375" style="104" customWidth="1"/>
    <col min="3" max="3" width="14.28515625" style="104" customWidth="1"/>
    <col min="4" max="4" width="13.7109375" style="104" bestFit="1" customWidth="1"/>
    <col min="5" max="5" width="14.28515625" style="104" bestFit="1" customWidth="1"/>
    <col min="6" max="6" width="14.28515625" style="104" customWidth="1"/>
    <col min="7" max="7" width="8.42578125" style="104" customWidth="1"/>
    <col min="8" max="11" width="9.140625" style="104"/>
    <col min="12" max="12" width="21" style="104" customWidth="1"/>
    <col min="13" max="16" width="9.140625" style="104"/>
    <col min="17" max="17" width="0" style="104" hidden="1" customWidth="1"/>
    <col min="18" max="16384" width="9.140625" style="104"/>
  </cols>
  <sheetData>
    <row r="1" spans="1:12" ht="30" customHeight="1">
      <c r="A1" s="4" t="s">
        <v>56</v>
      </c>
      <c r="B1" s="13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/>
    <row r="3" spans="1:12" ht="38.25" customHeight="1">
      <c r="A3" s="324" t="s">
        <v>155</v>
      </c>
      <c r="B3" s="324"/>
      <c r="C3" s="324"/>
      <c r="D3" s="324"/>
      <c r="E3" s="324"/>
      <c r="F3" s="324"/>
    </row>
    <row r="4" spans="1:12">
      <c r="C4" s="39"/>
      <c r="D4" s="39"/>
      <c r="E4" s="39"/>
      <c r="F4" s="39" t="s">
        <v>16</v>
      </c>
    </row>
    <row r="5" spans="1:12" ht="40.5">
      <c r="B5" s="45"/>
      <c r="C5" s="42" t="s">
        <v>222</v>
      </c>
      <c r="D5" s="40" t="s">
        <v>19</v>
      </c>
      <c r="E5" s="40" t="s">
        <v>109</v>
      </c>
      <c r="F5" s="40" t="s">
        <v>135</v>
      </c>
    </row>
    <row r="6" spans="1:12" ht="27">
      <c r="B6" s="103" t="s">
        <v>153</v>
      </c>
      <c r="C6" s="40" t="s">
        <v>15</v>
      </c>
      <c r="D6" s="201">
        <v>2294885.267</v>
      </c>
      <c r="E6" s="202">
        <v>1407845.2930000001</v>
      </c>
      <c r="F6" s="201">
        <v>625727.06649999996</v>
      </c>
    </row>
    <row r="7" spans="1:12" s="105" customFormat="1" ht="27">
      <c r="B7" s="43" t="s">
        <v>149</v>
      </c>
      <c r="C7" s="201">
        <v>1647354.8</v>
      </c>
      <c r="D7" s="38" t="s">
        <v>15</v>
      </c>
      <c r="E7" s="38" t="s">
        <v>15</v>
      </c>
      <c r="F7" s="38" t="s">
        <v>15</v>
      </c>
    </row>
    <row r="8" spans="1:12" ht="27">
      <c r="B8" s="43" t="s">
        <v>150</v>
      </c>
      <c r="C8" s="40" t="s">
        <v>15</v>
      </c>
      <c r="D8" s="40">
        <f t="shared" ref="D8:F8" si="0">D9+D10+D11</f>
        <v>0</v>
      </c>
      <c r="E8" s="40">
        <f t="shared" si="0"/>
        <v>0</v>
      </c>
      <c r="F8" s="40">
        <f t="shared" si="0"/>
        <v>0</v>
      </c>
    </row>
    <row r="9" spans="1:12" ht="27">
      <c r="B9" s="44" t="s">
        <v>151</v>
      </c>
      <c r="C9" s="40" t="s">
        <v>15</v>
      </c>
      <c r="D9" s="41"/>
      <c r="E9" s="41"/>
      <c r="F9" s="41"/>
    </row>
    <row r="10" spans="1:12" s="105" customFormat="1">
      <c r="B10" s="44" t="s">
        <v>29</v>
      </c>
      <c r="C10" s="40" t="s">
        <v>15</v>
      </c>
      <c r="D10" s="41"/>
      <c r="E10" s="41"/>
      <c r="F10" s="41"/>
    </row>
    <row r="11" spans="1:12">
      <c r="B11" s="44" t="s">
        <v>30</v>
      </c>
      <c r="C11" s="40" t="s">
        <v>15</v>
      </c>
      <c r="D11" s="41"/>
      <c r="E11" s="41"/>
      <c r="F11" s="41"/>
    </row>
    <row r="12" spans="1:12">
      <c r="B12" s="43" t="s">
        <v>107</v>
      </c>
      <c r="C12" s="40" t="s">
        <v>15</v>
      </c>
      <c r="D12" s="203">
        <f>D8-C7</f>
        <v>-1647354.8</v>
      </c>
      <c r="E12" s="203">
        <f>E8-C7</f>
        <v>-1647354.8</v>
      </c>
      <c r="F12" s="203">
        <f>F8-C7</f>
        <v>-1647354.8</v>
      </c>
    </row>
    <row r="13" spans="1:12" ht="27">
      <c r="B13" s="43" t="s">
        <v>108</v>
      </c>
      <c r="C13" s="40" t="s">
        <v>15</v>
      </c>
      <c r="D13" s="203">
        <f t="shared" ref="D13:F13" si="1">D8-D6</f>
        <v>-2294885.267</v>
      </c>
      <c r="E13" s="203">
        <f t="shared" si="1"/>
        <v>-1407845.2930000001</v>
      </c>
      <c r="F13" s="203">
        <f t="shared" si="1"/>
        <v>-625727.06649999996</v>
      </c>
    </row>
    <row r="14" spans="1:12" ht="45.75" customHeight="1"/>
    <row r="15" spans="1:12">
      <c r="B15" s="106" t="s">
        <v>154</v>
      </c>
    </row>
    <row r="16" spans="1:12">
      <c r="B16" s="106" t="s">
        <v>156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18"/>
  <sheetViews>
    <sheetView workbookViewId="0">
      <selection activeCell="B18" sqref="B18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324" t="s">
        <v>99</v>
      </c>
      <c r="B1" s="324"/>
      <c r="C1" s="324"/>
      <c r="D1" s="324"/>
      <c r="E1" s="324"/>
      <c r="F1" s="324"/>
      <c r="G1" s="324"/>
      <c r="H1" s="324"/>
      <c r="I1" s="4"/>
      <c r="J1" s="4"/>
      <c r="K1" s="4"/>
      <c r="L1" s="4"/>
      <c r="M1" s="4"/>
      <c r="N1" s="4"/>
      <c r="O1" s="4"/>
    </row>
    <row r="2" spans="1:15" ht="17.25" customHeight="1"/>
    <row r="3" spans="1:15">
      <c r="B3" s="326" t="s">
        <v>100</v>
      </c>
      <c r="C3" s="326"/>
      <c r="D3" s="327"/>
      <c r="E3" s="327"/>
      <c r="F3" s="327"/>
      <c r="G3" s="327"/>
      <c r="H3" s="327"/>
    </row>
    <row r="4" spans="1:15">
      <c r="B4" s="326" t="s">
        <v>101</v>
      </c>
      <c r="C4" s="326"/>
      <c r="D4" s="327"/>
      <c r="E4" s="327"/>
      <c r="F4" s="327"/>
      <c r="G4" s="327"/>
      <c r="H4" s="327"/>
    </row>
    <row r="5" spans="1:15">
      <c r="B5" s="326" t="s">
        <v>102</v>
      </c>
      <c r="C5" s="326"/>
      <c r="D5" s="327"/>
      <c r="E5" s="327"/>
      <c r="F5" s="327"/>
      <c r="G5" s="327"/>
      <c r="H5" s="327"/>
    </row>
    <row r="6" spans="1:15">
      <c r="B6" s="326" t="s">
        <v>103</v>
      </c>
      <c r="C6" s="326"/>
      <c r="D6" s="327"/>
      <c r="E6" s="327"/>
      <c r="F6" s="327"/>
      <c r="G6" s="327"/>
      <c r="H6" s="327"/>
    </row>
    <row r="9" spans="1:15">
      <c r="A9" s="4" t="s">
        <v>38</v>
      </c>
    </row>
    <row r="10" spans="1:15">
      <c r="B10" s="4"/>
    </row>
    <row r="11" spans="1:15" ht="25.5" customHeight="1">
      <c r="B11" s="281" t="s">
        <v>8</v>
      </c>
      <c r="C11" s="281"/>
      <c r="D11" s="281" t="s">
        <v>39</v>
      </c>
      <c r="E11" s="281" t="s">
        <v>104</v>
      </c>
      <c r="F11" s="281"/>
      <c r="G11" s="281"/>
      <c r="H11" s="281" t="s">
        <v>105</v>
      </c>
    </row>
    <row r="12" spans="1:15" ht="28.5" customHeight="1">
      <c r="B12" s="31" t="s">
        <v>2</v>
      </c>
      <c r="C12" s="31" t="s">
        <v>28</v>
      </c>
      <c r="D12" s="281"/>
      <c r="E12" s="31" t="s">
        <v>7</v>
      </c>
      <c r="F12" s="31" t="s">
        <v>110</v>
      </c>
      <c r="G12" s="31" t="s">
        <v>144</v>
      </c>
      <c r="H12" s="281"/>
    </row>
    <row r="13" spans="1:15">
      <c r="B13" s="18"/>
      <c r="C13" s="18"/>
      <c r="D13" s="18"/>
      <c r="E13" s="19"/>
      <c r="F13" s="19"/>
      <c r="G13" s="19"/>
      <c r="H13" s="19"/>
    </row>
    <row r="14" spans="1:15">
      <c r="B14" s="18"/>
      <c r="C14" s="18"/>
      <c r="D14" s="18"/>
      <c r="E14" s="19"/>
      <c r="F14" s="19"/>
      <c r="G14" s="19"/>
      <c r="H14" s="19"/>
    </row>
    <row r="15" spans="1:15">
      <c r="B15" s="18"/>
      <c r="C15" s="18"/>
      <c r="D15" s="18"/>
      <c r="E15" s="19"/>
      <c r="F15" s="19"/>
      <c r="G15" s="19"/>
      <c r="H15" s="19"/>
    </row>
    <row r="16" spans="1:15">
      <c r="B16" s="325" t="s">
        <v>12</v>
      </c>
      <c r="C16" s="325"/>
      <c r="D16" s="325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>
      <c r="B18" s="178" t="s">
        <v>157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B7" sqref="B7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4" t="s">
        <v>57</v>
      </c>
      <c r="B1" s="4"/>
      <c r="C1" s="4"/>
      <c r="D1" s="4"/>
    </row>
    <row r="3" spans="1:5" ht="25.5">
      <c r="B3" s="31" t="s">
        <v>41</v>
      </c>
      <c r="C3" s="31" t="s">
        <v>106</v>
      </c>
      <c r="D3" s="31" t="s">
        <v>42</v>
      </c>
      <c r="E3" s="31" t="s">
        <v>43</v>
      </c>
    </row>
    <row r="4" spans="1:5">
      <c r="B4" s="23"/>
      <c r="C4" s="23"/>
      <c r="D4" s="23"/>
      <c r="E4" s="23"/>
    </row>
    <row r="5" spans="1:5">
      <c r="B5" s="23"/>
      <c r="C5" s="23"/>
      <c r="D5" s="23"/>
      <c r="E5" s="23"/>
    </row>
    <row r="7" spans="1:5">
      <c r="B7" s="106" t="s">
        <v>157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"/>
  <sheetViews>
    <sheetView zoomScale="82" zoomScaleNormal="82" zoomScaleSheetLayoutView="50" workbookViewId="0">
      <selection activeCell="D15" sqref="D15"/>
    </sheetView>
  </sheetViews>
  <sheetFormatPr defaultRowHeight="16.5"/>
  <cols>
    <col min="1" max="1" width="9.140625" style="117"/>
    <col min="2" max="2" width="11.5703125" style="118" customWidth="1"/>
    <col min="3" max="3" width="7.7109375" style="118" bestFit="1" customWidth="1"/>
    <col min="4" max="4" width="31.85546875" style="119" customWidth="1"/>
    <col min="5" max="5" width="27.7109375" style="119" customWidth="1"/>
    <col min="6" max="6" width="19" style="120" customWidth="1"/>
    <col min="7" max="7" width="12.5703125" style="120" bestFit="1" customWidth="1"/>
    <col min="8" max="8" width="36" style="119" customWidth="1"/>
    <col min="9" max="9" width="19" style="123" bestFit="1" customWidth="1"/>
    <col min="10" max="10" width="25.7109375" style="123" customWidth="1"/>
    <col min="11" max="11" width="17" style="123" customWidth="1"/>
    <col min="12" max="12" width="26" style="124" customWidth="1"/>
    <col min="13" max="13" width="19.85546875" style="124" customWidth="1"/>
    <col min="14" max="14" width="15.85546875" style="125" customWidth="1"/>
    <col min="15" max="15" width="22" style="125" customWidth="1"/>
    <col min="16" max="16" width="14" style="127" customWidth="1"/>
    <col min="17" max="17" width="15" style="117" customWidth="1"/>
    <col min="18" max="18" width="15.42578125" style="117" customWidth="1"/>
    <col min="19" max="19" width="21.140625" style="117" customWidth="1"/>
    <col min="20" max="20" width="37.5703125" style="117" customWidth="1"/>
    <col min="21" max="16384" width="9.140625" style="117"/>
  </cols>
  <sheetData>
    <row r="1" spans="1:20">
      <c r="B1" s="130" t="s">
        <v>189</v>
      </c>
      <c r="D1" s="118"/>
      <c r="E1" s="117"/>
      <c r="F1" s="119"/>
      <c r="H1" s="117"/>
      <c r="I1" s="131"/>
      <c r="J1" s="132"/>
      <c r="K1" s="132"/>
      <c r="L1" s="132"/>
      <c r="M1" s="133"/>
      <c r="N1" s="133"/>
      <c r="O1" s="134"/>
      <c r="P1" s="135"/>
    </row>
    <row r="2" spans="1:20">
      <c r="B2" s="117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126"/>
    </row>
    <row r="3" spans="1:20">
      <c r="B3" s="117"/>
      <c r="D3" s="118"/>
      <c r="F3" s="119"/>
      <c r="H3" s="121"/>
      <c r="I3" s="122"/>
      <c r="L3" s="123"/>
      <c r="N3" s="124"/>
      <c r="P3" s="125"/>
      <c r="Q3" s="127"/>
      <c r="R3" s="117" t="s">
        <v>184</v>
      </c>
    </row>
    <row r="4" spans="1:20" s="128" customFormat="1" ht="82.5">
      <c r="B4" s="136" t="s">
        <v>179</v>
      </c>
      <c r="C4" s="136" t="s">
        <v>180</v>
      </c>
      <c r="D4" s="137" t="s">
        <v>174</v>
      </c>
      <c r="E4" s="137" t="s">
        <v>181</v>
      </c>
      <c r="F4" s="137" t="s">
        <v>205</v>
      </c>
      <c r="G4" s="137" t="s">
        <v>175</v>
      </c>
      <c r="H4" s="137" t="s">
        <v>206</v>
      </c>
      <c r="I4" s="138" t="s">
        <v>209</v>
      </c>
      <c r="J4" s="138" t="s">
        <v>176</v>
      </c>
      <c r="K4" s="138" t="s">
        <v>177</v>
      </c>
      <c r="L4" s="139" t="s">
        <v>182</v>
      </c>
      <c r="M4" s="139" t="s">
        <v>183</v>
      </c>
      <c r="N4" s="140" t="s">
        <v>221</v>
      </c>
      <c r="O4" s="140" t="s">
        <v>185</v>
      </c>
      <c r="P4" s="141" t="s">
        <v>186</v>
      </c>
      <c r="Q4" s="141" t="s">
        <v>187</v>
      </c>
      <c r="R4" s="141" t="s">
        <v>188</v>
      </c>
    </row>
    <row r="5" spans="1:20" s="129" customFormat="1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20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20" s="119" customFormat="1">
      <c r="A7" s="117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17"/>
      <c r="T7" s="117"/>
    </row>
    <row r="8" spans="1:20" s="119" customFormat="1">
      <c r="A8" s="117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17"/>
      <c r="T8" s="117"/>
    </row>
    <row r="9" spans="1:20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20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3" spans="1:20">
      <c r="D13" s="161" t="s">
        <v>178</v>
      </c>
    </row>
    <row r="15" spans="1:20">
      <c r="D15" s="178" t="s">
        <v>157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R89"/>
  <sheetViews>
    <sheetView topLeftCell="A43" workbookViewId="0">
      <selection activeCell="A39" sqref="A39:H39"/>
    </sheetView>
  </sheetViews>
  <sheetFormatPr defaultRowHeight="15"/>
  <cols>
    <col min="1" max="5" width="9.140625" style="70"/>
    <col min="6" max="6" width="16.140625" style="70" customWidth="1"/>
    <col min="7" max="7" width="26.28515625" style="70" customWidth="1"/>
    <col min="8" max="8" width="59.42578125" style="70" customWidth="1"/>
    <col min="9" max="9" width="7.7109375" style="70" customWidth="1"/>
    <col min="10" max="16384" width="9.140625" style="70"/>
  </cols>
  <sheetData>
    <row r="1" spans="1:12" ht="21.75" customHeight="1">
      <c r="A1" s="336" t="s">
        <v>40</v>
      </c>
      <c r="B1" s="336"/>
      <c r="C1" s="336"/>
      <c r="D1" s="336"/>
      <c r="E1" s="336"/>
      <c r="F1" s="336"/>
      <c r="G1" s="336"/>
      <c r="H1" s="336"/>
    </row>
    <row r="2" spans="1:12" ht="21.75" customHeight="1">
      <c r="A2" s="339" t="s">
        <v>58</v>
      </c>
      <c r="B2" s="339"/>
      <c r="C2" s="339"/>
      <c r="D2" s="339"/>
      <c r="E2" s="339"/>
      <c r="F2" s="339"/>
      <c r="G2" s="339"/>
      <c r="H2" s="339"/>
    </row>
    <row r="3" spans="1:12" ht="15" customHeight="1">
      <c r="A3" s="336"/>
      <c r="B3" s="336"/>
      <c r="C3" s="336"/>
      <c r="D3" s="336"/>
      <c r="E3" s="336"/>
      <c r="F3" s="336"/>
      <c r="G3" s="336"/>
      <c r="H3" s="336"/>
    </row>
    <row r="4" spans="1:12">
      <c r="A4" s="329" t="s">
        <v>200</v>
      </c>
      <c r="B4" s="329"/>
      <c r="C4" s="329"/>
      <c r="D4" s="329"/>
      <c r="E4" s="329"/>
      <c r="F4" s="329"/>
      <c r="G4" s="329"/>
      <c r="H4" s="329"/>
    </row>
    <row r="5" spans="1:12">
      <c r="A5" s="310"/>
      <c r="B5" s="310"/>
      <c r="C5" s="310"/>
      <c r="D5" s="310"/>
      <c r="E5" s="310"/>
      <c r="F5" s="310"/>
      <c r="G5" s="310"/>
      <c r="H5" s="310"/>
    </row>
    <row r="6" spans="1:12">
      <c r="A6" s="343" t="s">
        <v>59</v>
      </c>
      <c r="B6" s="344"/>
      <c r="C6" s="344"/>
      <c r="D6" s="344"/>
      <c r="E6" s="344"/>
      <c r="F6" s="344"/>
      <c r="G6" s="344"/>
      <c r="H6" s="344"/>
    </row>
    <row r="7" spans="1:12">
      <c r="A7" s="341"/>
      <c r="B7" s="342"/>
      <c r="C7" s="342"/>
      <c r="D7" s="342"/>
      <c r="E7" s="342"/>
      <c r="F7" s="342"/>
      <c r="G7" s="342"/>
      <c r="H7" s="342"/>
    </row>
    <row r="8" spans="1:12" ht="18" customHeight="1">
      <c r="A8" s="340" t="s">
        <v>0</v>
      </c>
      <c r="B8" s="329"/>
      <c r="C8" s="329"/>
      <c r="D8" s="329"/>
      <c r="E8" s="329"/>
      <c r="F8" s="329"/>
      <c r="G8" s="329"/>
      <c r="H8" s="329"/>
    </row>
    <row r="9" spans="1:12" ht="30.75" customHeight="1">
      <c r="A9" s="343" t="s">
        <v>66</v>
      </c>
      <c r="B9" s="344"/>
      <c r="C9" s="344"/>
      <c r="D9" s="344"/>
      <c r="E9" s="344"/>
      <c r="F9" s="344"/>
      <c r="G9" s="344"/>
      <c r="H9" s="344"/>
    </row>
    <row r="10" spans="1:12" ht="42" customHeight="1">
      <c r="A10" s="343" t="s">
        <v>67</v>
      </c>
      <c r="B10" s="344"/>
      <c r="C10" s="344"/>
      <c r="D10" s="344"/>
      <c r="E10" s="344"/>
      <c r="F10" s="344"/>
      <c r="G10" s="344"/>
      <c r="H10" s="344"/>
    </row>
    <row r="11" spans="1:12" ht="28.5" customHeight="1">
      <c r="A11" s="344" t="s">
        <v>68</v>
      </c>
      <c r="B11" s="344"/>
      <c r="C11" s="344"/>
      <c r="D11" s="344"/>
      <c r="E11" s="344"/>
      <c r="F11" s="344"/>
      <c r="G11" s="344"/>
      <c r="H11" s="344"/>
    </row>
    <row r="12" spans="1:12">
      <c r="A12" s="344" t="s">
        <v>201</v>
      </c>
      <c r="B12" s="344"/>
      <c r="C12" s="344"/>
      <c r="D12" s="344"/>
      <c r="E12" s="344"/>
      <c r="F12" s="344"/>
      <c r="G12" s="344"/>
      <c r="H12" s="344"/>
      <c r="I12" s="142"/>
      <c r="J12" s="142"/>
      <c r="K12" s="142"/>
      <c r="L12" s="142"/>
    </row>
    <row r="13" spans="1:12" ht="19.5" customHeight="1">
      <c r="A13" s="346"/>
      <c r="B13" s="346"/>
      <c r="C13" s="346"/>
      <c r="D13" s="346"/>
      <c r="E13" s="346"/>
      <c r="F13" s="346"/>
      <c r="G13" s="346"/>
      <c r="H13" s="346"/>
      <c r="I13" s="142"/>
      <c r="J13" s="142"/>
      <c r="K13" s="142"/>
      <c r="L13" s="142"/>
    </row>
    <row r="14" spans="1:12" ht="16.5" customHeight="1">
      <c r="A14" s="329" t="s">
        <v>1</v>
      </c>
      <c r="B14" s="329"/>
      <c r="C14" s="329"/>
      <c r="D14" s="329"/>
      <c r="E14" s="329"/>
      <c r="F14" s="329"/>
      <c r="G14" s="329"/>
      <c r="H14" s="329"/>
      <c r="I14" s="142"/>
      <c r="J14" s="142"/>
      <c r="K14" s="142"/>
      <c r="L14" s="142"/>
    </row>
    <row r="15" spans="1:12" ht="15.75" customHeight="1">
      <c r="A15" s="347"/>
      <c r="B15" s="347"/>
      <c r="C15" s="347"/>
      <c r="D15" s="347"/>
      <c r="E15" s="347"/>
      <c r="F15" s="347"/>
      <c r="G15" s="347"/>
      <c r="H15" s="347"/>
    </row>
    <row r="16" spans="1:12" ht="15.75" customHeight="1">
      <c r="A16" s="348" t="s">
        <v>211</v>
      </c>
      <c r="B16" s="348"/>
      <c r="C16" s="348"/>
      <c r="D16" s="348"/>
      <c r="E16" s="348"/>
      <c r="F16" s="348"/>
      <c r="G16" s="348"/>
      <c r="H16" s="348"/>
    </row>
    <row r="17" spans="1:9" ht="25.5" customHeight="1">
      <c r="A17" s="348" t="s">
        <v>69</v>
      </c>
      <c r="B17" s="348"/>
      <c r="C17" s="348"/>
      <c r="D17" s="348"/>
      <c r="E17" s="348"/>
      <c r="F17" s="348"/>
      <c r="G17" s="348"/>
      <c r="H17" s="348"/>
    </row>
    <row r="18" spans="1:9" ht="17.25" customHeight="1">
      <c r="A18" s="348" t="s">
        <v>204</v>
      </c>
      <c r="B18" s="348"/>
      <c r="C18" s="348"/>
      <c r="D18" s="348"/>
      <c r="E18" s="348"/>
      <c r="F18" s="348"/>
      <c r="G18" s="348"/>
      <c r="H18" s="348"/>
    </row>
    <row r="19" spans="1:9" ht="17.25" customHeight="1">
      <c r="A19" s="349" t="s">
        <v>213</v>
      </c>
      <c r="B19" s="349"/>
      <c r="C19" s="349"/>
      <c r="D19" s="349"/>
      <c r="E19" s="349"/>
      <c r="F19" s="349"/>
      <c r="G19" s="349"/>
      <c r="H19" s="349"/>
    </row>
    <row r="20" spans="1:9" ht="41.25" customHeight="1">
      <c r="A20" s="348" t="s">
        <v>212</v>
      </c>
      <c r="B20" s="348"/>
      <c r="C20" s="348"/>
      <c r="D20" s="348"/>
      <c r="E20" s="348"/>
      <c r="F20" s="348"/>
      <c r="G20" s="348"/>
      <c r="H20" s="348"/>
    </row>
    <row r="21" spans="1:9" ht="10.5" customHeight="1">
      <c r="A21" s="345"/>
      <c r="B21" s="345"/>
      <c r="C21" s="345"/>
      <c r="D21" s="345"/>
      <c r="E21" s="345"/>
      <c r="F21" s="345"/>
      <c r="G21" s="345"/>
      <c r="H21" s="345"/>
    </row>
    <row r="22" spans="1:9">
      <c r="A22" s="329" t="s">
        <v>60</v>
      </c>
      <c r="B22" s="329"/>
      <c r="C22" s="329"/>
      <c r="D22" s="329"/>
      <c r="E22" s="329"/>
      <c r="F22" s="329"/>
      <c r="G22" s="329"/>
      <c r="H22" s="329"/>
      <c r="I22" s="143"/>
    </row>
    <row r="23" spans="1:9" ht="12" customHeight="1">
      <c r="A23" s="310"/>
      <c r="B23" s="310"/>
      <c r="C23" s="310"/>
      <c r="D23" s="310"/>
      <c r="E23" s="310"/>
      <c r="F23" s="310"/>
      <c r="G23" s="310"/>
      <c r="H23" s="310"/>
      <c r="I23" s="144"/>
    </row>
    <row r="24" spans="1:9" ht="12" customHeight="1">
      <c r="A24" s="331" t="s">
        <v>70</v>
      </c>
      <c r="B24" s="331"/>
      <c r="C24" s="331"/>
      <c r="D24" s="331"/>
      <c r="E24" s="331"/>
      <c r="F24" s="331"/>
      <c r="G24" s="331"/>
      <c r="H24" s="331"/>
      <c r="I24" s="144"/>
    </row>
    <row r="25" spans="1:9" ht="12" customHeight="1">
      <c r="A25" s="331" t="s">
        <v>71</v>
      </c>
      <c r="B25" s="331"/>
      <c r="C25" s="331"/>
      <c r="D25" s="331"/>
      <c r="E25" s="331"/>
      <c r="F25" s="331"/>
      <c r="G25" s="331"/>
      <c r="H25" s="331"/>
      <c r="I25" s="144"/>
    </row>
    <row r="26" spans="1:9" ht="12" customHeight="1">
      <c r="A26" s="331" t="s">
        <v>72</v>
      </c>
      <c r="B26" s="331"/>
      <c r="C26" s="331"/>
      <c r="D26" s="331"/>
      <c r="E26" s="331"/>
      <c r="F26" s="331"/>
      <c r="G26" s="331"/>
      <c r="H26" s="331"/>
      <c r="I26" s="144"/>
    </row>
    <row r="27" spans="1:9" ht="15" customHeight="1">
      <c r="A27" s="331" t="s">
        <v>73</v>
      </c>
      <c r="B27" s="331"/>
      <c r="C27" s="331"/>
      <c r="D27" s="331"/>
      <c r="E27" s="331"/>
      <c r="F27" s="331"/>
      <c r="G27" s="331"/>
      <c r="H27" s="331"/>
      <c r="I27" s="144"/>
    </row>
    <row r="28" spans="1:9" ht="30.75" customHeight="1">
      <c r="A28" s="331" t="s">
        <v>74</v>
      </c>
      <c r="B28" s="331"/>
      <c r="C28" s="331"/>
      <c r="D28" s="331"/>
      <c r="E28" s="331"/>
      <c r="F28" s="331"/>
      <c r="G28" s="331"/>
      <c r="H28" s="331"/>
      <c r="I28" s="144"/>
    </row>
    <row r="29" spans="1:9" ht="15" customHeight="1">
      <c r="A29" s="331" t="s">
        <v>75</v>
      </c>
      <c r="B29" s="331"/>
      <c r="C29" s="331"/>
      <c r="D29" s="331"/>
      <c r="E29" s="331"/>
      <c r="F29" s="331"/>
      <c r="G29" s="331"/>
      <c r="H29" s="331"/>
      <c r="I29" s="144"/>
    </row>
    <row r="30" spans="1:9" ht="25.5" customHeight="1">
      <c r="A30" s="331" t="s">
        <v>76</v>
      </c>
      <c r="B30" s="331"/>
      <c r="C30" s="331"/>
      <c r="D30" s="331"/>
      <c r="E30" s="331"/>
      <c r="F30" s="331"/>
      <c r="G30" s="331"/>
      <c r="H30" s="331"/>
      <c r="I30" s="144"/>
    </row>
    <row r="31" spans="1:9" ht="15.75" customHeight="1">
      <c r="A31" s="331" t="s">
        <v>77</v>
      </c>
      <c r="B31" s="331"/>
      <c r="C31" s="331"/>
      <c r="D31" s="331"/>
      <c r="E31" s="331"/>
      <c r="F31" s="331"/>
      <c r="G31" s="331"/>
      <c r="H31" s="331"/>
      <c r="I31" s="144"/>
    </row>
    <row r="32" spans="1:9" ht="42" customHeight="1">
      <c r="A32" s="331" t="s">
        <v>78</v>
      </c>
      <c r="B32" s="331"/>
      <c r="C32" s="331"/>
      <c r="D32" s="331"/>
      <c r="E32" s="331"/>
      <c r="F32" s="331"/>
      <c r="G32" s="331"/>
      <c r="H32" s="331"/>
      <c r="I32" s="144"/>
    </row>
    <row r="33" spans="1:18" ht="57.75" customHeight="1">
      <c r="A33" s="331" t="s">
        <v>79</v>
      </c>
      <c r="B33" s="331"/>
      <c r="C33" s="331"/>
      <c r="D33" s="331"/>
      <c r="E33" s="331"/>
      <c r="F33" s="331"/>
      <c r="G33" s="331"/>
      <c r="H33" s="331"/>
      <c r="I33" s="144"/>
    </row>
    <row r="34" spans="1:18" ht="15.75" customHeight="1">
      <c r="A34" s="338"/>
      <c r="B34" s="338"/>
      <c r="C34" s="338"/>
      <c r="D34" s="338"/>
      <c r="E34" s="338"/>
      <c r="F34" s="338"/>
      <c r="G34" s="338"/>
      <c r="H34" s="338"/>
      <c r="I34" s="144"/>
    </row>
    <row r="35" spans="1:18">
      <c r="A35" s="329" t="s">
        <v>61</v>
      </c>
      <c r="B35" s="329"/>
      <c r="C35" s="329"/>
      <c r="D35" s="329"/>
      <c r="E35" s="329"/>
      <c r="F35" s="329"/>
      <c r="G35" s="329"/>
      <c r="H35" s="329"/>
    </row>
    <row r="36" spans="1:18">
      <c r="A36" s="347"/>
      <c r="B36" s="347"/>
      <c r="C36" s="347"/>
      <c r="D36" s="347"/>
      <c r="E36" s="347"/>
      <c r="F36" s="347"/>
      <c r="G36" s="347"/>
      <c r="H36" s="347"/>
    </row>
    <row r="37" spans="1:18" ht="21" customHeight="1">
      <c r="A37" s="337" t="s">
        <v>80</v>
      </c>
      <c r="B37" s="337"/>
      <c r="C37" s="337"/>
      <c r="D37" s="337"/>
      <c r="E37" s="337"/>
      <c r="F37" s="337"/>
      <c r="G37" s="337"/>
      <c r="H37" s="337"/>
    </row>
    <row r="38" spans="1:18" ht="15.75" customHeight="1">
      <c r="A38" s="329" t="s">
        <v>62</v>
      </c>
      <c r="B38" s="329"/>
      <c r="C38" s="329"/>
      <c r="D38" s="329"/>
      <c r="E38" s="329"/>
      <c r="F38" s="329"/>
      <c r="G38" s="329"/>
      <c r="H38" s="329"/>
    </row>
    <row r="39" spans="1:18" ht="29.25" customHeight="1">
      <c r="A39" s="337" t="s">
        <v>81</v>
      </c>
      <c r="B39" s="337"/>
      <c r="C39" s="337"/>
      <c r="D39" s="337"/>
      <c r="E39" s="337"/>
      <c r="F39" s="337"/>
      <c r="G39" s="337"/>
      <c r="H39" s="337"/>
    </row>
    <row r="40" spans="1:18" ht="27" customHeight="1">
      <c r="A40" s="337" t="s">
        <v>214</v>
      </c>
      <c r="B40" s="337"/>
      <c r="C40" s="337"/>
      <c r="D40" s="337"/>
      <c r="E40" s="337"/>
      <c r="F40" s="337"/>
      <c r="G40" s="337"/>
      <c r="H40" s="337"/>
    </row>
    <row r="41" spans="1:18" ht="38.25" customHeight="1">
      <c r="A41" s="337" t="s">
        <v>82</v>
      </c>
      <c r="B41" s="337"/>
      <c r="C41" s="337"/>
      <c r="D41" s="337"/>
      <c r="E41" s="337"/>
      <c r="F41" s="337"/>
      <c r="G41" s="337"/>
      <c r="H41" s="337"/>
    </row>
    <row r="42" spans="1:18" ht="41.25" customHeight="1">
      <c r="A42" s="337" t="s">
        <v>83</v>
      </c>
      <c r="B42" s="337"/>
      <c r="C42" s="337"/>
      <c r="D42" s="337"/>
      <c r="E42" s="337"/>
      <c r="F42" s="337"/>
      <c r="G42" s="337"/>
      <c r="H42" s="337"/>
    </row>
    <row r="43" spans="1:18" ht="80.25" customHeight="1">
      <c r="A43" s="337" t="s">
        <v>84</v>
      </c>
      <c r="B43" s="337"/>
      <c r="C43" s="337"/>
      <c r="D43" s="337"/>
      <c r="E43" s="337"/>
      <c r="F43" s="337"/>
      <c r="G43" s="337"/>
      <c r="H43" s="337"/>
    </row>
    <row r="44" spans="1:18" ht="15.75" customHeight="1">
      <c r="A44" s="338"/>
      <c r="B44" s="338"/>
      <c r="C44" s="338"/>
      <c r="D44" s="338"/>
      <c r="E44" s="338"/>
      <c r="F44" s="338"/>
      <c r="G44" s="338"/>
      <c r="H44" s="338"/>
    </row>
    <row r="45" spans="1:18" ht="29.25" customHeight="1">
      <c r="A45" s="329" t="s">
        <v>49</v>
      </c>
      <c r="B45" s="329"/>
      <c r="C45" s="329"/>
      <c r="D45" s="329"/>
      <c r="E45" s="329"/>
      <c r="F45" s="329"/>
      <c r="G45" s="329"/>
      <c r="H45" s="329"/>
      <c r="I45" s="145"/>
      <c r="J45" s="145"/>
      <c r="K45" s="145"/>
      <c r="L45" s="145"/>
      <c r="M45" s="145"/>
      <c r="N45" s="145"/>
      <c r="O45" s="145"/>
      <c r="P45" s="145"/>
      <c r="Q45" s="145"/>
      <c r="R45" s="145"/>
    </row>
    <row r="46" spans="1:18">
      <c r="A46" s="332" t="s">
        <v>158</v>
      </c>
      <c r="B46" s="333"/>
      <c r="C46" s="333"/>
      <c r="D46" s="333"/>
      <c r="E46" s="333"/>
      <c r="F46" s="333"/>
      <c r="G46" s="333"/>
      <c r="H46" s="333"/>
      <c r="I46" s="146"/>
      <c r="J46" s="146"/>
      <c r="K46" s="146"/>
      <c r="L46" s="146"/>
      <c r="M46" s="146"/>
      <c r="N46" s="146"/>
      <c r="O46" s="146"/>
      <c r="P46" s="146"/>
      <c r="Q46" s="146"/>
      <c r="R46" s="146"/>
    </row>
    <row r="47" spans="1:18">
      <c r="A47" s="332" t="s">
        <v>85</v>
      </c>
      <c r="B47" s="333"/>
      <c r="C47" s="333"/>
      <c r="D47" s="333"/>
      <c r="E47" s="333"/>
      <c r="F47" s="333"/>
      <c r="G47" s="333"/>
      <c r="H47" s="333"/>
      <c r="I47" s="146"/>
      <c r="J47" s="146"/>
      <c r="K47" s="146"/>
      <c r="L47" s="146"/>
      <c r="M47" s="146"/>
      <c r="N47" s="146"/>
      <c r="O47" s="146"/>
      <c r="P47" s="146"/>
      <c r="Q47" s="146"/>
      <c r="R47" s="146"/>
    </row>
    <row r="48" spans="1:18">
      <c r="A48" s="334"/>
      <c r="B48" s="334"/>
      <c r="C48" s="334"/>
      <c r="D48" s="334"/>
      <c r="E48" s="334"/>
      <c r="F48" s="334"/>
      <c r="G48" s="334"/>
      <c r="H48" s="334"/>
      <c r="I48" s="147"/>
      <c r="J48" s="147"/>
      <c r="K48" s="146"/>
      <c r="L48" s="146"/>
      <c r="M48" s="146"/>
      <c r="N48" s="146"/>
      <c r="O48" s="146"/>
      <c r="P48" s="146"/>
      <c r="Q48" s="146"/>
      <c r="R48" s="146"/>
    </row>
    <row r="49" spans="1:18" ht="15" customHeight="1">
      <c r="A49" s="329" t="s">
        <v>52</v>
      </c>
      <c r="B49" s="329"/>
      <c r="C49" s="329"/>
      <c r="D49" s="329"/>
      <c r="E49" s="329"/>
      <c r="F49" s="329"/>
      <c r="G49" s="329"/>
      <c r="H49" s="329"/>
      <c r="I49" s="148"/>
      <c r="J49" s="148"/>
      <c r="K49" s="148"/>
      <c r="L49" s="148"/>
      <c r="M49" s="148"/>
      <c r="N49" s="148"/>
      <c r="O49" s="148"/>
      <c r="P49" s="148"/>
      <c r="Q49" s="350"/>
      <c r="R49" s="350"/>
    </row>
    <row r="50" spans="1:18">
      <c r="A50" s="335"/>
      <c r="B50" s="335"/>
      <c r="C50" s="335"/>
      <c r="D50" s="335"/>
      <c r="E50" s="335"/>
      <c r="F50" s="335"/>
      <c r="G50" s="335"/>
      <c r="H50" s="335"/>
      <c r="I50" s="149"/>
      <c r="J50" s="149"/>
      <c r="K50" s="149"/>
      <c r="L50" s="149"/>
      <c r="M50" s="149"/>
      <c r="N50" s="149"/>
      <c r="O50" s="149"/>
      <c r="P50" s="149"/>
      <c r="Q50" s="149"/>
      <c r="R50" s="149"/>
    </row>
    <row r="51" spans="1:18">
      <c r="A51" s="332" t="s">
        <v>86</v>
      </c>
      <c r="B51" s="333"/>
      <c r="C51" s="333"/>
      <c r="D51" s="333"/>
      <c r="E51" s="333"/>
      <c r="F51" s="333"/>
      <c r="G51" s="333"/>
      <c r="H51" s="333"/>
      <c r="I51" s="149"/>
      <c r="J51" s="149"/>
      <c r="K51" s="149"/>
      <c r="L51" s="149"/>
      <c r="M51" s="149"/>
      <c r="N51" s="149"/>
      <c r="O51" s="149"/>
      <c r="P51" s="149"/>
      <c r="Q51" s="149"/>
      <c r="R51" s="149"/>
    </row>
    <row r="52" spans="1:18">
      <c r="A52" s="334"/>
      <c r="B52" s="334"/>
      <c r="C52" s="334"/>
      <c r="D52" s="334"/>
      <c r="E52" s="334"/>
      <c r="F52" s="334"/>
      <c r="G52" s="334"/>
      <c r="H52" s="334"/>
      <c r="I52" s="149"/>
      <c r="J52" s="149"/>
      <c r="K52" s="149"/>
      <c r="L52" s="149"/>
      <c r="M52" s="149"/>
      <c r="N52" s="149"/>
      <c r="O52" s="149"/>
      <c r="P52" s="149"/>
      <c r="Q52" s="149"/>
      <c r="R52" s="149"/>
    </row>
    <row r="53" spans="1:18" s="89" customFormat="1">
      <c r="A53" s="329" t="s">
        <v>51</v>
      </c>
      <c r="B53" s="329"/>
      <c r="C53" s="329"/>
      <c r="D53" s="329"/>
      <c r="E53" s="329"/>
      <c r="F53" s="329"/>
      <c r="G53" s="329"/>
      <c r="H53" s="329"/>
      <c r="I53" s="156"/>
      <c r="J53" s="156"/>
      <c r="K53" s="156"/>
      <c r="L53" s="156"/>
      <c r="M53" s="156"/>
      <c r="N53" s="156"/>
      <c r="O53" s="156"/>
      <c r="P53" s="156"/>
      <c r="Q53" s="156"/>
      <c r="R53" s="156"/>
    </row>
    <row r="54" spans="1:18" s="89" customFormat="1">
      <c r="A54" s="351"/>
      <c r="B54" s="351"/>
      <c r="C54" s="351"/>
      <c r="D54" s="351"/>
      <c r="E54" s="351"/>
      <c r="F54" s="351"/>
      <c r="G54" s="351"/>
      <c r="H54" s="351"/>
      <c r="I54" s="156"/>
      <c r="J54" s="156"/>
      <c r="K54" s="156"/>
      <c r="L54" s="156"/>
      <c r="M54" s="156"/>
      <c r="N54" s="156"/>
      <c r="O54" s="156"/>
      <c r="P54" s="156"/>
      <c r="Q54" s="156"/>
      <c r="R54" s="156"/>
    </row>
    <row r="55" spans="1:18" s="89" customFormat="1" ht="15" customHeight="1">
      <c r="A55" s="332" t="s">
        <v>87</v>
      </c>
      <c r="B55" s="333"/>
      <c r="C55" s="333"/>
      <c r="D55" s="333"/>
      <c r="E55" s="333"/>
      <c r="F55" s="333"/>
      <c r="G55" s="333"/>
      <c r="H55" s="333"/>
      <c r="I55" s="156"/>
      <c r="J55" s="156"/>
      <c r="K55" s="156"/>
      <c r="L55" s="156"/>
      <c r="M55" s="156"/>
      <c r="N55" s="156"/>
      <c r="O55" s="156"/>
      <c r="P55" s="156"/>
      <c r="Q55" s="156"/>
      <c r="R55" s="156"/>
    </row>
    <row r="56" spans="1:18" s="89" customFormat="1">
      <c r="A56" s="351"/>
      <c r="B56" s="351"/>
      <c r="C56" s="351"/>
      <c r="D56" s="351"/>
      <c r="E56" s="351"/>
      <c r="F56" s="351"/>
      <c r="G56" s="351"/>
      <c r="H56" s="351"/>
      <c r="I56" s="156"/>
      <c r="J56" s="156"/>
      <c r="K56" s="156"/>
      <c r="L56" s="156"/>
      <c r="M56" s="156"/>
      <c r="N56" s="156"/>
      <c r="O56" s="156"/>
      <c r="P56" s="156"/>
      <c r="Q56" s="156"/>
      <c r="R56" s="156"/>
    </row>
    <row r="57" spans="1:18" s="89" customFormat="1" ht="29.25" customHeight="1">
      <c r="A57" s="352" t="s">
        <v>128</v>
      </c>
      <c r="B57" s="352"/>
      <c r="C57" s="352"/>
      <c r="D57" s="352"/>
      <c r="E57" s="352"/>
      <c r="F57" s="352"/>
      <c r="G57" s="352"/>
      <c r="H57" s="352"/>
      <c r="I57" s="156"/>
      <c r="J57" s="156"/>
      <c r="K57" s="156"/>
      <c r="L57" s="156"/>
      <c r="M57" s="156"/>
      <c r="N57" s="156"/>
      <c r="O57" s="156"/>
      <c r="P57" s="156"/>
      <c r="Q57" s="156"/>
      <c r="R57" s="156"/>
    </row>
    <row r="58" spans="1:18" s="89" customFormat="1">
      <c r="A58" s="351"/>
      <c r="B58" s="351"/>
      <c r="C58" s="351"/>
      <c r="D58" s="351"/>
      <c r="E58" s="351"/>
      <c r="F58" s="351"/>
      <c r="G58" s="351"/>
      <c r="H58" s="351"/>
      <c r="I58" s="156"/>
      <c r="J58" s="156"/>
      <c r="K58" s="156"/>
      <c r="L58" s="156"/>
      <c r="M58" s="156"/>
      <c r="N58" s="156"/>
      <c r="O58" s="156"/>
      <c r="P58" s="156"/>
      <c r="Q58" s="156"/>
      <c r="R58" s="156"/>
    </row>
    <row r="59" spans="1:18" s="89" customFormat="1">
      <c r="A59" s="329" t="s">
        <v>129</v>
      </c>
      <c r="B59" s="329"/>
      <c r="C59" s="329"/>
      <c r="D59" s="329"/>
      <c r="E59" s="329"/>
      <c r="F59" s="329"/>
      <c r="G59" s="329"/>
      <c r="H59" s="329"/>
      <c r="I59" s="156"/>
      <c r="J59" s="156"/>
      <c r="K59" s="156"/>
      <c r="L59" s="156"/>
      <c r="M59" s="156"/>
      <c r="N59" s="156"/>
      <c r="O59" s="156"/>
      <c r="P59" s="156"/>
      <c r="Q59" s="156"/>
      <c r="R59" s="156"/>
    </row>
    <row r="60" spans="1:18" s="89" customFormat="1">
      <c r="A60" s="351"/>
      <c r="B60" s="351"/>
      <c r="C60" s="351"/>
      <c r="D60" s="351"/>
      <c r="E60" s="351"/>
      <c r="F60" s="351"/>
      <c r="G60" s="351"/>
      <c r="H60" s="351"/>
      <c r="I60" s="156"/>
      <c r="J60" s="156"/>
      <c r="K60" s="156"/>
      <c r="L60" s="156"/>
      <c r="M60" s="156"/>
      <c r="N60" s="156"/>
      <c r="O60" s="156"/>
      <c r="P60" s="156"/>
      <c r="Q60" s="156"/>
      <c r="R60" s="156"/>
    </row>
    <row r="61" spans="1:18" s="89" customFormat="1">
      <c r="A61" s="332" t="s">
        <v>63</v>
      </c>
      <c r="B61" s="333"/>
      <c r="C61" s="333"/>
      <c r="D61" s="333"/>
      <c r="E61" s="333"/>
      <c r="F61" s="333"/>
      <c r="G61" s="333"/>
      <c r="H61" s="333"/>
      <c r="Q61" s="156"/>
      <c r="R61" s="156"/>
    </row>
    <row r="62" spans="1:18" s="89" customFormat="1">
      <c r="A62" s="332" t="s">
        <v>112</v>
      </c>
      <c r="B62" s="333"/>
      <c r="C62" s="333"/>
      <c r="D62" s="333"/>
      <c r="E62" s="333"/>
      <c r="F62" s="333"/>
      <c r="G62" s="333"/>
      <c r="H62" s="333"/>
      <c r="Q62" s="156"/>
      <c r="R62" s="156"/>
    </row>
    <row r="63" spans="1:18" s="89" customFormat="1">
      <c r="A63" s="351"/>
      <c r="B63" s="351"/>
      <c r="C63" s="351"/>
      <c r="D63" s="351"/>
      <c r="E63" s="351"/>
      <c r="F63" s="351"/>
      <c r="G63" s="351"/>
      <c r="H63" s="351"/>
      <c r="I63" s="156"/>
      <c r="J63" s="156"/>
      <c r="K63" s="156"/>
      <c r="L63" s="156"/>
      <c r="M63" s="156"/>
      <c r="N63" s="156"/>
      <c r="O63" s="156"/>
      <c r="P63" s="156"/>
      <c r="Q63" s="156"/>
      <c r="R63" s="156"/>
    </row>
    <row r="64" spans="1:18" s="89" customFormat="1" ht="30.75" customHeight="1">
      <c r="A64" s="329" t="s">
        <v>131</v>
      </c>
      <c r="B64" s="329"/>
      <c r="C64" s="329"/>
      <c r="D64" s="329"/>
      <c r="E64" s="329"/>
      <c r="F64" s="329"/>
      <c r="G64" s="329"/>
      <c r="H64" s="329"/>
      <c r="I64" s="156"/>
      <c r="J64" s="156"/>
      <c r="K64" s="156"/>
      <c r="L64" s="156"/>
      <c r="M64" s="156"/>
      <c r="N64" s="156"/>
      <c r="O64" s="156"/>
      <c r="P64" s="156"/>
      <c r="Q64" s="156"/>
      <c r="R64" s="156"/>
    </row>
    <row r="65" spans="1:18" s="89" customFormat="1" ht="12" customHeight="1">
      <c r="A65" s="351"/>
      <c r="B65" s="351"/>
      <c r="C65" s="351"/>
      <c r="D65" s="351"/>
      <c r="E65" s="351"/>
      <c r="F65" s="351"/>
      <c r="G65" s="351"/>
      <c r="H65" s="351"/>
      <c r="I65" s="156"/>
      <c r="J65" s="156"/>
      <c r="K65" s="156"/>
      <c r="L65" s="156"/>
      <c r="M65" s="156"/>
      <c r="N65" s="156"/>
      <c r="O65" s="156"/>
      <c r="P65" s="156"/>
      <c r="Q65" s="156"/>
      <c r="R65" s="156"/>
    </row>
    <row r="66" spans="1:18" s="89" customFormat="1" ht="15" customHeight="1">
      <c r="A66" s="332" t="s">
        <v>88</v>
      </c>
      <c r="B66" s="333"/>
      <c r="C66" s="333"/>
      <c r="D66" s="333"/>
      <c r="E66" s="333"/>
      <c r="F66" s="333"/>
      <c r="G66" s="333"/>
      <c r="H66" s="333"/>
      <c r="I66" s="156"/>
      <c r="J66" s="156"/>
      <c r="K66" s="156"/>
      <c r="L66" s="156"/>
      <c r="M66" s="156"/>
      <c r="N66" s="156"/>
      <c r="O66" s="156"/>
      <c r="P66" s="156"/>
      <c r="Q66" s="156"/>
      <c r="R66" s="156"/>
    </row>
    <row r="67" spans="1:18" ht="15" customHeight="1">
      <c r="A67" s="334"/>
      <c r="B67" s="334"/>
      <c r="C67" s="334"/>
      <c r="D67" s="334"/>
      <c r="E67" s="334"/>
      <c r="F67" s="334"/>
      <c r="G67" s="334"/>
      <c r="H67" s="334"/>
      <c r="I67" s="149"/>
      <c r="J67" s="149"/>
      <c r="K67" s="149"/>
      <c r="L67" s="149"/>
      <c r="M67" s="149"/>
      <c r="N67" s="149"/>
      <c r="O67" s="149"/>
      <c r="P67" s="149"/>
      <c r="Q67" s="149"/>
      <c r="R67" s="149"/>
    </row>
    <row r="68" spans="1:18" ht="17.25" customHeight="1">
      <c r="A68" s="329" t="s">
        <v>64</v>
      </c>
      <c r="B68" s="329"/>
      <c r="C68" s="329"/>
      <c r="D68" s="329"/>
      <c r="E68" s="329"/>
      <c r="F68" s="329"/>
      <c r="G68" s="329"/>
      <c r="H68" s="329"/>
      <c r="I68" s="149"/>
      <c r="J68" s="149"/>
      <c r="K68" s="149"/>
      <c r="L68" s="149"/>
      <c r="M68" s="149"/>
      <c r="N68" s="149"/>
      <c r="O68" s="149"/>
      <c r="P68" s="149"/>
      <c r="Q68" s="149"/>
      <c r="R68" s="149"/>
    </row>
    <row r="69" spans="1:18" ht="12" customHeight="1">
      <c r="A69" s="353"/>
      <c r="B69" s="353"/>
      <c r="C69" s="353"/>
      <c r="D69" s="353"/>
      <c r="E69" s="353"/>
      <c r="F69" s="353"/>
      <c r="G69" s="353"/>
      <c r="H69" s="353"/>
      <c r="I69" s="149"/>
      <c r="J69" s="149"/>
      <c r="K69" s="149"/>
      <c r="L69" s="149"/>
      <c r="M69" s="149"/>
      <c r="N69" s="149"/>
      <c r="O69" s="149"/>
      <c r="P69" s="149"/>
      <c r="Q69" s="149"/>
      <c r="R69" s="149"/>
    </row>
    <row r="70" spans="1:18" ht="15.75" customHeight="1">
      <c r="A70" s="355" t="s">
        <v>89</v>
      </c>
      <c r="B70" s="354"/>
      <c r="C70" s="354"/>
      <c r="D70" s="354"/>
      <c r="E70" s="354"/>
      <c r="F70" s="354"/>
      <c r="G70" s="354"/>
      <c r="H70" s="354"/>
      <c r="I70" s="149"/>
      <c r="J70" s="149"/>
      <c r="K70" s="150"/>
      <c r="L70" s="150"/>
      <c r="M70" s="150"/>
      <c r="N70" s="150"/>
      <c r="O70" s="150"/>
      <c r="P70" s="150"/>
      <c r="Q70" s="150"/>
      <c r="R70" s="150"/>
    </row>
    <row r="71" spans="1:18" ht="42.75" customHeight="1">
      <c r="A71" s="354" t="s">
        <v>90</v>
      </c>
      <c r="B71" s="354"/>
      <c r="C71" s="354"/>
      <c r="D71" s="354"/>
      <c r="E71" s="354"/>
      <c r="F71" s="354"/>
      <c r="G71" s="354"/>
      <c r="H71" s="354"/>
      <c r="I71" s="146"/>
      <c r="J71" s="146"/>
      <c r="K71" s="151"/>
      <c r="L71" s="151"/>
      <c r="M71" s="151"/>
      <c r="N71" s="151"/>
      <c r="O71" s="151"/>
      <c r="P71" s="151"/>
      <c r="Q71" s="151"/>
      <c r="R71" s="151"/>
    </row>
    <row r="72" spans="1:18" ht="30.75" customHeight="1">
      <c r="A72" s="354" t="s">
        <v>91</v>
      </c>
      <c r="B72" s="354"/>
      <c r="C72" s="354"/>
      <c r="D72" s="354"/>
      <c r="E72" s="354"/>
      <c r="F72" s="354"/>
      <c r="G72" s="354"/>
      <c r="H72" s="354"/>
      <c r="I72" s="146"/>
      <c r="J72" s="146"/>
      <c r="K72" s="151"/>
      <c r="L72" s="151"/>
      <c r="M72" s="151"/>
      <c r="N72" s="151"/>
      <c r="O72" s="151"/>
      <c r="P72" s="151"/>
      <c r="Q72" s="151"/>
      <c r="R72" s="151"/>
    </row>
    <row r="73" spans="1:18" ht="30" customHeight="1">
      <c r="A73" s="354" t="s">
        <v>92</v>
      </c>
      <c r="B73" s="354"/>
      <c r="C73" s="354"/>
      <c r="D73" s="354"/>
      <c r="E73" s="354"/>
      <c r="F73" s="354"/>
      <c r="G73" s="354"/>
      <c r="H73" s="354"/>
      <c r="I73" s="146"/>
      <c r="J73" s="146"/>
      <c r="K73" s="151"/>
      <c r="L73" s="151"/>
      <c r="M73" s="151"/>
      <c r="N73" s="151"/>
      <c r="O73" s="151"/>
      <c r="P73" s="151"/>
      <c r="Q73" s="151"/>
      <c r="R73" s="151"/>
    </row>
    <row r="74" spans="1:18" ht="27.75" customHeight="1">
      <c r="A74" s="354" t="s">
        <v>159</v>
      </c>
      <c r="B74" s="354"/>
      <c r="C74" s="354"/>
      <c r="D74" s="354"/>
      <c r="E74" s="354"/>
      <c r="F74" s="354"/>
      <c r="G74" s="354"/>
      <c r="H74" s="354"/>
      <c r="I74" s="146"/>
      <c r="J74" s="146"/>
      <c r="K74" s="151"/>
      <c r="L74" s="151"/>
      <c r="M74" s="151"/>
      <c r="N74" s="151"/>
      <c r="O74" s="151"/>
      <c r="P74" s="151"/>
      <c r="Q74" s="151"/>
      <c r="R74" s="151"/>
    </row>
    <row r="75" spans="1:18" ht="13.5" customHeight="1">
      <c r="A75" s="358"/>
      <c r="B75" s="358"/>
      <c r="C75" s="358"/>
      <c r="D75" s="358"/>
      <c r="E75" s="358"/>
      <c r="F75" s="358"/>
      <c r="G75" s="358"/>
      <c r="H75" s="358"/>
      <c r="I75" s="147"/>
      <c r="J75" s="147"/>
      <c r="K75" s="151"/>
      <c r="L75" s="151"/>
      <c r="M75" s="151"/>
      <c r="N75" s="151"/>
      <c r="O75" s="151"/>
      <c r="P75" s="151"/>
      <c r="Q75" s="151"/>
      <c r="R75" s="151"/>
    </row>
    <row r="76" spans="1:18" ht="13.5" customHeight="1">
      <c r="A76" s="329" t="s">
        <v>38</v>
      </c>
      <c r="B76" s="329"/>
      <c r="C76" s="329"/>
      <c r="D76" s="329"/>
      <c r="E76" s="329"/>
      <c r="F76" s="329"/>
      <c r="G76" s="329"/>
      <c r="H76" s="329"/>
      <c r="I76" s="147"/>
      <c r="J76" s="147"/>
      <c r="K76" s="151"/>
      <c r="L76" s="151"/>
      <c r="M76" s="151"/>
      <c r="N76" s="151"/>
      <c r="O76" s="151"/>
      <c r="P76" s="151"/>
      <c r="Q76" s="151"/>
      <c r="R76" s="151"/>
    </row>
    <row r="77" spans="1:18" ht="28.5" customHeight="1">
      <c r="A77" s="354" t="s">
        <v>93</v>
      </c>
      <c r="B77" s="354"/>
      <c r="C77" s="354"/>
      <c r="D77" s="354"/>
      <c r="E77" s="354"/>
      <c r="F77" s="354"/>
      <c r="G77" s="354"/>
      <c r="H77" s="354"/>
      <c r="I77" s="146"/>
      <c r="J77" s="146"/>
      <c r="K77" s="151"/>
      <c r="L77" s="151"/>
      <c r="M77" s="151"/>
      <c r="N77" s="151"/>
      <c r="O77" s="151"/>
      <c r="P77" s="151"/>
      <c r="Q77" s="151"/>
      <c r="R77" s="151"/>
    </row>
    <row r="78" spans="1:18" ht="57.75" customHeight="1">
      <c r="A78" s="354" t="s">
        <v>94</v>
      </c>
      <c r="B78" s="354"/>
      <c r="C78" s="354"/>
      <c r="D78" s="354"/>
      <c r="E78" s="354"/>
      <c r="F78" s="354"/>
      <c r="G78" s="354"/>
      <c r="H78" s="354"/>
      <c r="I78" s="146"/>
      <c r="J78" s="146"/>
      <c r="K78" s="151"/>
      <c r="L78" s="151"/>
      <c r="M78" s="151"/>
      <c r="N78" s="151"/>
      <c r="O78" s="151"/>
      <c r="P78" s="151"/>
      <c r="Q78" s="151"/>
      <c r="R78" s="151"/>
    </row>
    <row r="79" spans="1:18" ht="17.25" customHeight="1">
      <c r="A79" s="359"/>
      <c r="B79" s="359"/>
      <c r="C79" s="359"/>
      <c r="D79" s="359"/>
      <c r="E79" s="359"/>
      <c r="F79" s="359"/>
      <c r="G79" s="359"/>
      <c r="H79" s="359"/>
      <c r="I79" s="147"/>
      <c r="J79" s="147"/>
      <c r="K79" s="151"/>
      <c r="L79" s="151"/>
      <c r="M79" s="151"/>
      <c r="N79" s="151"/>
      <c r="O79" s="151"/>
      <c r="P79" s="151"/>
      <c r="Q79" s="151"/>
      <c r="R79" s="151"/>
    </row>
    <row r="80" spans="1:18">
      <c r="A80" s="329" t="s">
        <v>57</v>
      </c>
      <c r="B80" s="329"/>
      <c r="C80" s="329"/>
      <c r="D80" s="329"/>
      <c r="E80" s="329"/>
      <c r="F80" s="329"/>
      <c r="G80" s="329"/>
      <c r="H80" s="329"/>
      <c r="I80" s="148"/>
      <c r="J80" s="148"/>
      <c r="K80" s="145"/>
      <c r="L80" s="145"/>
      <c r="M80" s="145"/>
      <c r="N80" s="145"/>
      <c r="O80" s="145"/>
      <c r="P80" s="145"/>
      <c r="Q80" s="145"/>
      <c r="R80" s="145"/>
    </row>
    <row r="81" spans="1:18" ht="13.5" customHeight="1">
      <c r="A81" s="335"/>
      <c r="B81" s="335"/>
      <c r="C81" s="335"/>
      <c r="D81" s="335"/>
      <c r="E81" s="335"/>
      <c r="F81" s="335"/>
      <c r="G81" s="335"/>
      <c r="H81" s="335"/>
      <c r="I81" s="149"/>
      <c r="J81" s="149"/>
      <c r="K81" s="145"/>
      <c r="L81" s="145"/>
      <c r="M81" s="145"/>
      <c r="N81" s="145"/>
      <c r="O81" s="145"/>
      <c r="P81" s="145"/>
      <c r="Q81" s="145"/>
      <c r="R81" s="145"/>
    </row>
    <row r="82" spans="1:18" ht="15.75" customHeight="1">
      <c r="A82" s="356" t="s">
        <v>160</v>
      </c>
      <c r="B82" s="357"/>
      <c r="C82" s="357"/>
      <c r="D82" s="357"/>
      <c r="E82" s="357"/>
      <c r="F82" s="357"/>
      <c r="G82" s="357"/>
      <c r="H82" s="357"/>
      <c r="I82" s="151"/>
      <c r="J82" s="151"/>
      <c r="K82" s="151"/>
      <c r="L82" s="151"/>
      <c r="M82" s="151"/>
      <c r="N82" s="151"/>
      <c r="O82" s="151"/>
      <c r="P82" s="151"/>
      <c r="Q82" s="151"/>
      <c r="R82" s="151"/>
    </row>
    <row r="83" spans="1:18">
      <c r="A83" s="162"/>
      <c r="B83" s="162"/>
      <c r="C83" s="162"/>
      <c r="D83" s="162"/>
      <c r="E83" s="162"/>
      <c r="F83" s="162"/>
      <c r="G83" s="162"/>
      <c r="H83" s="162"/>
      <c r="I83" s="152"/>
      <c r="J83" s="152"/>
      <c r="K83" s="152"/>
      <c r="L83" s="152"/>
      <c r="M83" s="152"/>
      <c r="N83" s="152"/>
      <c r="O83" s="152"/>
      <c r="P83" s="152"/>
      <c r="Q83" s="152"/>
      <c r="R83" s="152"/>
    </row>
    <row r="84" spans="1:18">
      <c r="A84" s="329" t="s">
        <v>189</v>
      </c>
      <c r="B84" s="329"/>
      <c r="C84" s="329"/>
      <c r="D84" s="329"/>
      <c r="E84" s="329"/>
      <c r="F84" s="329"/>
      <c r="G84" s="329"/>
      <c r="H84" s="329"/>
    </row>
    <row r="86" spans="1:18" ht="17.25" customHeight="1">
      <c r="A86" s="330" t="s">
        <v>207</v>
      </c>
      <c r="B86" s="330"/>
      <c r="C86" s="330"/>
      <c r="D86" s="330"/>
      <c r="E86" s="330"/>
      <c r="F86" s="330"/>
      <c r="G86" s="330"/>
      <c r="H86" s="330"/>
      <c r="I86" s="153"/>
      <c r="J86" s="153"/>
      <c r="K86" s="153"/>
      <c r="L86" s="153"/>
      <c r="M86" s="153"/>
      <c r="N86" s="153"/>
      <c r="O86" s="153"/>
      <c r="P86" s="153"/>
    </row>
    <row r="87" spans="1:18" ht="15.75" customHeight="1">
      <c r="A87" s="330" t="s">
        <v>208</v>
      </c>
      <c r="B87" s="330"/>
      <c r="C87" s="330"/>
      <c r="D87" s="330"/>
      <c r="E87" s="330"/>
      <c r="F87" s="330"/>
      <c r="G87" s="330"/>
      <c r="H87" s="330"/>
      <c r="I87" s="153"/>
      <c r="J87" s="153"/>
      <c r="K87" s="153"/>
      <c r="L87" s="153"/>
      <c r="M87" s="153"/>
      <c r="N87" s="153"/>
      <c r="O87" s="153"/>
      <c r="P87" s="153"/>
    </row>
    <row r="88" spans="1:18" ht="20.25" customHeight="1">
      <c r="A88" s="330" t="s">
        <v>210</v>
      </c>
      <c r="B88" s="330"/>
      <c r="C88" s="330"/>
      <c r="D88" s="330"/>
      <c r="E88" s="330"/>
      <c r="F88" s="330"/>
      <c r="G88" s="330"/>
      <c r="H88" s="330"/>
      <c r="I88" s="154"/>
      <c r="J88" s="154"/>
      <c r="K88" s="154"/>
      <c r="L88" s="154"/>
      <c r="M88" s="154"/>
      <c r="N88" s="154"/>
      <c r="O88" s="154"/>
      <c r="P88" s="154"/>
    </row>
    <row r="89" spans="1:18" ht="51.75" customHeight="1">
      <c r="I89" s="155"/>
      <c r="J89" s="155"/>
      <c r="K89" s="155"/>
      <c r="L89" s="155"/>
      <c r="M89" s="155"/>
      <c r="N89" s="155"/>
      <c r="O89" s="155"/>
      <c r="P89" s="155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2:R19"/>
  <sheetViews>
    <sheetView topLeftCell="B7" workbookViewId="0">
      <selection activeCell="K8" sqref="K8"/>
    </sheetView>
  </sheetViews>
  <sheetFormatPr defaultRowHeight="15"/>
  <cols>
    <col min="1" max="1" width="29.7109375" customWidth="1"/>
    <col min="2" max="2" width="15.42578125" customWidth="1"/>
    <col min="3" max="3" width="17.28515625" customWidth="1"/>
    <col min="4" max="4" width="32.5703125" customWidth="1"/>
    <col min="5" max="5" width="41.5703125" customWidth="1"/>
    <col min="6" max="6" width="28.42578125" customWidth="1"/>
    <col min="7" max="7" width="15.85546875" customWidth="1"/>
    <col min="8" max="8" width="15" customWidth="1"/>
    <col min="9" max="9" width="15.85546875" customWidth="1"/>
    <col min="10" max="10" width="14.140625" bestFit="1" customWidth="1"/>
    <col min="11" max="11" width="13" customWidth="1"/>
    <col min="12" max="12" width="12.140625" customWidth="1"/>
    <col min="18" max="18" width="18.5703125" customWidth="1"/>
  </cols>
  <sheetData>
    <row r="2" spans="1:18">
      <c r="A2" s="10" t="s">
        <v>1</v>
      </c>
      <c r="B2" s="11"/>
      <c r="C2" s="11"/>
      <c r="D2" s="12"/>
      <c r="E2" s="12"/>
      <c r="F2" s="12"/>
      <c r="G2" s="12"/>
      <c r="H2" s="12"/>
      <c r="I2" s="12"/>
    </row>
    <row r="3" spans="1:18">
      <c r="E3" t="s">
        <v>215</v>
      </c>
      <c r="I3" s="100"/>
    </row>
    <row r="4" spans="1:18" s="115" customFormat="1" ht="17.25" thickBot="1">
      <c r="A4" s="116"/>
      <c r="B4" s="116"/>
      <c r="C4" s="116"/>
      <c r="D4" s="116"/>
      <c r="E4" s="116"/>
      <c r="M4" s="247" t="s">
        <v>184</v>
      </c>
      <c r="N4" s="247"/>
    </row>
    <row r="5" spans="1:18" s="115" customFormat="1" ht="36" customHeight="1">
      <c r="A5" s="248" t="s">
        <v>169</v>
      </c>
      <c r="B5" s="250" t="s">
        <v>199</v>
      </c>
      <c r="C5" s="250"/>
      <c r="D5" s="250" t="s">
        <v>242</v>
      </c>
      <c r="E5" s="250" t="s">
        <v>203</v>
      </c>
      <c r="F5" s="252" t="s">
        <v>245</v>
      </c>
      <c r="G5" s="240" t="s">
        <v>163</v>
      </c>
      <c r="H5" s="236" t="s">
        <v>164</v>
      </c>
      <c r="I5" s="236" t="s">
        <v>170</v>
      </c>
      <c r="J5" s="236" t="s">
        <v>171</v>
      </c>
      <c r="K5" s="238" t="s">
        <v>172</v>
      </c>
      <c r="L5" s="240" t="s">
        <v>161</v>
      </c>
      <c r="M5" s="236" t="s">
        <v>166</v>
      </c>
      <c r="N5" s="242" t="s">
        <v>167</v>
      </c>
      <c r="O5" s="244" t="s">
        <v>202</v>
      </c>
      <c r="P5" s="245"/>
      <c r="Q5" s="246"/>
      <c r="R5" s="232" t="s">
        <v>173</v>
      </c>
    </row>
    <row r="6" spans="1:18" s="115" customFormat="1" ht="150" customHeight="1">
      <c r="A6" s="249"/>
      <c r="B6" s="179" t="s">
        <v>230</v>
      </c>
      <c r="C6" s="179" t="s">
        <v>231</v>
      </c>
      <c r="D6" s="251"/>
      <c r="E6" s="251"/>
      <c r="F6" s="253"/>
      <c r="G6" s="241"/>
      <c r="H6" s="237"/>
      <c r="I6" s="237"/>
      <c r="J6" s="237"/>
      <c r="K6" s="239"/>
      <c r="L6" s="241"/>
      <c r="M6" s="237"/>
      <c r="N6" s="243"/>
      <c r="O6" s="158" t="s">
        <v>165</v>
      </c>
      <c r="P6" s="158" t="s">
        <v>166</v>
      </c>
      <c r="Q6" s="159" t="s">
        <v>167</v>
      </c>
      <c r="R6" s="233"/>
    </row>
    <row r="7" spans="1:18" s="115" customFormat="1" ht="24.75" customHeight="1">
      <c r="A7" s="160">
        <v>1</v>
      </c>
      <c r="B7" s="157">
        <v>2</v>
      </c>
      <c r="C7" s="160">
        <v>3</v>
      </c>
      <c r="D7" s="157">
        <v>4</v>
      </c>
      <c r="E7" s="160">
        <v>5</v>
      </c>
      <c r="F7" s="157">
        <v>6</v>
      </c>
      <c r="G7" s="160">
        <v>7</v>
      </c>
      <c r="H7" s="157">
        <v>8</v>
      </c>
      <c r="I7" s="160">
        <v>9</v>
      </c>
      <c r="J7" s="157">
        <v>10</v>
      </c>
      <c r="K7" s="160">
        <v>11</v>
      </c>
      <c r="L7" s="157">
        <v>12</v>
      </c>
      <c r="M7" s="160">
        <v>13</v>
      </c>
      <c r="N7" s="157">
        <v>14</v>
      </c>
      <c r="O7" s="160">
        <v>15</v>
      </c>
      <c r="P7" s="157">
        <v>16</v>
      </c>
      <c r="Q7" s="160">
        <v>17</v>
      </c>
      <c r="R7" s="157">
        <v>18</v>
      </c>
    </row>
    <row r="8" spans="1:18" s="115" customFormat="1" ht="24.95" customHeight="1">
      <c r="A8" s="234" t="s">
        <v>20</v>
      </c>
      <c r="B8" s="235"/>
      <c r="C8" s="14"/>
      <c r="D8" s="14"/>
      <c r="E8" s="14"/>
      <c r="F8" s="14"/>
      <c r="G8" s="182">
        <f>SUM(G10:G14)</f>
        <v>11186.599999999999</v>
      </c>
      <c r="H8" s="182">
        <f>SUM(H10:H14)</f>
        <v>1647354.8</v>
      </c>
      <c r="I8" s="182">
        <f t="shared" ref="I8:K8" si="0">SUM(I10:I14)</f>
        <v>2294885.267</v>
      </c>
      <c r="J8" s="182">
        <f t="shared" si="0"/>
        <v>1407845.2930000001</v>
      </c>
      <c r="K8" s="182">
        <f t="shared" si="0"/>
        <v>625727.06649999996</v>
      </c>
      <c r="L8" s="182">
        <v>0</v>
      </c>
      <c r="M8" s="182">
        <v>0</v>
      </c>
      <c r="N8" s="182">
        <v>0</v>
      </c>
      <c r="O8" s="182">
        <v>0</v>
      </c>
      <c r="P8" s="182">
        <v>0</v>
      </c>
      <c r="Q8" s="182">
        <v>0</v>
      </c>
      <c r="R8" s="14"/>
    </row>
    <row r="9" spans="1:18" s="115" customFormat="1" ht="86.25" customHeight="1">
      <c r="A9" s="14" t="s">
        <v>226</v>
      </c>
      <c r="B9" s="14">
        <v>1157</v>
      </c>
      <c r="C9" s="14"/>
      <c r="D9" s="180" t="s">
        <v>232</v>
      </c>
      <c r="E9" s="14"/>
      <c r="F9" s="180" t="s">
        <v>243</v>
      </c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4"/>
    </row>
    <row r="10" spans="1:18" s="115" customFormat="1" ht="76.5">
      <c r="A10" s="14"/>
      <c r="B10" s="14"/>
      <c r="C10" s="14">
        <v>12016</v>
      </c>
      <c r="D10" s="180" t="s">
        <v>233</v>
      </c>
      <c r="E10" s="181" t="s">
        <v>239</v>
      </c>
      <c r="F10" s="14" t="s">
        <v>244</v>
      </c>
      <c r="G10" s="182">
        <v>11186.599999999999</v>
      </c>
      <c r="H10" s="182">
        <v>99913.2</v>
      </c>
      <c r="I10" s="182">
        <v>120352.26500000001</v>
      </c>
      <c r="J10" s="182">
        <v>65184.97</v>
      </c>
      <c r="K10" s="182">
        <v>46984.132500000007</v>
      </c>
      <c r="L10" s="182"/>
      <c r="M10" s="182"/>
      <c r="N10" s="182"/>
      <c r="O10" s="182"/>
      <c r="P10" s="182"/>
      <c r="Q10" s="182"/>
      <c r="R10" s="14"/>
    </row>
    <row r="11" spans="1:18" s="115" customFormat="1" ht="51">
      <c r="A11" s="14"/>
      <c r="B11" s="14"/>
      <c r="C11" s="14">
        <v>12017</v>
      </c>
      <c r="D11" s="180" t="s">
        <v>236</v>
      </c>
      <c r="E11" s="180" t="s">
        <v>238</v>
      </c>
      <c r="F11" s="14" t="s">
        <v>244</v>
      </c>
      <c r="G11" s="182">
        <v>0</v>
      </c>
      <c r="H11" s="182">
        <v>897502.9</v>
      </c>
      <c r="I11" s="182">
        <v>1521639.4850000001</v>
      </c>
      <c r="J11" s="182">
        <v>885232.67</v>
      </c>
      <c r="K11" s="182">
        <v>367149.85</v>
      </c>
      <c r="L11" s="182"/>
      <c r="M11" s="182"/>
      <c r="N11" s="182"/>
      <c r="O11" s="182"/>
      <c r="P11" s="182"/>
      <c r="Q11" s="182"/>
      <c r="R11" s="14"/>
    </row>
    <row r="12" spans="1:18" s="115" customFormat="1" ht="76.5">
      <c r="A12" s="14"/>
      <c r="B12" s="14"/>
      <c r="C12" s="14">
        <v>12018</v>
      </c>
      <c r="D12" s="180" t="s">
        <v>234</v>
      </c>
      <c r="E12" s="180" t="s">
        <v>240</v>
      </c>
      <c r="F12" s="14" t="s">
        <v>244</v>
      </c>
      <c r="G12" s="182">
        <v>0</v>
      </c>
      <c r="H12" s="182">
        <v>432957.1</v>
      </c>
      <c r="I12" s="182">
        <v>424432.81200000003</v>
      </c>
      <c r="J12" s="182">
        <v>344850.42300000007</v>
      </c>
      <c r="K12" s="182">
        <v>211593.084</v>
      </c>
      <c r="L12" s="182"/>
      <c r="M12" s="182"/>
      <c r="N12" s="182"/>
      <c r="O12" s="182"/>
      <c r="P12" s="182"/>
      <c r="Q12" s="182"/>
      <c r="R12" s="14"/>
    </row>
    <row r="13" spans="1:18" s="115" customFormat="1" ht="102">
      <c r="A13" s="14"/>
      <c r="B13" s="14"/>
      <c r="C13" s="14">
        <v>12031</v>
      </c>
      <c r="D13" s="180" t="s">
        <v>235</v>
      </c>
      <c r="E13" s="180" t="s">
        <v>241</v>
      </c>
      <c r="F13" s="14" t="s">
        <v>244</v>
      </c>
      <c r="G13" s="182"/>
      <c r="H13" s="182">
        <v>108490.8</v>
      </c>
      <c r="I13" s="182">
        <v>124124.35249999999</v>
      </c>
      <c r="J13" s="182">
        <v>56288.615000000005</v>
      </c>
      <c r="K13" s="182">
        <v>0</v>
      </c>
      <c r="L13" s="182"/>
      <c r="M13" s="182"/>
      <c r="N13" s="182"/>
      <c r="O13" s="182"/>
      <c r="P13" s="182"/>
      <c r="Q13" s="182"/>
      <c r="R13" s="14"/>
    </row>
    <row r="14" spans="1:18" s="115" customFormat="1" ht="76.5">
      <c r="A14" s="14"/>
      <c r="B14" s="14"/>
      <c r="C14" s="14">
        <v>12032</v>
      </c>
      <c r="D14" s="180" t="s">
        <v>237</v>
      </c>
      <c r="E14" s="180" t="s">
        <v>241</v>
      </c>
      <c r="F14" s="14" t="s">
        <v>244</v>
      </c>
      <c r="G14" s="182">
        <v>0</v>
      </c>
      <c r="H14" s="182">
        <v>108490.8</v>
      </c>
      <c r="I14" s="182">
        <v>104336.35249999999</v>
      </c>
      <c r="J14" s="182">
        <v>56288.615000000005</v>
      </c>
      <c r="K14" s="182">
        <v>0</v>
      </c>
      <c r="L14" s="182">
        <v>0</v>
      </c>
      <c r="M14" s="182">
        <v>0</v>
      </c>
      <c r="N14" s="182">
        <v>0</v>
      </c>
      <c r="O14" s="182">
        <v>0</v>
      </c>
      <c r="P14" s="182">
        <v>0</v>
      </c>
      <c r="Q14" s="182">
        <v>0</v>
      </c>
      <c r="R14" s="14"/>
    </row>
    <row r="15" spans="1:18" s="115" customFormat="1" ht="24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s="115" customFormat="1" ht="27.75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9" spans="2:2">
      <c r="B19" s="106" t="s">
        <v>223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L12"/>
  <sheetViews>
    <sheetView workbookViewId="0">
      <selection activeCell="H8" sqref="H8"/>
    </sheetView>
  </sheetViews>
  <sheetFormatPr defaultRowHeight="15"/>
  <cols>
    <col min="1" max="1" width="4.140625" customWidth="1"/>
    <col min="2" max="2" width="2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4" t="s">
        <v>48</v>
      </c>
    </row>
    <row r="3" spans="1:12">
      <c r="A3" s="10" t="s">
        <v>3</v>
      </c>
      <c r="B3" s="11"/>
      <c r="C3" s="11"/>
      <c r="D3" s="11"/>
      <c r="E3" s="12"/>
      <c r="F3" s="12"/>
      <c r="G3" s="12"/>
      <c r="H3" s="10"/>
      <c r="I3" s="10"/>
      <c r="J3" s="10"/>
      <c r="K3" s="10"/>
      <c r="L3" s="10"/>
    </row>
    <row r="5" spans="1:12">
      <c r="B5" s="254" t="s">
        <v>290</v>
      </c>
      <c r="C5" s="254" t="s">
        <v>283</v>
      </c>
      <c r="D5" s="254" t="s">
        <v>284</v>
      </c>
      <c r="E5" s="254" t="s">
        <v>4</v>
      </c>
      <c r="F5" s="254"/>
      <c r="G5" s="254"/>
      <c r="H5" s="254"/>
      <c r="I5" s="254"/>
      <c r="J5" s="255" t="s">
        <v>288</v>
      </c>
      <c r="K5" s="254" t="s">
        <v>289</v>
      </c>
      <c r="L5" s="254" t="s">
        <v>136</v>
      </c>
    </row>
    <row r="6" spans="1:12">
      <c r="B6" s="254"/>
      <c r="C6" s="254"/>
      <c r="D6" s="254"/>
      <c r="E6" s="256" t="s">
        <v>285</v>
      </c>
      <c r="F6" s="257" t="s">
        <v>5</v>
      </c>
      <c r="G6" s="257"/>
      <c r="H6" s="257" t="s">
        <v>6</v>
      </c>
      <c r="I6" s="257"/>
      <c r="J6" s="255"/>
      <c r="K6" s="254"/>
      <c r="L6" s="254"/>
    </row>
    <row r="7" spans="1:12" ht="24.75" customHeight="1">
      <c r="B7" s="254"/>
      <c r="C7" s="254"/>
      <c r="D7" s="254"/>
      <c r="E7" s="256"/>
      <c r="F7" s="184" t="s">
        <v>286</v>
      </c>
      <c r="G7" s="184" t="s">
        <v>287</v>
      </c>
      <c r="H7" s="184" t="s">
        <v>286</v>
      </c>
      <c r="I7" s="184" t="s">
        <v>287</v>
      </c>
      <c r="J7" s="255"/>
      <c r="K7" s="254"/>
      <c r="L7" s="254"/>
    </row>
    <row r="8" spans="1:12" ht="178.5">
      <c r="B8" s="14" t="s">
        <v>246</v>
      </c>
      <c r="C8" s="14">
        <v>1157</v>
      </c>
      <c r="D8" s="14" t="s">
        <v>232</v>
      </c>
      <c r="E8" s="14" t="s">
        <v>247</v>
      </c>
      <c r="F8" s="14" t="s">
        <v>248</v>
      </c>
      <c r="G8" s="14">
        <v>2022</v>
      </c>
      <c r="H8" s="15" t="s">
        <v>249</v>
      </c>
      <c r="I8" s="15">
        <v>2028</v>
      </c>
      <c r="J8" s="15" t="s">
        <v>250</v>
      </c>
      <c r="K8" s="15" t="s">
        <v>293</v>
      </c>
      <c r="L8" s="15" t="s">
        <v>251</v>
      </c>
    </row>
    <row r="9" spans="1:12">
      <c r="B9" s="14"/>
      <c r="C9" s="14"/>
      <c r="D9" s="14"/>
      <c r="E9" s="16"/>
      <c r="F9" s="16"/>
      <c r="G9" s="16"/>
      <c r="H9" s="16"/>
      <c r="I9" s="16"/>
      <c r="J9" s="16"/>
      <c r="K9" s="16"/>
      <c r="L9" s="16"/>
    </row>
    <row r="10" spans="1:12">
      <c r="B10" s="14"/>
      <c r="C10" s="14"/>
      <c r="D10" s="14"/>
      <c r="E10" s="16"/>
      <c r="F10" s="16"/>
      <c r="G10" s="16"/>
      <c r="H10" s="16"/>
      <c r="I10" s="16"/>
      <c r="J10" s="16"/>
      <c r="K10" s="16"/>
      <c r="L10" s="16"/>
    </row>
    <row r="11" spans="1:12" ht="20.25" customHeight="1"/>
    <row r="12" spans="1:12">
      <c r="C12" s="106"/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P66"/>
  <sheetViews>
    <sheetView workbookViewId="0">
      <pane ySplit="10" topLeftCell="A11" activePane="bottomLeft" state="frozen"/>
      <selection pane="bottomLeft" activeCell="L18" sqref="L18"/>
    </sheetView>
  </sheetViews>
  <sheetFormatPr defaultRowHeight="13.5"/>
  <cols>
    <col min="1" max="1" width="9.140625" style="106"/>
    <col min="2" max="2" width="7.85546875" style="106" customWidth="1"/>
    <col min="3" max="3" width="26" style="106" customWidth="1"/>
    <col min="4" max="4" width="12.7109375" style="106" customWidth="1"/>
    <col min="5" max="5" width="28.85546875" style="106" customWidth="1"/>
    <col min="6" max="6" width="30.28515625" style="106" customWidth="1"/>
    <col min="7" max="7" width="10.42578125" style="106" customWidth="1"/>
    <col min="8" max="8" width="15.5703125" style="106" customWidth="1"/>
    <col min="9" max="9" width="34.42578125" style="106" customWidth="1"/>
    <col min="10" max="16384" width="9.140625" style="106"/>
  </cols>
  <sheetData>
    <row r="1" spans="1:14">
      <c r="A1" s="163" t="s">
        <v>133</v>
      </c>
    </row>
    <row r="3" spans="1:14">
      <c r="A3" s="164" t="s">
        <v>253</v>
      </c>
      <c r="B3" s="165"/>
      <c r="C3" s="166"/>
      <c r="D3" s="166"/>
      <c r="E3" s="166"/>
      <c r="F3" s="167"/>
      <c r="G3" s="167"/>
      <c r="H3" s="167"/>
      <c r="I3" s="164"/>
    </row>
    <row r="6" spans="1:14">
      <c r="A6" s="163" t="s">
        <v>62</v>
      </c>
      <c r="C6" s="168"/>
      <c r="D6" s="168"/>
      <c r="E6" s="168"/>
      <c r="F6" s="168"/>
      <c r="G6" s="168"/>
      <c r="H6" s="168"/>
      <c r="I6" s="168"/>
    </row>
    <row r="7" spans="1:14">
      <c r="J7" s="169"/>
    </row>
    <row r="8" spans="1:14" s="170" customFormat="1" ht="13.5" customHeight="1">
      <c r="A8" s="258" t="s">
        <v>190</v>
      </c>
      <c r="B8" s="258" t="s">
        <v>191</v>
      </c>
      <c r="C8" s="258"/>
      <c r="D8" s="258" t="s">
        <v>261</v>
      </c>
      <c r="E8" s="258"/>
      <c r="F8" s="258"/>
      <c r="G8" s="258"/>
      <c r="H8" s="258" t="s">
        <v>272</v>
      </c>
      <c r="I8" s="258" t="s">
        <v>192</v>
      </c>
      <c r="J8" s="258" t="s">
        <v>45</v>
      </c>
      <c r="K8" s="258"/>
      <c r="L8" s="258"/>
      <c r="M8" s="258"/>
      <c r="N8" s="258"/>
    </row>
    <row r="9" spans="1:14" s="170" customFormat="1" ht="93.75" customHeight="1">
      <c r="A9" s="258"/>
      <c r="B9" s="171" t="s">
        <v>193</v>
      </c>
      <c r="C9" s="171" t="s">
        <v>194</v>
      </c>
      <c r="D9" s="171" t="s">
        <v>195</v>
      </c>
      <c r="E9" s="171" t="s">
        <v>194</v>
      </c>
      <c r="F9" s="171" t="s">
        <v>196</v>
      </c>
      <c r="G9" s="185" t="s">
        <v>271</v>
      </c>
      <c r="H9" s="258"/>
      <c r="I9" s="258"/>
      <c r="J9" s="171" t="s">
        <v>197</v>
      </c>
      <c r="K9" s="185" t="s">
        <v>260</v>
      </c>
      <c r="L9" s="171" t="s">
        <v>19</v>
      </c>
      <c r="M9" s="171" t="s">
        <v>109</v>
      </c>
      <c r="N9" s="171" t="s">
        <v>135</v>
      </c>
    </row>
    <row r="10" spans="1:14" s="170" customFormat="1" ht="0.75" customHeight="1">
      <c r="A10" s="265" t="s">
        <v>198</v>
      </c>
      <c r="B10" s="265"/>
      <c r="C10" s="265"/>
      <c r="D10" s="265"/>
      <c r="E10" s="265"/>
      <c r="F10" s="265"/>
      <c r="G10" s="265"/>
      <c r="H10" s="265"/>
      <c r="I10" s="265"/>
      <c r="J10" s="172">
        <v>0</v>
      </c>
      <c r="K10" s="172">
        <v>0</v>
      </c>
      <c r="L10" s="172">
        <v>0</v>
      </c>
      <c r="M10" s="172">
        <v>0</v>
      </c>
    </row>
    <row r="11" spans="1:14" s="170" customFormat="1" ht="23.25" customHeight="1">
      <c r="A11" s="187" t="s">
        <v>252</v>
      </c>
      <c r="B11" s="173"/>
      <c r="C11" s="173"/>
      <c r="D11" s="173"/>
      <c r="E11" s="173"/>
      <c r="F11" s="173"/>
      <c r="G11" s="173"/>
      <c r="H11" s="173"/>
      <c r="I11" s="173"/>
      <c r="J11" s="183"/>
      <c r="K11" s="183"/>
      <c r="L11" s="183"/>
      <c r="M11" s="183"/>
      <c r="N11" s="183"/>
    </row>
    <row r="12" spans="1:14" s="170" customFormat="1" ht="22.5">
      <c r="A12" s="174"/>
      <c r="B12" s="188">
        <v>1157</v>
      </c>
      <c r="C12" s="191" t="s">
        <v>232</v>
      </c>
      <c r="D12" s="188">
        <v>12016</v>
      </c>
      <c r="E12" s="173"/>
      <c r="F12" s="190"/>
      <c r="G12" s="186"/>
      <c r="H12" s="186"/>
      <c r="I12" s="186"/>
      <c r="J12" s="192"/>
      <c r="K12" s="192"/>
      <c r="L12" s="192"/>
      <c r="M12" s="192"/>
      <c r="N12" s="183"/>
    </row>
    <row r="13" spans="1:14" s="170" customFormat="1" ht="29.25" customHeight="1">
      <c r="A13" s="266"/>
      <c r="B13" s="267"/>
      <c r="C13" s="267"/>
      <c r="D13" s="175"/>
      <c r="E13" s="274" t="s">
        <v>254</v>
      </c>
      <c r="F13" s="275"/>
      <c r="G13" s="275"/>
      <c r="H13" s="275"/>
      <c r="I13" s="276"/>
      <c r="J13" s="183"/>
      <c r="K13" s="183"/>
      <c r="L13" s="183"/>
      <c r="M13" s="183"/>
      <c r="N13" s="183"/>
    </row>
    <row r="14" spans="1:14" s="170" customFormat="1" ht="23.25" customHeight="1">
      <c r="A14" s="174"/>
      <c r="B14" s="176"/>
      <c r="C14" s="176"/>
      <c r="D14" s="176"/>
      <c r="E14" s="176"/>
      <c r="F14" s="259" t="s">
        <v>292</v>
      </c>
      <c r="G14" s="260"/>
      <c r="H14" s="260"/>
      <c r="I14" s="260"/>
      <c r="J14" s="260"/>
      <c r="K14" s="260"/>
      <c r="L14" s="260"/>
      <c r="M14" s="260"/>
      <c r="N14" s="261"/>
    </row>
    <row r="15" spans="1:14" s="170" customFormat="1" ht="23.25" customHeight="1">
      <c r="A15" s="174"/>
      <c r="B15" s="176"/>
      <c r="C15" s="176"/>
      <c r="D15" s="176"/>
      <c r="E15" s="176"/>
      <c r="F15" s="176"/>
      <c r="G15" s="262" t="s">
        <v>244</v>
      </c>
      <c r="H15" s="263"/>
      <c r="I15" s="263"/>
      <c r="J15" s="263"/>
      <c r="K15" s="263"/>
      <c r="L15" s="263"/>
      <c r="M15" s="263"/>
      <c r="N15" s="264"/>
    </row>
    <row r="16" spans="1:14" s="170" customFormat="1" ht="28.5" customHeight="1">
      <c r="A16" s="174"/>
      <c r="B16" s="176"/>
      <c r="C16" s="176"/>
      <c r="D16" s="176"/>
      <c r="E16" s="176"/>
      <c r="F16" s="176"/>
      <c r="G16" s="176"/>
      <c r="H16" s="259" t="s">
        <v>291</v>
      </c>
      <c r="I16" s="260"/>
      <c r="J16" s="260"/>
      <c r="K16" s="260"/>
      <c r="L16" s="260"/>
      <c r="M16" s="260"/>
      <c r="N16" s="261"/>
    </row>
    <row r="17" spans="1:16" s="170" customFormat="1" ht="47.25" customHeight="1">
      <c r="A17" s="174"/>
      <c r="B17" s="176"/>
      <c r="C17" s="176"/>
      <c r="D17" s="176"/>
      <c r="E17" s="176"/>
      <c r="F17" s="176"/>
      <c r="G17" s="176"/>
      <c r="H17" s="176"/>
      <c r="I17" s="194" t="s">
        <v>256</v>
      </c>
      <c r="J17" s="188">
        <v>2</v>
      </c>
      <c r="K17" s="188">
        <v>0</v>
      </c>
      <c r="L17" s="188">
        <v>0</v>
      </c>
      <c r="M17" s="188">
        <v>0</v>
      </c>
      <c r="N17" s="188">
        <v>2</v>
      </c>
    </row>
    <row r="18" spans="1:16" s="170" customFormat="1" ht="58.5" customHeight="1">
      <c r="A18" s="174"/>
      <c r="B18" s="176"/>
      <c r="C18" s="176"/>
      <c r="D18" s="176"/>
      <c r="E18" s="176"/>
      <c r="F18" s="176"/>
      <c r="G18" s="176"/>
      <c r="H18" s="176"/>
      <c r="I18" s="195" t="s">
        <v>255</v>
      </c>
      <c r="J18" s="188">
        <v>0</v>
      </c>
      <c r="K18" s="188">
        <v>50</v>
      </c>
      <c r="L18" s="188">
        <v>50</v>
      </c>
      <c r="M18" s="188">
        <v>0</v>
      </c>
      <c r="N18" s="188">
        <v>0</v>
      </c>
    </row>
    <row r="19" spans="1:16" s="170" customFormat="1" ht="42" customHeight="1">
      <c r="A19" s="174"/>
      <c r="B19" s="176"/>
      <c r="C19" s="176"/>
      <c r="D19" s="176"/>
      <c r="E19" s="176"/>
      <c r="F19" s="176"/>
      <c r="G19" s="176"/>
      <c r="H19" s="176"/>
      <c r="I19" s="195" t="s">
        <v>257</v>
      </c>
      <c r="J19" s="188">
        <v>0</v>
      </c>
      <c r="K19" s="188">
        <v>0</v>
      </c>
      <c r="L19" s="188">
        <v>4</v>
      </c>
      <c r="M19" s="188">
        <v>0</v>
      </c>
      <c r="N19" s="188">
        <v>0</v>
      </c>
    </row>
    <row r="20" spans="1:16" s="170" customFormat="1" ht="42" customHeight="1">
      <c r="A20" s="176"/>
      <c r="B20" s="176"/>
      <c r="C20" s="176"/>
      <c r="D20" s="176"/>
      <c r="E20" s="176"/>
      <c r="F20" s="176"/>
      <c r="G20" s="176"/>
      <c r="H20" s="176"/>
      <c r="I20" s="193"/>
      <c r="J20" s="183"/>
      <c r="K20" s="183"/>
      <c r="L20" s="183"/>
      <c r="M20" s="183"/>
      <c r="N20" s="183"/>
    </row>
    <row r="21" spans="1:16" s="170" customFormat="1" ht="19.5" customHeight="1"/>
    <row r="22" spans="1:16" s="170" customFormat="1" ht="26.25" customHeight="1">
      <c r="A22" s="174"/>
      <c r="B22" s="188">
        <v>1157</v>
      </c>
      <c r="C22" s="191" t="s">
        <v>232</v>
      </c>
      <c r="D22" s="188">
        <v>12017</v>
      </c>
      <c r="E22" s="173"/>
      <c r="F22" s="173"/>
      <c r="G22" s="173"/>
      <c r="H22" s="173"/>
      <c r="I22" s="173"/>
      <c r="J22" s="183"/>
      <c r="K22" s="183"/>
      <c r="L22" s="183"/>
      <c r="M22" s="183"/>
      <c r="N22" s="183"/>
    </row>
    <row r="23" spans="1:16" s="170" customFormat="1" ht="26.25" customHeight="1">
      <c r="A23" s="266"/>
      <c r="B23" s="267"/>
      <c r="C23" s="267"/>
      <c r="D23" s="175"/>
      <c r="E23" s="274" t="s">
        <v>258</v>
      </c>
      <c r="F23" s="275"/>
      <c r="G23" s="275"/>
      <c r="H23" s="275"/>
      <c r="I23" s="276"/>
      <c r="J23" s="183"/>
      <c r="K23" s="183"/>
      <c r="L23" s="183"/>
      <c r="M23" s="183"/>
      <c r="N23" s="183"/>
    </row>
    <row r="24" spans="1:16" s="170" customFormat="1" ht="26.25" customHeight="1">
      <c r="A24" s="174"/>
      <c r="B24" s="176"/>
      <c r="C24" s="176"/>
      <c r="D24" s="176"/>
      <c r="E24" s="176"/>
      <c r="F24" s="274" t="s">
        <v>259</v>
      </c>
      <c r="G24" s="275"/>
      <c r="H24" s="275"/>
      <c r="I24" s="275"/>
      <c r="J24" s="276"/>
      <c r="K24" s="274"/>
      <c r="L24" s="275"/>
      <c r="M24" s="275"/>
      <c r="N24" s="276"/>
    </row>
    <row r="25" spans="1:16" s="170" customFormat="1" ht="26.25" customHeight="1">
      <c r="A25" s="174"/>
      <c r="B25" s="176"/>
      <c r="C25" s="176"/>
      <c r="D25" s="176"/>
      <c r="E25" s="176"/>
      <c r="F25" s="176"/>
      <c r="G25" s="271" t="s">
        <v>244</v>
      </c>
      <c r="H25" s="272"/>
      <c r="I25" s="272"/>
      <c r="J25" s="272"/>
      <c r="K25" s="272"/>
      <c r="L25" s="272"/>
      <c r="M25" s="272"/>
      <c r="N25" s="273"/>
    </row>
    <row r="26" spans="1:16" s="170" customFormat="1" ht="26.25" customHeight="1">
      <c r="A26" s="174"/>
      <c r="B26" s="176"/>
      <c r="C26" s="176"/>
      <c r="D26" s="176"/>
      <c r="E26" s="176"/>
      <c r="F26" s="176"/>
      <c r="G26" s="176"/>
      <c r="H26" s="274" t="s">
        <v>291</v>
      </c>
      <c r="I26" s="275"/>
      <c r="J26" s="275"/>
      <c r="K26" s="275"/>
      <c r="L26" s="275"/>
      <c r="M26" s="275"/>
      <c r="N26" s="276"/>
    </row>
    <row r="27" spans="1:16" s="170" customFormat="1" ht="39" customHeight="1">
      <c r="A27" s="174"/>
      <c r="B27" s="176"/>
      <c r="C27" s="176"/>
      <c r="D27" s="176"/>
      <c r="E27" s="176"/>
      <c r="F27" s="176"/>
      <c r="G27" s="176"/>
      <c r="H27" s="176"/>
      <c r="I27" s="196" t="s">
        <v>274</v>
      </c>
      <c r="J27" s="183">
        <v>0</v>
      </c>
      <c r="K27" s="183"/>
      <c r="L27" s="197">
        <v>2749.2</v>
      </c>
      <c r="M27" s="197">
        <v>1374.6</v>
      </c>
      <c r="N27" s="197">
        <v>420</v>
      </c>
      <c r="P27" s="198"/>
    </row>
    <row r="28" spans="1:16" s="170" customFormat="1" ht="45.75" customHeight="1">
      <c r="A28" s="174"/>
      <c r="B28" s="176"/>
      <c r="C28" s="176"/>
      <c r="D28" s="176"/>
      <c r="E28" s="176"/>
      <c r="F28" s="176"/>
      <c r="G28" s="176"/>
      <c r="H28" s="176"/>
      <c r="I28" s="196" t="s">
        <v>275</v>
      </c>
      <c r="J28" s="183">
        <v>0</v>
      </c>
      <c r="K28" s="183">
        <v>250</v>
      </c>
      <c r="L28" s="197">
        <v>3181.2</v>
      </c>
      <c r="M28" s="197">
        <v>1590.6</v>
      </c>
      <c r="N28" s="197">
        <v>480</v>
      </c>
    </row>
    <row r="29" spans="1:16" s="170" customFormat="1" ht="48.75" customHeight="1">
      <c r="A29" s="174"/>
      <c r="B29" s="176"/>
      <c r="C29" s="176"/>
      <c r="D29" s="176"/>
      <c r="E29" s="176"/>
      <c r="F29" s="176"/>
      <c r="G29" s="176"/>
      <c r="H29" s="176"/>
      <c r="I29" s="196" t="s">
        <v>276</v>
      </c>
      <c r="J29" s="183">
        <v>0</v>
      </c>
      <c r="K29" s="183">
        <v>696</v>
      </c>
      <c r="L29" s="197">
        <v>2248.7999999999997</v>
      </c>
      <c r="M29" s="197">
        <v>1124.3999999999999</v>
      </c>
      <c r="N29" s="197">
        <v>330</v>
      </c>
    </row>
    <row r="30" spans="1:16" s="170" customFormat="1" ht="48.75" customHeight="1">
      <c r="A30" s="176"/>
      <c r="B30" s="176"/>
      <c r="C30" s="176"/>
      <c r="D30" s="176"/>
      <c r="E30" s="176"/>
      <c r="F30" s="176"/>
      <c r="G30" s="176"/>
      <c r="H30" s="176"/>
      <c r="I30" s="196" t="s">
        <v>277</v>
      </c>
      <c r="J30" s="183">
        <v>0</v>
      </c>
      <c r="K30" s="183">
        <v>2</v>
      </c>
      <c r="L30" s="183">
        <v>20</v>
      </c>
      <c r="M30" s="183">
        <v>12</v>
      </c>
      <c r="N30" s="183">
        <v>2</v>
      </c>
    </row>
    <row r="31" spans="1:16" s="170" customFormat="1" ht="48.75" customHeight="1">
      <c r="A31" s="176"/>
      <c r="B31" s="176"/>
      <c r="C31" s="176"/>
      <c r="D31" s="176"/>
      <c r="E31" s="176"/>
      <c r="F31" s="176"/>
      <c r="G31" s="176"/>
      <c r="H31" s="176"/>
      <c r="I31" s="196" t="s">
        <v>273</v>
      </c>
      <c r="J31" s="183">
        <v>0</v>
      </c>
      <c r="K31" s="183">
        <v>800</v>
      </c>
      <c r="L31" s="183">
        <v>840</v>
      </c>
      <c r="M31" s="183">
        <v>420</v>
      </c>
      <c r="N31" s="183">
        <v>125</v>
      </c>
    </row>
    <row r="32" spans="1:16" s="170" customFormat="1"/>
    <row r="33" spans="1:14" s="170" customFormat="1" ht="22.5">
      <c r="A33" s="174"/>
      <c r="B33" s="188">
        <v>1157</v>
      </c>
      <c r="C33" s="191" t="s">
        <v>232</v>
      </c>
      <c r="D33" s="189">
        <v>12018</v>
      </c>
      <c r="E33" s="173"/>
      <c r="F33" s="173"/>
      <c r="G33" s="173"/>
      <c r="H33" s="173"/>
      <c r="I33" s="173"/>
      <c r="J33" s="183"/>
      <c r="K33" s="183"/>
      <c r="L33" s="183"/>
      <c r="M33" s="183"/>
      <c r="N33" s="183"/>
    </row>
    <row r="34" spans="1:14" s="170" customFormat="1" ht="33.75" customHeight="1">
      <c r="A34" s="266"/>
      <c r="B34" s="267"/>
      <c r="C34" s="267"/>
      <c r="D34" s="175"/>
      <c r="E34" s="277" t="s">
        <v>263</v>
      </c>
      <c r="F34" s="278"/>
      <c r="G34" s="278"/>
      <c r="H34" s="278"/>
      <c r="I34" s="279"/>
      <c r="J34" s="199"/>
      <c r="K34" s="199"/>
      <c r="L34" s="199"/>
      <c r="M34" s="199"/>
      <c r="N34" s="199"/>
    </row>
    <row r="35" spans="1:14" s="170" customFormat="1" ht="28.5" customHeight="1">
      <c r="A35" s="174"/>
      <c r="B35" s="176"/>
      <c r="C35" s="176"/>
      <c r="D35" s="176"/>
      <c r="E35" s="200"/>
      <c r="F35" s="268" t="s">
        <v>264</v>
      </c>
      <c r="G35" s="269"/>
      <c r="H35" s="269"/>
      <c r="I35" s="269"/>
      <c r="J35" s="269"/>
      <c r="K35" s="269"/>
      <c r="L35" s="269"/>
      <c r="M35" s="269"/>
      <c r="N35" s="270"/>
    </row>
    <row r="36" spans="1:14" s="170" customFormat="1">
      <c r="A36" s="174"/>
      <c r="B36" s="176"/>
      <c r="C36" s="176"/>
      <c r="D36" s="176"/>
      <c r="E36" s="176"/>
      <c r="F36" s="176"/>
      <c r="G36" s="271" t="s">
        <v>244</v>
      </c>
      <c r="H36" s="272"/>
      <c r="I36" s="272"/>
      <c r="J36" s="272"/>
      <c r="K36" s="272"/>
      <c r="L36" s="272"/>
      <c r="M36" s="272"/>
      <c r="N36" s="273"/>
    </row>
    <row r="37" spans="1:14" s="170" customFormat="1">
      <c r="A37" s="174"/>
      <c r="B37" s="176"/>
      <c r="C37" s="176"/>
      <c r="D37" s="176"/>
      <c r="E37" s="176"/>
      <c r="F37" s="176"/>
      <c r="G37" s="176"/>
      <c r="H37" s="274" t="s">
        <v>291</v>
      </c>
      <c r="I37" s="275"/>
      <c r="J37" s="275"/>
      <c r="K37" s="275"/>
      <c r="L37" s="275"/>
      <c r="M37" s="275"/>
      <c r="N37" s="276"/>
    </row>
    <row r="38" spans="1:14" s="170" customFormat="1" ht="33.75">
      <c r="A38" s="174"/>
      <c r="B38" s="176"/>
      <c r="C38" s="176"/>
      <c r="D38" s="176"/>
      <c r="E38" s="176"/>
      <c r="F38" s="176"/>
      <c r="G38" s="176"/>
      <c r="H38" s="176"/>
      <c r="I38" s="196" t="s">
        <v>274</v>
      </c>
      <c r="J38" s="183">
        <v>0</v>
      </c>
      <c r="K38" s="183">
        <v>0</v>
      </c>
      <c r="L38" s="183">
        <v>201</v>
      </c>
      <c r="M38" s="183">
        <v>0</v>
      </c>
      <c r="N38" s="183">
        <v>0</v>
      </c>
    </row>
    <row r="39" spans="1:14" s="170" customFormat="1" ht="33.75">
      <c r="A39" s="174"/>
      <c r="B39" s="176"/>
      <c r="C39" s="176"/>
      <c r="D39" s="176"/>
      <c r="E39" s="176"/>
      <c r="F39" s="176"/>
      <c r="G39" s="176"/>
      <c r="H39" s="176"/>
      <c r="I39" s="196" t="s">
        <v>275</v>
      </c>
      <c r="J39" s="183">
        <v>0</v>
      </c>
      <c r="K39" s="183">
        <v>81</v>
      </c>
      <c r="L39" s="183">
        <v>581</v>
      </c>
      <c r="M39" s="183">
        <v>0</v>
      </c>
      <c r="N39" s="183">
        <v>0</v>
      </c>
    </row>
    <row r="40" spans="1:14" s="170" customFormat="1" ht="33.75">
      <c r="A40" s="174"/>
      <c r="B40" s="176"/>
      <c r="C40" s="176"/>
      <c r="D40" s="176"/>
      <c r="E40" s="176"/>
      <c r="F40" s="176"/>
      <c r="G40" s="176"/>
      <c r="H40" s="176"/>
      <c r="I40" s="196" t="s">
        <v>276</v>
      </c>
      <c r="J40" s="183">
        <v>0</v>
      </c>
      <c r="K40" s="183">
        <v>148</v>
      </c>
      <c r="L40" s="183">
        <v>421</v>
      </c>
      <c r="M40" s="183">
        <v>0</v>
      </c>
      <c r="N40" s="183">
        <v>0</v>
      </c>
    </row>
    <row r="41" spans="1:14" s="170" customFormat="1" ht="33.75">
      <c r="A41" s="174"/>
      <c r="B41" s="176"/>
      <c r="C41" s="176"/>
      <c r="D41" s="176"/>
      <c r="E41" s="176"/>
      <c r="F41" s="176"/>
      <c r="G41" s="176"/>
      <c r="H41" s="176"/>
      <c r="I41" s="196" t="s">
        <v>277</v>
      </c>
      <c r="J41" s="183">
        <v>0</v>
      </c>
      <c r="K41" s="183">
        <v>1</v>
      </c>
      <c r="L41" s="183">
        <v>3</v>
      </c>
      <c r="M41" s="183">
        <v>0</v>
      </c>
      <c r="N41" s="183">
        <v>0</v>
      </c>
    </row>
    <row r="42" spans="1:14" s="170" customFormat="1" ht="33.75">
      <c r="A42" s="174"/>
      <c r="B42" s="176"/>
      <c r="C42" s="176"/>
      <c r="D42" s="176"/>
      <c r="E42" s="176"/>
      <c r="F42" s="176"/>
      <c r="G42" s="176"/>
      <c r="H42" s="176"/>
      <c r="I42" s="196" t="s">
        <v>273</v>
      </c>
      <c r="J42" s="183">
        <v>0</v>
      </c>
      <c r="K42" s="183">
        <v>400</v>
      </c>
      <c r="L42" s="183">
        <v>700</v>
      </c>
      <c r="M42" s="183">
        <v>0</v>
      </c>
      <c r="N42" s="183">
        <v>0</v>
      </c>
    </row>
    <row r="43" spans="1:14" s="170" customFormat="1" ht="45">
      <c r="A43" s="174"/>
      <c r="B43" s="176"/>
      <c r="C43" s="176"/>
      <c r="D43" s="176"/>
      <c r="E43" s="176"/>
      <c r="F43" s="176"/>
      <c r="G43" s="176"/>
      <c r="H43" s="176"/>
      <c r="I43" s="196" t="s">
        <v>278</v>
      </c>
      <c r="J43" s="183">
        <v>0</v>
      </c>
      <c r="K43" s="183">
        <v>0</v>
      </c>
      <c r="L43" s="183">
        <v>0</v>
      </c>
      <c r="M43" s="183">
        <v>899</v>
      </c>
      <c r="N43" s="183">
        <v>385</v>
      </c>
    </row>
    <row r="44" spans="1:14" s="170" customFormat="1"/>
    <row r="45" spans="1:14" s="170" customFormat="1" ht="22.5">
      <c r="A45" s="174"/>
      <c r="B45" s="188">
        <v>1157</v>
      </c>
      <c r="C45" s="191" t="s">
        <v>232</v>
      </c>
      <c r="D45" s="189">
        <v>12031</v>
      </c>
      <c r="E45" s="173"/>
      <c r="F45" s="173"/>
      <c r="G45" s="173"/>
      <c r="H45" s="173"/>
      <c r="I45" s="173"/>
      <c r="J45" s="183"/>
      <c r="K45" s="183"/>
      <c r="L45" s="183"/>
      <c r="M45" s="183"/>
      <c r="N45" s="183"/>
    </row>
    <row r="46" spans="1:14" s="170" customFormat="1" ht="39" customHeight="1">
      <c r="A46" s="266"/>
      <c r="B46" s="267"/>
      <c r="C46" s="267"/>
      <c r="D46" s="175"/>
      <c r="E46" s="277" t="s">
        <v>262</v>
      </c>
      <c r="F46" s="278"/>
      <c r="G46" s="278"/>
      <c r="H46" s="278"/>
      <c r="I46" s="279"/>
      <c r="J46" s="183"/>
      <c r="K46" s="183"/>
      <c r="L46" s="183"/>
      <c r="M46" s="183"/>
      <c r="N46" s="183"/>
    </row>
    <row r="47" spans="1:14" s="170" customFormat="1" ht="34.5" customHeight="1">
      <c r="A47" s="174"/>
      <c r="B47" s="176"/>
      <c r="C47" s="176"/>
      <c r="D47" s="176"/>
      <c r="E47" s="176"/>
      <c r="F47" s="268" t="s">
        <v>267</v>
      </c>
      <c r="G47" s="269"/>
      <c r="H47" s="269"/>
      <c r="I47" s="269"/>
      <c r="J47" s="270"/>
      <c r="K47" s="280"/>
      <c r="L47" s="280"/>
      <c r="M47" s="280"/>
      <c r="N47" s="280"/>
    </row>
    <row r="48" spans="1:14" s="170" customFormat="1">
      <c r="A48" s="174"/>
      <c r="B48" s="176"/>
      <c r="C48" s="176"/>
      <c r="D48" s="176"/>
      <c r="E48" s="176"/>
      <c r="F48" s="176"/>
      <c r="G48" s="271" t="s">
        <v>244</v>
      </c>
      <c r="H48" s="272"/>
      <c r="I48" s="272"/>
      <c r="J48" s="272"/>
      <c r="K48" s="272"/>
      <c r="L48" s="272"/>
      <c r="M48" s="272"/>
      <c r="N48" s="273"/>
    </row>
    <row r="49" spans="1:14" s="170" customFormat="1">
      <c r="A49" s="174"/>
      <c r="B49" s="176"/>
      <c r="C49" s="176"/>
      <c r="D49" s="176"/>
      <c r="E49" s="176"/>
      <c r="F49" s="176"/>
      <c r="G49" s="176"/>
      <c r="H49" s="274" t="s">
        <v>291</v>
      </c>
      <c r="I49" s="275"/>
      <c r="J49" s="275"/>
      <c r="K49" s="275"/>
      <c r="L49" s="275"/>
      <c r="M49" s="275"/>
      <c r="N49" s="276"/>
    </row>
    <row r="50" spans="1:14" s="170" customFormat="1" ht="33.75">
      <c r="A50" s="174"/>
      <c r="B50" s="176"/>
      <c r="C50" s="176"/>
      <c r="D50" s="176"/>
      <c r="E50" s="176"/>
      <c r="F50" s="176"/>
      <c r="G50" s="176"/>
      <c r="H50" s="176"/>
      <c r="I50" s="196" t="s">
        <v>268</v>
      </c>
      <c r="J50" s="183">
        <v>0</v>
      </c>
      <c r="K50" s="183">
        <v>13</v>
      </c>
      <c r="L50" s="183">
        <v>13</v>
      </c>
      <c r="M50" s="183">
        <v>6</v>
      </c>
      <c r="N50" s="183">
        <v>0</v>
      </c>
    </row>
    <row r="51" spans="1:14" s="170" customFormat="1" ht="33.75">
      <c r="A51" s="174"/>
      <c r="B51" s="176"/>
      <c r="C51" s="176"/>
      <c r="D51" s="176"/>
      <c r="E51" s="176"/>
      <c r="F51" s="176"/>
      <c r="G51" s="176"/>
      <c r="H51" s="176"/>
      <c r="I51" s="196" t="s">
        <v>269</v>
      </c>
      <c r="J51" s="183">
        <v>0</v>
      </c>
      <c r="K51" s="183">
        <v>70</v>
      </c>
      <c r="L51" s="183">
        <v>30</v>
      </c>
      <c r="M51" s="183">
        <v>0</v>
      </c>
      <c r="N51" s="183">
        <v>0</v>
      </c>
    </row>
    <row r="52" spans="1:14" s="170" customFormat="1" ht="33.75">
      <c r="A52" s="174"/>
      <c r="B52" s="176"/>
      <c r="C52" s="176"/>
      <c r="D52" s="176"/>
      <c r="E52" s="176"/>
      <c r="F52" s="176"/>
      <c r="G52" s="176"/>
      <c r="H52" s="176"/>
      <c r="I52" s="196" t="s">
        <v>270</v>
      </c>
      <c r="J52" s="183">
        <v>0</v>
      </c>
      <c r="K52" s="183">
        <v>0</v>
      </c>
      <c r="L52" s="183">
        <v>0</v>
      </c>
      <c r="M52" s="183">
        <v>1</v>
      </c>
      <c r="N52" s="183">
        <v>0</v>
      </c>
    </row>
    <row r="53" spans="1:14" s="170" customFormat="1"/>
    <row r="54" spans="1:14" s="170" customFormat="1" ht="22.5">
      <c r="A54" s="174"/>
      <c r="B54" s="188">
        <v>1157</v>
      </c>
      <c r="C54" s="191" t="s">
        <v>232</v>
      </c>
      <c r="D54" s="189">
        <v>12032</v>
      </c>
      <c r="E54" s="173"/>
      <c r="F54" s="173"/>
      <c r="G54" s="173"/>
      <c r="H54" s="173"/>
      <c r="I54" s="173"/>
      <c r="J54" s="183"/>
      <c r="K54" s="183"/>
      <c r="L54" s="183"/>
      <c r="M54" s="183"/>
      <c r="N54" s="183"/>
    </row>
    <row r="55" spans="1:14" s="170" customFormat="1" ht="31.5" customHeight="1">
      <c r="A55" s="266"/>
      <c r="B55" s="267"/>
      <c r="C55" s="267"/>
      <c r="D55" s="175"/>
      <c r="E55" s="277" t="s">
        <v>266</v>
      </c>
      <c r="F55" s="278"/>
      <c r="G55" s="278"/>
      <c r="H55" s="278"/>
      <c r="I55" s="279"/>
      <c r="J55" s="183"/>
      <c r="K55" s="183"/>
      <c r="L55" s="183"/>
      <c r="M55" s="183"/>
      <c r="N55" s="183"/>
    </row>
    <row r="56" spans="1:14" s="170" customFormat="1" ht="33.75" customHeight="1">
      <c r="A56" s="174"/>
      <c r="B56" s="176"/>
      <c r="C56" s="176"/>
      <c r="D56" s="176"/>
      <c r="E56" s="176"/>
      <c r="F56" s="277" t="s">
        <v>265</v>
      </c>
      <c r="G56" s="278"/>
      <c r="H56" s="278"/>
      <c r="I56" s="278"/>
      <c r="J56" s="279"/>
      <c r="K56" s="277"/>
      <c r="L56" s="278"/>
      <c r="M56" s="278"/>
      <c r="N56" s="278"/>
    </row>
    <row r="57" spans="1:14" s="170" customFormat="1">
      <c r="A57" s="174"/>
      <c r="B57" s="176"/>
      <c r="C57" s="176"/>
      <c r="D57" s="176"/>
      <c r="E57" s="176"/>
      <c r="F57" s="176"/>
      <c r="G57" s="271" t="s">
        <v>244</v>
      </c>
      <c r="H57" s="272"/>
      <c r="I57" s="272"/>
      <c r="J57" s="272"/>
      <c r="K57" s="272"/>
      <c r="L57" s="272"/>
      <c r="M57" s="272"/>
      <c r="N57" s="273"/>
    </row>
    <row r="58" spans="1:14" s="170" customFormat="1">
      <c r="A58" s="174"/>
      <c r="B58" s="176"/>
      <c r="C58" s="176"/>
      <c r="D58" s="176"/>
      <c r="E58" s="176"/>
      <c r="F58" s="176"/>
      <c r="G58" s="176"/>
      <c r="H58" s="274" t="s">
        <v>291</v>
      </c>
      <c r="I58" s="275"/>
      <c r="J58" s="275"/>
      <c r="K58" s="275"/>
      <c r="L58" s="275"/>
      <c r="M58" s="275"/>
      <c r="N58" s="276"/>
    </row>
    <row r="59" spans="1:14" s="170" customFormat="1" ht="33.75">
      <c r="A59" s="174"/>
      <c r="B59" s="176"/>
      <c r="C59" s="176"/>
      <c r="D59" s="176"/>
      <c r="E59" s="176"/>
      <c r="F59" s="176"/>
      <c r="G59" s="176"/>
      <c r="H59" s="176"/>
      <c r="I59" s="196" t="s">
        <v>268</v>
      </c>
      <c r="J59" s="183">
        <v>0</v>
      </c>
      <c r="K59" s="183">
        <v>13</v>
      </c>
      <c r="L59" s="183">
        <v>13</v>
      </c>
      <c r="M59" s="183">
        <v>6</v>
      </c>
      <c r="N59" s="183">
        <v>0</v>
      </c>
    </row>
    <row r="60" spans="1:14" s="170" customFormat="1" ht="33.75">
      <c r="A60" s="174"/>
      <c r="B60" s="176"/>
      <c r="C60" s="176"/>
      <c r="D60" s="176"/>
      <c r="E60" s="176"/>
      <c r="F60" s="176"/>
      <c r="G60" s="176"/>
      <c r="H60" s="176"/>
      <c r="I60" s="196" t="s">
        <v>269</v>
      </c>
      <c r="J60" s="183">
        <v>0</v>
      </c>
      <c r="K60" s="183">
        <v>70</v>
      </c>
      <c r="L60" s="183">
        <v>30</v>
      </c>
      <c r="M60" s="183">
        <v>0</v>
      </c>
      <c r="N60" s="183">
        <v>0</v>
      </c>
    </row>
    <row r="61" spans="1:14" s="170" customFormat="1"/>
    <row r="62" spans="1:14" s="170" customFormat="1"/>
    <row r="63" spans="1:14" s="170" customFormat="1"/>
    <row r="64" spans="1:14" s="170" customFormat="1"/>
    <row r="65" spans="1:3" ht="16.5" customHeight="1"/>
    <row r="66" spans="1:3">
      <c r="A66" s="177" t="s">
        <v>134</v>
      </c>
      <c r="B66" s="177"/>
      <c r="C66" s="177"/>
    </row>
  </sheetData>
  <mergeCells count="35">
    <mergeCell ref="F56:J56"/>
    <mergeCell ref="K56:N56"/>
    <mergeCell ref="A55:C55"/>
    <mergeCell ref="G57:N57"/>
    <mergeCell ref="H58:N58"/>
    <mergeCell ref="F47:J47"/>
    <mergeCell ref="K47:N47"/>
    <mergeCell ref="E55:I55"/>
    <mergeCell ref="H37:N37"/>
    <mergeCell ref="A46:C46"/>
    <mergeCell ref="G48:N48"/>
    <mergeCell ref="H49:N49"/>
    <mergeCell ref="E46:I46"/>
    <mergeCell ref="A34:C34"/>
    <mergeCell ref="F35:N35"/>
    <mergeCell ref="G36:N36"/>
    <mergeCell ref="E13:I13"/>
    <mergeCell ref="G25:N25"/>
    <mergeCell ref="H26:N26"/>
    <mergeCell ref="A13:C13"/>
    <mergeCell ref="A23:C23"/>
    <mergeCell ref="E23:I23"/>
    <mergeCell ref="F24:J24"/>
    <mergeCell ref="K24:N24"/>
    <mergeCell ref="E34:I34"/>
    <mergeCell ref="J8:N8"/>
    <mergeCell ref="F14:N14"/>
    <mergeCell ref="G15:N15"/>
    <mergeCell ref="H16:N16"/>
    <mergeCell ref="A10:I10"/>
    <mergeCell ref="A8:A9"/>
    <mergeCell ref="B8:C8"/>
    <mergeCell ref="D8:G8"/>
    <mergeCell ref="H8:H9"/>
    <mergeCell ref="I8:I9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1:L27"/>
  <sheetViews>
    <sheetView workbookViewId="0">
      <selection activeCell="D27" sqref="D27"/>
    </sheetView>
  </sheetViews>
  <sheetFormatPr defaultRowHeight="1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>
      <c r="A1" s="4" t="s">
        <v>49</v>
      </c>
    </row>
    <row r="2" spans="1:12">
      <c r="L2" s="101" t="s">
        <v>216</v>
      </c>
    </row>
    <row r="3" spans="1:12" ht="29.25" customHeight="1">
      <c r="B3" s="281" t="s">
        <v>95</v>
      </c>
      <c r="C3" s="281"/>
      <c r="D3" s="281"/>
      <c r="E3" s="281" t="s">
        <v>8</v>
      </c>
      <c r="F3" s="281"/>
      <c r="G3" s="282" t="s">
        <v>123</v>
      </c>
      <c r="H3" s="282" t="s">
        <v>219</v>
      </c>
      <c r="I3" s="282" t="s">
        <v>162</v>
      </c>
      <c r="J3" s="107"/>
      <c r="K3" s="282" t="s">
        <v>137</v>
      </c>
      <c r="L3" s="282" t="s">
        <v>138</v>
      </c>
    </row>
    <row r="4" spans="1:12" ht="126" customHeight="1">
      <c r="B4" s="84" t="s">
        <v>9</v>
      </c>
      <c r="C4" s="84" t="s">
        <v>10</v>
      </c>
      <c r="D4" s="84" t="s">
        <v>11</v>
      </c>
      <c r="E4" s="77" t="s">
        <v>2</v>
      </c>
      <c r="F4" s="77" t="s">
        <v>28</v>
      </c>
      <c r="G4" s="283"/>
      <c r="H4" s="283"/>
      <c r="I4" s="283"/>
      <c r="J4" s="108" t="s">
        <v>161</v>
      </c>
      <c r="K4" s="283"/>
      <c r="L4" s="283"/>
    </row>
    <row r="5" spans="1:12" ht="25.5" customHeight="1">
      <c r="B5" s="110">
        <v>1</v>
      </c>
      <c r="C5" s="110">
        <v>2</v>
      </c>
      <c r="D5" s="110">
        <v>3</v>
      </c>
      <c r="E5" s="110">
        <v>4</v>
      </c>
      <c r="F5" s="110">
        <v>5</v>
      </c>
      <c r="G5" s="110">
        <v>6</v>
      </c>
      <c r="H5" s="110">
        <v>7</v>
      </c>
      <c r="I5" s="110">
        <v>8</v>
      </c>
      <c r="J5" s="110">
        <v>11</v>
      </c>
      <c r="K5" s="110">
        <v>12</v>
      </c>
      <c r="L5" s="110">
        <v>13</v>
      </c>
    </row>
    <row r="6" spans="1:12">
      <c r="B6" s="28"/>
      <c r="C6" s="28"/>
      <c r="D6" s="28"/>
      <c r="E6" s="77"/>
      <c r="F6" s="77"/>
      <c r="G6" s="84" t="s">
        <v>20</v>
      </c>
      <c r="H6" s="86">
        <f>+H7+H16</f>
        <v>0</v>
      </c>
      <c r="I6" s="86">
        <f>+I7+I16</f>
        <v>0</v>
      </c>
      <c r="J6" s="86"/>
      <c r="K6" s="86">
        <f t="shared" ref="K6:L6" si="0">+K7+K16</f>
        <v>0</v>
      </c>
      <c r="L6" s="86">
        <f t="shared" si="0"/>
        <v>0</v>
      </c>
    </row>
    <row r="7" spans="1:12">
      <c r="B7" s="19"/>
      <c r="C7" s="19"/>
      <c r="D7" s="19"/>
      <c r="E7" s="18"/>
      <c r="F7" s="18"/>
      <c r="G7" s="36" t="s">
        <v>127</v>
      </c>
      <c r="H7" s="18"/>
      <c r="I7" s="18"/>
      <c r="J7" s="18"/>
      <c r="K7" s="18"/>
      <c r="L7" s="18"/>
    </row>
    <row r="8" spans="1:12">
      <c r="B8" s="19"/>
      <c r="C8" s="19"/>
      <c r="D8" s="19"/>
      <c r="E8" s="18"/>
      <c r="F8" s="18"/>
      <c r="G8" s="35" t="s">
        <v>121</v>
      </c>
      <c r="H8" s="18"/>
      <c r="I8" s="18"/>
      <c r="J8" s="18"/>
      <c r="K8" s="18"/>
      <c r="L8" s="18"/>
    </row>
    <row r="9" spans="1:12">
      <c r="B9" s="19"/>
      <c r="C9" s="19"/>
      <c r="D9" s="19"/>
      <c r="E9" s="18"/>
      <c r="F9" s="18"/>
      <c r="G9" s="36" t="s">
        <v>126</v>
      </c>
      <c r="H9" s="18"/>
      <c r="I9" s="18"/>
      <c r="J9" s="18"/>
      <c r="K9" s="18"/>
      <c r="L9" s="18"/>
    </row>
    <row r="10" spans="1:12">
      <c r="B10" s="19"/>
      <c r="C10" s="19"/>
      <c r="D10" s="19"/>
      <c r="E10" s="18"/>
      <c r="F10" s="18"/>
      <c r="G10" s="35" t="s">
        <v>124</v>
      </c>
      <c r="H10" s="18"/>
      <c r="I10" s="18"/>
      <c r="J10" s="18"/>
      <c r="K10" s="18"/>
      <c r="L10" s="18"/>
    </row>
    <row r="11" spans="1:12">
      <c r="B11" s="19"/>
      <c r="C11" s="19"/>
      <c r="D11" s="19"/>
      <c r="E11" s="18"/>
      <c r="F11" s="18"/>
      <c r="G11" s="36" t="s">
        <v>125</v>
      </c>
      <c r="H11" s="18"/>
      <c r="I11" s="18"/>
      <c r="J11" s="18"/>
      <c r="K11" s="18"/>
      <c r="L11" s="18"/>
    </row>
    <row r="12" spans="1:12" ht="30" customHeight="1">
      <c r="B12" s="19"/>
      <c r="C12" s="19"/>
      <c r="D12" s="19"/>
      <c r="E12" s="18"/>
      <c r="F12" s="18"/>
      <c r="G12" s="35" t="s">
        <v>122</v>
      </c>
      <c r="H12" s="18"/>
      <c r="I12" s="18"/>
      <c r="J12" s="18"/>
      <c r="K12" s="18"/>
      <c r="L12" s="18"/>
    </row>
    <row r="13" spans="1:12">
      <c r="B13" s="19"/>
      <c r="C13" s="19"/>
      <c r="D13" s="19"/>
      <c r="E13" s="18"/>
      <c r="F13" s="18"/>
      <c r="G13" s="35" t="s">
        <v>96</v>
      </c>
      <c r="H13" s="18"/>
      <c r="I13" s="18"/>
      <c r="J13" s="18"/>
      <c r="K13" s="18"/>
      <c r="L13" s="18"/>
    </row>
    <row r="14" spans="1:12">
      <c r="B14" s="19"/>
      <c r="C14" s="19"/>
      <c r="D14" s="19"/>
      <c r="E14" s="18"/>
      <c r="F14" s="18"/>
      <c r="G14" s="35" t="s">
        <v>13</v>
      </c>
      <c r="H14" s="18"/>
      <c r="I14" s="18"/>
      <c r="J14" s="18"/>
      <c r="K14" s="18"/>
      <c r="L14" s="18"/>
    </row>
    <row r="15" spans="1:12">
      <c r="B15" s="19"/>
      <c r="C15" s="19"/>
      <c r="D15" s="19"/>
      <c r="E15" s="18"/>
      <c r="F15" s="18"/>
      <c r="G15" s="18" t="s">
        <v>14</v>
      </c>
      <c r="H15" s="18"/>
      <c r="I15" s="18"/>
      <c r="J15" s="18"/>
      <c r="K15" s="18"/>
      <c r="L15" s="18"/>
    </row>
    <row r="16" spans="1:12">
      <c r="B16" s="19"/>
      <c r="C16" s="19"/>
      <c r="D16" s="19"/>
      <c r="E16" s="18"/>
      <c r="F16" s="18"/>
      <c r="G16" s="36" t="s">
        <v>127</v>
      </c>
      <c r="H16" s="18"/>
      <c r="I16" s="18"/>
      <c r="J16" s="18"/>
      <c r="K16" s="18"/>
      <c r="L16" s="18"/>
    </row>
    <row r="17" spans="1:12">
      <c r="B17" s="19"/>
      <c r="C17" s="19"/>
      <c r="D17" s="19"/>
      <c r="E17" s="18"/>
      <c r="F17" s="18"/>
      <c r="G17" s="35" t="s">
        <v>121</v>
      </c>
      <c r="H17" s="18"/>
      <c r="I17" s="18"/>
      <c r="J17" s="18"/>
      <c r="K17" s="18"/>
      <c r="L17" s="18"/>
    </row>
    <row r="18" spans="1:12">
      <c r="B18" s="19"/>
      <c r="C18" s="19"/>
      <c r="D18" s="19"/>
      <c r="E18" s="18"/>
      <c r="F18" s="18"/>
      <c r="G18" s="36" t="s">
        <v>126</v>
      </c>
      <c r="H18" s="18"/>
      <c r="I18" s="18"/>
      <c r="J18" s="18"/>
      <c r="K18" s="18"/>
      <c r="L18" s="18"/>
    </row>
    <row r="19" spans="1:12">
      <c r="B19" s="19"/>
      <c r="C19" s="19"/>
      <c r="D19" s="19"/>
      <c r="E19" s="18"/>
      <c r="F19" s="18"/>
      <c r="G19" s="35" t="s">
        <v>124</v>
      </c>
      <c r="H19" s="18"/>
      <c r="I19" s="18"/>
      <c r="J19" s="18"/>
      <c r="K19" s="18"/>
      <c r="L19" s="18"/>
    </row>
    <row r="20" spans="1:12">
      <c r="B20" s="19"/>
      <c r="C20" s="19"/>
      <c r="D20" s="19"/>
      <c r="E20" s="18"/>
      <c r="F20" s="18"/>
      <c r="G20" s="36" t="s">
        <v>125</v>
      </c>
      <c r="H20" s="18"/>
      <c r="I20" s="18"/>
      <c r="J20" s="18"/>
      <c r="K20" s="18"/>
      <c r="L20" s="18"/>
    </row>
    <row r="21" spans="1:12" ht="27" customHeight="1">
      <c r="B21" s="19"/>
      <c r="C21" s="19"/>
      <c r="D21" s="19"/>
      <c r="E21" s="18"/>
      <c r="F21" s="18"/>
      <c r="G21" s="35" t="s">
        <v>122</v>
      </c>
      <c r="H21" s="18"/>
      <c r="I21" s="18"/>
      <c r="J21" s="18"/>
      <c r="K21" s="18"/>
      <c r="L21" s="18"/>
    </row>
    <row r="22" spans="1:12">
      <c r="B22" s="19"/>
      <c r="C22" s="19"/>
      <c r="D22" s="19"/>
      <c r="E22" s="18"/>
      <c r="F22" s="18"/>
      <c r="G22" s="35" t="s">
        <v>96</v>
      </c>
      <c r="H22" s="18"/>
      <c r="I22" s="18"/>
      <c r="J22" s="18"/>
      <c r="K22" s="18"/>
      <c r="L22" s="18"/>
    </row>
    <row r="23" spans="1:12">
      <c r="B23" s="19"/>
      <c r="C23" s="19"/>
      <c r="D23" s="19"/>
      <c r="E23" s="18"/>
      <c r="F23" s="18"/>
      <c r="G23" s="35" t="s">
        <v>13</v>
      </c>
      <c r="H23" s="18"/>
      <c r="I23" s="18"/>
      <c r="J23" s="18"/>
      <c r="K23" s="18"/>
      <c r="L23" s="18"/>
    </row>
    <row r="24" spans="1:12">
      <c r="B24" s="78" t="s">
        <v>47</v>
      </c>
      <c r="C24" s="78" t="s">
        <v>47</v>
      </c>
      <c r="D24" s="78" t="s">
        <v>47</v>
      </c>
      <c r="E24" s="78" t="s">
        <v>47</v>
      </c>
      <c r="F24" s="78" t="s">
        <v>47</v>
      </c>
      <c r="G24" s="85" t="s">
        <v>54</v>
      </c>
      <c r="H24" s="79">
        <f>SUM(H13:H15)</f>
        <v>0</v>
      </c>
      <c r="I24" s="79">
        <f>SUM(I13:I15)</f>
        <v>0</v>
      </c>
      <c r="J24" s="111">
        <f t="shared" ref="J24:K24" si="1">SUM(J13:J15)</f>
        <v>0</v>
      </c>
      <c r="K24" s="111">
        <f t="shared" si="1"/>
        <v>0</v>
      </c>
      <c r="L24" s="79">
        <f>SUM(L13:L15)</f>
        <v>0</v>
      </c>
    </row>
    <row r="25" spans="1:12">
      <c r="A25" s="1"/>
      <c r="B25" s="109" t="s">
        <v>47</v>
      </c>
      <c r="C25" s="109" t="s">
        <v>47</v>
      </c>
      <c r="D25" s="109" t="s">
        <v>47</v>
      </c>
      <c r="E25" s="109" t="s">
        <v>47</v>
      </c>
      <c r="F25" s="109" t="s">
        <v>47</v>
      </c>
      <c r="G25" s="18" t="s">
        <v>168</v>
      </c>
      <c r="H25" s="113" t="s">
        <v>47</v>
      </c>
      <c r="I25" s="113" t="s">
        <v>47</v>
      </c>
      <c r="J25" s="112">
        <v>0</v>
      </c>
      <c r="K25" s="112">
        <v>0</v>
      </c>
      <c r="L25" s="112">
        <v>0</v>
      </c>
    </row>
    <row r="27" spans="1:12">
      <c r="D27" s="106" t="s">
        <v>224</v>
      </c>
      <c r="E27" s="97"/>
      <c r="G27" s="114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X12"/>
  <sheetViews>
    <sheetView workbookViewId="0">
      <selection activeCell="A15" sqref="A15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>
      <c r="A1" s="4" t="s">
        <v>152</v>
      </c>
    </row>
    <row r="2" spans="1:24" ht="14.25" customHeight="1">
      <c r="V2" t="s">
        <v>184</v>
      </c>
    </row>
    <row r="3" spans="1:24" ht="25.5" customHeight="1">
      <c r="B3" s="281" t="s">
        <v>8</v>
      </c>
      <c r="C3" s="281"/>
      <c r="D3" s="281" t="s">
        <v>55</v>
      </c>
      <c r="E3" s="281" t="s">
        <v>220</v>
      </c>
      <c r="F3" s="281"/>
      <c r="G3" s="281"/>
      <c r="H3" s="281"/>
      <c r="I3" s="281" t="s">
        <v>218</v>
      </c>
      <c r="J3" s="281"/>
      <c r="K3" s="281"/>
      <c r="L3" s="281"/>
      <c r="M3" s="281" t="s">
        <v>217</v>
      </c>
      <c r="N3" s="281"/>
      <c r="O3" s="281"/>
      <c r="P3" s="281"/>
      <c r="Q3" s="281" t="s">
        <v>109</v>
      </c>
      <c r="R3" s="281"/>
      <c r="S3" s="281"/>
      <c r="T3" s="281"/>
      <c r="U3" s="281" t="s">
        <v>135</v>
      </c>
      <c r="V3" s="281"/>
      <c r="W3" s="281"/>
      <c r="X3" s="281"/>
    </row>
    <row r="4" spans="1:24" ht="126" customHeight="1">
      <c r="B4" s="7" t="s">
        <v>2</v>
      </c>
      <c r="C4" s="7" t="s">
        <v>28</v>
      </c>
      <c r="D4" s="281"/>
      <c r="E4" s="8" t="s">
        <v>12</v>
      </c>
      <c r="F4" s="29" t="s">
        <v>97</v>
      </c>
      <c r="G4" s="29" t="s">
        <v>22</v>
      </c>
      <c r="H4" s="29" t="s">
        <v>14</v>
      </c>
      <c r="I4" s="8" t="s">
        <v>12</v>
      </c>
      <c r="J4" s="29" t="s">
        <v>22</v>
      </c>
      <c r="K4" s="29" t="s">
        <v>22</v>
      </c>
      <c r="L4" s="29" t="s">
        <v>14</v>
      </c>
      <c r="M4" s="8" t="s">
        <v>12</v>
      </c>
      <c r="N4" s="29" t="s">
        <v>22</v>
      </c>
      <c r="O4" s="29" t="s">
        <v>22</v>
      </c>
      <c r="P4" s="29" t="s">
        <v>14</v>
      </c>
      <c r="Q4" s="8" t="s">
        <v>12</v>
      </c>
      <c r="R4" s="29" t="s">
        <v>22</v>
      </c>
      <c r="S4" s="29" t="s">
        <v>22</v>
      </c>
      <c r="T4" s="29" t="s">
        <v>14</v>
      </c>
      <c r="U4" s="8" t="s">
        <v>12</v>
      </c>
      <c r="V4" s="29" t="s">
        <v>22</v>
      </c>
      <c r="W4" s="29" t="s">
        <v>22</v>
      </c>
      <c r="X4" s="29" t="s">
        <v>14</v>
      </c>
    </row>
    <row r="5" spans="1:24">
      <c r="B5" s="18"/>
      <c r="C5" s="18"/>
      <c r="D5" s="18"/>
      <c r="E5" s="30">
        <f>F5+G5+H5</f>
        <v>0</v>
      </c>
      <c r="F5" s="19"/>
      <c r="G5" s="19"/>
      <c r="H5" s="19"/>
      <c r="I5" s="30">
        <f>J5+K5+L5</f>
        <v>0</v>
      </c>
      <c r="J5" s="19"/>
      <c r="K5" s="19"/>
      <c r="L5" s="19"/>
      <c r="M5" s="30">
        <f>N5+O5+P5</f>
        <v>0</v>
      </c>
      <c r="N5" s="19"/>
      <c r="O5" s="19"/>
      <c r="P5" s="19"/>
      <c r="Q5" s="30">
        <f>R5+S5+T5</f>
        <v>0</v>
      </c>
      <c r="R5" s="19"/>
      <c r="S5" s="19"/>
      <c r="T5" s="19"/>
      <c r="U5" s="30">
        <f>V5+W5+X5</f>
        <v>0</v>
      </c>
      <c r="V5" s="19"/>
      <c r="W5" s="19"/>
      <c r="X5" s="19"/>
    </row>
    <row r="6" spans="1:24">
      <c r="B6" s="18"/>
      <c r="C6" s="18"/>
      <c r="D6" s="18"/>
      <c r="E6" s="30">
        <f t="shared" ref="E6:E7" si="0">F6+G6+H6</f>
        <v>0</v>
      </c>
      <c r="F6" s="19"/>
      <c r="G6" s="19"/>
      <c r="H6" s="19"/>
      <c r="I6" s="30">
        <f t="shared" ref="I6:I7" si="1">J6+K6+L6</f>
        <v>0</v>
      </c>
      <c r="J6" s="19"/>
      <c r="K6" s="19"/>
      <c r="L6" s="19"/>
      <c r="M6" s="30">
        <f t="shared" ref="M6:M7" si="2">N6+O6+P6</f>
        <v>0</v>
      </c>
      <c r="N6" s="19"/>
      <c r="O6" s="19"/>
      <c r="P6" s="19"/>
      <c r="Q6" s="30">
        <f t="shared" ref="Q6:Q7" si="3">R6+S6+T6</f>
        <v>0</v>
      </c>
      <c r="R6" s="19"/>
      <c r="S6" s="19"/>
      <c r="T6" s="19"/>
      <c r="U6" s="30">
        <f t="shared" ref="U6:U7" si="4">V6+W6+X6</f>
        <v>0</v>
      </c>
      <c r="V6" s="19"/>
      <c r="W6" s="19"/>
      <c r="X6" s="19"/>
    </row>
    <row r="7" spans="1:24">
      <c r="B7" s="18"/>
      <c r="C7" s="18"/>
      <c r="D7" s="18"/>
      <c r="E7" s="30">
        <f t="shared" si="0"/>
        <v>0</v>
      </c>
      <c r="F7" s="19"/>
      <c r="G7" s="19"/>
      <c r="H7" s="19"/>
      <c r="I7" s="30">
        <f t="shared" si="1"/>
        <v>0</v>
      </c>
      <c r="J7" s="19"/>
      <c r="K7" s="19"/>
      <c r="L7" s="19"/>
      <c r="M7" s="30">
        <f t="shared" si="2"/>
        <v>0</v>
      </c>
      <c r="N7" s="19"/>
      <c r="O7" s="19"/>
      <c r="P7" s="19"/>
      <c r="Q7" s="30">
        <f t="shared" si="3"/>
        <v>0</v>
      </c>
      <c r="R7" s="19"/>
      <c r="S7" s="19"/>
      <c r="T7" s="19"/>
      <c r="U7" s="30">
        <f t="shared" si="4"/>
        <v>0</v>
      </c>
      <c r="V7" s="19"/>
      <c r="W7" s="19"/>
      <c r="X7" s="19"/>
    </row>
    <row r="8" spans="1:24" ht="15" customHeight="1">
      <c r="B8" s="284" t="s">
        <v>53</v>
      </c>
      <c r="C8" s="285"/>
      <c r="D8" s="286"/>
      <c r="E8" s="17">
        <f>SUM(E5:E7)</f>
        <v>0</v>
      </c>
      <c r="F8" s="17">
        <f t="shared" ref="F8:X8" si="5">SUM(F5:F7)</f>
        <v>0</v>
      </c>
      <c r="G8" s="17">
        <f t="shared" si="5"/>
        <v>0</v>
      </c>
      <c r="H8" s="17">
        <f t="shared" si="5"/>
        <v>0</v>
      </c>
      <c r="I8" s="17">
        <f t="shared" si="5"/>
        <v>0</v>
      </c>
      <c r="J8" s="17">
        <f t="shared" si="5"/>
        <v>0</v>
      </c>
      <c r="K8" s="17">
        <f t="shared" si="5"/>
        <v>0</v>
      </c>
      <c r="L8" s="17">
        <f t="shared" si="5"/>
        <v>0</v>
      </c>
      <c r="M8" s="17">
        <f t="shared" si="5"/>
        <v>0</v>
      </c>
      <c r="N8" s="17">
        <f t="shared" si="5"/>
        <v>0</v>
      </c>
      <c r="O8" s="17">
        <f t="shared" si="5"/>
        <v>0</v>
      </c>
      <c r="P8" s="17">
        <f t="shared" si="5"/>
        <v>0</v>
      </c>
      <c r="Q8" s="17">
        <f t="shared" si="5"/>
        <v>0</v>
      </c>
      <c r="R8" s="17">
        <f t="shared" si="5"/>
        <v>0</v>
      </c>
      <c r="S8" s="17">
        <f t="shared" si="5"/>
        <v>0</v>
      </c>
      <c r="T8" s="17">
        <f t="shared" si="5"/>
        <v>0</v>
      </c>
      <c r="U8" s="17">
        <f t="shared" si="5"/>
        <v>0</v>
      </c>
      <c r="V8" s="17">
        <f t="shared" si="5"/>
        <v>0</v>
      </c>
      <c r="W8" s="17">
        <f t="shared" si="5"/>
        <v>0</v>
      </c>
      <c r="X8" s="17">
        <f t="shared" si="5"/>
        <v>0</v>
      </c>
    </row>
    <row r="10" spans="1:24">
      <c r="B10" s="3"/>
    </row>
    <row r="11" spans="1:24" s="2" customFormat="1">
      <c r="B11" s="102" t="s">
        <v>225</v>
      </c>
    </row>
    <row r="12" spans="1:24" ht="27.75" customHeight="1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B15" sqref="B15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>
      <c r="A1" s="288" t="s">
        <v>51</v>
      </c>
      <c r="B1" s="288"/>
      <c r="C1" s="288"/>
      <c r="D1" s="288"/>
      <c r="E1" s="288"/>
      <c r="F1" s="288"/>
      <c r="G1" s="288"/>
      <c r="H1" s="288"/>
    </row>
    <row r="3" spans="1:8">
      <c r="B3" s="289" t="s">
        <v>17</v>
      </c>
      <c r="C3" s="289" t="s">
        <v>139</v>
      </c>
      <c r="D3" s="289" t="s">
        <v>140</v>
      </c>
      <c r="E3" s="289" t="s">
        <v>50</v>
      </c>
      <c r="F3" s="289"/>
      <c r="G3" s="289"/>
    </row>
    <row r="4" spans="1:8" ht="47.25" customHeight="1">
      <c r="B4" s="289"/>
      <c r="C4" s="289"/>
      <c r="D4" s="289"/>
      <c r="E4" s="20" t="s">
        <v>19</v>
      </c>
      <c r="F4" s="20" t="s">
        <v>109</v>
      </c>
      <c r="G4" s="20" t="s">
        <v>135</v>
      </c>
    </row>
    <row r="5" spans="1:8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>
      <c r="B7" s="19"/>
      <c r="C7" s="23"/>
      <c r="D7" s="23"/>
      <c r="E7" s="23"/>
      <c r="F7" s="23"/>
      <c r="G7" s="23"/>
    </row>
    <row r="8" spans="1:8">
      <c r="B8" s="19"/>
      <c r="C8" s="23"/>
      <c r="D8" s="23"/>
      <c r="E8" s="23"/>
      <c r="F8" s="23"/>
      <c r="G8" s="23"/>
    </row>
    <row r="9" spans="1:8">
      <c r="B9" s="24" t="s">
        <v>98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>
      <c r="B10" s="25"/>
      <c r="C10" s="23"/>
      <c r="D10" s="23"/>
      <c r="E10" s="23"/>
      <c r="F10" s="23"/>
      <c r="G10" s="23"/>
    </row>
    <row r="11" spans="1:8">
      <c r="B11" s="23"/>
      <c r="C11" s="23"/>
      <c r="D11" s="23"/>
      <c r="E11" s="23"/>
      <c r="F11" s="23"/>
      <c r="G11" s="23"/>
    </row>
    <row r="12" spans="1:8">
      <c r="B12" s="287"/>
      <c r="C12" s="287"/>
      <c r="D12" s="287"/>
      <c r="E12" s="287"/>
      <c r="F12" s="287"/>
      <c r="G12" s="287"/>
    </row>
    <row r="13" spans="1:8">
      <c r="A13" s="27"/>
      <c r="C13" s="21"/>
      <c r="D13" s="21"/>
      <c r="E13" s="21"/>
      <c r="F13" s="21"/>
      <c r="G13" s="21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AY23"/>
  <sheetViews>
    <sheetView topLeftCell="M1" workbookViewId="0">
      <pane ySplit="8" topLeftCell="A9" activePane="bottomLeft" state="frozen"/>
      <selection pane="bottomLeft" activeCell="AB11" activeCellId="3" sqref="P11 V11 Y11 AB11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9.14062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1" width="10" style="214" customWidth="1"/>
    <col min="32" max="33" width="10" customWidth="1"/>
  </cols>
  <sheetData>
    <row r="1" spans="1:51" s="70" customFormat="1" ht="22.5" customHeight="1">
      <c r="A1" s="87" t="s">
        <v>128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208"/>
      <c r="AF1" s="74"/>
      <c r="AG1" s="74"/>
    </row>
    <row r="2" spans="1:51" ht="17.25">
      <c r="A2" s="87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209"/>
      <c r="AF2" s="32"/>
      <c r="AG2" s="32"/>
    </row>
    <row r="3" spans="1:51" s="73" customFormat="1" ht="30.75" customHeight="1">
      <c r="A3" s="91" t="s">
        <v>302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210"/>
      <c r="AF3" s="72"/>
      <c r="AG3" s="72"/>
    </row>
    <row r="4" spans="1:51">
      <c r="A4" s="89"/>
      <c r="B4" s="93"/>
      <c r="C4" s="93"/>
      <c r="D4" s="93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AE4" s="211"/>
      <c r="AF4" s="70"/>
      <c r="AG4" s="70"/>
    </row>
    <row r="5" spans="1:51" ht="15.75" thickBot="1">
      <c r="A5" s="89"/>
      <c r="B5" s="89"/>
      <c r="C5" s="89"/>
      <c r="D5" s="93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AE5" s="211"/>
      <c r="AF5" s="70"/>
      <c r="AG5" s="70"/>
      <c r="AW5" s="93" t="s">
        <v>301</v>
      </c>
      <c r="AX5" s="80"/>
    </row>
    <row r="6" spans="1:51" ht="40.5" customHeight="1">
      <c r="A6" s="89"/>
      <c r="B6" s="305" t="s">
        <v>8</v>
      </c>
      <c r="C6" s="304"/>
      <c r="D6" s="304" t="s">
        <v>55</v>
      </c>
      <c r="E6" s="304" t="s">
        <v>46</v>
      </c>
      <c r="F6" s="304" t="s">
        <v>130</v>
      </c>
      <c r="G6" s="304" t="s">
        <v>115</v>
      </c>
      <c r="H6" s="304"/>
      <c r="I6" s="304"/>
      <c r="J6" s="304" t="s">
        <v>141</v>
      </c>
      <c r="K6" s="304"/>
      <c r="L6" s="304"/>
      <c r="M6" s="304" t="s">
        <v>142</v>
      </c>
      <c r="N6" s="304"/>
      <c r="O6" s="304"/>
      <c r="P6" s="302" t="s">
        <v>143</v>
      </c>
      <c r="Q6" s="302"/>
      <c r="R6" s="302"/>
      <c r="S6" s="302" t="s">
        <v>25</v>
      </c>
      <c r="T6" s="302"/>
      <c r="U6" s="302"/>
      <c r="V6" s="302" t="s">
        <v>18</v>
      </c>
      <c r="W6" s="302"/>
      <c r="X6" s="302"/>
      <c r="Y6" s="302"/>
      <c r="Z6" s="302"/>
      <c r="AA6" s="302"/>
      <c r="AB6" s="302"/>
      <c r="AC6" s="302"/>
      <c r="AD6" s="303"/>
      <c r="AE6" s="308" t="s">
        <v>145</v>
      </c>
      <c r="AF6" s="290"/>
      <c r="AG6" s="290"/>
      <c r="AH6" s="290" t="s">
        <v>146</v>
      </c>
      <c r="AI6" s="290"/>
      <c r="AJ6" s="290"/>
      <c r="AK6" s="290"/>
      <c r="AL6" s="290"/>
      <c r="AM6" s="290"/>
      <c r="AN6" s="290"/>
      <c r="AO6" s="290"/>
      <c r="AP6" s="290"/>
      <c r="AQ6" s="290"/>
      <c r="AR6" s="290"/>
      <c r="AS6" s="290"/>
      <c r="AT6" s="290"/>
      <c r="AU6" s="290"/>
      <c r="AV6" s="291"/>
      <c r="AW6" s="292" t="s">
        <v>31</v>
      </c>
      <c r="AX6" s="294" t="s">
        <v>32</v>
      </c>
      <c r="AY6" s="296" t="s">
        <v>147</v>
      </c>
    </row>
    <row r="7" spans="1:51" ht="25.5" customHeight="1">
      <c r="A7" s="89"/>
      <c r="B7" s="306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81"/>
      <c r="Q7" s="281"/>
      <c r="R7" s="281"/>
      <c r="S7" s="281"/>
      <c r="T7" s="281"/>
      <c r="U7" s="281"/>
      <c r="V7" s="281" t="s">
        <v>19</v>
      </c>
      <c r="W7" s="281"/>
      <c r="X7" s="281"/>
      <c r="Y7" s="281" t="s">
        <v>109</v>
      </c>
      <c r="Z7" s="281"/>
      <c r="AA7" s="281"/>
      <c r="AB7" s="281" t="s">
        <v>135</v>
      </c>
      <c r="AC7" s="281"/>
      <c r="AD7" s="307"/>
      <c r="AE7" s="309"/>
      <c r="AF7" s="298"/>
      <c r="AG7" s="298"/>
      <c r="AH7" s="298" t="s">
        <v>33</v>
      </c>
      <c r="AI7" s="298"/>
      <c r="AJ7" s="298"/>
      <c r="AK7" s="298" t="s">
        <v>34</v>
      </c>
      <c r="AL7" s="298"/>
      <c r="AM7" s="298"/>
      <c r="AN7" s="298" t="s">
        <v>35</v>
      </c>
      <c r="AO7" s="298"/>
      <c r="AP7" s="298"/>
      <c r="AQ7" s="298" t="s">
        <v>36</v>
      </c>
      <c r="AR7" s="298"/>
      <c r="AS7" s="298"/>
      <c r="AT7" s="298" t="s">
        <v>37</v>
      </c>
      <c r="AU7" s="298"/>
      <c r="AV7" s="299"/>
      <c r="AW7" s="293"/>
      <c r="AX7" s="295"/>
      <c r="AY7" s="297"/>
    </row>
    <row r="8" spans="1:51" ht="126" customHeight="1">
      <c r="A8" s="89"/>
      <c r="B8" s="94" t="s">
        <v>2</v>
      </c>
      <c r="C8" s="95" t="s">
        <v>28</v>
      </c>
      <c r="D8" s="255"/>
      <c r="E8" s="255"/>
      <c r="F8" s="255"/>
      <c r="G8" s="96" t="s">
        <v>12</v>
      </c>
      <c r="H8" s="96" t="s">
        <v>23</v>
      </c>
      <c r="I8" s="96" t="s">
        <v>24</v>
      </c>
      <c r="J8" s="96" t="s">
        <v>12</v>
      </c>
      <c r="K8" s="96" t="s">
        <v>23</v>
      </c>
      <c r="L8" s="96" t="s">
        <v>24</v>
      </c>
      <c r="M8" s="96" t="s">
        <v>12</v>
      </c>
      <c r="N8" s="96" t="s">
        <v>23</v>
      </c>
      <c r="O8" s="96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8" t="s">
        <v>24</v>
      </c>
      <c r="AE8" s="212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93"/>
      <c r="AX8" s="295"/>
      <c r="AY8" s="297"/>
    </row>
    <row r="9" spans="1:51" ht="140.25">
      <c r="B9" s="57">
        <v>1157</v>
      </c>
      <c r="C9" s="206">
        <v>12016</v>
      </c>
      <c r="D9" s="180" t="s">
        <v>294</v>
      </c>
      <c r="E9" s="36" t="s">
        <v>295</v>
      </c>
      <c r="F9" s="36" t="s">
        <v>299</v>
      </c>
      <c r="G9" s="67">
        <f>H9+I9</f>
        <v>2312.1999999999998</v>
      </c>
      <c r="H9" s="65">
        <v>1926.83</v>
      </c>
      <c r="I9" s="65">
        <v>385.37</v>
      </c>
      <c r="J9" s="67">
        <f>K9+L9</f>
        <v>1479.3999999999999</v>
      </c>
      <c r="K9" s="65">
        <v>1232.83</v>
      </c>
      <c r="L9" s="65">
        <v>246.57</v>
      </c>
      <c r="M9" s="67">
        <f>N9+O9</f>
        <v>26.4</v>
      </c>
      <c r="N9" s="65">
        <v>22</v>
      </c>
      <c r="O9" s="65">
        <v>4.4000000000000004</v>
      </c>
      <c r="P9" s="67">
        <f>Q9+R9</f>
        <v>242.36</v>
      </c>
      <c r="Q9" s="65">
        <v>201.97</v>
      </c>
      <c r="R9" s="65">
        <v>40.39</v>
      </c>
      <c r="S9" s="67">
        <f>T9+U9</f>
        <v>564.03</v>
      </c>
      <c r="T9" s="65">
        <f>H9-(K9+N9+Q9)</f>
        <v>470.03</v>
      </c>
      <c r="U9" s="65">
        <v>94</v>
      </c>
      <c r="V9" s="67">
        <f>W9+X9</f>
        <v>291.94</v>
      </c>
      <c r="W9" s="65">
        <v>243.28</v>
      </c>
      <c r="X9" s="65">
        <v>48.66</v>
      </c>
      <c r="Y9" s="67">
        <f>Z9+AA9</f>
        <v>158.12</v>
      </c>
      <c r="Z9" s="65">
        <v>131.77000000000001</v>
      </c>
      <c r="AA9" s="65">
        <v>26.35</v>
      </c>
      <c r="AB9" s="67">
        <f>AC9+AD9</f>
        <v>113.97</v>
      </c>
      <c r="AC9" s="65">
        <v>94.98</v>
      </c>
      <c r="AD9" s="50">
        <v>18.989999999999998</v>
      </c>
      <c r="AE9" s="213">
        <f>AF9+AG9</f>
        <v>291.94</v>
      </c>
      <c r="AF9" s="99">
        <v>243.28</v>
      </c>
      <c r="AG9" s="99">
        <v>48.66</v>
      </c>
      <c r="AH9" s="67">
        <f>AI9+AJ9</f>
        <v>183.94</v>
      </c>
      <c r="AI9" s="65">
        <v>153.28</v>
      </c>
      <c r="AJ9" s="65">
        <v>30.66</v>
      </c>
      <c r="AK9" s="67">
        <f>AL9+AM9</f>
        <v>24</v>
      </c>
      <c r="AL9" s="65">
        <v>20</v>
      </c>
      <c r="AM9" s="65">
        <v>4</v>
      </c>
      <c r="AN9" s="67">
        <f>AO9+AP9</f>
        <v>0</v>
      </c>
      <c r="AO9" s="65">
        <v>0</v>
      </c>
      <c r="AP9" s="65">
        <v>0</v>
      </c>
      <c r="AQ9" s="67">
        <f>AR9+AS9</f>
        <v>84</v>
      </c>
      <c r="AR9" s="65">
        <v>70</v>
      </c>
      <c r="AS9" s="65">
        <v>14</v>
      </c>
      <c r="AT9" s="67">
        <f>AU9+AV9</f>
        <v>291.94</v>
      </c>
      <c r="AU9" s="65">
        <f>AI9+AL9+AO9+AR9</f>
        <v>243.28</v>
      </c>
      <c r="AV9" s="99">
        <f>AJ9+AM9+AP9+AS9</f>
        <v>48.66</v>
      </c>
      <c r="AW9" s="207">
        <v>2017</v>
      </c>
      <c r="AX9" s="99">
        <v>2028</v>
      </c>
      <c r="AY9" s="50"/>
    </row>
    <row r="10" spans="1:51" ht="102">
      <c r="B10" s="57"/>
      <c r="C10" s="206">
        <v>12017</v>
      </c>
      <c r="D10" s="180" t="s">
        <v>258</v>
      </c>
      <c r="E10" s="36" t="s">
        <v>296</v>
      </c>
      <c r="F10" s="36" t="s">
        <v>297</v>
      </c>
      <c r="G10" s="67">
        <f t="shared" ref="G10:G17" si="0">H10+I10</f>
        <v>19884</v>
      </c>
      <c r="H10" s="65">
        <v>16570</v>
      </c>
      <c r="I10" s="65">
        <v>3314</v>
      </c>
      <c r="J10" s="67">
        <f t="shared" ref="J10:J17" si="1">K10+L10</f>
        <v>10802.740000000002</v>
      </c>
      <c r="K10" s="65">
        <v>9002.2800000000007</v>
      </c>
      <c r="L10" s="65">
        <v>1800.46</v>
      </c>
      <c r="M10" s="67">
        <f t="shared" ref="M10:M17" si="2">N10+O10</f>
        <v>0</v>
      </c>
      <c r="N10" s="65">
        <v>0</v>
      </c>
      <c r="O10" s="65">
        <v>0</v>
      </c>
      <c r="P10" s="67">
        <f t="shared" ref="P10:P17" si="3">Q10+R10</f>
        <v>2177.09</v>
      </c>
      <c r="Q10" s="65">
        <v>1814.24</v>
      </c>
      <c r="R10" s="65">
        <v>362.85</v>
      </c>
      <c r="S10" s="67">
        <f t="shared" ref="S10:S17" si="4">T10+U10</f>
        <v>6904.1799999999994</v>
      </c>
      <c r="T10" s="99">
        <f>H10-(K10+N10+Q10)</f>
        <v>5753.48</v>
      </c>
      <c r="U10" s="99">
        <v>1150.7</v>
      </c>
      <c r="V10" s="67">
        <f t="shared" ref="V10:V17" si="5">W10+X10</f>
        <v>3691.06</v>
      </c>
      <c r="W10" s="65">
        <v>3075.88</v>
      </c>
      <c r="X10" s="65">
        <v>615.17999999999995</v>
      </c>
      <c r="Y10" s="67">
        <f t="shared" ref="Y10:Y17" si="6">Z10+AA10</f>
        <v>2147.3200000000002</v>
      </c>
      <c r="Z10" s="65">
        <v>1789.43</v>
      </c>
      <c r="AA10" s="65">
        <v>357.89</v>
      </c>
      <c r="AB10" s="67">
        <f t="shared" ref="AB10:AB17" si="7">AC10+AD10</f>
        <v>890.59999999999991</v>
      </c>
      <c r="AC10" s="65">
        <v>742.17</v>
      </c>
      <c r="AD10" s="50">
        <v>148.43</v>
      </c>
      <c r="AE10" s="213">
        <f t="shared" ref="AE10:AE17" si="8">AF10+AG10</f>
        <v>3691.06</v>
      </c>
      <c r="AF10" s="99">
        <v>3075.88</v>
      </c>
      <c r="AG10" s="99">
        <v>615.17999999999995</v>
      </c>
      <c r="AH10" s="67">
        <f t="shared" ref="AH10:AH17" si="9">AI10+AJ10</f>
        <v>0</v>
      </c>
      <c r="AI10" s="65">
        <v>0</v>
      </c>
      <c r="AJ10" s="65">
        <v>0</v>
      </c>
      <c r="AK10" s="67">
        <f>AL10+AM10</f>
        <v>1300</v>
      </c>
      <c r="AL10" s="65">
        <v>1300</v>
      </c>
      <c r="AM10" s="65">
        <v>0</v>
      </c>
      <c r="AN10" s="67">
        <f>AO10+AP10</f>
        <v>1318.5700000000002</v>
      </c>
      <c r="AO10" s="65">
        <v>887.94</v>
      </c>
      <c r="AP10" s="65">
        <v>430.63</v>
      </c>
      <c r="AQ10" s="67">
        <f t="shared" ref="AQ10:AQ17" si="10">AR10+AS10</f>
        <v>1072.49</v>
      </c>
      <c r="AR10" s="65">
        <v>887.94</v>
      </c>
      <c r="AS10" s="65">
        <v>184.55</v>
      </c>
      <c r="AT10" s="67">
        <f t="shared" ref="AT10:AT17" si="11">AU10+AV10</f>
        <v>3691.0600000000004</v>
      </c>
      <c r="AU10" s="99">
        <f>AI10+AL10+AO10+AR10</f>
        <v>3075.88</v>
      </c>
      <c r="AV10" s="99">
        <f t="shared" ref="AU10:AV13" si="12">AJ10+AM10+AP10+AS10</f>
        <v>615.18000000000006</v>
      </c>
      <c r="AW10" s="207">
        <v>2016</v>
      </c>
      <c r="AX10" s="99">
        <v>2028</v>
      </c>
      <c r="AY10" s="50"/>
    </row>
    <row r="11" spans="1:51" ht="127.5">
      <c r="B11" s="57"/>
      <c r="C11" s="18">
        <v>12018</v>
      </c>
      <c r="D11" s="180" t="s">
        <v>263</v>
      </c>
      <c r="E11" s="19" t="s">
        <v>295</v>
      </c>
      <c r="F11" s="19" t="s">
        <v>300</v>
      </c>
      <c r="G11" s="67">
        <f t="shared" si="0"/>
        <v>8760</v>
      </c>
      <c r="H11" s="65">
        <v>7300</v>
      </c>
      <c r="I11" s="65">
        <v>1460</v>
      </c>
      <c r="J11" s="67">
        <f t="shared" si="1"/>
        <v>5290.45</v>
      </c>
      <c r="K11" s="65">
        <v>4442.04</v>
      </c>
      <c r="L11" s="65">
        <v>848.41</v>
      </c>
      <c r="M11" s="67">
        <f t="shared" si="2"/>
        <v>0</v>
      </c>
      <c r="N11" s="65">
        <v>0</v>
      </c>
      <c r="O11" s="65">
        <v>0</v>
      </c>
      <c r="P11" s="67">
        <f t="shared" si="3"/>
        <v>1050.23</v>
      </c>
      <c r="Q11" s="65">
        <v>875.19</v>
      </c>
      <c r="R11" s="65">
        <v>175.04</v>
      </c>
      <c r="S11" s="67">
        <f t="shared" si="4"/>
        <v>2379.3200000000006</v>
      </c>
      <c r="T11" s="99">
        <f>H11-(K11+N11+Q11)</f>
        <v>1982.7700000000004</v>
      </c>
      <c r="U11" s="65">
        <v>396.55</v>
      </c>
      <c r="V11" s="67">
        <f t="shared" si="5"/>
        <v>1029.5520000000001</v>
      </c>
      <c r="W11" s="65">
        <v>857.96</v>
      </c>
      <c r="X11" s="65">
        <v>171.59200000000001</v>
      </c>
      <c r="Y11" s="67">
        <f t="shared" si="6"/>
        <v>836.50800000000004</v>
      </c>
      <c r="Z11" s="65">
        <v>697.09</v>
      </c>
      <c r="AA11" s="65">
        <v>139.41800000000001</v>
      </c>
      <c r="AB11" s="67">
        <f t="shared" si="7"/>
        <v>513.26400000000001</v>
      </c>
      <c r="AC11" s="65">
        <v>427.72</v>
      </c>
      <c r="AD11" s="50">
        <v>85.544000000000011</v>
      </c>
      <c r="AE11" s="213">
        <f t="shared" si="8"/>
        <v>1029.5520000000001</v>
      </c>
      <c r="AF11" s="99">
        <v>857.96</v>
      </c>
      <c r="AG11" s="217">
        <v>171.59200000000001</v>
      </c>
      <c r="AH11" s="67">
        <f t="shared" si="9"/>
        <v>0</v>
      </c>
      <c r="AI11" s="65">
        <v>0</v>
      </c>
      <c r="AJ11" s="65">
        <v>0</v>
      </c>
      <c r="AK11" s="67">
        <f t="shared" ref="AK11:AK17" si="13">AL11+AM11</f>
        <v>750</v>
      </c>
      <c r="AL11" s="65">
        <v>750</v>
      </c>
      <c r="AM11" s="65">
        <v>0</v>
      </c>
      <c r="AN11" s="67">
        <f t="shared" ref="AN11:AN17" si="14">AO11+AP11</f>
        <v>193.55</v>
      </c>
      <c r="AO11" s="65">
        <v>107.96</v>
      </c>
      <c r="AP11" s="219">
        <v>85.59</v>
      </c>
      <c r="AQ11" s="67">
        <f t="shared" si="10"/>
        <v>86</v>
      </c>
      <c r="AR11" s="65">
        <v>0</v>
      </c>
      <c r="AS11" s="217">
        <v>86</v>
      </c>
      <c r="AT11" s="67">
        <f t="shared" si="11"/>
        <v>1029.55</v>
      </c>
      <c r="AU11" s="99">
        <f t="shared" si="12"/>
        <v>857.96</v>
      </c>
      <c r="AV11" s="217">
        <f t="shared" si="12"/>
        <v>171.59</v>
      </c>
      <c r="AW11" s="207">
        <v>2016</v>
      </c>
      <c r="AX11" s="99">
        <v>2028</v>
      </c>
      <c r="AY11" s="50"/>
    </row>
    <row r="12" spans="1:51" ht="216.75">
      <c r="B12" s="57"/>
      <c r="C12" s="14">
        <v>12031</v>
      </c>
      <c r="D12" s="180" t="s">
        <v>235</v>
      </c>
      <c r="E12" s="19" t="s">
        <v>295</v>
      </c>
      <c r="F12" s="19" t="s">
        <v>298</v>
      </c>
      <c r="G12" s="67">
        <f t="shared" si="0"/>
        <v>700.8</v>
      </c>
      <c r="H12" s="65">
        <v>584</v>
      </c>
      <c r="I12" s="65">
        <v>116.8</v>
      </c>
      <c r="J12" s="67">
        <f t="shared" si="1"/>
        <v>0</v>
      </c>
      <c r="K12" s="65">
        <v>0</v>
      </c>
      <c r="L12" s="65">
        <v>0</v>
      </c>
      <c r="M12" s="67">
        <f t="shared" si="2"/>
        <v>0</v>
      </c>
      <c r="N12" s="65">
        <v>0</v>
      </c>
      <c r="O12" s="65">
        <v>0</v>
      </c>
      <c r="P12" s="67">
        <f t="shared" si="3"/>
        <v>263.17</v>
      </c>
      <c r="Q12" s="65">
        <v>219.31</v>
      </c>
      <c r="R12" s="65">
        <v>43.86</v>
      </c>
      <c r="S12" s="67">
        <f t="shared" si="4"/>
        <v>437.63</v>
      </c>
      <c r="T12" s="99">
        <f t="shared" ref="T12:T13" si="15">H12-(K12+N12+Q12)</f>
        <v>364.69</v>
      </c>
      <c r="U12" s="65">
        <v>72.94</v>
      </c>
      <c r="V12" s="67">
        <f t="shared" si="5"/>
        <v>301.08999999999997</v>
      </c>
      <c r="W12" s="65">
        <v>250.91</v>
      </c>
      <c r="X12" s="65">
        <v>50.18</v>
      </c>
      <c r="Y12" s="67">
        <f t="shared" si="6"/>
        <v>136.54</v>
      </c>
      <c r="Z12" s="65">
        <v>113.78</v>
      </c>
      <c r="AA12" s="65">
        <v>22.76</v>
      </c>
      <c r="AB12" s="67">
        <f t="shared" si="7"/>
        <v>0</v>
      </c>
      <c r="AC12" s="65">
        <v>0</v>
      </c>
      <c r="AD12" s="50">
        <v>0</v>
      </c>
      <c r="AE12" s="213">
        <f t="shared" si="8"/>
        <v>301.08999999999997</v>
      </c>
      <c r="AF12" s="99">
        <v>250.91</v>
      </c>
      <c r="AG12" s="99">
        <v>50.18</v>
      </c>
      <c r="AH12" s="67">
        <f t="shared" si="9"/>
        <v>0</v>
      </c>
      <c r="AI12" s="65">
        <v>0</v>
      </c>
      <c r="AJ12" s="65">
        <v>0</v>
      </c>
      <c r="AK12" s="67">
        <f t="shared" si="13"/>
        <v>95.22</v>
      </c>
      <c r="AL12" s="99">
        <v>79.25</v>
      </c>
      <c r="AM12" s="65">
        <v>15.97</v>
      </c>
      <c r="AN12" s="67">
        <f t="shared" si="14"/>
        <v>108.78</v>
      </c>
      <c r="AO12" s="65">
        <v>90.75</v>
      </c>
      <c r="AP12" s="65">
        <v>18.03</v>
      </c>
      <c r="AQ12" s="67">
        <f t="shared" si="10"/>
        <v>97.09</v>
      </c>
      <c r="AR12" s="65">
        <v>80.91</v>
      </c>
      <c r="AS12" s="65">
        <v>16.18</v>
      </c>
      <c r="AT12" s="67">
        <f t="shared" si="11"/>
        <v>301.08999999999997</v>
      </c>
      <c r="AU12" s="99">
        <f t="shared" si="12"/>
        <v>250.91</v>
      </c>
      <c r="AV12" s="99">
        <f t="shared" si="12"/>
        <v>50.18</v>
      </c>
      <c r="AW12" s="55">
        <v>2025</v>
      </c>
      <c r="AX12" s="65">
        <v>2027</v>
      </c>
      <c r="AY12" s="50"/>
    </row>
    <row r="13" spans="1:51" ht="127.5">
      <c r="B13" s="57"/>
      <c r="C13" s="14">
        <v>12032</v>
      </c>
      <c r="D13" s="180" t="s">
        <v>237</v>
      </c>
      <c r="E13" s="36" t="s">
        <v>296</v>
      </c>
      <c r="F13" s="36" t="s">
        <v>298</v>
      </c>
      <c r="G13" s="67">
        <f t="shared" si="0"/>
        <v>652.79999999999995</v>
      </c>
      <c r="H13" s="65">
        <v>544</v>
      </c>
      <c r="I13" s="65">
        <v>108.8</v>
      </c>
      <c r="J13" s="67">
        <f t="shared" si="1"/>
        <v>0</v>
      </c>
      <c r="K13" s="65">
        <v>0</v>
      </c>
      <c r="L13" s="65">
        <v>0</v>
      </c>
      <c r="M13" s="67">
        <f t="shared" si="2"/>
        <v>0</v>
      </c>
      <c r="N13" s="65">
        <v>0</v>
      </c>
      <c r="O13" s="65">
        <v>0</v>
      </c>
      <c r="P13" s="67">
        <f t="shared" si="3"/>
        <v>263.17</v>
      </c>
      <c r="Q13" s="99">
        <v>219.31</v>
      </c>
      <c r="R13" s="99">
        <v>43.86</v>
      </c>
      <c r="S13" s="67">
        <f t="shared" si="4"/>
        <v>389.63</v>
      </c>
      <c r="T13" s="99">
        <f t="shared" si="15"/>
        <v>324.69</v>
      </c>
      <c r="U13" s="65">
        <v>64.94</v>
      </c>
      <c r="V13" s="67">
        <f t="shared" si="5"/>
        <v>253.09</v>
      </c>
      <c r="W13" s="65">
        <v>210.91</v>
      </c>
      <c r="X13" s="65">
        <v>42.18</v>
      </c>
      <c r="Y13" s="67">
        <f t="shared" si="6"/>
        <v>136.54</v>
      </c>
      <c r="Z13" s="99">
        <v>113.78</v>
      </c>
      <c r="AA13" s="99">
        <v>22.76</v>
      </c>
      <c r="AB13" s="67">
        <f t="shared" si="7"/>
        <v>0</v>
      </c>
      <c r="AC13" s="65">
        <v>0</v>
      </c>
      <c r="AD13" s="50">
        <v>0</v>
      </c>
      <c r="AE13" s="213">
        <f t="shared" si="8"/>
        <v>253.09</v>
      </c>
      <c r="AF13" s="99">
        <v>210.91</v>
      </c>
      <c r="AG13" s="99">
        <v>42.18</v>
      </c>
      <c r="AH13" s="67">
        <f t="shared" si="9"/>
        <v>0</v>
      </c>
      <c r="AI13" s="65">
        <v>0</v>
      </c>
      <c r="AJ13" s="65">
        <v>0</v>
      </c>
      <c r="AK13" s="67">
        <f t="shared" si="13"/>
        <v>84.36</v>
      </c>
      <c r="AL13" s="65">
        <v>70.3</v>
      </c>
      <c r="AM13" s="65">
        <v>14.06</v>
      </c>
      <c r="AN13" s="67">
        <f t="shared" si="14"/>
        <v>84.37</v>
      </c>
      <c r="AO13" s="65">
        <v>70.31</v>
      </c>
      <c r="AP13" s="65">
        <v>14.06</v>
      </c>
      <c r="AQ13" s="67">
        <f t="shared" si="10"/>
        <v>84.36</v>
      </c>
      <c r="AR13" s="65">
        <v>70.3</v>
      </c>
      <c r="AS13" s="65">
        <v>14.06</v>
      </c>
      <c r="AT13" s="67">
        <f t="shared" si="11"/>
        <v>253.09000000000003</v>
      </c>
      <c r="AU13" s="99">
        <f t="shared" si="12"/>
        <v>210.91000000000003</v>
      </c>
      <c r="AV13" s="99">
        <f t="shared" si="12"/>
        <v>42.18</v>
      </c>
      <c r="AW13" s="55">
        <v>2025</v>
      </c>
      <c r="AX13" s="65">
        <v>2027</v>
      </c>
      <c r="AY13" s="50"/>
    </row>
    <row r="14" spans="1:51">
      <c r="B14" s="57"/>
      <c r="C14" s="18"/>
      <c r="D14" s="18"/>
      <c r="E14" s="19"/>
      <c r="F14" s="18"/>
      <c r="G14" s="67">
        <f t="shared" si="0"/>
        <v>0</v>
      </c>
      <c r="H14" s="65"/>
      <c r="I14" s="65"/>
      <c r="J14" s="67">
        <f t="shared" si="1"/>
        <v>0</v>
      </c>
      <c r="K14" s="65"/>
      <c r="L14" s="65"/>
      <c r="M14" s="67">
        <f t="shared" si="2"/>
        <v>0</v>
      </c>
      <c r="N14" s="65"/>
      <c r="O14" s="65"/>
      <c r="P14" s="67">
        <f t="shared" si="3"/>
        <v>0</v>
      </c>
      <c r="Q14" s="65"/>
      <c r="R14" s="65"/>
      <c r="S14" s="67">
        <f t="shared" si="4"/>
        <v>0</v>
      </c>
      <c r="T14" s="65"/>
      <c r="U14" s="65"/>
      <c r="V14" s="67">
        <f t="shared" si="5"/>
        <v>0</v>
      </c>
      <c r="W14" s="65"/>
      <c r="X14" s="65"/>
      <c r="Y14" s="67">
        <f t="shared" si="6"/>
        <v>0</v>
      </c>
      <c r="Z14" s="65"/>
      <c r="AA14" s="65"/>
      <c r="AB14" s="67">
        <f t="shared" si="7"/>
        <v>0</v>
      </c>
      <c r="AC14" s="65"/>
      <c r="AD14" s="50"/>
      <c r="AE14" s="213">
        <f t="shared" si="8"/>
        <v>0</v>
      </c>
      <c r="AF14" s="65"/>
      <c r="AG14" s="65"/>
      <c r="AH14" s="67">
        <f t="shared" si="9"/>
        <v>0</v>
      </c>
      <c r="AI14" s="65"/>
      <c r="AJ14" s="65"/>
      <c r="AK14" s="67">
        <f t="shared" si="13"/>
        <v>0</v>
      </c>
      <c r="AL14" s="65"/>
      <c r="AM14" s="65"/>
      <c r="AN14" s="67">
        <f t="shared" si="14"/>
        <v>0</v>
      </c>
      <c r="AO14" s="65"/>
      <c r="AP14" s="65"/>
      <c r="AQ14" s="67">
        <f t="shared" si="10"/>
        <v>0</v>
      </c>
      <c r="AR14" s="65"/>
      <c r="AS14" s="65"/>
      <c r="AT14" s="67">
        <f t="shared" si="11"/>
        <v>0</v>
      </c>
      <c r="AU14" s="65"/>
      <c r="AV14" s="50"/>
      <c r="AW14" s="55"/>
      <c r="AX14" s="65"/>
      <c r="AY14" s="50"/>
    </row>
    <row r="15" spans="1:51">
      <c r="B15" s="57"/>
      <c r="C15" s="18"/>
      <c r="D15" s="18"/>
      <c r="E15" s="19"/>
      <c r="F15" s="18"/>
      <c r="G15" s="67">
        <f t="shared" si="0"/>
        <v>0</v>
      </c>
      <c r="H15" s="65"/>
      <c r="I15" s="65"/>
      <c r="J15" s="67">
        <f t="shared" si="1"/>
        <v>0</v>
      </c>
      <c r="K15" s="65"/>
      <c r="L15" s="65"/>
      <c r="M15" s="67">
        <f t="shared" si="2"/>
        <v>0</v>
      </c>
      <c r="N15" s="65"/>
      <c r="O15" s="65"/>
      <c r="P15" s="67">
        <f t="shared" si="3"/>
        <v>0</v>
      </c>
      <c r="Q15" s="65"/>
      <c r="R15" s="65"/>
      <c r="S15" s="67">
        <f t="shared" si="4"/>
        <v>0</v>
      </c>
      <c r="T15" s="65"/>
      <c r="U15" s="65"/>
      <c r="V15" s="67">
        <f t="shared" si="5"/>
        <v>0</v>
      </c>
      <c r="W15" s="65"/>
      <c r="X15" s="65"/>
      <c r="Y15" s="67">
        <f t="shared" si="6"/>
        <v>0</v>
      </c>
      <c r="Z15" s="65"/>
      <c r="AA15" s="65"/>
      <c r="AB15" s="67">
        <f t="shared" si="7"/>
        <v>0</v>
      </c>
      <c r="AC15" s="65"/>
      <c r="AD15" s="50"/>
      <c r="AE15" s="213">
        <f t="shared" si="8"/>
        <v>0</v>
      </c>
      <c r="AF15" s="65"/>
      <c r="AG15" s="65"/>
      <c r="AH15" s="67">
        <f t="shared" si="9"/>
        <v>0</v>
      </c>
      <c r="AI15" s="65"/>
      <c r="AJ15" s="65"/>
      <c r="AK15" s="67">
        <f t="shared" si="13"/>
        <v>0</v>
      </c>
      <c r="AL15" s="65"/>
      <c r="AM15" s="65"/>
      <c r="AN15" s="67">
        <f t="shared" si="14"/>
        <v>0</v>
      </c>
      <c r="AO15" s="65"/>
      <c r="AP15" s="65"/>
      <c r="AQ15" s="67">
        <f t="shared" si="10"/>
        <v>0</v>
      </c>
      <c r="AR15" s="65"/>
      <c r="AS15" s="65"/>
      <c r="AT15" s="67">
        <f t="shared" si="11"/>
        <v>0</v>
      </c>
      <c r="AU15" s="65"/>
      <c r="AV15" s="50"/>
      <c r="AW15" s="55"/>
      <c r="AX15" s="65"/>
      <c r="AY15" s="50"/>
    </row>
    <row r="16" spans="1:51">
      <c r="B16" s="57"/>
      <c r="C16" s="18"/>
      <c r="D16" s="18"/>
      <c r="E16" s="19"/>
      <c r="F16" s="18"/>
      <c r="G16" s="67">
        <f t="shared" si="0"/>
        <v>0</v>
      </c>
      <c r="H16" s="65"/>
      <c r="I16" s="65"/>
      <c r="J16" s="67">
        <f t="shared" si="1"/>
        <v>0</v>
      </c>
      <c r="K16" s="65"/>
      <c r="L16" s="65"/>
      <c r="M16" s="67">
        <f t="shared" si="2"/>
        <v>0</v>
      </c>
      <c r="N16" s="65"/>
      <c r="O16" s="65"/>
      <c r="P16" s="67">
        <f t="shared" si="3"/>
        <v>0</v>
      </c>
      <c r="Q16" s="65"/>
      <c r="R16" s="65"/>
      <c r="S16" s="67">
        <f t="shared" si="4"/>
        <v>0</v>
      </c>
      <c r="T16" s="65"/>
      <c r="U16" s="65"/>
      <c r="V16" s="67">
        <f t="shared" si="5"/>
        <v>0</v>
      </c>
      <c r="W16" s="65"/>
      <c r="X16" s="65"/>
      <c r="Y16" s="67">
        <f t="shared" si="6"/>
        <v>0</v>
      </c>
      <c r="Z16" s="65"/>
      <c r="AA16" s="65"/>
      <c r="AB16" s="67">
        <f t="shared" si="7"/>
        <v>0</v>
      </c>
      <c r="AC16" s="65"/>
      <c r="AD16" s="50"/>
      <c r="AE16" s="213">
        <f t="shared" si="8"/>
        <v>0</v>
      </c>
      <c r="AF16" s="65"/>
      <c r="AG16" s="65"/>
      <c r="AH16" s="67">
        <f t="shared" si="9"/>
        <v>0</v>
      </c>
      <c r="AI16" s="65"/>
      <c r="AJ16" s="65"/>
      <c r="AK16" s="67">
        <f t="shared" si="13"/>
        <v>0</v>
      </c>
      <c r="AL16" s="65"/>
      <c r="AM16" s="65"/>
      <c r="AN16" s="67">
        <f t="shared" si="14"/>
        <v>0</v>
      </c>
      <c r="AO16" s="65"/>
      <c r="AP16" s="65"/>
      <c r="AQ16" s="67">
        <f t="shared" si="10"/>
        <v>0</v>
      </c>
      <c r="AR16" s="65"/>
      <c r="AS16" s="65"/>
      <c r="AT16" s="67">
        <f t="shared" si="11"/>
        <v>0</v>
      </c>
      <c r="AU16" s="65"/>
      <c r="AV16" s="50"/>
      <c r="AW16" s="55"/>
      <c r="AX16" s="65"/>
      <c r="AY16" s="50"/>
    </row>
    <row r="17" spans="1:51">
      <c r="B17" s="58"/>
      <c r="C17" s="35"/>
      <c r="D17" s="35"/>
      <c r="E17" s="36"/>
      <c r="F17" s="35"/>
      <c r="G17" s="67">
        <f t="shared" si="0"/>
        <v>0</v>
      </c>
      <c r="H17" s="65"/>
      <c r="I17" s="65"/>
      <c r="J17" s="67">
        <f t="shared" si="1"/>
        <v>0</v>
      </c>
      <c r="K17" s="65"/>
      <c r="L17" s="65"/>
      <c r="M17" s="67">
        <f t="shared" si="2"/>
        <v>0</v>
      </c>
      <c r="N17" s="65"/>
      <c r="O17" s="65"/>
      <c r="P17" s="67">
        <f t="shared" si="3"/>
        <v>0</v>
      </c>
      <c r="Q17" s="65"/>
      <c r="R17" s="65"/>
      <c r="S17" s="67">
        <f t="shared" si="4"/>
        <v>0</v>
      </c>
      <c r="T17" s="65"/>
      <c r="U17" s="65"/>
      <c r="V17" s="67">
        <f t="shared" si="5"/>
        <v>0</v>
      </c>
      <c r="W17" s="65"/>
      <c r="X17" s="65"/>
      <c r="Y17" s="67">
        <f t="shared" si="6"/>
        <v>0</v>
      </c>
      <c r="Z17" s="65"/>
      <c r="AA17" s="65"/>
      <c r="AB17" s="67">
        <f t="shared" si="7"/>
        <v>0</v>
      </c>
      <c r="AC17" s="65"/>
      <c r="AD17" s="50"/>
      <c r="AE17" s="213">
        <f t="shared" si="8"/>
        <v>0</v>
      </c>
      <c r="AF17" s="65"/>
      <c r="AG17" s="65"/>
      <c r="AH17" s="67">
        <f t="shared" si="9"/>
        <v>0</v>
      </c>
      <c r="AI17" s="65"/>
      <c r="AJ17" s="65"/>
      <c r="AK17" s="67">
        <f t="shared" si="13"/>
        <v>0</v>
      </c>
      <c r="AL17" s="65"/>
      <c r="AM17" s="65"/>
      <c r="AN17" s="67">
        <f t="shared" si="14"/>
        <v>0</v>
      </c>
      <c r="AO17" s="65"/>
      <c r="AP17" s="65"/>
      <c r="AQ17" s="67">
        <f t="shared" si="10"/>
        <v>0</v>
      </c>
      <c r="AR17" s="65"/>
      <c r="AS17" s="65"/>
      <c r="AT17" s="67">
        <f t="shared" si="11"/>
        <v>0</v>
      </c>
      <c r="AU17" s="65"/>
      <c r="AV17" s="50"/>
      <c r="AW17" s="55"/>
      <c r="AX17" s="65"/>
      <c r="AY17" s="50"/>
    </row>
    <row r="18" spans="1:51" ht="17.25">
      <c r="A18" s="33"/>
      <c r="B18" s="300" t="s">
        <v>44</v>
      </c>
      <c r="C18" s="301"/>
      <c r="D18" s="301"/>
      <c r="E18" s="301"/>
      <c r="F18" s="301"/>
      <c r="G18" s="37">
        <f t="shared" ref="G18:AV18" si="16">SUM(G9:G17)</f>
        <v>32309.8</v>
      </c>
      <c r="H18" s="37">
        <f t="shared" si="16"/>
        <v>26924.83</v>
      </c>
      <c r="I18" s="37">
        <f t="shared" si="16"/>
        <v>5384.97</v>
      </c>
      <c r="J18" s="37">
        <f t="shared" si="16"/>
        <v>17572.59</v>
      </c>
      <c r="K18" s="37">
        <f t="shared" si="16"/>
        <v>14677.150000000001</v>
      </c>
      <c r="L18" s="37">
        <f t="shared" si="16"/>
        <v>2895.44</v>
      </c>
      <c r="M18" s="37">
        <f t="shared" si="16"/>
        <v>26.4</v>
      </c>
      <c r="N18" s="37">
        <f t="shared" si="16"/>
        <v>22</v>
      </c>
      <c r="O18" s="37">
        <f t="shared" si="16"/>
        <v>4.4000000000000004</v>
      </c>
      <c r="P18" s="37">
        <f t="shared" si="16"/>
        <v>3996.0200000000004</v>
      </c>
      <c r="Q18" s="37">
        <f t="shared" si="16"/>
        <v>3330.02</v>
      </c>
      <c r="R18" s="37">
        <f t="shared" si="16"/>
        <v>666</v>
      </c>
      <c r="S18" s="37">
        <f t="shared" si="16"/>
        <v>10674.789999999997</v>
      </c>
      <c r="T18" s="37">
        <f t="shared" si="16"/>
        <v>8895.66</v>
      </c>
      <c r="U18" s="37">
        <f t="shared" si="16"/>
        <v>1779.13</v>
      </c>
      <c r="V18" s="37">
        <f t="shared" si="16"/>
        <v>5566.732</v>
      </c>
      <c r="W18" s="37">
        <f t="shared" si="16"/>
        <v>4638.9400000000005</v>
      </c>
      <c r="X18" s="37">
        <f t="shared" si="16"/>
        <v>927.7919999999998</v>
      </c>
      <c r="Y18" s="37">
        <f t="shared" si="16"/>
        <v>3415.0280000000002</v>
      </c>
      <c r="Z18" s="37">
        <f t="shared" si="16"/>
        <v>2845.8500000000004</v>
      </c>
      <c r="AA18" s="37">
        <f t="shared" si="16"/>
        <v>569.178</v>
      </c>
      <c r="AB18" s="37">
        <f t="shared" si="16"/>
        <v>1517.8339999999998</v>
      </c>
      <c r="AC18" s="37">
        <f t="shared" si="16"/>
        <v>1264.8699999999999</v>
      </c>
      <c r="AD18" s="51">
        <f t="shared" si="16"/>
        <v>252.96400000000003</v>
      </c>
      <c r="AE18" s="213">
        <f t="shared" si="16"/>
        <v>5566.732</v>
      </c>
      <c r="AF18" s="37">
        <f t="shared" si="16"/>
        <v>4638.9400000000005</v>
      </c>
      <c r="AG18" s="37">
        <f t="shared" si="16"/>
        <v>927.7919999999998</v>
      </c>
      <c r="AH18" s="37">
        <f t="shared" si="16"/>
        <v>183.94</v>
      </c>
      <c r="AI18" s="37">
        <f t="shared" si="16"/>
        <v>153.28</v>
      </c>
      <c r="AJ18" s="37">
        <f t="shared" si="16"/>
        <v>30.66</v>
      </c>
      <c r="AK18" s="37">
        <f t="shared" si="16"/>
        <v>2253.58</v>
      </c>
      <c r="AL18" s="37">
        <f t="shared" si="16"/>
        <v>2219.5500000000002</v>
      </c>
      <c r="AM18" s="37">
        <f t="shared" si="16"/>
        <v>34.03</v>
      </c>
      <c r="AN18" s="37">
        <f t="shared" si="16"/>
        <v>1705.27</v>
      </c>
      <c r="AO18" s="37">
        <f t="shared" si="16"/>
        <v>1156.96</v>
      </c>
      <c r="AP18" s="37">
        <f t="shared" si="16"/>
        <v>548.30999999999995</v>
      </c>
      <c r="AQ18" s="37">
        <f t="shared" si="16"/>
        <v>1423.9399999999998</v>
      </c>
      <c r="AR18" s="37">
        <f t="shared" si="16"/>
        <v>1109.1500000000001</v>
      </c>
      <c r="AS18" s="37">
        <f t="shared" si="16"/>
        <v>314.79000000000002</v>
      </c>
      <c r="AT18" s="37">
        <f t="shared" si="16"/>
        <v>5566.7300000000005</v>
      </c>
      <c r="AU18" s="37">
        <f t="shared" si="16"/>
        <v>4638.9400000000005</v>
      </c>
      <c r="AV18" s="51">
        <f t="shared" si="16"/>
        <v>927.79</v>
      </c>
      <c r="AW18" s="49" t="s">
        <v>47</v>
      </c>
      <c r="AX18" s="37" t="s">
        <v>47</v>
      </c>
      <c r="AY18" s="51" t="s">
        <v>47</v>
      </c>
    </row>
    <row r="19" spans="1:51">
      <c r="B19" s="300" t="s">
        <v>26</v>
      </c>
      <c r="C19" s="301"/>
      <c r="D19" s="301"/>
      <c r="E19" s="301"/>
      <c r="F19" s="301"/>
      <c r="G19" s="37">
        <f t="shared" ref="G19:AV19" si="17">SUMIF($E9:$E17,"Վարկային ծրագիր",G9:G17)</f>
        <v>20536.8</v>
      </c>
      <c r="H19" s="37">
        <f t="shared" si="17"/>
        <v>17114</v>
      </c>
      <c r="I19" s="37">
        <f t="shared" si="17"/>
        <v>3422.8</v>
      </c>
      <c r="J19" s="37">
        <f t="shared" si="17"/>
        <v>10802.740000000002</v>
      </c>
      <c r="K19" s="37">
        <f t="shared" si="17"/>
        <v>9002.2800000000007</v>
      </c>
      <c r="L19" s="37">
        <f t="shared" si="17"/>
        <v>1800.46</v>
      </c>
      <c r="M19" s="37">
        <f t="shared" si="17"/>
        <v>0</v>
      </c>
      <c r="N19" s="37">
        <f t="shared" si="17"/>
        <v>0</v>
      </c>
      <c r="O19" s="37">
        <f t="shared" si="17"/>
        <v>0</v>
      </c>
      <c r="P19" s="37">
        <f t="shared" si="17"/>
        <v>2440.2600000000002</v>
      </c>
      <c r="Q19" s="37">
        <f t="shared" si="17"/>
        <v>2033.55</v>
      </c>
      <c r="R19" s="37">
        <f t="shared" si="17"/>
        <v>406.71000000000004</v>
      </c>
      <c r="S19" s="37">
        <f t="shared" si="17"/>
        <v>7293.8099999999995</v>
      </c>
      <c r="T19" s="37">
        <f t="shared" si="17"/>
        <v>6078.1699999999992</v>
      </c>
      <c r="U19" s="37">
        <f t="shared" si="17"/>
        <v>1215.6400000000001</v>
      </c>
      <c r="V19" s="37">
        <f t="shared" si="17"/>
        <v>3944.15</v>
      </c>
      <c r="W19" s="37">
        <f t="shared" si="17"/>
        <v>3286.79</v>
      </c>
      <c r="X19" s="37">
        <f t="shared" si="17"/>
        <v>657.3599999999999</v>
      </c>
      <c r="Y19" s="37">
        <f t="shared" si="17"/>
        <v>2283.86</v>
      </c>
      <c r="Z19" s="37">
        <f t="shared" si="17"/>
        <v>1903.21</v>
      </c>
      <c r="AA19" s="37">
        <f t="shared" si="17"/>
        <v>380.65</v>
      </c>
      <c r="AB19" s="37">
        <f t="shared" si="17"/>
        <v>890.59999999999991</v>
      </c>
      <c r="AC19" s="37">
        <f t="shared" si="17"/>
        <v>742.17</v>
      </c>
      <c r="AD19" s="51">
        <f t="shared" si="17"/>
        <v>148.43</v>
      </c>
      <c r="AE19" s="213">
        <f t="shared" si="17"/>
        <v>3944.15</v>
      </c>
      <c r="AF19" s="37">
        <f t="shared" si="17"/>
        <v>3286.79</v>
      </c>
      <c r="AG19" s="37">
        <f t="shared" si="17"/>
        <v>657.3599999999999</v>
      </c>
      <c r="AH19" s="37">
        <f t="shared" si="17"/>
        <v>0</v>
      </c>
      <c r="AI19" s="37">
        <f t="shared" si="17"/>
        <v>0</v>
      </c>
      <c r="AJ19" s="37">
        <f t="shared" si="17"/>
        <v>0</v>
      </c>
      <c r="AK19" s="37">
        <f t="shared" si="17"/>
        <v>1384.36</v>
      </c>
      <c r="AL19" s="37">
        <f t="shared" si="17"/>
        <v>1370.3</v>
      </c>
      <c r="AM19" s="37">
        <f t="shared" si="17"/>
        <v>14.06</v>
      </c>
      <c r="AN19" s="37">
        <f t="shared" si="17"/>
        <v>1402.94</v>
      </c>
      <c r="AO19" s="37">
        <f t="shared" si="17"/>
        <v>958.25</v>
      </c>
      <c r="AP19" s="37">
        <f t="shared" si="17"/>
        <v>444.69</v>
      </c>
      <c r="AQ19" s="37">
        <f t="shared" si="17"/>
        <v>1156.8499999999999</v>
      </c>
      <c r="AR19" s="37">
        <f t="shared" si="17"/>
        <v>958.24</v>
      </c>
      <c r="AS19" s="37">
        <f t="shared" si="17"/>
        <v>198.61</v>
      </c>
      <c r="AT19" s="37">
        <f t="shared" si="17"/>
        <v>3944.1500000000005</v>
      </c>
      <c r="AU19" s="37">
        <f t="shared" si="17"/>
        <v>3286.79</v>
      </c>
      <c r="AV19" s="51">
        <f t="shared" si="17"/>
        <v>657.36</v>
      </c>
      <c r="AW19" s="49" t="s">
        <v>47</v>
      </c>
      <c r="AX19" s="37" t="s">
        <v>47</v>
      </c>
      <c r="AY19" s="51" t="s">
        <v>47</v>
      </c>
    </row>
    <row r="20" spans="1:51">
      <c r="B20" s="300" t="s">
        <v>27</v>
      </c>
      <c r="C20" s="301"/>
      <c r="D20" s="301"/>
      <c r="E20" s="301"/>
      <c r="F20" s="301"/>
      <c r="G20" s="37">
        <f t="shared" ref="G20:AV20" si="18">SUMIF($E9:$E17,"Դրամաշնորհային ծրագիր",G9:G17)</f>
        <v>11773</v>
      </c>
      <c r="H20" s="37">
        <f>SUMIF($E9:$E17,"Դրամաշնորհային ծրագիր",H9:H17)</f>
        <v>9810.83</v>
      </c>
      <c r="I20" s="37">
        <f t="shared" si="18"/>
        <v>1962.1699999999998</v>
      </c>
      <c r="J20" s="37">
        <f t="shared" si="18"/>
        <v>6769.8499999999995</v>
      </c>
      <c r="K20" s="37">
        <f t="shared" si="18"/>
        <v>5674.87</v>
      </c>
      <c r="L20" s="37">
        <f t="shared" si="18"/>
        <v>1094.98</v>
      </c>
      <c r="M20" s="37">
        <f t="shared" si="18"/>
        <v>26.4</v>
      </c>
      <c r="N20" s="37">
        <f t="shared" si="18"/>
        <v>22</v>
      </c>
      <c r="O20" s="37">
        <f t="shared" si="18"/>
        <v>4.4000000000000004</v>
      </c>
      <c r="P20" s="37">
        <f t="shared" si="18"/>
        <v>1555.7600000000002</v>
      </c>
      <c r="Q20" s="37">
        <f t="shared" si="18"/>
        <v>1296.47</v>
      </c>
      <c r="R20" s="37">
        <f t="shared" si="18"/>
        <v>259.29000000000002</v>
      </c>
      <c r="S20" s="37">
        <f t="shared" si="18"/>
        <v>3380.9800000000005</v>
      </c>
      <c r="T20" s="37">
        <f t="shared" si="18"/>
        <v>2817.4900000000002</v>
      </c>
      <c r="U20" s="37">
        <f t="shared" si="18"/>
        <v>563.49</v>
      </c>
      <c r="V20" s="37">
        <f t="shared" si="18"/>
        <v>1622.5820000000001</v>
      </c>
      <c r="W20" s="37">
        <f t="shared" si="18"/>
        <v>1352.15</v>
      </c>
      <c r="X20" s="37">
        <f t="shared" si="18"/>
        <v>270.43200000000002</v>
      </c>
      <c r="Y20" s="37">
        <f t="shared" si="18"/>
        <v>1131.1680000000001</v>
      </c>
      <c r="Z20" s="37">
        <f t="shared" si="18"/>
        <v>942.64</v>
      </c>
      <c r="AA20" s="37">
        <f t="shared" si="18"/>
        <v>188.52799999999999</v>
      </c>
      <c r="AB20" s="37">
        <f t="shared" si="18"/>
        <v>627.23400000000004</v>
      </c>
      <c r="AC20" s="37">
        <f t="shared" si="18"/>
        <v>522.70000000000005</v>
      </c>
      <c r="AD20" s="51">
        <f t="shared" si="18"/>
        <v>104.53400000000001</v>
      </c>
      <c r="AE20" s="213">
        <f t="shared" si="18"/>
        <v>1622.5820000000001</v>
      </c>
      <c r="AF20" s="37">
        <f t="shared" si="18"/>
        <v>1352.15</v>
      </c>
      <c r="AG20" s="37">
        <f t="shared" si="18"/>
        <v>270.43200000000002</v>
      </c>
      <c r="AH20" s="37">
        <f t="shared" si="18"/>
        <v>183.94</v>
      </c>
      <c r="AI20" s="37">
        <f t="shared" si="18"/>
        <v>153.28</v>
      </c>
      <c r="AJ20" s="37">
        <f t="shared" si="18"/>
        <v>30.66</v>
      </c>
      <c r="AK20" s="37">
        <f t="shared" si="18"/>
        <v>869.22</v>
      </c>
      <c r="AL20" s="37">
        <f t="shared" si="18"/>
        <v>849.25</v>
      </c>
      <c r="AM20" s="37">
        <f t="shared" si="18"/>
        <v>19.97</v>
      </c>
      <c r="AN20" s="37">
        <f t="shared" si="18"/>
        <v>302.33000000000004</v>
      </c>
      <c r="AO20" s="37">
        <f t="shared" si="18"/>
        <v>198.70999999999998</v>
      </c>
      <c r="AP20" s="37">
        <f t="shared" si="18"/>
        <v>103.62</v>
      </c>
      <c r="AQ20" s="37">
        <f t="shared" si="18"/>
        <v>267.09000000000003</v>
      </c>
      <c r="AR20" s="37">
        <f t="shared" si="18"/>
        <v>150.91</v>
      </c>
      <c r="AS20" s="37">
        <f t="shared" si="18"/>
        <v>116.18</v>
      </c>
      <c r="AT20" s="37">
        <f t="shared" si="18"/>
        <v>1622.58</v>
      </c>
      <c r="AU20" s="37">
        <f t="shared" si="18"/>
        <v>1352.15</v>
      </c>
      <c r="AV20" s="51">
        <f t="shared" si="18"/>
        <v>270.43</v>
      </c>
      <c r="AW20" s="49" t="s">
        <v>47</v>
      </c>
      <c r="AX20" s="37" t="s">
        <v>47</v>
      </c>
      <c r="AY20" s="51" t="s">
        <v>47</v>
      </c>
    </row>
    <row r="21" spans="1:51" ht="17.25" customHeight="1"/>
    <row r="23" spans="1:51">
      <c r="B23" s="106"/>
      <c r="C23" s="80"/>
      <c r="D23" s="81"/>
      <c r="E23" s="83"/>
      <c r="F23" s="83"/>
      <c r="G23" s="83"/>
      <c r="H23" s="83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disablePrompts="1"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AY23"/>
  <sheetViews>
    <sheetView topLeftCell="S1" workbookViewId="0">
      <pane ySplit="8" topLeftCell="A9" activePane="bottomLeft" state="frozen"/>
      <selection pane="bottomLeft" activeCell="AB13" sqref="AB9:AB13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9.140625" customWidth="1"/>
    <col min="9" max="9" width="10.28515625" customWidth="1"/>
    <col min="10" max="24" width="9.140625" customWidth="1"/>
    <col min="25" max="25" width="9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style="214" customWidth="1"/>
  </cols>
  <sheetData>
    <row r="1" spans="1:51" s="70" customFormat="1" ht="22.5" customHeight="1">
      <c r="A1" s="87" t="s">
        <v>128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208"/>
      <c r="AF1" s="208"/>
      <c r="AG1" s="208"/>
    </row>
    <row r="2" spans="1:51" ht="17.25">
      <c r="A2" s="87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209"/>
      <c r="AF2" s="209"/>
      <c r="AG2" s="209"/>
    </row>
    <row r="3" spans="1:51" s="73" customFormat="1" ht="30.75" customHeight="1">
      <c r="A3" s="91" t="s">
        <v>302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210"/>
      <c r="AF3" s="210"/>
      <c r="AG3" s="210"/>
    </row>
    <row r="4" spans="1:51">
      <c r="A4" s="89"/>
      <c r="B4" s="93"/>
      <c r="C4" s="93"/>
      <c r="D4" s="93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AE4" s="211"/>
      <c r="AF4" s="211"/>
      <c r="AG4" s="211"/>
    </row>
    <row r="5" spans="1:51" ht="15.75" thickBot="1">
      <c r="A5" s="89"/>
      <c r="B5" s="220" t="s">
        <v>304</v>
      </c>
      <c r="C5" s="89"/>
      <c r="D5" s="93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AE5" s="211"/>
      <c r="AF5" s="211"/>
      <c r="AG5" s="211"/>
      <c r="AW5" s="93" t="s">
        <v>301</v>
      </c>
      <c r="AX5" s="80">
        <v>412.25</v>
      </c>
    </row>
    <row r="6" spans="1:51" ht="40.5" customHeight="1">
      <c r="A6" s="89"/>
      <c r="B6" s="305" t="s">
        <v>8</v>
      </c>
      <c r="C6" s="304"/>
      <c r="D6" s="304" t="s">
        <v>55</v>
      </c>
      <c r="E6" s="304" t="s">
        <v>46</v>
      </c>
      <c r="F6" s="304" t="s">
        <v>303</v>
      </c>
      <c r="G6" s="304" t="s">
        <v>115</v>
      </c>
      <c r="H6" s="304"/>
      <c r="I6" s="304"/>
      <c r="J6" s="304" t="s">
        <v>141</v>
      </c>
      <c r="K6" s="304"/>
      <c r="L6" s="304"/>
      <c r="M6" s="304" t="s">
        <v>142</v>
      </c>
      <c r="N6" s="304"/>
      <c r="O6" s="304"/>
      <c r="P6" s="302" t="s">
        <v>143</v>
      </c>
      <c r="Q6" s="302"/>
      <c r="R6" s="302"/>
      <c r="S6" s="302" t="s">
        <v>25</v>
      </c>
      <c r="T6" s="302"/>
      <c r="U6" s="302"/>
      <c r="V6" s="302" t="s">
        <v>18</v>
      </c>
      <c r="W6" s="302"/>
      <c r="X6" s="302"/>
      <c r="Y6" s="302"/>
      <c r="Z6" s="302"/>
      <c r="AA6" s="302"/>
      <c r="AB6" s="302"/>
      <c r="AC6" s="302"/>
      <c r="AD6" s="303"/>
      <c r="AE6" s="308" t="s">
        <v>145</v>
      </c>
      <c r="AF6" s="290"/>
      <c r="AG6" s="290"/>
      <c r="AH6" s="290" t="s">
        <v>146</v>
      </c>
      <c r="AI6" s="290"/>
      <c r="AJ6" s="290"/>
      <c r="AK6" s="290"/>
      <c r="AL6" s="290"/>
      <c r="AM6" s="290"/>
      <c r="AN6" s="290"/>
      <c r="AO6" s="290"/>
      <c r="AP6" s="290"/>
      <c r="AQ6" s="290"/>
      <c r="AR6" s="290"/>
      <c r="AS6" s="290"/>
      <c r="AT6" s="290"/>
      <c r="AU6" s="290"/>
      <c r="AV6" s="291"/>
      <c r="AW6" s="292" t="s">
        <v>31</v>
      </c>
      <c r="AX6" s="294" t="s">
        <v>32</v>
      </c>
      <c r="AY6" s="296" t="s">
        <v>147</v>
      </c>
    </row>
    <row r="7" spans="1:51" ht="25.5" customHeight="1">
      <c r="A7" s="89"/>
      <c r="B7" s="306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81"/>
      <c r="Q7" s="281"/>
      <c r="R7" s="281"/>
      <c r="S7" s="281"/>
      <c r="T7" s="281"/>
      <c r="U7" s="281"/>
      <c r="V7" s="281" t="s">
        <v>19</v>
      </c>
      <c r="W7" s="281"/>
      <c r="X7" s="281"/>
      <c r="Y7" s="281" t="s">
        <v>109</v>
      </c>
      <c r="Z7" s="281"/>
      <c r="AA7" s="281"/>
      <c r="AB7" s="281" t="s">
        <v>135</v>
      </c>
      <c r="AC7" s="281"/>
      <c r="AD7" s="307"/>
      <c r="AE7" s="309"/>
      <c r="AF7" s="298"/>
      <c r="AG7" s="298"/>
      <c r="AH7" s="298" t="s">
        <v>33</v>
      </c>
      <c r="AI7" s="298"/>
      <c r="AJ7" s="298"/>
      <c r="AK7" s="298" t="s">
        <v>34</v>
      </c>
      <c r="AL7" s="298"/>
      <c r="AM7" s="298"/>
      <c r="AN7" s="298" t="s">
        <v>35</v>
      </c>
      <c r="AO7" s="298"/>
      <c r="AP7" s="298"/>
      <c r="AQ7" s="298" t="s">
        <v>36</v>
      </c>
      <c r="AR7" s="298"/>
      <c r="AS7" s="298"/>
      <c r="AT7" s="298" t="s">
        <v>37</v>
      </c>
      <c r="AU7" s="298"/>
      <c r="AV7" s="299"/>
      <c r="AW7" s="293"/>
      <c r="AX7" s="295"/>
      <c r="AY7" s="297"/>
    </row>
    <row r="8" spans="1:51" ht="126" customHeight="1">
      <c r="A8" s="89"/>
      <c r="B8" s="94" t="s">
        <v>2</v>
      </c>
      <c r="C8" s="95" t="s">
        <v>28</v>
      </c>
      <c r="D8" s="255"/>
      <c r="E8" s="255"/>
      <c r="F8" s="255"/>
      <c r="G8" s="96" t="s">
        <v>12</v>
      </c>
      <c r="H8" s="96" t="s">
        <v>23</v>
      </c>
      <c r="I8" s="96" t="s">
        <v>24</v>
      </c>
      <c r="J8" s="96" t="s">
        <v>12</v>
      </c>
      <c r="K8" s="96" t="s">
        <v>23</v>
      </c>
      <c r="L8" s="96" t="s">
        <v>24</v>
      </c>
      <c r="M8" s="96" t="s">
        <v>12</v>
      </c>
      <c r="N8" s="96" t="s">
        <v>23</v>
      </c>
      <c r="O8" s="96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205" t="s">
        <v>24</v>
      </c>
      <c r="AE8" s="212" t="s">
        <v>12</v>
      </c>
      <c r="AF8" s="216" t="s">
        <v>23</v>
      </c>
      <c r="AG8" s="21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93"/>
      <c r="AX8" s="295"/>
      <c r="AY8" s="297"/>
    </row>
    <row r="9" spans="1:51" ht="140.25">
      <c r="B9" s="57">
        <v>1157</v>
      </c>
      <c r="C9" s="206">
        <v>12016</v>
      </c>
      <c r="D9" s="180" t="s">
        <v>294</v>
      </c>
      <c r="E9" s="36" t="s">
        <v>295</v>
      </c>
      <c r="F9" s="36" t="s">
        <v>299</v>
      </c>
      <c r="G9" s="204">
        <f>H9+I9</f>
        <v>953204.45</v>
      </c>
      <c r="H9" s="99">
        <f>'Հ7 Ձև1'!H9*'Հ7 Ձև1_AMD'!$AX$5</f>
        <v>794335.66749999998</v>
      </c>
      <c r="I9" s="99">
        <f>'Հ7 Ձև1'!I9*'Հ7 Ձև1_AMD'!$AX$5</f>
        <v>158868.7825</v>
      </c>
      <c r="J9" s="204">
        <f>K9+L9</f>
        <v>609882.65</v>
      </c>
      <c r="K9" s="99">
        <f>'Հ7 Ձև1'!K9*'Հ7 Ձև1_AMD'!$AX$5</f>
        <v>508234.16749999998</v>
      </c>
      <c r="L9" s="99">
        <f>'Հ7 Ձև1'!L9*'Հ7 Ձև1_AMD'!$AX$5</f>
        <v>101648.4825</v>
      </c>
      <c r="M9" s="204">
        <f>N9+O9</f>
        <v>11186.599999999999</v>
      </c>
      <c r="N9" s="99">
        <v>9338.56</v>
      </c>
      <c r="O9" s="99">
        <v>1848.04</v>
      </c>
      <c r="P9" s="204">
        <f>Q9+R9</f>
        <v>99913.2</v>
      </c>
      <c r="Q9" s="99">
        <v>83261</v>
      </c>
      <c r="R9" s="99">
        <v>16652.2</v>
      </c>
      <c r="S9" s="204">
        <f>T9+U9</f>
        <v>232256.13999999996</v>
      </c>
      <c r="T9" s="99">
        <f>H9-(K9+N9+Q9)</f>
        <v>193501.93999999994</v>
      </c>
      <c r="U9" s="99">
        <v>38754.199999999997</v>
      </c>
      <c r="V9" s="204">
        <f>W9+X9</f>
        <v>120352.26500000001</v>
      </c>
      <c r="W9" s="99">
        <f>'Հ7 Ձև1'!W9*'Հ7 Ձև1_AMD'!$AX$5</f>
        <v>100292.18000000001</v>
      </c>
      <c r="X9" s="99">
        <f>'Հ7 Ձև1'!X9*'Հ7 Ձև1_AMD'!$AX$5</f>
        <v>20060.084999999999</v>
      </c>
      <c r="Y9" s="204">
        <f>Z9+AA9</f>
        <v>65184.97</v>
      </c>
      <c r="Z9" s="99">
        <f>'Հ7 Ձև1'!Z9*'Հ7 Ձև1_AMD'!$AX$5</f>
        <v>54322.182500000003</v>
      </c>
      <c r="AA9" s="99">
        <f>'Հ7 Ձև1'!AA9*'Հ7 Ձև1_AMD'!$AX$5</f>
        <v>10862.7875</v>
      </c>
      <c r="AB9" s="204">
        <f>AC9+AD9</f>
        <v>46984.132500000007</v>
      </c>
      <c r="AC9" s="99">
        <f>'Հ7 Ձև1'!AC9*'Հ7 Ձև1_AMD'!$AX$5</f>
        <v>39155.505000000005</v>
      </c>
      <c r="AD9" s="99">
        <f>'Հ7 Ձև1'!AD9*'Հ7 Ձև1_AMD'!$AX$5</f>
        <v>7828.6274999999996</v>
      </c>
      <c r="AE9" s="213">
        <f>AF9+AG9</f>
        <v>120352.26500000001</v>
      </c>
      <c r="AF9" s="217">
        <f>'Հ7 Ձև1'!AF9*'Հ7 Ձև1_AMD'!$AX$5</f>
        <v>100292.18000000001</v>
      </c>
      <c r="AG9" s="217">
        <f>'Հ7 Ձև1'!AG9*'Հ7 Ձև1_AMD'!$AX$5</f>
        <v>20060.084999999999</v>
      </c>
      <c r="AH9" s="204">
        <f>AI9+AJ9</f>
        <v>75829.264999999999</v>
      </c>
      <c r="AI9" s="99">
        <f>'Հ7 Ձև1'!AI9*'Հ7 Ձև1_AMD'!$AX$5</f>
        <v>63189.68</v>
      </c>
      <c r="AJ9" s="99">
        <f>'Հ7 Ձև1'!AJ9*'Հ7 Ձև1_AMD'!$AX$5</f>
        <v>12639.585000000001</v>
      </c>
      <c r="AK9" s="204">
        <f>AL9+AM9</f>
        <v>9894</v>
      </c>
      <c r="AL9" s="99">
        <f>'Հ7 Ձև1'!AL9*'Հ7 Ձև1_AMD'!$AX$5</f>
        <v>8245</v>
      </c>
      <c r="AM9" s="99">
        <f>'Հ7 Ձև1'!AM9*'Հ7 Ձև1_AMD'!$AX$5</f>
        <v>1649</v>
      </c>
      <c r="AN9" s="204">
        <f>AO9+AP9</f>
        <v>0</v>
      </c>
      <c r="AO9" s="99">
        <f>'Հ7 Ձև1'!AO9*'Հ7 Ձև1_AMD'!$AX$5</f>
        <v>0</v>
      </c>
      <c r="AP9" s="99">
        <f>'Հ7 Ձև1'!AP9*'Հ7 Ձև1_AMD'!$AX$5</f>
        <v>0</v>
      </c>
      <c r="AQ9" s="204">
        <f>AR9+AS9</f>
        <v>34629</v>
      </c>
      <c r="AR9" s="99">
        <f>'Հ7 Ձև1'!AR9*'Հ7 Ձև1_AMD'!$AX$5</f>
        <v>28857.5</v>
      </c>
      <c r="AS9" s="99">
        <f>'Հ7 Ձև1'!AS9*'Հ7 Ձև1_AMD'!$AX$5</f>
        <v>5771.5</v>
      </c>
      <c r="AT9" s="215">
        <f>AU9+AV9</f>
        <v>120352.26499999998</v>
      </c>
      <c r="AU9" s="99">
        <f>AI9+AL9+AO9+AR9</f>
        <v>100292.18</v>
      </c>
      <c r="AV9" s="99">
        <f>AJ9+AM9+AP9+AS9</f>
        <v>20060.084999999999</v>
      </c>
      <c r="AW9" s="207">
        <v>2017</v>
      </c>
      <c r="AX9" s="99">
        <v>2028</v>
      </c>
      <c r="AY9" s="50"/>
    </row>
    <row r="10" spans="1:51" ht="102">
      <c r="B10" s="57"/>
      <c r="C10" s="206">
        <v>12017</v>
      </c>
      <c r="D10" s="180" t="s">
        <v>258</v>
      </c>
      <c r="E10" s="36" t="s">
        <v>296</v>
      </c>
      <c r="F10" s="36" t="s">
        <v>297</v>
      </c>
      <c r="G10" s="204">
        <f t="shared" ref="G10:G17" si="0">H10+I10</f>
        <v>8197179</v>
      </c>
      <c r="H10" s="99">
        <f>'Հ7 Ձև1'!H10*'Հ7 Ձև1_AMD'!$AX$5</f>
        <v>6830982.5</v>
      </c>
      <c r="I10" s="99">
        <f>'Հ7 Ձև1'!I10*'Հ7 Ձև1_AMD'!$AX$5</f>
        <v>1366196.5</v>
      </c>
      <c r="J10" s="204">
        <f t="shared" ref="J10:J17" si="1">K10+L10</f>
        <v>4453429.5650000004</v>
      </c>
      <c r="K10" s="99">
        <f>'Հ7 Ձև1'!K10*'Հ7 Ձև1_AMD'!$AX$5</f>
        <v>3711189.93</v>
      </c>
      <c r="L10" s="99">
        <f>'Հ7 Ձև1'!L10*'Հ7 Ձև1_AMD'!$AX$5</f>
        <v>742239.63500000001</v>
      </c>
      <c r="M10" s="204">
        <f t="shared" ref="M10:M17" si="2">N10+O10</f>
        <v>0</v>
      </c>
      <c r="N10" s="99">
        <f>'Հ7 Ձև1'!N10*'Հ7 Ձև1_AMD'!$AX$5</f>
        <v>0</v>
      </c>
      <c r="O10" s="99">
        <f>'Հ7 Ձև1'!O10*'Հ7 Ձև1_AMD'!$AX$5</f>
        <v>0</v>
      </c>
      <c r="P10" s="204">
        <f t="shared" ref="P10:P17" si="3">Q10+R10</f>
        <v>897502.89999999991</v>
      </c>
      <c r="Q10" s="99">
        <v>747919.1</v>
      </c>
      <c r="R10" s="99">
        <v>149583.79999999999</v>
      </c>
      <c r="S10" s="204">
        <f t="shared" ref="S10:S17" si="4">T10+U10</f>
        <v>2846248.07</v>
      </c>
      <c r="T10" s="99">
        <f>H10-(K10+N10+Q10)</f>
        <v>2371873.4699999997</v>
      </c>
      <c r="U10" s="99">
        <v>474374.6</v>
      </c>
      <c r="V10" s="204">
        <f t="shared" ref="V10:V17" si="5">W10+X10</f>
        <v>1521639.4850000001</v>
      </c>
      <c r="W10" s="99">
        <f>'Հ7 Ձև1'!W10*'Հ7 Ձև1_AMD'!$AX$5</f>
        <v>1268031.53</v>
      </c>
      <c r="X10" s="99">
        <f>'Հ7 Ձև1'!X10*'Հ7 Ձև1_AMD'!$AX$5</f>
        <v>253607.95499999999</v>
      </c>
      <c r="Y10" s="204">
        <f t="shared" ref="Y10:Y17" si="6">Z10+AA10</f>
        <v>885232.67</v>
      </c>
      <c r="Z10" s="99">
        <f>'Հ7 Ձև1'!Z10*'Հ7 Ձև1_AMD'!$AX$5</f>
        <v>737692.51750000007</v>
      </c>
      <c r="AA10" s="99">
        <f>'Հ7 Ձև1'!AA10*'Հ7 Ձև1_AMD'!$AX$5</f>
        <v>147540.1525</v>
      </c>
      <c r="AB10" s="204">
        <f t="shared" ref="AB10:AB17" si="7">AC10+AD10</f>
        <v>367149.85</v>
      </c>
      <c r="AC10" s="99">
        <f>'Հ7 Ձև1'!AC10*'Հ7 Ձև1_AMD'!$AX$5</f>
        <v>305959.58249999996</v>
      </c>
      <c r="AD10" s="99">
        <f>'Հ7 Ձև1'!AD10*'Հ7 Ձև1_AMD'!$AX$5</f>
        <v>61190.267500000002</v>
      </c>
      <c r="AE10" s="213">
        <f t="shared" ref="AE10:AE17" si="8">AF10+AG10</f>
        <v>1521639.4850000001</v>
      </c>
      <c r="AF10" s="217">
        <f>'Հ7 Ձև1'!AF10*'Հ7 Ձև1_AMD'!$AX$5</f>
        <v>1268031.53</v>
      </c>
      <c r="AG10" s="217">
        <f>'Հ7 Ձև1'!AG10*'Հ7 Ձև1_AMD'!$AX$5</f>
        <v>253607.95499999999</v>
      </c>
      <c r="AH10" s="204">
        <f t="shared" ref="AH10:AH17" si="9">AI10+AJ10</f>
        <v>0</v>
      </c>
      <c r="AI10" s="99">
        <f>'Հ7 Ձև1'!AI10*'Հ7 Ձև1_AMD'!$AX$5</f>
        <v>0</v>
      </c>
      <c r="AJ10" s="99">
        <f>'Հ7 Ձև1'!AJ10*'Հ7 Ձև1_AMD'!$AX$5</f>
        <v>0</v>
      </c>
      <c r="AK10" s="204">
        <f>AL10+AM10</f>
        <v>535925</v>
      </c>
      <c r="AL10" s="99">
        <f>'Հ7 Ձև1'!AL10*'Հ7 Ձև1_AMD'!$AX$5</f>
        <v>535925</v>
      </c>
      <c r="AM10" s="99">
        <f>'Հ7 Ձև1'!AM10*'Հ7 Ձև1_AMD'!$AX$5</f>
        <v>0</v>
      </c>
      <c r="AN10" s="204">
        <f>AO10+AP10</f>
        <v>543580.48250000004</v>
      </c>
      <c r="AO10" s="99">
        <f>'Հ7 Ձև1'!AO10*'Հ7 Ձև1_AMD'!$AX$5</f>
        <v>366053.26500000001</v>
      </c>
      <c r="AP10" s="99">
        <f>'Հ7 Ձև1'!AP10*'Հ7 Ձև1_AMD'!$AX$5</f>
        <v>177527.2175</v>
      </c>
      <c r="AQ10" s="204">
        <f t="shared" ref="AQ10:AQ17" si="10">AR10+AS10</f>
        <v>442134.0025</v>
      </c>
      <c r="AR10" s="99">
        <f>'Հ7 Ձև1'!AR10*'Հ7 Ձև1_AMD'!$AX$5</f>
        <v>366053.26500000001</v>
      </c>
      <c r="AS10" s="99">
        <f>'Հ7 Ձև1'!AS10*'Հ7 Ձև1_AMD'!$AX$5</f>
        <v>76080.737500000003</v>
      </c>
      <c r="AT10" s="215">
        <f t="shared" ref="AT10:AT17" si="11">AU10+AV10</f>
        <v>1521639.4850000001</v>
      </c>
      <c r="AU10" s="99">
        <f>AI10+AL10+AO10+AR10</f>
        <v>1268031.53</v>
      </c>
      <c r="AV10" s="99">
        <f t="shared" ref="AU10:AV13" si="12">AJ10+AM10+AP10+AS10</f>
        <v>253607.95500000002</v>
      </c>
      <c r="AW10" s="207">
        <v>2016</v>
      </c>
      <c r="AX10" s="99">
        <v>2028</v>
      </c>
      <c r="AY10" s="50"/>
    </row>
    <row r="11" spans="1:51" ht="127.5">
      <c r="B11" s="57"/>
      <c r="C11" s="18">
        <v>12018</v>
      </c>
      <c r="D11" s="180" t="s">
        <v>263</v>
      </c>
      <c r="E11" s="19" t="s">
        <v>295</v>
      </c>
      <c r="F11" s="19" t="s">
        <v>300</v>
      </c>
      <c r="G11" s="204">
        <f t="shared" si="0"/>
        <v>3611310</v>
      </c>
      <c r="H11" s="99">
        <f>'Հ7 Ձև1'!H11*'Հ7 Ձև1_AMD'!$AX$5</f>
        <v>3009425</v>
      </c>
      <c r="I11" s="99">
        <f>'Հ7 Ձև1'!I11*'Հ7 Ձև1_AMD'!$AX$5</f>
        <v>601885</v>
      </c>
      <c r="J11" s="204">
        <f t="shared" si="1"/>
        <v>2180988.0125000002</v>
      </c>
      <c r="K11" s="99">
        <f>'Հ7 Ձև1'!K11*'Հ7 Ձև1_AMD'!$AX$5</f>
        <v>1831230.99</v>
      </c>
      <c r="L11" s="99">
        <f>'Հ7 Ձև1'!L11*'Հ7 Ձև1_AMD'!$AX$5</f>
        <v>349757.02249999996</v>
      </c>
      <c r="M11" s="204">
        <f t="shared" si="2"/>
        <v>0</v>
      </c>
      <c r="N11" s="99">
        <f>'Հ7 Ձև1'!N11*'Հ7 Ձև1_AMD'!$AX$5</f>
        <v>0</v>
      </c>
      <c r="O11" s="99">
        <f>'Հ7 Ձև1'!O11*'Հ7 Ձև1_AMD'!$AX$5</f>
        <v>0</v>
      </c>
      <c r="P11" s="204">
        <f t="shared" si="3"/>
        <v>432957.1</v>
      </c>
      <c r="Q11" s="99">
        <v>360797.6</v>
      </c>
      <c r="R11" s="99">
        <v>72159.5</v>
      </c>
      <c r="S11" s="204">
        <f t="shared" si="4"/>
        <v>980843.69000000018</v>
      </c>
      <c r="T11" s="99">
        <f>H11-(K11+N11+Q11)</f>
        <v>817396.41000000015</v>
      </c>
      <c r="U11" s="99">
        <v>163447.28</v>
      </c>
      <c r="V11" s="204">
        <f t="shared" si="5"/>
        <v>424432.81200000003</v>
      </c>
      <c r="W11" s="99">
        <f>'Հ7 Ձև1'!W11*'Հ7 Ձև1_AMD'!$AX$5</f>
        <v>353694.01</v>
      </c>
      <c r="X11" s="99">
        <f>'Հ7 Ձև1'!X11*'Հ7 Ձև1_AMD'!$AX$5</f>
        <v>70738.802000000011</v>
      </c>
      <c r="Y11" s="204">
        <f t="shared" si="6"/>
        <v>344850.42300000007</v>
      </c>
      <c r="Z11" s="99">
        <f>'Հ7 Ձև1'!Z11*'Հ7 Ձև1_AMD'!$AX$5</f>
        <v>287375.35250000004</v>
      </c>
      <c r="AA11" s="99">
        <f>'Հ7 Ձև1'!AA11*'Հ7 Ձև1_AMD'!$AX$5</f>
        <v>57475.070500000002</v>
      </c>
      <c r="AB11" s="204">
        <f t="shared" si="7"/>
        <v>211593.084</v>
      </c>
      <c r="AC11" s="99">
        <f>'Հ7 Ձև1'!AC11*'Հ7 Ձև1_AMD'!$AX$5</f>
        <v>176327.57</v>
      </c>
      <c r="AD11" s="99">
        <f>'Հ7 Ձև1'!AD11*'Հ7 Ձև1_AMD'!$AX$5</f>
        <v>35265.514000000003</v>
      </c>
      <c r="AE11" s="213">
        <f t="shared" si="8"/>
        <v>424432.81200000003</v>
      </c>
      <c r="AF11" s="217">
        <f>'Հ7 Ձև1'!AF11*'Հ7 Ձև1_AMD'!$AX$5</f>
        <v>353694.01</v>
      </c>
      <c r="AG11" s="217">
        <f>'Հ7 Ձև1'!AG11*'Հ7 Ձև1_AMD'!$AX$5</f>
        <v>70738.802000000011</v>
      </c>
      <c r="AH11" s="204">
        <f t="shared" si="9"/>
        <v>0</v>
      </c>
      <c r="AI11" s="99">
        <f>'Հ7 Ձև1'!AI11*'Հ7 Ձև1_AMD'!$AX$5</f>
        <v>0</v>
      </c>
      <c r="AJ11" s="99">
        <f>'Հ7 Ձև1'!AJ11*'Հ7 Ձև1_AMD'!$AX$5</f>
        <v>0</v>
      </c>
      <c r="AK11" s="204">
        <f t="shared" ref="AK11:AK17" si="13">AL11+AM11</f>
        <v>309187.5</v>
      </c>
      <c r="AL11" s="99">
        <f>'Հ7 Ձև1'!AL11*'Հ7 Ձև1_AMD'!$AX$5</f>
        <v>309187.5</v>
      </c>
      <c r="AM11" s="99">
        <f>'Հ7 Ձև1'!AM11*'Հ7 Ձև1_AMD'!$AX$5</f>
        <v>0</v>
      </c>
      <c r="AN11" s="204">
        <f t="shared" ref="AN11:AN17" si="14">AO11+AP11</f>
        <v>79790.987499999988</v>
      </c>
      <c r="AO11" s="99">
        <f>'Հ7 Ձև1'!AO11*'Հ7 Ձև1_AMD'!$AX$5</f>
        <v>44506.509999999995</v>
      </c>
      <c r="AP11" s="99">
        <f>'Հ7 Ձև1'!AP11*'Հ7 Ձև1_AMD'!$AX$5</f>
        <v>35284.477500000001</v>
      </c>
      <c r="AQ11" s="204">
        <f t="shared" si="10"/>
        <v>35453.5</v>
      </c>
      <c r="AR11" s="99">
        <f>'Հ7 Ձև1'!AR11*'Հ7 Ձև1_AMD'!$AX$5</f>
        <v>0</v>
      </c>
      <c r="AS11" s="99">
        <f>'Հ7 Ձև1'!AS11*'Հ7 Ձև1_AMD'!$AX$5</f>
        <v>35453.5</v>
      </c>
      <c r="AT11" s="215">
        <f t="shared" si="11"/>
        <v>424431.98750000005</v>
      </c>
      <c r="AU11" s="99">
        <f t="shared" si="12"/>
        <v>353694.01</v>
      </c>
      <c r="AV11" s="99">
        <f t="shared" si="12"/>
        <v>70737.977500000008</v>
      </c>
      <c r="AW11" s="207">
        <v>2016</v>
      </c>
      <c r="AX11" s="99">
        <v>2028</v>
      </c>
      <c r="AY11" s="50"/>
    </row>
    <row r="12" spans="1:51" ht="216.75">
      <c r="B12" s="57"/>
      <c r="C12" s="14">
        <v>12031</v>
      </c>
      <c r="D12" s="180" t="s">
        <v>235</v>
      </c>
      <c r="E12" s="19" t="s">
        <v>295</v>
      </c>
      <c r="F12" s="19" t="s">
        <v>298</v>
      </c>
      <c r="G12" s="204">
        <f t="shared" si="0"/>
        <v>288904.8</v>
      </c>
      <c r="H12" s="99">
        <f>'Հ7 Ձև1'!H12*'Հ7 Ձև1_AMD'!$AX$5</f>
        <v>240754</v>
      </c>
      <c r="I12" s="99">
        <f>'Հ7 Ձև1'!I12*'Հ7 Ձև1_AMD'!$AX$5</f>
        <v>48150.799999999996</v>
      </c>
      <c r="J12" s="204">
        <f t="shared" si="1"/>
        <v>0</v>
      </c>
      <c r="K12" s="99">
        <f>'Հ7 Ձև1'!K12*'Հ7 Ձև1_AMD'!$AX$5</f>
        <v>0</v>
      </c>
      <c r="L12" s="99">
        <f>'Հ7 Ձև1'!L12*'Հ7 Ձև1_AMD'!$AX$5</f>
        <v>0</v>
      </c>
      <c r="M12" s="204">
        <f t="shared" si="2"/>
        <v>0</v>
      </c>
      <c r="N12" s="99">
        <f>'Հ7 Ձև1'!N12*'Հ7 Ձև1_AMD'!$AX$5</f>
        <v>0</v>
      </c>
      <c r="O12" s="99">
        <f>'Հ7 Ձև1'!O12*'Հ7 Ձև1_AMD'!$AX$5</f>
        <v>0</v>
      </c>
      <c r="P12" s="204">
        <f t="shared" si="3"/>
        <v>108490.8</v>
      </c>
      <c r="Q12" s="99">
        <v>90409</v>
      </c>
      <c r="R12" s="99">
        <v>18081.8</v>
      </c>
      <c r="S12" s="204">
        <f t="shared" si="4"/>
        <v>180414</v>
      </c>
      <c r="T12" s="99">
        <f t="shared" ref="T12:T13" si="15">H12-(K12+N12+Q12)</f>
        <v>150345</v>
      </c>
      <c r="U12" s="99">
        <v>30069</v>
      </c>
      <c r="V12" s="204">
        <f t="shared" si="5"/>
        <v>124124.35249999999</v>
      </c>
      <c r="W12" s="99">
        <f>'Հ7 Ձև1'!W12*'Հ7 Ձև1_AMD'!$AX$5</f>
        <v>103437.64749999999</v>
      </c>
      <c r="X12" s="99">
        <f>'Հ7 Ձև1'!X12*'Հ7 Ձև1_AMD'!$AX$5</f>
        <v>20686.704999999998</v>
      </c>
      <c r="Y12" s="204">
        <f t="shared" si="6"/>
        <v>56288.615000000005</v>
      </c>
      <c r="Z12" s="99">
        <f>'Հ7 Ձև1'!Z12*'Հ7 Ձև1_AMD'!$AX$5</f>
        <v>46905.805</v>
      </c>
      <c r="AA12" s="99">
        <f>'Հ7 Ձև1'!AA12*'Հ7 Ձև1_AMD'!$AX$5</f>
        <v>9382.8100000000013</v>
      </c>
      <c r="AB12" s="204">
        <f t="shared" si="7"/>
        <v>0</v>
      </c>
      <c r="AC12" s="99">
        <f>'Հ7 Ձև1'!AC12*'Հ7 Ձև1_AMD'!$AX$5</f>
        <v>0</v>
      </c>
      <c r="AD12" s="99">
        <f>'Հ7 Ձև1'!AD12*'Հ7 Ձև1_AMD'!$AX$5</f>
        <v>0</v>
      </c>
      <c r="AE12" s="213">
        <f t="shared" si="8"/>
        <v>124124.35249999999</v>
      </c>
      <c r="AF12" s="217">
        <f>'Հ7 Ձև1'!AF12*'Հ7 Ձև1_AMD'!$AX$5</f>
        <v>103437.64749999999</v>
      </c>
      <c r="AG12" s="217">
        <f>'Հ7 Ձև1'!AG12*'Հ7 Ձև1_AMD'!$AX$5</f>
        <v>20686.704999999998</v>
      </c>
      <c r="AH12" s="204">
        <f t="shared" si="9"/>
        <v>0</v>
      </c>
      <c r="AI12" s="99">
        <f>'Հ7 Ձև1'!AI12*'Հ7 Ձև1_AMD'!$AX$5</f>
        <v>0</v>
      </c>
      <c r="AJ12" s="99">
        <f>'Հ7 Ձև1'!AJ12*'Հ7 Ձև1_AMD'!$AX$5</f>
        <v>0</v>
      </c>
      <c r="AK12" s="204">
        <f t="shared" si="13"/>
        <v>39254.445</v>
      </c>
      <c r="AL12" s="99">
        <f>'Հ7 Ձև1'!AL12*'Հ7 Ձև1_AMD'!$AX$5</f>
        <v>32670.8125</v>
      </c>
      <c r="AM12" s="99">
        <f>'Հ7 Ձև1'!AM12*'Հ7 Ձև1_AMD'!$AX$5</f>
        <v>6583.6325000000006</v>
      </c>
      <c r="AN12" s="204">
        <f t="shared" si="14"/>
        <v>44844.555</v>
      </c>
      <c r="AO12" s="99">
        <f>'Հ7 Ձև1'!AO12*'Հ7 Ձև1_AMD'!$AX$5</f>
        <v>37411.6875</v>
      </c>
      <c r="AP12" s="99">
        <f>'Հ7 Ձև1'!AP12*'Հ7 Ձև1_AMD'!$AX$5</f>
        <v>7432.8675000000003</v>
      </c>
      <c r="AQ12" s="204">
        <f t="shared" si="10"/>
        <v>40025.352500000001</v>
      </c>
      <c r="AR12" s="99">
        <f>'Հ7 Ձև1'!AR12*'Հ7 Ձև1_AMD'!$AX$5</f>
        <v>33355.147499999999</v>
      </c>
      <c r="AS12" s="99">
        <f>'Հ7 Ձև1'!AS12*'Հ7 Ձև1_AMD'!$AX$5</f>
        <v>6670.2049999999999</v>
      </c>
      <c r="AT12" s="215">
        <f t="shared" si="11"/>
        <v>124124.35249999999</v>
      </c>
      <c r="AU12" s="99">
        <f t="shared" si="12"/>
        <v>103437.64749999999</v>
      </c>
      <c r="AV12" s="99">
        <f t="shared" si="12"/>
        <v>20686.705000000002</v>
      </c>
      <c r="AW12" s="55">
        <v>2025</v>
      </c>
      <c r="AX12" s="99">
        <v>2027</v>
      </c>
      <c r="AY12" s="50"/>
    </row>
    <row r="13" spans="1:51" ht="127.5">
      <c r="B13" s="57"/>
      <c r="C13" s="14">
        <v>12032</v>
      </c>
      <c r="D13" s="180" t="s">
        <v>237</v>
      </c>
      <c r="E13" s="36" t="s">
        <v>296</v>
      </c>
      <c r="F13" s="36" t="s">
        <v>298</v>
      </c>
      <c r="G13" s="204">
        <f t="shared" si="0"/>
        <v>269116.79999999999</v>
      </c>
      <c r="H13" s="99">
        <f>'Հ7 Ձև1'!H13*'Հ7 Ձև1_AMD'!$AX$5</f>
        <v>224264</v>
      </c>
      <c r="I13" s="99">
        <f>'Հ7 Ձև1'!I13*'Հ7 Ձև1_AMD'!$AX$5</f>
        <v>44852.799999999996</v>
      </c>
      <c r="J13" s="204">
        <f t="shared" si="1"/>
        <v>0</v>
      </c>
      <c r="K13" s="99">
        <f>'Հ7 Ձև1'!K13*'Հ7 Ձև1_AMD'!$AX$5</f>
        <v>0</v>
      </c>
      <c r="L13" s="99">
        <f>'Հ7 Ձև1'!L13*'Հ7 Ձև1_AMD'!$AX$5</f>
        <v>0</v>
      </c>
      <c r="M13" s="204">
        <f t="shared" si="2"/>
        <v>0</v>
      </c>
      <c r="N13" s="99">
        <f>'Հ7 Ձև1'!N13*'Հ7 Ձև1_AMD'!$AX$5</f>
        <v>0</v>
      </c>
      <c r="O13" s="99">
        <f>'Հ7 Ձև1'!O13*'Հ7 Ձև1_AMD'!$AX$5</f>
        <v>0</v>
      </c>
      <c r="P13" s="204">
        <f t="shared" si="3"/>
        <v>108490.8</v>
      </c>
      <c r="Q13" s="99">
        <v>90409</v>
      </c>
      <c r="R13" s="99">
        <v>18081.8</v>
      </c>
      <c r="S13" s="204">
        <f t="shared" si="4"/>
        <v>160626</v>
      </c>
      <c r="T13" s="99">
        <f t="shared" si="15"/>
        <v>133855</v>
      </c>
      <c r="U13" s="99">
        <v>26771</v>
      </c>
      <c r="V13" s="204">
        <f t="shared" si="5"/>
        <v>104336.35249999999</v>
      </c>
      <c r="W13" s="99">
        <f>'Հ7 Ձև1'!W13*'Հ7 Ձև1_AMD'!$AX$5</f>
        <v>86947.647499999992</v>
      </c>
      <c r="X13" s="99">
        <f>'Հ7 Ձև1'!X13*'Հ7 Ձև1_AMD'!$AX$5</f>
        <v>17388.704999999998</v>
      </c>
      <c r="Y13" s="204">
        <f t="shared" si="6"/>
        <v>56288.615000000005</v>
      </c>
      <c r="Z13" s="99">
        <f>'Հ7 Ձև1'!Z13*'Հ7 Ձև1_AMD'!$AX$5</f>
        <v>46905.805</v>
      </c>
      <c r="AA13" s="99">
        <f>'Հ7 Ձև1'!AA13*'Հ7 Ձև1_AMD'!$AX$5</f>
        <v>9382.8100000000013</v>
      </c>
      <c r="AB13" s="204">
        <f t="shared" si="7"/>
        <v>0</v>
      </c>
      <c r="AC13" s="99">
        <f>'Հ7 Ձև1'!AC13*'Հ7 Ձև1_AMD'!$AX$5</f>
        <v>0</v>
      </c>
      <c r="AD13" s="99">
        <f>'Հ7 Ձև1'!AD13*'Հ7 Ձև1_AMD'!$AX$5</f>
        <v>0</v>
      </c>
      <c r="AE13" s="213">
        <f t="shared" si="8"/>
        <v>104336.35249999999</v>
      </c>
      <c r="AF13" s="217">
        <f>'Հ7 Ձև1'!AF13*'Հ7 Ձև1_AMD'!$AX$5</f>
        <v>86947.647499999992</v>
      </c>
      <c r="AG13" s="217">
        <f>'Հ7 Ձև1'!AG13*'Հ7 Ձև1_AMD'!$AX$5</f>
        <v>17388.704999999998</v>
      </c>
      <c r="AH13" s="204">
        <f t="shared" si="9"/>
        <v>0</v>
      </c>
      <c r="AI13" s="99">
        <f>'Հ7 Ձև1'!AI13*'Հ7 Ձև1_AMD'!$AX$5</f>
        <v>0</v>
      </c>
      <c r="AJ13" s="99">
        <f>'Հ7 Ձև1'!AJ13*'Հ7 Ձև1_AMD'!$AX$5</f>
        <v>0</v>
      </c>
      <c r="AK13" s="204">
        <f t="shared" si="13"/>
        <v>34777.410000000003</v>
      </c>
      <c r="AL13" s="99">
        <f>'Հ7 Ձև1'!AL13*'Հ7 Ձև1_AMD'!$AX$5</f>
        <v>28981.174999999999</v>
      </c>
      <c r="AM13" s="99">
        <f>'Հ7 Ձև1'!AM13*'Հ7 Ձև1_AMD'!$AX$5</f>
        <v>5796.2350000000006</v>
      </c>
      <c r="AN13" s="204">
        <f t="shared" si="14"/>
        <v>34781.532500000001</v>
      </c>
      <c r="AO13" s="99">
        <f>'Հ7 Ձև1'!AO13*'Հ7 Ձև1_AMD'!$AX$5</f>
        <v>28985.297500000001</v>
      </c>
      <c r="AP13" s="99">
        <f>'Հ7 Ձև1'!AP13*'Հ7 Ձև1_AMD'!$AX$5</f>
        <v>5796.2350000000006</v>
      </c>
      <c r="AQ13" s="204">
        <f t="shared" si="10"/>
        <v>34777.410000000003</v>
      </c>
      <c r="AR13" s="99">
        <f>'Հ7 Ձև1'!AR13*'Հ7 Ձև1_AMD'!$AX$5</f>
        <v>28981.174999999999</v>
      </c>
      <c r="AS13" s="99">
        <f>'Հ7 Ձև1'!AS13*'Հ7 Ձև1_AMD'!$AX$5</f>
        <v>5796.2350000000006</v>
      </c>
      <c r="AT13" s="215">
        <f t="shared" si="11"/>
        <v>104336.35250000001</v>
      </c>
      <c r="AU13" s="99">
        <f t="shared" si="12"/>
        <v>86947.647500000006</v>
      </c>
      <c r="AV13" s="99">
        <f t="shared" si="12"/>
        <v>17388.705000000002</v>
      </c>
      <c r="AW13" s="55">
        <v>2025</v>
      </c>
      <c r="AX13" s="99">
        <v>2027</v>
      </c>
      <c r="AY13" s="50"/>
    </row>
    <row r="14" spans="1:51">
      <c r="B14" s="57"/>
      <c r="C14" s="18"/>
      <c r="D14" s="18"/>
      <c r="E14" s="19"/>
      <c r="F14" s="18"/>
      <c r="G14" s="204">
        <f t="shared" si="0"/>
        <v>0</v>
      </c>
      <c r="H14" s="99"/>
      <c r="I14" s="99"/>
      <c r="J14" s="204">
        <f t="shared" si="1"/>
        <v>0</v>
      </c>
      <c r="K14" s="99"/>
      <c r="L14" s="99"/>
      <c r="M14" s="204">
        <f t="shared" si="2"/>
        <v>0</v>
      </c>
      <c r="N14" s="99"/>
      <c r="O14" s="99"/>
      <c r="P14" s="204">
        <f t="shared" si="3"/>
        <v>0</v>
      </c>
      <c r="Q14" s="99"/>
      <c r="R14" s="99"/>
      <c r="S14" s="204">
        <f t="shared" si="4"/>
        <v>0</v>
      </c>
      <c r="T14" s="99"/>
      <c r="U14" s="99"/>
      <c r="V14" s="204">
        <f t="shared" si="5"/>
        <v>0</v>
      </c>
      <c r="W14" s="99"/>
      <c r="X14" s="99"/>
      <c r="Y14" s="204">
        <f t="shared" si="6"/>
        <v>0</v>
      </c>
      <c r="Z14" s="99"/>
      <c r="AA14" s="99"/>
      <c r="AB14" s="204">
        <f t="shared" si="7"/>
        <v>0</v>
      </c>
      <c r="AC14" s="99"/>
      <c r="AD14" s="50"/>
      <c r="AE14" s="213">
        <f t="shared" si="8"/>
        <v>0</v>
      </c>
      <c r="AF14" s="217"/>
      <c r="AG14" s="217"/>
      <c r="AH14" s="204">
        <f t="shared" si="9"/>
        <v>0</v>
      </c>
      <c r="AI14" s="99"/>
      <c r="AJ14" s="99"/>
      <c r="AK14" s="204">
        <f t="shared" si="13"/>
        <v>0</v>
      </c>
      <c r="AL14" s="99"/>
      <c r="AM14" s="99"/>
      <c r="AN14" s="204">
        <f t="shared" si="14"/>
        <v>0</v>
      </c>
      <c r="AO14" s="99"/>
      <c r="AP14" s="99"/>
      <c r="AQ14" s="204">
        <f t="shared" si="10"/>
        <v>0</v>
      </c>
      <c r="AR14" s="99"/>
      <c r="AS14" s="99"/>
      <c r="AT14" s="204">
        <f t="shared" si="11"/>
        <v>0</v>
      </c>
      <c r="AU14" s="99"/>
      <c r="AV14" s="50"/>
      <c r="AW14" s="55"/>
      <c r="AX14" s="99"/>
      <c r="AY14" s="50"/>
    </row>
    <row r="15" spans="1:51">
      <c r="B15" s="57"/>
      <c r="C15" s="18"/>
      <c r="D15" s="18"/>
      <c r="E15" s="19"/>
      <c r="F15" s="18"/>
      <c r="G15" s="204">
        <f t="shared" si="0"/>
        <v>0</v>
      </c>
      <c r="H15" s="99"/>
      <c r="I15" s="99"/>
      <c r="J15" s="204">
        <f t="shared" si="1"/>
        <v>0</v>
      </c>
      <c r="K15" s="99"/>
      <c r="L15" s="99"/>
      <c r="M15" s="204">
        <f t="shared" si="2"/>
        <v>0</v>
      </c>
      <c r="N15" s="99"/>
      <c r="O15" s="99"/>
      <c r="P15" s="204">
        <f t="shared" si="3"/>
        <v>0</v>
      </c>
      <c r="Q15" s="99"/>
      <c r="R15" s="99"/>
      <c r="S15" s="204">
        <f t="shared" si="4"/>
        <v>0</v>
      </c>
      <c r="T15" s="99"/>
      <c r="U15" s="99"/>
      <c r="V15" s="204">
        <f t="shared" si="5"/>
        <v>0</v>
      </c>
      <c r="W15" s="99"/>
      <c r="X15" s="99"/>
      <c r="Y15" s="204">
        <f t="shared" si="6"/>
        <v>0</v>
      </c>
      <c r="Z15" s="99"/>
      <c r="AA15" s="99"/>
      <c r="AB15" s="204">
        <f t="shared" si="7"/>
        <v>0</v>
      </c>
      <c r="AC15" s="99"/>
      <c r="AD15" s="50"/>
      <c r="AE15" s="213">
        <f t="shared" si="8"/>
        <v>0</v>
      </c>
      <c r="AF15" s="217"/>
      <c r="AG15" s="217"/>
      <c r="AH15" s="204">
        <f t="shared" si="9"/>
        <v>0</v>
      </c>
      <c r="AI15" s="99"/>
      <c r="AJ15" s="99"/>
      <c r="AK15" s="204">
        <f t="shared" si="13"/>
        <v>0</v>
      </c>
      <c r="AL15" s="99"/>
      <c r="AM15" s="99"/>
      <c r="AN15" s="204">
        <f t="shared" si="14"/>
        <v>0</v>
      </c>
      <c r="AO15" s="99"/>
      <c r="AP15" s="99"/>
      <c r="AQ15" s="204">
        <f t="shared" si="10"/>
        <v>0</v>
      </c>
      <c r="AR15" s="99"/>
      <c r="AS15" s="99"/>
      <c r="AT15" s="204">
        <f t="shared" si="11"/>
        <v>0</v>
      </c>
      <c r="AU15" s="99"/>
      <c r="AV15" s="50"/>
      <c r="AW15" s="55"/>
      <c r="AX15" s="99"/>
      <c r="AY15" s="50"/>
    </row>
    <row r="16" spans="1:51">
      <c r="B16" s="57"/>
      <c r="C16" s="18"/>
      <c r="D16" s="18"/>
      <c r="E16" s="19"/>
      <c r="F16" s="18"/>
      <c r="G16" s="204">
        <f t="shared" si="0"/>
        <v>0</v>
      </c>
      <c r="H16" s="99"/>
      <c r="I16" s="99"/>
      <c r="J16" s="204">
        <f t="shared" si="1"/>
        <v>0</v>
      </c>
      <c r="K16" s="99"/>
      <c r="L16" s="99"/>
      <c r="M16" s="204">
        <f t="shared" si="2"/>
        <v>0</v>
      </c>
      <c r="N16" s="99"/>
      <c r="O16" s="99"/>
      <c r="P16" s="204">
        <f t="shared" si="3"/>
        <v>0</v>
      </c>
      <c r="Q16" s="99"/>
      <c r="R16" s="99"/>
      <c r="S16" s="204">
        <f t="shared" si="4"/>
        <v>0</v>
      </c>
      <c r="T16" s="99"/>
      <c r="U16" s="99"/>
      <c r="V16" s="204">
        <f t="shared" si="5"/>
        <v>0</v>
      </c>
      <c r="W16" s="99"/>
      <c r="X16" s="99"/>
      <c r="Y16" s="204">
        <f t="shared" si="6"/>
        <v>0</v>
      </c>
      <c r="Z16" s="99"/>
      <c r="AA16" s="99"/>
      <c r="AB16" s="204">
        <f t="shared" si="7"/>
        <v>0</v>
      </c>
      <c r="AC16" s="99"/>
      <c r="AD16" s="50"/>
      <c r="AE16" s="213">
        <f t="shared" si="8"/>
        <v>0</v>
      </c>
      <c r="AF16" s="217"/>
      <c r="AG16" s="217"/>
      <c r="AH16" s="204">
        <f t="shared" si="9"/>
        <v>0</v>
      </c>
      <c r="AI16" s="99"/>
      <c r="AJ16" s="99"/>
      <c r="AK16" s="204">
        <f t="shared" si="13"/>
        <v>0</v>
      </c>
      <c r="AL16" s="99"/>
      <c r="AM16" s="99"/>
      <c r="AN16" s="204">
        <f t="shared" si="14"/>
        <v>0</v>
      </c>
      <c r="AO16" s="99"/>
      <c r="AP16" s="99"/>
      <c r="AQ16" s="204">
        <f t="shared" si="10"/>
        <v>0</v>
      </c>
      <c r="AR16" s="99"/>
      <c r="AS16" s="99"/>
      <c r="AT16" s="204">
        <f t="shared" si="11"/>
        <v>0</v>
      </c>
      <c r="AU16" s="99"/>
      <c r="AV16" s="50"/>
      <c r="AW16" s="55"/>
      <c r="AX16" s="99"/>
      <c r="AY16" s="50"/>
    </row>
    <row r="17" spans="1:51">
      <c r="B17" s="58"/>
      <c r="C17" s="35"/>
      <c r="D17" s="35"/>
      <c r="E17" s="36"/>
      <c r="F17" s="35"/>
      <c r="G17" s="204">
        <f t="shared" si="0"/>
        <v>0</v>
      </c>
      <c r="H17" s="99"/>
      <c r="I17" s="99"/>
      <c r="J17" s="204">
        <f t="shared" si="1"/>
        <v>0</v>
      </c>
      <c r="K17" s="99"/>
      <c r="L17" s="99"/>
      <c r="M17" s="204">
        <f t="shared" si="2"/>
        <v>0</v>
      </c>
      <c r="N17" s="99"/>
      <c r="O17" s="99"/>
      <c r="P17" s="204">
        <f t="shared" si="3"/>
        <v>0</v>
      </c>
      <c r="Q17" s="99"/>
      <c r="R17" s="99"/>
      <c r="S17" s="204">
        <f t="shared" si="4"/>
        <v>0</v>
      </c>
      <c r="T17" s="99"/>
      <c r="U17" s="99"/>
      <c r="V17" s="204">
        <f t="shared" si="5"/>
        <v>0</v>
      </c>
      <c r="W17" s="99"/>
      <c r="X17" s="99"/>
      <c r="Y17" s="204">
        <f t="shared" si="6"/>
        <v>0</v>
      </c>
      <c r="Z17" s="99"/>
      <c r="AA17" s="99"/>
      <c r="AB17" s="204">
        <f t="shared" si="7"/>
        <v>0</v>
      </c>
      <c r="AC17" s="99"/>
      <c r="AD17" s="50"/>
      <c r="AE17" s="213">
        <f t="shared" si="8"/>
        <v>0</v>
      </c>
      <c r="AF17" s="217"/>
      <c r="AG17" s="217"/>
      <c r="AH17" s="204">
        <f t="shared" si="9"/>
        <v>0</v>
      </c>
      <c r="AI17" s="99"/>
      <c r="AJ17" s="99"/>
      <c r="AK17" s="204">
        <f t="shared" si="13"/>
        <v>0</v>
      </c>
      <c r="AL17" s="99"/>
      <c r="AM17" s="99"/>
      <c r="AN17" s="204">
        <f t="shared" si="14"/>
        <v>0</v>
      </c>
      <c r="AO17" s="99"/>
      <c r="AP17" s="99"/>
      <c r="AQ17" s="204">
        <f t="shared" si="10"/>
        <v>0</v>
      </c>
      <c r="AR17" s="99"/>
      <c r="AS17" s="99"/>
      <c r="AT17" s="204">
        <f t="shared" si="11"/>
        <v>0</v>
      </c>
      <c r="AU17" s="99"/>
      <c r="AV17" s="50"/>
      <c r="AW17" s="55"/>
      <c r="AX17" s="99"/>
      <c r="AY17" s="50"/>
    </row>
    <row r="18" spans="1:51" ht="17.25">
      <c r="A18" s="33"/>
      <c r="B18" s="300" t="s">
        <v>44</v>
      </c>
      <c r="C18" s="301"/>
      <c r="D18" s="301"/>
      <c r="E18" s="301"/>
      <c r="F18" s="301"/>
      <c r="G18" s="37">
        <f t="shared" ref="G18:AV18" si="16">SUM(G9:G17)</f>
        <v>13319715.050000001</v>
      </c>
      <c r="H18" s="37">
        <f t="shared" si="16"/>
        <v>11099761.1675</v>
      </c>
      <c r="I18" s="37">
        <f t="shared" si="16"/>
        <v>2219953.8824999994</v>
      </c>
      <c r="J18" s="37">
        <f t="shared" si="16"/>
        <v>7244300.227500001</v>
      </c>
      <c r="K18" s="37">
        <f t="shared" si="16"/>
        <v>6050655.0875000004</v>
      </c>
      <c r="L18" s="37">
        <f t="shared" si="16"/>
        <v>1193645.1400000001</v>
      </c>
      <c r="M18" s="37">
        <f t="shared" si="16"/>
        <v>11186.599999999999</v>
      </c>
      <c r="N18" s="37">
        <f t="shared" si="16"/>
        <v>9338.56</v>
      </c>
      <c r="O18" s="37">
        <f t="shared" si="16"/>
        <v>1848.04</v>
      </c>
      <c r="P18" s="37">
        <f t="shared" si="16"/>
        <v>1647354.7999999998</v>
      </c>
      <c r="Q18" s="37">
        <f t="shared" si="16"/>
        <v>1372795.7</v>
      </c>
      <c r="R18" s="37">
        <f t="shared" si="16"/>
        <v>274559.09999999998</v>
      </c>
      <c r="S18" s="37">
        <f t="shared" si="16"/>
        <v>4400387.9000000004</v>
      </c>
      <c r="T18" s="37">
        <f t="shared" si="16"/>
        <v>3666971.82</v>
      </c>
      <c r="U18" s="37">
        <f t="shared" si="16"/>
        <v>733416.08</v>
      </c>
      <c r="V18" s="37">
        <f t="shared" si="16"/>
        <v>2294885.267</v>
      </c>
      <c r="W18" s="37">
        <f t="shared" si="16"/>
        <v>1912403.0149999999</v>
      </c>
      <c r="X18" s="37">
        <f t="shared" si="16"/>
        <v>382482.25200000004</v>
      </c>
      <c r="Y18" s="37">
        <f t="shared" si="16"/>
        <v>1407845.2930000001</v>
      </c>
      <c r="Z18" s="37">
        <f t="shared" si="16"/>
        <v>1173201.6625000001</v>
      </c>
      <c r="AA18" s="37">
        <f t="shared" si="16"/>
        <v>234643.6305</v>
      </c>
      <c r="AB18" s="37">
        <f t="shared" si="16"/>
        <v>625727.06649999996</v>
      </c>
      <c r="AC18" s="37">
        <f t="shared" si="16"/>
        <v>521442.65749999997</v>
      </c>
      <c r="AD18" s="51">
        <f t="shared" si="16"/>
        <v>104284.40900000001</v>
      </c>
      <c r="AE18" s="213">
        <f t="shared" si="16"/>
        <v>2294885.267</v>
      </c>
      <c r="AF18" s="218">
        <f t="shared" si="16"/>
        <v>1912403.0149999999</v>
      </c>
      <c r="AG18" s="218">
        <f t="shared" si="16"/>
        <v>382482.25200000004</v>
      </c>
      <c r="AH18" s="37">
        <f t="shared" si="16"/>
        <v>75829.264999999999</v>
      </c>
      <c r="AI18" s="37">
        <f t="shared" si="16"/>
        <v>63189.68</v>
      </c>
      <c r="AJ18" s="37">
        <f t="shared" si="16"/>
        <v>12639.585000000001</v>
      </c>
      <c r="AK18" s="37">
        <f t="shared" si="16"/>
        <v>929038.35499999998</v>
      </c>
      <c r="AL18" s="37">
        <f t="shared" si="16"/>
        <v>915009.48750000005</v>
      </c>
      <c r="AM18" s="37">
        <f t="shared" si="16"/>
        <v>14028.8675</v>
      </c>
      <c r="AN18" s="37">
        <f t="shared" si="16"/>
        <v>702997.5575</v>
      </c>
      <c r="AO18" s="37">
        <f t="shared" si="16"/>
        <v>476956.76</v>
      </c>
      <c r="AP18" s="37">
        <f t="shared" si="16"/>
        <v>226040.79749999999</v>
      </c>
      <c r="AQ18" s="37">
        <f t="shared" si="16"/>
        <v>587019.26500000001</v>
      </c>
      <c r="AR18" s="37">
        <f t="shared" si="16"/>
        <v>457247.08750000002</v>
      </c>
      <c r="AS18" s="37">
        <f t="shared" si="16"/>
        <v>129772.17750000001</v>
      </c>
      <c r="AT18" s="37">
        <f t="shared" si="16"/>
        <v>2294884.4424999999</v>
      </c>
      <c r="AU18" s="37">
        <f t="shared" si="16"/>
        <v>1912403.0149999999</v>
      </c>
      <c r="AV18" s="51">
        <f t="shared" si="16"/>
        <v>382481.42750000011</v>
      </c>
      <c r="AW18" s="49" t="s">
        <v>47</v>
      </c>
      <c r="AX18" s="37" t="s">
        <v>47</v>
      </c>
      <c r="AY18" s="51" t="s">
        <v>47</v>
      </c>
    </row>
    <row r="19" spans="1:51">
      <c r="B19" s="300" t="s">
        <v>26</v>
      </c>
      <c r="C19" s="301"/>
      <c r="D19" s="301"/>
      <c r="E19" s="301"/>
      <c r="F19" s="301"/>
      <c r="G19" s="37">
        <f t="shared" ref="G19:AV19" si="17">SUMIF($E9:$E17,"Վարկային ծրագիր",G9:G17)</f>
        <v>8466295.8000000007</v>
      </c>
      <c r="H19" s="37">
        <f t="shared" si="17"/>
        <v>7055246.5</v>
      </c>
      <c r="I19" s="37">
        <f t="shared" si="17"/>
        <v>1411049.3</v>
      </c>
      <c r="J19" s="37">
        <f t="shared" si="17"/>
        <v>4453429.5650000004</v>
      </c>
      <c r="K19" s="37">
        <f t="shared" si="17"/>
        <v>3711189.93</v>
      </c>
      <c r="L19" s="37">
        <f t="shared" si="17"/>
        <v>742239.63500000001</v>
      </c>
      <c r="M19" s="37">
        <f t="shared" si="17"/>
        <v>0</v>
      </c>
      <c r="N19" s="37">
        <f t="shared" si="17"/>
        <v>0</v>
      </c>
      <c r="O19" s="37">
        <f t="shared" si="17"/>
        <v>0</v>
      </c>
      <c r="P19" s="37">
        <f t="shared" si="17"/>
        <v>1005993.7</v>
      </c>
      <c r="Q19" s="37">
        <f t="shared" si="17"/>
        <v>838328.1</v>
      </c>
      <c r="R19" s="37">
        <f t="shared" si="17"/>
        <v>167665.59999999998</v>
      </c>
      <c r="S19" s="37">
        <f t="shared" si="17"/>
        <v>3006874.07</v>
      </c>
      <c r="T19" s="37">
        <f t="shared" si="17"/>
        <v>2505728.4699999997</v>
      </c>
      <c r="U19" s="37">
        <f t="shared" si="17"/>
        <v>501145.59999999998</v>
      </c>
      <c r="V19" s="37">
        <f t="shared" si="17"/>
        <v>1625975.8375000001</v>
      </c>
      <c r="W19" s="37">
        <f t="shared" si="17"/>
        <v>1354979.1775</v>
      </c>
      <c r="X19" s="37">
        <f t="shared" si="17"/>
        <v>270996.65999999997</v>
      </c>
      <c r="Y19" s="37">
        <f t="shared" si="17"/>
        <v>941521.28500000003</v>
      </c>
      <c r="Z19" s="37">
        <f t="shared" si="17"/>
        <v>784598.32250000013</v>
      </c>
      <c r="AA19" s="37">
        <f t="shared" si="17"/>
        <v>156922.96249999999</v>
      </c>
      <c r="AB19" s="37">
        <f t="shared" si="17"/>
        <v>367149.85</v>
      </c>
      <c r="AC19" s="37">
        <f t="shared" si="17"/>
        <v>305959.58249999996</v>
      </c>
      <c r="AD19" s="51">
        <f t="shared" si="17"/>
        <v>61190.267500000002</v>
      </c>
      <c r="AE19" s="213">
        <f t="shared" si="17"/>
        <v>1625975.8375000001</v>
      </c>
      <c r="AF19" s="218">
        <f t="shared" si="17"/>
        <v>1354979.1775</v>
      </c>
      <c r="AG19" s="218">
        <f t="shared" si="17"/>
        <v>270996.65999999997</v>
      </c>
      <c r="AH19" s="37">
        <f t="shared" si="17"/>
        <v>0</v>
      </c>
      <c r="AI19" s="37">
        <f t="shared" si="17"/>
        <v>0</v>
      </c>
      <c r="AJ19" s="37">
        <f t="shared" si="17"/>
        <v>0</v>
      </c>
      <c r="AK19" s="37">
        <f t="shared" si="17"/>
        <v>570702.41</v>
      </c>
      <c r="AL19" s="37">
        <f t="shared" si="17"/>
        <v>564906.17500000005</v>
      </c>
      <c r="AM19" s="37">
        <f t="shared" si="17"/>
        <v>5796.2350000000006</v>
      </c>
      <c r="AN19" s="37">
        <f t="shared" si="17"/>
        <v>578362.01500000001</v>
      </c>
      <c r="AO19" s="37">
        <f t="shared" si="17"/>
        <v>395038.5625</v>
      </c>
      <c r="AP19" s="37">
        <f t="shared" si="17"/>
        <v>183323.45250000001</v>
      </c>
      <c r="AQ19" s="37">
        <f t="shared" si="17"/>
        <v>476911.41249999998</v>
      </c>
      <c r="AR19" s="37">
        <f t="shared" si="17"/>
        <v>395034.44</v>
      </c>
      <c r="AS19" s="37">
        <f t="shared" si="17"/>
        <v>81876.972500000003</v>
      </c>
      <c r="AT19" s="37">
        <f t="shared" si="17"/>
        <v>1625975.8375000001</v>
      </c>
      <c r="AU19" s="37">
        <f t="shared" si="17"/>
        <v>1354979.1775</v>
      </c>
      <c r="AV19" s="51">
        <f t="shared" si="17"/>
        <v>270996.66000000003</v>
      </c>
      <c r="AW19" s="49" t="s">
        <v>47</v>
      </c>
      <c r="AX19" s="37" t="s">
        <v>47</v>
      </c>
      <c r="AY19" s="51" t="s">
        <v>47</v>
      </c>
    </row>
    <row r="20" spans="1:51">
      <c r="B20" s="300" t="s">
        <v>27</v>
      </c>
      <c r="C20" s="301"/>
      <c r="D20" s="301"/>
      <c r="E20" s="301"/>
      <c r="F20" s="301"/>
      <c r="G20" s="37">
        <f t="shared" ref="G20:AV20" si="18">SUMIF($E9:$E17,"Դրամաշնորհային ծրագիր",G9:G17)</f>
        <v>4853419.25</v>
      </c>
      <c r="H20" s="37">
        <f>SUMIF($E9:$E17,"Դրամաշնորհային ծրագիր",H9:H17)</f>
        <v>4044514.6675</v>
      </c>
      <c r="I20" s="37">
        <f t="shared" si="18"/>
        <v>808904.58250000002</v>
      </c>
      <c r="J20" s="37">
        <f t="shared" si="18"/>
        <v>2790870.6625000001</v>
      </c>
      <c r="K20" s="37">
        <f t="shared" si="18"/>
        <v>2339465.1574999997</v>
      </c>
      <c r="L20" s="37">
        <f t="shared" si="18"/>
        <v>451405.50499999995</v>
      </c>
      <c r="M20" s="37">
        <f t="shared" si="18"/>
        <v>11186.599999999999</v>
      </c>
      <c r="N20" s="37">
        <f t="shared" si="18"/>
        <v>9338.56</v>
      </c>
      <c r="O20" s="37">
        <f t="shared" si="18"/>
        <v>1848.04</v>
      </c>
      <c r="P20" s="37">
        <f t="shared" si="18"/>
        <v>641361.1</v>
      </c>
      <c r="Q20" s="37">
        <f t="shared" si="18"/>
        <v>534467.6</v>
      </c>
      <c r="R20" s="37">
        <f t="shared" si="18"/>
        <v>106893.5</v>
      </c>
      <c r="S20" s="37">
        <f t="shared" si="18"/>
        <v>1393513.83</v>
      </c>
      <c r="T20" s="37">
        <f t="shared" si="18"/>
        <v>1161243.3500000001</v>
      </c>
      <c r="U20" s="37">
        <f t="shared" si="18"/>
        <v>232270.47999999998</v>
      </c>
      <c r="V20" s="37">
        <f t="shared" si="18"/>
        <v>668909.42950000009</v>
      </c>
      <c r="W20" s="37">
        <f t="shared" si="18"/>
        <v>557423.83750000002</v>
      </c>
      <c r="X20" s="37">
        <f t="shared" si="18"/>
        <v>111485.59200000002</v>
      </c>
      <c r="Y20" s="37">
        <f t="shared" si="18"/>
        <v>466324.00800000003</v>
      </c>
      <c r="Z20" s="37">
        <f t="shared" si="18"/>
        <v>388603.34</v>
      </c>
      <c r="AA20" s="37">
        <f t="shared" si="18"/>
        <v>77720.668000000005</v>
      </c>
      <c r="AB20" s="37">
        <f t="shared" si="18"/>
        <v>258577.21650000001</v>
      </c>
      <c r="AC20" s="37">
        <f t="shared" si="18"/>
        <v>215483.07500000001</v>
      </c>
      <c r="AD20" s="51">
        <f t="shared" si="18"/>
        <v>43094.141500000005</v>
      </c>
      <c r="AE20" s="213">
        <f t="shared" si="18"/>
        <v>668909.42950000009</v>
      </c>
      <c r="AF20" s="218">
        <f t="shared" si="18"/>
        <v>557423.83750000002</v>
      </c>
      <c r="AG20" s="218">
        <f t="shared" si="18"/>
        <v>111485.59200000002</v>
      </c>
      <c r="AH20" s="37">
        <f t="shared" si="18"/>
        <v>75829.264999999999</v>
      </c>
      <c r="AI20" s="37">
        <f t="shared" si="18"/>
        <v>63189.68</v>
      </c>
      <c r="AJ20" s="37">
        <f t="shared" si="18"/>
        <v>12639.585000000001</v>
      </c>
      <c r="AK20" s="37">
        <f t="shared" si="18"/>
        <v>358335.94500000001</v>
      </c>
      <c r="AL20" s="37">
        <f t="shared" si="18"/>
        <v>350103.3125</v>
      </c>
      <c r="AM20" s="37">
        <f t="shared" si="18"/>
        <v>8232.6324999999997</v>
      </c>
      <c r="AN20" s="37">
        <f t="shared" si="18"/>
        <v>124635.54249999998</v>
      </c>
      <c r="AO20" s="37">
        <f t="shared" si="18"/>
        <v>81918.197499999995</v>
      </c>
      <c r="AP20" s="37">
        <f t="shared" si="18"/>
        <v>42717.345000000001</v>
      </c>
      <c r="AQ20" s="37">
        <f t="shared" si="18"/>
        <v>110107.85250000001</v>
      </c>
      <c r="AR20" s="37">
        <f t="shared" si="18"/>
        <v>62212.647499999999</v>
      </c>
      <c r="AS20" s="37">
        <f t="shared" si="18"/>
        <v>47895.205000000002</v>
      </c>
      <c r="AT20" s="37">
        <f t="shared" si="18"/>
        <v>668908.6050000001</v>
      </c>
      <c r="AU20" s="37">
        <f t="shared" si="18"/>
        <v>557423.83750000002</v>
      </c>
      <c r="AV20" s="51">
        <f t="shared" si="18"/>
        <v>111484.7675</v>
      </c>
      <c r="AW20" s="49" t="s">
        <v>47</v>
      </c>
      <c r="AX20" s="37" t="s">
        <v>47</v>
      </c>
      <c r="AY20" s="51" t="s">
        <v>47</v>
      </c>
    </row>
    <row r="21" spans="1:51" ht="17.25" customHeight="1"/>
    <row r="23" spans="1:51">
      <c r="B23" s="106"/>
      <c r="C23" s="80"/>
      <c r="D23" s="81"/>
      <c r="E23" s="83"/>
      <c r="F23" s="83"/>
      <c r="G23" s="83"/>
      <c r="H23" s="83"/>
    </row>
  </sheetData>
  <mergeCells count="26">
    <mergeCell ref="AY6:AY8"/>
    <mergeCell ref="V7:X7"/>
    <mergeCell ref="Y7:AA7"/>
    <mergeCell ref="AB7:AD7"/>
    <mergeCell ref="AH7:AJ7"/>
    <mergeCell ref="AK7:AM7"/>
    <mergeCell ref="AN7:AP7"/>
    <mergeCell ref="AQ7:AS7"/>
    <mergeCell ref="V6:AD6"/>
    <mergeCell ref="AE6:AG7"/>
    <mergeCell ref="AH6:AV6"/>
    <mergeCell ref="AT7:AV7"/>
    <mergeCell ref="B18:F18"/>
    <mergeCell ref="B19:F19"/>
    <mergeCell ref="B20:F20"/>
    <mergeCell ref="AW6:AW8"/>
    <mergeCell ref="AX6:AX8"/>
    <mergeCell ref="M6:O7"/>
    <mergeCell ref="P6:R7"/>
    <mergeCell ref="S6:U7"/>
    <mergeCell ref="B6:C7"/>
    <mergeCell ref="D6:D8"/>
    <mergeCell ref="E6:E8"/>
    <mergeCell ref="F6:F8"/>
    <mergeCell ref="G6:I7"/>
    <mergeCell ref="J6:L7"/>
  </mergeCells>
  <dataValidations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Ձև1_AMD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2025-02-27T13:48:21Z</dcterms:modified>
</cp:coreProperties>
</file>