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2AF98F74-DC51-499D-A153-3D0B4065F849}" xr6:coauthVersionLast="47" xr6:coauthVersionMax="47" xr10:uidLastSave="{00000000-0000-0000-0000-000000000000}"/>
  <bookViews>
    <workbookView xWindow="-120" yWindow="-120" windowWidth="29040" windowHeight="15720" tabRatio="627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state="hidden" r:id="rId7"/>
    <sheet name="Հ7 Ձև1" sheetId="9" r:id="rId8"/>
    <sheet name="Հ7 Ձև2" sheetId="19" state="hidden" r:id="rId9"/>
    <sheet name="Հ7 Ձև3" sheetId="20" state="hidden" r:id="rId10"/>
    <sheet name="Հ8" sheetId="10" state="hidden" r:id="rId11"/>
    <sheet name="Հ9" sheetId="12" state="hidden" r:id="rId12"/>
    <sheet name="Հ10" sheetId="16" r:id="rId13"/>
    <sheet name="Հ11" sheetId="25" r:id="rId14"/>
    <sheet name="Լրացման պահանջներ" sheetId="14" state="hidden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5" l="1"/>
  <c r="L21" i="5"/>
  <c r="M21" i="5"/>
  <c r="N21" i="5"/>
  <c r="J21" i="5"/>
  <c r="K12" i="5"/>
  <c r="K11" i="5" s="1"/>
  <c r="L12" i="5"/>
  <c r="L11" i="5" s="1"/>
  <c r="M12" i="5"/>
  <c r="N12" i="5"/>
  <c r="N11" i="5" s="1"/>
  <c r="J12" i="5"/>
  <c r="M11" i="5" l="1"/>
  <c r="J11" i="5"/>
  <c r="I21" i="22"/>
  <c r="T33" i="9"/>
  <c r="T32" i="9"/>
  <c r="U28" i="9"/>
  <c r="U29" i="9"/>
  <c r="U30" i="9"/>
  <c r="U27" i="9"/>
  <c r="U26" i="9" s="1"/>
  <c r="T28" i="9"/>
  <c r="T29" i="9"/>
  <c r="T30" i="9"/>
  <c r="T27" i="9"/>
  <c r="Q26" i="9"/>
  <c r="I26" i="9"/>
  <c r="H26" i="9"/>
  <c r="AD14" i="9"/>
  <c r="AC14" i="9"/>
  <c r="AD9" i="9"/>
  <c r="AC9" i="9"/>
  <c r="U10" i="9"/>
  <c r="AA9" i="9"/>
  <c r="Z9" i="9"/>
  <c r="U13" i="9"/>
  <c r="T13" i="9"/>
  <c r="T12" i="9"/>
  <c r="T11" i="9"/>
  <c r="T10" i="9"/>
  <c r="T26" i="9" l="1"/>
  <c r="T9" i="9"/>
  <c r="Y9" i="9"/>
  <c r="R14" i="9" l="1"/>
  <c r="I9" i="9"/>
  <c r="AV36" i="9" l="1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V34" i="9"/>
  <c r="AU34" i="9"/>
  <c r="AS34" i="9"/>
  <c r="AR34" i="9"/>
  <c r="AP34" i="9"/>
  <c r="AO34" i="9"/>
  <c r="AM34" i="9"/>
  <c r="AL34" i="9"/>
  <c r="AJ34" i="9"/>
  <c r="AI34" i="9"/>
  <c r="AG34" i="9"/>
  <c r="AF34" i="9"/>
  <c r="AT33" i="9"/>
  <c r="AQ33" i="9"/>
  <c r="AN33" i="9"/>
  <c r="AK33" i="9"/>
  <c r="AH33" i="9"/>
  <c r="AE33" i="9"/>
  <c r="AB33" i="9"/>
  <c r="Y33" i="9"/>
  <c r="V33" i="9"/>
  <c r="U33" i="9"/>
  <c r="P33" i="9"/>
  <c r="M33" i="9"/>
  <c r="J33" i="9"/>
  <c r="G33" i="9"/>
  <c r="AT32" i="9"/>
  <c r="AQ32" i="9"/>
  <c r="AN32" i="9"/>
  <c r="AK32" i="9"/>
  <c r="AH32" i="9"/>
  <c r="AE32" i="9"/>
  <c r="AB32" i="9"/>
  <c r="Y32" i="9"/>
  <c r="V32" i="9"/>
  <c r="U32" i="9"/>
  <c r="P32" i="9"/>
  <c r="M32" i="9"/>
  <c r="J32" i="9"/>
  <c r="G32" i="9"/>
  <c r="AT31" i="9"/>
  <c r="AQ31" i="9"/>
  <c r="AN31" i="9"/>
  <c r="AK31" i="9"/>
  <c r="AH31" i="9"/>
  <c r="AE31" i="9"/>
  <c r="AD31" i="9"/>
  <c r="AC31" i="9"/>
  <c r="AA31" i="9"/>
  <c r="Z31" i="9"/>
  <c r="Y31" i="9" s="1"/>
  <c r="X31" i="9"/>
  <c r="W31" i="9"/>
  <c r="V31" i="9" s="1"/>
  <c r="R31" i="9"/>
  <c r="Q31" i="9"/>
  <c r="O31" i="9"/>
  <c r="N31" i="9"/>
  <c r="L31" i="9"/>
  <c r="K31" i="9"/>
  <c r="I31" i="9"/>
  <c r="H31" i="9"/>
  <c r="H34" i="9" s="1"/>
  <c r="H35" i="9" s="1"/>
  <c r="AT30" i="9"/>
  <c r="AQ30" i="9"/>
  <c r="AN30" i="9"/>
  <c r="AK30" i="9"/>
  <c r="AH30" i="9"/>
  <c r="AE30" i="9"/>
  <c r="AB30" i="9"/>
  <c r="Y30" i="9"/>
  <c r="V30" i="9"/>
  <c r="P30" i="9"/>
  <c r="M30" i="9"/>
  <c r="J30" i="9"/>
  <c r="G30" i="9"/>
  <c r="AT29" i="9"/>
  <c r="AQ29" i="9"/>
  <c r="AN29" i="9"/>
  <c r="AK29" i="9"/>
  <c r="AH29" i="9"/>
  <c r="AE29" i="9"/>
  <c r="AB29" i="9"/>
  <c r="Y29" i="9"/>
  <c r="V29" i="9"/>
  <c r="P29" i="9"/>
  <c r="M29" i="9"/>
  <c r="J29" i="9"/>
  <c r="G29" i="9"/>
  <c r="AT28" i="9"/>
  <c r="AQ28" i="9"/>
  <c r="AN28" i="9"/>
  <c r="AK28" i="9"/>
  <c r="AH28" i="9"/>
  <c r="AE28" i="9"/>
  <c r="AB28" i="9"/>
  <c r="Y28" i="9"/>
  <c r="V28" i="9"/>
  <c r="P28" i="9"/>
  <c r="M28" i="9"/>
  <c r="J28" i="9"/>
  <c r="G28" i="9"/>
  <c r="AT27" i="9"/>
  <c r="AQ27" i="9"/>
  <c r="AN27" i="9"/>
  <c r="AK27" i="9"/>
  <c r="AH27" i="9"/>
  <c r="AE27" i="9"/>
  <c r="AB27" i="9"/>
  <c r="Y27" i="9"/>
  <c r="V27" i="9"/>
  <c r="P27" i="9"/>
  <c r="M27" i="9"/>
  <c r="J27" i="9"/>
  <c r="G27" i="9"/>
  <c r="AT26" i="9"/>
  <c r="AT34" i="9" s="1"/>
  <c r="AQ26" i="9"/>
  <c r="AQ34" i="9" s="1"/>
  <c r="AN26" i="9"/>
  <c r="AN34" i="9" s="1"/>
  <c r="AK26" i="9"/>
  <c r="AH26" i="9"/>
  <c r="AH34" i="9" s="1"/>
  <c r="AE26" i="9"/>
  <c r="AE34" i="9" s="1"/>
  <c r="AD26" i="9"/>
  <c r="AD34" i="9" s="1"/>
  <c r="AD35" i="9" s="1"/>
  <c r="AC26" i="9"/>
  <c r="AA26" i="9"/>
  <c r="AA34" i="9" s="1"/>
  <c r="AA35" i="9" s="1"/>
  <c r="Z26" i="9"/>
  <c r="X26" i="9"/>
  <c r="X34" i="9" s="1"/>
  <c r="X35" i="9" s="1"/>
  <c r="W26" i="9"/>
  <c r="R26" i="9"/>
  <c r="O26" i="9"/>
  <c r="N26" i="9"/>
  <c r="L26" i="9"/>
  <c r="K26" i="9"/>
  <c r="J26" i="9" s="1"/>
  <c r="I34" i="9"/>
  <c r="I35" i="9" s="1"/>
  <c r="X9" i="9"/>
  <c r="W9" i="9"/>
  <c r="AA14" i="9"/>
  <c r="AA17" i="9" s="1"/>
  <c r="AA18" i="9" s="1"/>
  <c r="Z14" i="9"/>
  <c r="X14" i="9"/>
  <c r="W14" i="9"/>
  <c r="U16" i="9"/>
  <c r="T16" i="9"/>
  <c r="U15" i="9"/>
  <c r="T15" i="9"/>
  <c r="U11" i="9"/>
  <c r="U12" i="9"/>
  <c r="AV17" i="9"/>
  <c r="AU17" i="9"/>
  <c r="AS17" i="9"/>
  <c r="AR17" i="9"/>
  <c r="AP17" i="9"/>
  <c r="AO17" i="9"/>
  <c r="AM17" i="9"/>
  <c r="AL17" i="9"/>
  <c r="AJ17" i="9"/>
  <c r="AI17" i="9"/>
  <c r="AG17" i="9"/>
  <c r="AF17" i="9"/>
  <c r="Z17" i="9"/>
  <c r="Z18" i="9" s="1"/>
  <c r="Q14" i="9"/>
  <c r="R9" i="9"/>
  <c r="R17" i="9" s="1"/>
  <c r="R18" i="9" s="1"/>
  <c r="Q9" i="9"/>
  <c r="O14" i="9"/>
  <c r="N14" i="9"/>
  <c r="M11" i="9"/>
  <c r="O9" i="9"/>
  <c r="O17" i="9" s="1"/>
  <c r="O18" i="9" s="1"/>
  <c r="N9" i="9"/>
  <c r="AB31" i="9" l="1"/>
  <c r="J31" i="9"/>
  <c r="M31" i="9"/>
  <c r="O34" i="9"/>
  <c r="O35" i="9" s="1"/>
  <c r="L34" i="9"/>
  <c r="L35" i="9" s="1"/>
  <c r="N17" i="9"/>
  <c r="N18" i="9" s="1"/>
  <c r="Q17" i="9"/>
  <c r="Q18" i="9" s="1"/>
  <c r="V26" i="9"/>
  <c r="V34" i="9" s="1"/>
  <c r="V35" i="9" s="1"/>
  <c r="AB26" i="9"/>
  <c r="AB34" i="9" s="1"/>
  <c r="AB35" i="9" s="1"/>
  <c r="U31" i="9"/>
  <c r="U34" i="9" s="1"/>
  <c r="U35" i="9" s="1"/>
  <c r="AC17" i="9"/>
  <c r="AC18" i="9" s="1"/>
  <c r="AK34" i="9"/>
  <c r="G31" i="9"/>
  <c r="X17" i="9"/>
  <c r="X18" i="9" s="1"/>
  <c r="J34" i="9"/>
  <c r="J35" i="9" s="1"/>
  <c r="G26" i="9"/>
  <c r="Y26" i="9"/>
  <c r="Y34" i="9" s="1"/>
  <c r="Y35" i="9" s="1"/>
  <c r="AD17" i="9"/>
  <c r="AD18" i="9" s="1"/>
  <c r="U14" i="9"/>
  <c r="T14" i="9"/>
  <c r="U9" i="9"/>
  <c r="S32" i="9"/>
  <c r="P31" i="9"/>
  <c r="R34" i="9"/>
  <c r="R35" i="9" s="1"/>
  <c r="S33" i="9"/>
  <c r="T31" i="9"/>
  <c r="S28" i="9"/>
  <c r="S30" i="9"/>
  <c r="S29" i="9"/>
  <c r="P26" i="9"/>
  <c r="M26" i="9"/>
  <c r="M34" i="9" s="1"/>
  <c r="M35" i="9" s="1"/>
  <c r="S27" i="9"/>
  <c r="Q34" i="9"/>
  <c r="Q35" i="9" s="1"/>
  <c r="AC34" i="9"/>
  <c r="AC35" i="9" s="1"/>
  <c r="N34" i="9"/>
  <c r="N35" i="9" s="1"/>
  <c r="Z34" i="9"/>
  <c r="Z35" i="9" s="1"/>
  <c r="K34" i="9"/>
  <c r="K35" i="9" s="1"/>
  <c r="W34" i="9"/>
  <c r="W35" i="9" s="1"/>
  <c r="W17" i="9"/>
  <c r="W18" i="9" s="1"/>
  <c r="S31" i="9" l="1"/>
  <c r="T34" i="9"/>
  <c r="T35" i="9" s="1"/>
  <c r="U17" i="9"/>
  <c r="U18" i="9" s="1"/>
  <c r="G34" i="9"/>
  <c r="G35" i="9" s="1"/>
  <c r="T17" i="9"/>
  <c r="T18" i="9" s="1"/>
  <c r="P34" i="9"/>
  <c r="P35" i="9" s="1"/>
  <c r="S26" i="9"/>
  <c r="S34" i="9" l="1"/>
  <c r="S35" i="9" s="1"/>
  <c r="I19" i="22"/>
  <c r="J21" i="22"/>
  <c r="J19" i="22" s="1"/>
  <c r="K21" i="22"/>
  <c r="K19" i="22" s="1"/>
  <c r="L21" i="22"/>
  <c r="L19" i="22" s="1"/>
  <c r="H21" i="22"/>
  <c r="H19" i="22" s="1"/>
  <c r="L11" i="22"/>
  <c r="L9" i="22" s="1"/>
  <c r="L6" i="22" s="1"/>
  <c r="K11" i="22"/>
  <c r="K9" i="22" s="1"/>
  <c r="K6" i="22" s="1"/>
  <c r="J11" i="22"/>
  <c r="J9" i="22" s="1"/>
  <c r="J6" i="22" s="1"/>
  <c r="I11" i="22"/>
  <c r="I9" i="22" s="1"/>
  <c r="H11" i="22"/>
  <c r="H9" i="22" s="1"/>
  <c r="J8" i="1"/>
  <c r="K8" i="1"/>
  <c r="H8" i="1"/>
  <c r="I8" i="1"/>
  <c r="G8" i="1"/>
  <c r="I25" i="22" l="1"/>
  <c r="I6" i="22"/>
  <c r="H6" i="22"/>
  <c r="H25" i="22"/>
  <c r="L25" i="22"/>
  <c r="K25" i="22"/>
  <c r="J25" i="22"/>
  <c r="L14" i="9" l="1"/>
  <c r="K14" i="9"/>
  <c r="L9" i="9"/>
  <c r="L17" i="9" s="1"/>
  <c r="L18" i="9" s="1"/>
  <c r="K9" i="9"/>
  <c r="K17" i="9" s="1"/>
  <c r="K18" i="9" s="1"/>
  <c r="I14" i="9" l="1"/>
  <c r="I17" i="9" s="1"/>
  <c r="I18" i="9" s="1"/>
  <c r="H14" i="9"/>
  <c r="G14" i="9" s="1"/>
  <c r="H9" i="9"/>
  <c r="H17" i="9" l="1"/>
  <c r="H18" i="9" s="1"/>
  <c r="G9" i="9"/>
  <c r="G17" i="9" s="1"/>
  <c r="G18" i="9" s="1"/>
  <c r="G17" i="19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G19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V9" i="9"/>
  <c r="S9" i="9"/>
  <c r="P9" i="9"/>
  <c r="M9" i="9"/>
  <c r="J9" i="9"/>
  <c r="AO17" i="19" l="1"/>
  <c r="AR17" i="19"/>
  <c r="K17" i="19"/>
  <c r="Z17" i="19"/>
  <c r="N17" i="19"/>
  <c r="AC17" i="19"/>
  <c r="W17" i="19"/>
  <c r="AF17" i="19"/>
  <c r="P17" i="9"/>
  <c r="P18" i="9" s="1"/>
  <c r="AI17" i="19"/>
  <c r="AL17" i="19"/>
  <c r="T17" i="19"/>
  <c r="S17" i="9"/>
  <c r="S18" i="9" s="1"/>
  <c r="AK17" i="9"/>
  <c r="AN17" i="9"/>
  <c r="M17" i="9"/>
  <c r="M18" i="9" s="1"/>
  <c r="AE17" i="9"/>
  <c r="AQ17" i="9"/>
  <c r="J17" i="9"/>
  <c r="J18" i="9" s="1"/>
  <c r="AH17" i="9"/>
  <c r="AT17" i="9"/>
  <c r="AB17" i="9"/>
  <c r="AB18" i="9" s="1"/>
  <c r="Y17" i="9"/>
  <c r="Y18" i="9" s="1"/>
  <c r="V17" i="9"/>
  <c r="V18" i="9" s="1"/>
  <c r="R12" i="20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Q17" i="19" l="1"/>
  <c r="H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<sst xmlns="http://schemas.openxmlformats.org/spreadsheetml/2006/main" count="634" uniqueCount="300">
  <si>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</si>
  <si>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</si>
  <si>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</si>
  <si>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</si>
  <si>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</si>
  <si>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</si>
  <si>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</si>
  <si>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</si>
  <si>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</si>
  <si>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</si>
  <si>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</si>
  <si>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</si>
  <si>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</si>
  <si>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</si>
  <si>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</si>
  <si>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</si>
  <si>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</si>
  <si>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</si>
  <si>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</si>
  <si>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</si>
  <si>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</si>
  <si>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</si>
  <si>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</si>
  <si>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</si>
  <si>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</si>
  <si>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</si>
  <si>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</si>
  <si>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</si>
  <si>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</si>
  <si>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</si>
  <si>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</si>
  <si>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</si>
  <si>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</si>
  <si>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</si>
  <si>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</si>
  <si>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</si>
  <si>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</si>
  <si>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</si>
  <si>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</si>
  <si>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</si>
  <si>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</si>
  <si>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</si>
  <si>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</si>
  <si>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</si>
  <si>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</si>
  <si>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</si>
  <si>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</si>
  <si>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</si>
  <si>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</si>
  <si>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</si>
  <si>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</si>
  <si>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</si>
  <si>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</si>
  <si>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</si>
  <si>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</si>
  <si>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</si>
  <si>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</si>
  <si>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</si>
  <si>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</si>
  <si>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</si>
  <si>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</si>
  <si>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</si>
  <si>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</si>
  <si>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</si>
  <si>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</si>
  <si>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</si>
  <si>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</si>
  <si>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</si>
  <si>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</si>
  <si>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</si>
  <si>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</si>
  <si>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</si>
  <si>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</si>
  <si>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</si>
  <si>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</si>
  <si>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</si>
  <si>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</si>
  <si>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</si>
  <si>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</si>
  <si>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</si>
  <si>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</si>
  <si>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</si>
  <si>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</si>
  <si>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</si>
  <si>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</si>
  <si>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</si>
  <si>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</si>
  <si>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</si>
  <si>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</si>
  <si>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</si>
  <si>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</si>
  <si>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</si>
  <si>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</si>
  <si>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</si>
  <si>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</si>
  <si>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</si>
  <si>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</si>
  <si>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</si>
  <si>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</si>
  <si>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</si>
  <si>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</si>
  <si>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</si>
  <si>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</si>
  <si>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</si>
  <si>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</si>
  <si>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</si>
  <si>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</si>
  <si>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</si>
  <si>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</si>
  <si>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</si>
  <si>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</si>
  <si>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</si>
  <si>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</si>
  <si>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</si>
  <si>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</si>
  <si>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</si>
  <si>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</si>
  <si>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</si>
  <si>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</si>
  <si>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</si>
  <si>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</si>
  <si>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</si>
  <si>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</si>
  <si>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</si>
  <si>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</si>
  <si>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</si>
  <si>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</si>
  <si>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</si>
  <si>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</si>
  <si>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</si>
  <si>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</si>
  <si>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</si>
  <si>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</si>
  <si>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</si>
  <si>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</si>
  <si>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</si>
  <si>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</si>
  <si>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</si>
  <si>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</si>
  <si>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</si>
  <si>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</si>
  <si>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</si>
  <si>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</si>
  <si>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</si>
  <si>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</si>
  <si>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</si>
  <si>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</si>
  <si>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</si>
  <si>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</si>
  <si>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</si>
  <si>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</si>
  <si>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</si>
  <si>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</si>
  <si>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</si>
  <si>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</si>
  <si>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</si>
  <si>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</si>
  <si>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</si>
  <si>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</si>
  <si>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</si>
  <si>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</si>
  <si>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</si>
  <si>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Միջոցառման նախատեսվող ավարտի տարեթիվ</t>
  </si>
  <si>
    <t>Արտարժույթ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</si>
  <si>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</si>
  <si>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</si>
  <si>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</si>
  <si>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</si>
  <si>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</si>
  <si>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</si>
  <si>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</si>
  <si>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</si>
  <si>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</si>
  <si>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</si>
  <si>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</si>
  <si>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</si>
  <si>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</si>
  <si>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</si>
  <si>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</si>
  <si>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</si>
  <si>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</si>
  <si>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</si>
  <si>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</si>
  <si>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</si>
  <si>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t xml:space="preserve"> Ծրագրի/միջոցառման դասիչը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</si>
  <si>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</si>
  <si>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</si>
  <si>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</si>
  <si>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Ծրագրի նպատակը/Միջոցառման նկարագրությունը</t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</si>
  <si>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</si>
  <si>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</si>
  <si>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</si>
  <si>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</si>
  <si>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</si>
  <si>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</si>
  <si>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</si>
  <si>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</si>
  <si>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</si>
  <si>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</si>
  <si>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</si>
  <si>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</si>
  <si>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</si>
  <si>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</si>
  <si>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</si>
  <si>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ՏԿԵՆ</t>
  </si>
  <si>
    <t>Քաղաքային զարգացում</t>
  </si>
  <si>
    <t>Ասիական զարգացման բանկի աջակցությամբ իրականացվող քաղաքային զարգացման ներդրումային ծրագրի համակարգում և կառավարում</t>
  </si>
  <si>
    <t>Քաղաքային ենթակառուցվածքների զարգացում</t>
  </si>
  <si>
    <t>Ասիական զարգացման բանկի աջակցությամբ իրականացվող քաղաքային զարգացման ներդրումային ծրագիր</t>
  </si>
  <si>
    <t xml:space="preserve">Ծրագիրն ուղղակիորեն բխում է Հայաստանի Հանրապետության կառավարության 2021-2026թթ. Ծրագրի 3. Ենթակառուցվածքների զարգացում կետից, մասնավորապես 3.2 ենթակետից՝ Ճանապարհաշինություն, որտեղ կարևորվում է նոր ճանապարհների՝ հատկապես կամուրջների և թունելների կառուցումը: 
</t>
  </si>
  <si>
    <t xml:space="preserve">Ծրագրի իրականացումը համապատասխանում է ՄԱԿ-ի կայուն զարգացման հետևյալ նպատակների հետ՝    9. Մշակել որակյալ, հուսալի, կայուն և դիմակայուն, այդ թվում՝ տարածաշրջանային և անդրսահմանային ենթակառուցվածքներ՝ օժանդակելու տնտեսական զարգացմանը և մարդկանց բարեկեցությանը, ուշադրության կենտրոնում պահելով մատչելի և արդարացի հասանելիություն բոլորի համար /9.1/:                            11. Կայուն քաղաքներ և համայնքներ.
Քաղաքները դարձնել ներառական, դիմակայուն, անվտանգ և կայուն /11.2/,       </t>
  </si>
  <si>
    <t>այո</t>
  </si>
  <si>
    <t>Ասիական զարգացման բանկի աջակցությամբ իրականացվող քաղաքային զարգացման ներդրումային ծրագրի շրջանակներում ճանապարհային շինարարություն</t>
  </si>
  <si>
    <t>ԱՇԽԱՏԱՆՔԻ ՎԱՐՁԱՏՐՈՒԹՅՈՒՆ,ԴՐԱՄՈՎ ՎՃԱՐՎՈՂ ԱՇԽԱՏԱՎԱՐՁԵՐ ԵՎ ՀԱՎԵԼԱՎՃԱՐՆԵՐ, այդ թվում՝
Աշխատողների աշխատավարձեր և հավելավճարներ</t>
  </si>
  <si>
    <t>ԴՐԱՄԱՇՆՈՐՀՆԵՐ,  Այլ կապիտալ դրամաշնորհներ</t>
  </si>
  <si>
    <t>ԱՅԼ ԾԱԽՍԵՐ,</t>
  </si>
  <si>
    <t xml:space="preserve"> Հարկեր, պարտադիր վճարներ և տույժեր, որոնք կառավարման տարբեր մակարդակների կողմից կիրառվում են միմյանց նկատմամբ</t>
  </si>
  <si>
    <t xml:space="preserve">ՀԻՄՆԱԿԱՆ ՄԻՋՈՑՆԵՐ, այդ թվում՝
ՇԵՆՔԵՐ ԵՎ ՇԻՆՈՒԹՅՈՒՆՆԵՐ, այդ թվում՝
Շենքերի և շինությունների շինարարություն </t>
  </si>
  <si>
    <t>ԱՅԼ ՀԻՄՆԱԿԱՆ ՄԻՋՈՑՆԵՐ - Նախագծահետազոտական ծախսեր</t>
  </si>
  <si>
    <t>Շինարարական աշխատանքների ընթացքում հայտնաբերված գեոլոգիական անհամապատասխանությամբ առաջ եկած դժվարություններ և մեթոդների փոփոխության անհրաժեշտություն</t>
  </si>
  <si>
    <t>Աշխատանքների արժեքի մեծացում և ժամկետի երկարաձգում</t>
  </si>
  <si>
    <t>Մինչ շինարարությունը մասնագիտական խմբերի ներգրավում տարածքում առկա գեոլոգիական ռիսկերի ուսումնասիրության համար, հեղինակային հսկողության պայմանագրերի առկայություն։</t>
  </si>
  <si>
    <t>Բոլոր կոմունիկացիաների սեփականատերերի և պատասխանատու գերատեսչությունների ներգրավվածություն և աջակցություն։</t>
  </si>
  <si>
    <t>Օտարման գործընթացի և շինարարության մեկնարկի ձգձգում</t>
  </si>
  <si>
    <t>Հանրության գերակա շահի մասին ՀՀ Կառավարության որոշման հիմքով, օտարման գործընթացին պետական գերատեսչությունների աջակցություն, շինարարական աշխատանքների անխափան մեկնարկ անկախ՝ օտարման գործընթացից</t>
  </si>
  <si>
    <t>/Ծրագրի անվանումը/Քաղաքային զարգացում</t>
  </si>
  <si>
    <t>/Միջոցառման անվանումը/Ասիական զարգացման բանկի աջակցությամբ իրականացվող քաղաքային զարգացման ներդրումային ծրագրի համակարգում և կառավարում</t>
  </si>
  <si>
    <t>04</t>
  </si>
  <si>
    <t>05</t>
  </si>
  <si>
    <t>01</t>
  </si>
  <si>
    <t>/Կատարող մարմնի անվանումը/ՏԿԵՆ</t>
  </si>
  <si>
    <t>ԱՇԽԱՏԱՆՔԻ ՎԱՐՁԱՏՐՈՒԹՅՈՒՆ,ԴՐԱՄՈՎ ՎՃԱՐՎՈՂ ԱՇԽԱՏԱՎԱՐՁԵՐ ԵՎ ՀԱՎԵԼԱՎՃԱՐՆԵՐ, այդ թվում՝
Աշխատողների աշխատավարձեր և հավելավճարներ-4111</t>
  </si>
  <si>
    <t>ԴՐԱՄԱՇՆՈՐՀՆԵՐ,  Այլ կապիտալ դրամաշնորհներ-4657</t>
  </si>
  <si>
    <t>ԱՅԼ ԾԱԽՍԵՐ-4861</t>
  </si>
  <si>
    <t>Հարկեր, պարտադիր վճարներ և տույժեր, որոնք կառավարման տարբեր մակարդակների կողմից կիրառվում են միմյանց նկատմամբ-4824</t>
  </si>
  <si>
    <t>/Միջոցառման անվանումը/Ասիական զարգացման բանկի աջակցությամբ իրականացվող քաղաքային զարգացման ներդրումային ծրագրի շրջանակներում ճանապարհային շինարարություն</t>
  </si>
  <si>
    <t>ՀԻՄՆԱԿԱՆ ՄԻՋՈՑՆԵՐ, այդ թվում՝
ՇԵՆՔԵՐ ԵՎ ՇԻՆՈՒԹՅՈՒՆՆԵՐ, այդ թվում՝
Շենքերի և շինությունների շինարարություն -5112</t>
  </si>
  <si>
    <t>ԱՅԼ ՀԻՄՆԱԿԱՆ ՄԻՋՈՑՆԵՐ - Նախագծահետազոտական ծախսեր-5134</t>
  </si>
  <si>
    <t>Երևան համայնք</t>
  </si>
  <si>
    <t>ՏԿԵՆ/ Քաղաքային զարգացում/ Ասիական զարգացման բանկի աջակցությամբ իրա կանացվող քաղաքային զարգացման ներդրումային ծրագրի համակարգում և կառավարում</t>
  </si>
  <si>
    <t>Քաղաքային զարգացման ներդրումային ծրագրի համակարգում և կառավարում</t>
  </si>
  <si>
    <t>ՏԿԵՆ/ Քաղաքային զարգացում/ Ասիական զարգացման բանկի աջակցությամբ իրականացվող քաղաքային զարգացման ներդրումային ծրագրի շրջանակներում ճանապարհային շինարարություն</t>
  </si>
  <si>
    <t xml:space="preserve"> Քաղաքային ենթակառուցվածքների զարգացում/ քաղաքային զարգացման ներդրումային ծրագրի համակարգում և կառավարում</t>
  </si>
  <si>
    <t xml:space="preserve"> Քաղաքային ենթակառուցվածքների զարգացում/ քաղաքային զարգացման ներդրումային ծրագրի շրջանակներում ճանապարհային շինարարություն</t>
  </si>
  <si>
    <t>Քաղաքային ենթակառուցվածքների արդիականացում և բարելավում/ Տրանսֆերտների տրամադրում</t>
  </si>
  <si>
    <t>Քաղաքային զարգացման ներդրումային ծրագրի շրջանակներում ճանապարհային շինարարություն</t>
  </si>
  <si>
    <t>Ընթացիկ</t>
  </si>
  <si>
    <t>Կապիտալ</t>
  </si>
  <si>
    <t>Միջազգային համաձայնագիր</t>
  </si>
  <si>
    <t>Վարկ, ՀՀ կառավարության համաֆինանսվորում</t>
  </si>
  <si>
    <t>ԱՄՆ դոլար</t>
  </si>
  <si>
    <t>Տարածքում առկա կոմունիկացիաներ և ենթակառուցվածքներ</t>
  </si>
  <si>
    <t>Ծրագրով նախատեսված ամբողջ գումարը, ԱՄՆ դոլար</t>
  </si>
  <si>
    <t>հազ. ՀՀ դրամ</t>
  </si>
  <si>
    <t>Ծրագրով նախատեսված ամբողջ գումարը, հազար ՀՀ դրամ</t>
  </si>
  <si>
    <t>85,670.0 հազար ԱՄՆ դոլար համարժեք 34,040,974.5 հազար ՀՀ դրամ</t>
  </si>
  <si>
    <t>43,950.0 հազար ԱՄՆ դոլար համարժեք 17,463,800.7 հազար ՀՀ դրամ</t>
  </si>
  <si>
    <t xml:space="preserve">Քաղաքային զարգացման ներդրումային ծրագրի շրջանակներում համակարգում և կառավարում </t>
  </si>
  <si>
    <t xml:space="preserve">Տրանսֆերտների տրամադրում </t>
  </si>
  <si>
    <t>ՀՀ բնակչություն</t>
  </si>
  <si>
    <t>Ֆինանսական աուդիտ, հատ</t>
  </si>
  <si>
    <t>ÐúîÌ ³ñï³ùÇÝ ÙáÝÇïáñÇÝ·, տոկոս</t>
  </si>
  <si>
    <t xml:space="preserve">Քաղաքային զարգացման ներդրումային ծրագրի շրջանակներում ճանապարհային շինարարություն </t>
  </si>
  <si>
    <t>Իսակով-Արշակունյաց  ճանապարհահատվածի կառուցում, տոկոս</t>
  </si>
  <si>
    <t>Կոմիտասի անվան զբոսայգու Ý³Ë³·Í³ÛÇÝ ³ßË³ï³ÝùÝ»ñ, տոկոս</t>
  </si>
  <si>
    <t>Հողի օտարման և տարաբնակեցման ծրագիր (ÐúîÌ), հատ</t>
  </si>
  <si>
    <t>Իսակով-Արշակունյաց  ճանապարհահատվածի կառուցման տեխնիկական հսկողություն, ամիս</t>
  </si>
  <si>
    <t>Տարածքային կառավարման և ենթակառուծվածքների նախարարություն</t>
  </si>
  <si>
    <t xml:space="preserve">Ասիական զարգացման բանկի աջակցությամբ իրականացվող քաղաքային զարգացման ներդրումային ծրագրի ճանապարհային շինարարություն  </t>
  </si>
  <si>
    <t>ՄԱՍ 4. ՊԵՏԱԿԱՆ ՄԱՐՄՆԻ ԳԾՈՎ ԱՐԴՅՈՒՆՔԱՅԻՆ (ԿԱՏԱՐՈՂԱԿԱՆ) ՑՈՒՑԱՆԻՇՆԵՐԸ</t>
  </si>
  <si>
    <t>Հողի օտարման և տարաբնակեցման գնահատումների անհամաձայնություններ</t>
  </si>
  <si>
    <t xml:space="preserve">Տնտեսագիտական դասակարգման </t>
  </si>
  <si>
    <t>Տեսակ</t>
  </si>
  <si>
    <t>Իրավական հիմք</t>
  </si>
  <si>
    <t>Միջոցառման սկզբի տարեթիվ</t>
  </si>
  <si>
    <t>Աղբյուրը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</si>
  <si>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/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</si>
  <si>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/>
    </r>
  </si>
  <si>
    <t>2. Բյուջետային ծրագրերում կատարվող հիմնական փոփոխությունները</t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</si>
  <si>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/>
    </r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</si>
  <si>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/>
    </r>
  </si>
  <si>
    <t xml:space="preserve"> Միջոցառում</t>
  </si>
  <si>
    <t xml:space="preserve"> Ծրագիր</t>
  </si>
  <si>
    <t xml:space="preserve"> ԲԳԿ/Ծրագրի /միջոցառման անվանումը</t>
  </si>
  <si>
    <t xml:space="preserve"> Վերջնական արդյունքի նկարագրությունը/Միջոցառման տեսակը</t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</si>
  <si>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 </t>
    </r>
  </si>
  <si>
    <t>Ծրագրի դասիչը</t>
  </si>
  <si>
    <t>Ծրագրի անվանումը</t>
  </si>
  <si>
    <t>Չափորոշիչը</t>
  </si>
  <si>
    <t>Ցուցանիշը</t>
  </si>
  <si>
    <t>Ժամկետը</t>
  </si>
  <si>
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</si>
  <si>
    <t>Կապը ՄԱԿ-ի կայուն զարգացման նպատակների և ցուցանիշների հետ</t>
  </si>
  <si>
    <t xml:space="preserve"> Տեսակը</t>
  </si>
  <si>
    <t>Արդյունքային չափորոշիչը</t>
  </si>
  <si>
    <t>Իրականացնողը/ ակտիվն օգտագործողը/ շահառուի ընտրության չափորոշիչը</t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</si>
  <si>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</t>
    </r>
  </si>
  <si>
    <t>Տնտեսագիտական դասակարգման</t>
  </si>
  <si>
    <t>Երևույթի հանդես գալու հավանականությունը</t>
  </si>
  <si>
    <t>Ծրագրի ավարտվածության աստիճանը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</si>
</sst>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#,##0.0"/>
  </numFmts>
  <fonts count="7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i/>
      <sz val="8"/>
      <color theme="1"/>
      <name val="GHEA Grapalat"/>
      <family val="3"/>
    </font>
    <font>
      <i/>
      <sz val="9"/>
      <color rgb="FF000000"/>
      <name val="GHEA Grapalat"/>
      <family val="3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sz val="9"/>
      <name val="Times Armenian"/>
      <family val="1"/>
    </font>
    <font>
      <b/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b/>
      <sz val="10"/>
      <color theme="1"/>
      <name val="Times Armenian"/>
      <family val="1"/>
    </font>
    <font>
      <sz val="10"/>
      <color theme="1"/>
      <name val="Times Armenian"/>
      <family val="1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7" fillId="0" borderId="0">
      <alignment horizontal="left" vertical="top" wrapText="1"/>
    </xf>
    <xf numFmtId="0" fontId="28" fillId="0" borderId="0" applyNumberFormat="0" applyFill="0" applyBorder="0" applyAlignment="0" applyProtection="0"/>
    <xf numFmtId="0" fontId="29" fillId="0" borderId="26" applyNumberFormat="0" applyFill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1" fillId="0" borderId="0" applyNumberFormat="0" applyFill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29" applyNumberFormat="0" applyAlignment="0" applyProtection="0"/>
    <xf numFmtId="0" fontId="36" fillId="15" borderId="30" applyNumberFormat="0" applyAlignment="0" applyProtection="0"/>
    <xf numFmtId="0" fontId="37" fillId="15" borderId="29" applyNumberFormat="0" applyAlignment="0" applyProtection="0"/>
    <xf numFmtId="0" fontId="38" fillId="0" borderId="31" applyNumberFormat="0" applyFill="0" applyAlignment="0" applyProtection="0"/>
    <xf numFmtId="0" fontId="39" fillId="16" borderId="32" applyNumberFormat="0" applyAlignment="0" applyProtection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34" applyNumberFormat="0" applyFill="0" applyAlignment="0" applyProtection="0"/>
    <xf numFmtId="0" fontId="42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2" fillId="41" borderId="0" applyNumberFormat="0" applyBorder="0" applyAlignment="0" applyProtection="0"/>
    <xf numFmtId="164" fontId="27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3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3" fillId="0" borderId="0" applyFill="0" applyBorder="0" applyProtection="0">
      <alignment horizontal="right" vertical="top"/>
    </xf>
    <xf numFmtId="43" fontId="57" fillId="0" borderId="0" applyFont="0" applyFill="0" applyBorder="0" applyAlignment="0" applyProtection="0"/>
  </cellStyleXfs>
  <cellXfs count="302">
    <xf numFmtId="0" fontId="0" fillId="0" borderId="0" xfId="0"/>
    <xf numFmtId="0" fontId="0" fillId="0" borderId="0" xfId="0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6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44" fillId="0" borderId="0" xfId="0" applyFont="1" applyAlignment="1">
      <alignment vertical="center"/>
    </xf>
    <xf numFmtId="0" fontId="45" fillId="0" borderId="0" xfId="0" applyFont="1"/>
    <xf numFmtId="0" fontId="46" fillId="0" borderId="0" xfId="0" applyFont="1" applyAlignment="1">
      <alignment vertical="center"/>
    </xf>
    <xf numFmtId="0" fontId="49" fillId="0" borderId="0" xfId="0" applyFont="1"/>
    <xf numFmtId="49" fontId="47" fillId="2" borderId="18" xfId="0" applyNumberFormat="1" applyFont="1" applyFill="1" applyBorder="1" applyAlignment="1">
      <alignment horizontal="center" vertical="center" wrapText="1"/>
    </xf>
    <xf numFmtId="49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vertical="center" textRotation="90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top" wrapText="1"/>
    </xf>
    <xf numFmtId="0" fontId="51" fillId="0" borderId="0" xfId="0" applyFont="1" applyAlignment="1">
      <alignment horizontal="center" vertical="center" wrapText="1"/>
    </xf>
    <xf numFmtId="0" fontId="50" fillId="0" borderId="0" xfId="0" applyFont="1"/>
    <xf numFmtId="1" fontId="50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4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0" fillId="0" borderId="0" xfId="59" applyFont="1" applyFill="1" applyAlignment="1" applyProtection="1">
      <alignment vertical="center"/>
    </xf>
    <xf numFmtId="0" fontId="50" fillId="0" borderId="0" xfId="0" applyFont="1" applyAlignment="1">
      <alignment horizontal="left"/>
    </xf>
    <xf numFmtId="0" fontId="51" fillId="0" borderId="0" xfId="0" applyFont="1"/>
    <xf numFmtId="0" fontId="56" fillId="0" borderId="0" xfId="0" applyFont="1" applyAlignment="1">
      <alignment horizontal="left" vertical="center"/>
    </xf>
    <xf numFmtId="166" fontId="56" fillId="0" borderId="0" xfId="59" applyNumberFormat="1" applyFont="1" applyFill="1" applyAlignment="1" applyProtection="1">
      <alignment horizontal="left" vertical="center"/>
    </xf>
    <xf numFmtId="166" fontId="56" fillId="0" borderId="0" xfId="59" applyNumberFormat="1" applyFont="1" applyFill="1" applyAlignment="1" applyProtection="1">
      <alignment horizontal="left"/>
    </xf>
    <xf numFmtId="43" fontId="56" fillId="0" borderId="0" xfId="59" applyFont="1" applyFill="1" applyAlignment="1" applyProtection="1">
      <alignment horizontal="left"/>
    </xf>
    <xf numFmtId="43" fontId="55" fillId="0" borderId="0" xfId="59" applyFont="1" applyFill="1" applyAlignment="1" applyProtection="1">
      <alignment horizontal="left" vertical="center"/>
    </xf>
    <xf numFmtId="0" fontId="51" fillId="0" borderId="0" xfId="0" applyFont="1" applyAlignment="1">
      <alignment horizontal="left"/>
    </xf>
    <xf numFmtId="1" fontId="50" fillId="42" borderId="7" xfId="0" applyNumberFormat="1" applyFont="1" applyFill="1" applyBorder="1" applyAlignment="1" applyProtection="1">
      <alignment horizontal="center" vertical="center" wrapText="1"/>
      <protection locked="0"/>
    </xf>
    <xf numFmtId="0" fontId="50" fillId="42" borderId="7" xfId="0" applyFont="1" applyFill="1" applyBorder="1" applyAlignment="1" applyProtection="1">
      <alignment horizontal="center" vertical="center" wrapText="1"/>
      <protection locked="0"/>
    </xf>
    <xf numFmtId="0" fontId="11" fillId="42" borderId="7" xfId="0" applyFont="1" applyFill="1" applyBorder="1" applyAlignment="1">
      <alignment horizontal="center" vertical="center" wrapText="1"/>
    </xf>
    <xf numFmtId="43" fontId="11" fillId="42" borderId="7" xfId="0" applyNumberFormat="1" applyFont="1" applyFill="1" applyBorder="1" applyAlignment="1">
      <alignment horizontal="center" vertical="center" wrapText="1"/>
    </xf>
    <xf numFmtId="43" fontId="54" fillId="42" borderId="7" xfId="0" applyNumberFormat="1" applyFont="1" applyFill="1" applyBorder="1" applyAlignment="1">
      <alignment horizontal="center" vertical="center" wrapText="1"/>
    </xf>
    <xf numFmtId="43" fontId="11" fillId="42" borderId="1" xfId="0" applyNumberFormat="1" applyFont="1" applyFill="1" applyBorder="1" applyAlignment="1">
      <alignment horizontal="center" vertical="center" wrapText="1"/>
    </xf>
    <xf numFmtId="0" fontId="59" fillId="0" borderId="0" xfId="0" applyFont="1" applyAlignment="1">
      <alignment horizontal="left" wrapText="1"/>
    </xf>
    <xf numFmtId="0" fontId="58" fillId="0" borderId="0" xfId="0" applyFont="1" applyAlignment="1">
      <alignment horizontal="left" wrapText="1"/>
    </xf>
    <xf numFmtId="0" fontId="60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58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59" fillId="0" borderId="0" xfId="0" applyFont="1" applyAlignment="1">
      <alignment vertical="center"/>
    </xf>
    <xf numFmtId="0" fontId="61" fillId="0" borderId="0" xfId="0" applyFont="1" applyAlignment="1">
      <alignment vertical="center" wrapText="1"/>
    </xf>
    <xf numFmtId="0" fontId="59" fillId="0" borderId="0" xfId="0" applyFont="1" applyAlignment="1">
      <alignment horizontal="left" vertical="center" wrapText="1"/>
    </xf>
    <xf numFmtId="0" fontId="59" fillId="0" borderId="0" xfId="0" applyFont="1" applyAlignment="1">
      <alignment horizontal="center" vertical="center"/>
    </xf>
    <xf numFmtId="0" fontId="62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4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4" fillId="5" borderId="18" xfId="0" applyFont="1" applyFill="1" applyBorder="1" applyAlignment="1">
      <alignment horizontal="center" vertical="center" wrapText="1"/>
    </xf>
    <xf numFmtId="0" fontId="68" fillId="6" borderId="18" xfId="0" applyFont="1" applyFill="1" applyBorder="1" applyAlignment="1">
      <alignment vertical="center" wrapText="1"/>
    </xf>
    <xf numFmtId="0" fontId="68" fillId="6" borderId="1" xfId="0" applyFont="1" applyFill="1" applyBorder="1" applyAlignment="1">
      <alignment vertical="center" wrapText="1"/>
    </xf>
    <xf numFmtId="3" fontId="7" fillId="5" borderId="8" xfId="0" applyNumberFormat="1" applyFont="1" applyFill="1" applyBorder="1" applyAlignment="1">
      <alignment horizontal="center" vertical="center" wrapText="1"/>
    </xf>
    <xf numFmtId="0" fontId="69" fillId="6" borderId="1" xfId="0" applyFont="1" applyFill="1" applyBorder="1" applyAlignment="1">
      <alignment vertical="center" wrapText="1"/>
    </xf>
    <xf numFmtId="0" fontId="6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center" vertical="center" wrapText="1"/>
    </xf>
    <xf numFmtId="167" fontId="7" fillId="6" borderId="19" xfId="0" applyNumberFormat="1" applyFont="1" applyFill="1" applyBorder="1" applyAlignment="1">
      <alignment horizontal="center" vertical="center" wrapText="1"/>
    </xf>
    <xf numFmtId="167" fontId="7" fillId="5" borderId="8" xfId="0" applyNumberFormat="1" applyFont="1" applyFill="1" applyBorder="1" applyAlignment="1">
      <alignment horizontal="center" vertical="center" wrapText="1"/>
    </xf>
    <xf numFmtId="167" fontId="7" fillId="5" borderId="5" xfId="0" applyNumberFormat="1" applyFont="1" applyFill="1" applyBorder="1" applyAlignment="1">
      <alignment horizontal="center" vertical="center" wrapText="1"/>
    </xf>
    <xf numFmtId="167" fontId="4" fillId="6" borderId="1" xfId="0" applyNumberFormat="1" applyFont="1" applyFill="1" applyBorder="1" applyAlignment="1">
      <alignment vertical="center" wrapText="1"/>
    </xf>
    <xf numFmtId="167" fontId="3" fillId="6" borderId="1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vertical="center" wrapText="1"/>
    </xf>
    <xf numFmtId="167" fontId="0" fillId="5" borderId="1" xfId="0" applyNumberFormat="1" applyFill="1" applyBorder="1" applyAlignment="1">
      <alignment horizontal="center"/>
    </xf>
    <xf numFmtId="167" fontId="0" fillId="5" borderId="1" xfId="0" applyNumberFormat="1" applyFill="1" applyBorder="1"/>
    <xf numFmtId="167" fontId="7" fillId="9" borderId="1" xfId="0" applyNumberFormat="1" applyFont="1" applyFill="1" applyBorder="1" applyAlignment="1">
      <alignment vertical="center" wrapText="1"/>
    </xf>
    <xf numFmtId="167" fontId="7" fillId="6" borderId="1" xfId="0" applyNumberFormat="1" applyFont="1" applyFill="1" applyBorder="1" applyAlignment="1">
      <alignment vertical="center" wrapText="1"/>
    </xf>
    <xf numFmtId="167" fontId="11" fillId="6" borderId="1" xfId="0" applyNumberFormat="1" applyFont="1" applyFill="1" applyBorder="1" applyAlignment="1">
      <alignment vertical="center" wrapText="1"/>
    </xf>
    <xf numFmtId="0" fontId="70" fillId="0" borderId="0" xfId="0" applyFont="1" applyAlignment="1">
      <alignment vertical="center"/>
    </xf>
    <xf numFmtId="0" fontId="71" fillId="0" borderId="0" xfId="0" applyFont="1"/>
    <xf numFmtId="0" fontId="72" fillId="7" borderId="0" xfId="0" applyFont="1" applyFill="1" applyAlignment="1">
      <alignment vertical="center"/>
    </xf>
    <xf numFmtId="0" fontId="71" fillId="7" borderId="0" xfId="0" applyFont="1" applyFill="1"/>
    <xf numFmtId="0" fontId="70" fillId="7" borderId="0" xfId="0" applyFont="1" applyFill="1" applyAlignment="1">
      <alignment vertical="center"/>
    </xf>
    <xf numFmtId="0" fontId="71" fillId="0" borderId="0" xfId="0" applyFont="1" applyAlignment="1">
      <alignment vertical="center"/>
    </xf>
    <xf numFmtId="0" fontId="73" fillId="0" borderId="0" xfId="0" applyFont="1" applyAlignment="1">
      <alignment horizontal="left" vertical="top" wrapText="1"/>
    </xf>
    <xf numFmtId="0" fontId="73" fillId="42" borderId="1" xfId="0" applyFont="1" applyFill="1" applyBorder="1" applyAlignment="1">
      <alignment horizontal="center" vertical="center" wrapText="1"/>
    </xf>
    <xf numFmtId="165" fontId="74" fillId="0" borderId="0" xfId="60" applyNumberFormat="1" applyFont="1">
      <alignment horizontal="right" vertical="top"/>
    </xf>
    <xf numFmtId="0" fontId="71" fillId="6" borderId="2" xfId="0" applyFont="1" applyFill="1" applyBorder="1" applyAlignment="1">
      <alignment horizontal="left"/>
    </xf>
    <xf numFmtId="0" fontId="71" fillId="6" borderId="3" xfId="0" applyFont="1" applyFill="1" applyBorder="1" applyAlignment="1">
      <alignment horizontal="center"/>
    </xf>
    <xf numFmtId="0" fontId="71" fillId="6" borderId="1" xfId="0" applyFont="1" applyFill="1" applyBorder="1" applyAlignment="1">
      <alignment horizontal="center"/>
    </xf>
    <xf numFmtId="0" fontId="73" fillId="42" borderId="40" xfId="0" applyFont="1" applyFill="1" applyBorder="1" applyAlignment="1">
      <alignment horizontal="left" vertical="top" wrapText="1"/>
    </xf>
    <xf numFmtId="0" fontId="75" fillId="42" borderId="0" xfId="0" applyFont="1" applyFill="1" applyAlignment="1">
      <alignment horizontal="left" vertical="top" wrapText="1"/>
    </xf>
    <xf numFmtId="0" fontId="73" fillId="42" borderId="0" xfId="0" applyFont="1" applyFill="1" applyAlignment="1">
      <alignment horizontal="left" vertical="top" wrapText="1"/>
    </xf>
    <xf numFmtId="0" fontId="71" fillId="6" borderId="6" xfId="0" applyFont="1" applyFill="1" applyBorder="1" applyAlignment="1">
      <alignment horizontal="center" wrapText="1"/>
    </xf>
    <xf numFmtId="0" fontId="71" fillId="6" borderId="6" xfId="0" applyFont="1" applyFill="1" applyBorder="1" applyAlignment="1">
      <alignment horizontal="center"/>
    </xf>
    <xf numFmtId="0" fontId="71" fillId="6" borderId="1" xfId="0" applyFont="1" applyFill="1" applyBorder="1" applyAlignment="1">
      <alignment horizontal="center" wrapText="1"/>
    </xf>
    <xf numFmtId="0" fontId="71" fillId="6" borderId="3" xfId="0" applyFont="1" applyFill="1" applyBorder="1" applyAlignment="1">
      <alignment horizontal="center" wrapText="1"/>
    </xf>
    <xf numFmtId="0" fontId="71" fillId="6" borderId="3" xfId="0" applyFont="1" applyFill="1" applyBorder="1"/>
    <xf numFmtId="0" fontId="71" fillId="6" borderId="8" xfId="0" applyFont="1" applyFill="1" applyBorder="1"/>
    <xf numFmtId="167" fontId="71" fillId="6" borderId="1" xfId="0" applyNumberFormat="1" applyFont="1" applyFill="1" applyBorder="1" applyAlignment="1">
      <alignment horizontal="center"/>
    </xf>
    <xf numFmtId="0" fontId="76" fillId="0" borderId="0" xfId="0" applyFont="1" applyAlignment="1">
      <alignment vertical="center"/>
    </xf>
    <xf numFmtId="0" fontId="77" fillId="0" borderId="0" xfId="0" applyFont="1"/>
    <xf numFmtId="167" fontId="47" fillId="5" borderId="1" xfId="0" applyNumberFormat="1" applyFont="1" applyFill="1" applyBorder="1" applyAlignment="1">
      <alignment horizontal="center" vertical="center" wrapText="1"/>
    </xf>
    <xf numFmtId="167" fontId="47" fillId="6" borderId="1" xfId="0" applyNumberFormat="1" applyFont="1" applyFill="1" applyBorder="1" applyAlignment="1">
      <alignment horizontal="center" vertical="center" wrapText="1"/>
    </xf>
    <xf numFmtId="167" fontId="47" fillId="5" borderId="8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0" fillId="6" borderId="8" xfId="0" applyFont="1" applyFill="1" applyBorder="1" applyAlignment="1">
      <alignment horizont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67" fillId="6" borderId="2" xfId="0" applyFont="1" applyFill="1" applyBorder="1" applyAlignment="1">
      <alignment horizontal="center" vertical="center" wrapText="1"/>
    </xf>
    <xf numFmtId="0" fontId="67" fillId="6" borderId="8" xfId="0" applyFont="1" applyFill="1" applyBorder="1" applyAlignment="1">
      <alignment horizontal="center" vertical="center" wrapText="1"/>
    </xf>
    <xf numFmtId="49" fontId="66" fillId="2" borderId="16" xfId="0" applyNumberFormat="1" applyFont="1" applyFill="1" applyBorder="1" applyAlignment="1">
      <alignment horizontal="center" vertical="center" wrapText="1"/>
    </xf>
    <xf numFmtId="49" fontId="66" fillId="2" borderId="7" xfId="0" applyNumberFormat="1" applyFont="1" applyFill="1" applyBorder="1" applyAlignment="1">
      <alignment horizontal="center" vertical="center" wrapText="1"/>
    </xf>
    <xf numFmtId="49" fontId="66" fillId="2" borderId="17" xfId="0" applyNumberFormat="1" applyFont="1" applyFill="1" applyBorder="1" applyAlignment="1">
      <alignment horizontal="center" vertical="center" wrapText="1"/>
    </xf>
    <xf numFmtId="49" fontId="66" fillId="2" borderId="38" xfId="0" applyNumberFormat="1" applyFont="1" applyFill="1" applyBorder="1" applyAlignment="1">
      <alignment horizontal="center" vertical="center" wrapText="1"/>
    </xf>
    <xf numFmtId="49" fontId="66" fillId="2" borderId="15" xfId="0" applyNumberFormat="1" applyFont="1" applyFill="1" applyBorder="1" applyAlignment="1">
      <alignment horizontal="center" vertical="center" wrapText="1"/>
    </xf>
    <xf numFmtId="49" fontId="66" fillId="2" borderId="23" xfId="0" applyNumberFormat="1" applyFont="1" applyFill="1" applyBorder="1" applyAlignment="1">
      <alignment horizontal="center" vertical="center" wrapText="1"/>
    </xf>
    <xf numFmtId="49" fontId="66" fillId="2" borderId="36" xfId="0" applyNumberFormat="1" applyFont="1" applyFill="1" applyBorder="1" applyAlignment="1">
      <alignment horizontal="center" vertical="center" wrapText="1"/>
    </xf>
    <xf numFmtId="49" fontId="66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52" fillId="0" borderId="0" xfId="0" applyFont="1"/>
    <xf numFmtId="0" fontId="44" fillId="5" borderId="15" xfId="0" applyFont="1" applyFill="1" applyBorder="1" applyAlignment="1">
      <alignment horizontal="center" vertical="center" wrapText="1"/>
    </xf>
    <xf numFmtId="0" fontId="44" fillId="5" borderId="18" xfId="0" applyFont="1" applyFill="1" applyBorder="1" applyAlignment="1">
      <alignment horizontal="center" vertical="center" wrapText="1"/>
    </xf>
    <xf numFmtId="0" fontId="44" fillId="5" borderId="16" xfId="0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44" fillId="5" borderId="17" xfId="0" applyFont="1" applyFill="1" applyBorder="1" applyAlignment="1">
      <alignment horizontal="center" vertical="center" wrapText="1"/>
    </xf>
    <xf numFmtId="0" fontId="44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71" fillId="6" borderId="1" xfId="0" applyFont="1" applyFill="1" applyBorder="1" applyAlignment="1">
      <alignment horizontal="center"/>
    </xf>
    <xf numFmtId="0" fontId="71" fillId="6" borderId="1" xfId="0" applyFont="1" applyFill="1" applyBorder="1" applyAlignment="1">
      <alignment horizontal="center" wrapText="1"/>
    </xf>
    <xf numFmtId="0" fontId="74" fillId="0" borderId="0" xfId="0" applyFont="1" applyAlignment="1">
      <alignment horizontal="left" vertical="top"/>
    </xf>
    <xf numFmtId="0" fontId="73" fillId="42" borderId="40" xfId="0" applyFont="1" applyFill="1" applyBorder="1" applyAlignment="1">
      <alignment horizontal="center" vertical="top" wrapText="1"/>
    </xf>
    <xf numFmtId="0" fontId="73" fillId="42" borderId="0" xfId="0" applyFont="1" applyFill="1" applyAlignment="1">
      <alignment horizontal="center" vertical="top" wrapText="1"/>
    </xf>
    <xf numFmtId="0" fontId="73" fillId="42" borderId="1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wrapText="1"/>
    </xf>
    <xf numFmtId="0" fontId="71" fillId="6" borderId="3" xfId="0" applyFont="1" applyFill="1" applyBorder="1" applyAlignment="1">
      <alignment horizontal="center" wrapText="1"/>
    </xf>
    <xf numFmtId="0" fontId="71" fillId="6" borderId="8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47" fillId="2" borderId="1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7" fillId="2" borderId="15" xfId="0" applyFont="1" applyFill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horizontal="left" wrapText="1"/>
    </xf>
    <xf numFmtId="0" fontId="47" fillId="0" borderId="0" xfId="0" applyFont="1" applyAlignment="1">
      <alignment wrapText="1"/>
    </xf>
    <xf numFmtId="0" fontId="67" fillId="0" borderId="0" xfId="0" applyFont="1" applyAlignment="1">
      <alignment horizontal="left" vertical="top" wrapText="1"/>
    </xf>
    <xf numFmtId="0" fontId="47" fillId="0" borderId="4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67" fillId="0" borderId="0" xfId="0" applyFont="1" applyAlignment="1">
      <alignment vertical="top" wrapText="1"/>
    </xf>
    <xf numFmtId="0" fontId="60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4" fillId="0" borderId="4" xfId="0" applyFont="1" applyBorder="1" applyAlignment="1">
      <alignment horizontal="left" wrapText="1"/>
    </xf>
    <xf numFmtId="0" fontId="65" fillId="0" borderId="4" xfId="0" applyFont="1" applyBorder="1" applyAlignment="1">
      <alignment horizontal="center" wrapText="1"/>
    </xf>
    <xf numFmtId="0" fontId="65" fillId="0" borderId="0" xfId="0" applyFont="1" applyAlignment="1">
      <alignment horizontal="center" wrapText="1"/>
    </xf>
    <xf numFmtId="0" fontId="65" fillId="0" borderId="4" xfId="0" applyFont="1" applyBorder="1" applyAlignment="1">
      <alignment horizontal="left" wrapText="1"/>
    </xf>
    <xf numFmtId="0" fontId="65" fillId="0" borderId="0" xfId="0" applyFont="1" applyAlignment="1">
      <alignment horizontal="left" wrapText="1"/>
    </xf>
    <xf numFmtId="0" fontId="60" fillId="0" borderId="0" xfId="0" applyFont="1" applyAlignment="1">
      <alignment horizontal="center" wrapText="1"/>
    </xf>
    <xf numFmtId="0" fontId="59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67" fillId="0" borderId="0" xfId="0" applyFont="1" applyAlignment="1">
      <alignment wrapText="1"/>
    </xf>
    <xf numFmtId="0" fontId="67" fillId="0" borderId="0" xfId="0" applyFont="1" applyAlignment="1">
      <alignment horizontal="left" wrapText="1"/>
    </xf>
    <xf numFmtId="0" fontId="58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4" fillId="4" borderId="0" xfId="0" applyFont="1" applyFill="1" applyAlignment="1">
      <alignment horizontal="left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 wrapText="1"/>
    </xf>
    <xf numFmtId="0" fontId="47" fillId="0" borderId="4" xfId="0" applyFont="1" applyBorder="1" applyAlignment="1">
      <alignment horizontal="left" wrapText="1"/>
    </xf>
    <xf numFmtId="0" fontId="63" fillId="0" borderId="12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47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workbookViewId="0">
      <selection activeCell="N12" sqref="N12"/>
    </sheetView>
  </sheetViews>
  <sheetFormatPr defaultColWidth="8.85546875" defaultRowHeight="16.5" x14ac:dyDescent="0.3"/>
  <cols>
    <col min="1" max="2" width="8.85546875" style="74"/>
    <col min="3" max="3" width="14.7109375" style="74" customWidth="1"/>
    <col min="4" max="16384" width="8.85546875" style="74"/>
  </cols>
  <sheetData>
    <row r="2" spans="1:12" x14ac:dyDescent="0.3">
      <c r="A2" s="3" t="s">
        <v>46</v>
      </c>
    </row>
    <row r="4" spans="1:12" ht="27.6" customHeight="1" x14ac:dyDescent="0.3">
      <c r="B4" s="175" t="s">
        <v>280</v>
      </c>
      <c r="C4" s="176"/>
      <c r="D4" s="183" t="s">
        <v>267</v>
      </c>
      <c r="E4" s="184"/>
      <c r="F4" s="184"/>
      <c r="G4" s="184"/>
      <c r="H4" s="184"/>
      <c r="I4" s="185"/>
    </row>
    <row r="6" spans="1:12" x14ac:dyDescent="0.3">
      <c r="A6" s="8" t="s">
        <v>0</v>
      </c>
      <c r="B6" s="9"/>
      <c r="C6" s="9"/>
      <c r="D6" s="10"/>
      <c r="E6" s="10"/>
      <c r="F6" s="10"/>
      <c r="G6" s="10"/>
      <c r="H6" s="10"/>
      <c r="I6" s="10"/>
      <c r="J6" s="7"/>
      <c r="K6" s="7"/>
      <c r="L6" s="7"/>
    </row>
    <row r="8" spans="1:12" x14ac:dyDescent="0.3">
      <c r="A8" s="11" t="s">
        <v>279</v>
      </c>
    </row>
    <row r="9" spans="1:12" ht="31.5" customHeight="1" x14ac:dyDescent="0.3">
      <c r="B9" s="177" t="s">
        <v>205</v>
      </c>
      <c r="C9" s="178"/>
      <c r="D9" s="178"/>
      <c r="E9" s="178"/>
      <c r="F9" s="178"/>
      <c r="G9" s="178"/>
      <c r="H9" s="178"/>
      <c r="I9" s="179"/>
    </row>
    <row r="11" spans="1:12" x14ac:dyDescent="0.3">
      <c r="A11" s="11" t="s">
        <v>278</v>
      </c>
    </row>
    <row r="12" spans="1:12" ht="37.5" customHeight="1" x14ac:dyDescent="0.3">
      <c r="B12" s="180"/>
      <c r="C12" s="181"/>
      <c r="D12" s="181"/>
      <c r="E12" s="181"/>
      <c r="F12" s="181"/>
      <c r="G12" s="181"/>
      <c r="H12" s="181"/>
      <c r="I12" s="182"/>
    </row>
    <row r="14" spans="1:12" x14ac:dyDescent="0.3">
      <c r="A14" s="11" t="s">
        <v>277</v>
      </c>
    </row>
    <row r="15" spans="1:12" ht="46.9" customHeight="1" x14ac:dyDescent="0.3">
      <c r="B15" s="183" t="s">
        <v>268</v>
      </c>
      <c r="C15" s="184"/>
      <c r="D15" s="184"/>
      <c r="E15" s="184"/>
      <c r="F15" s="184"/>
      <c r="G15" s="184"/>
      <c r="H15" s="184"/>
      <c r="I15" s="185"/>
    </row>
    <row r="17" spans="1:9" x14ac:dyDescent="0.3">
      <c r="A17" s="11" t="s">
        <v>276</v>
      </c>
    </row>
    <row r="18" spans="1:9" ht="30.75" customHeight="1" x14ac:dyDescent="0.3">
      <c r="B18" s="180"/>
      <c r="C18" s="181"/>
      <c r="D18" s="181"/>
      <c r="E18" s="181"/>
      <c r="F18" s="181"/>
      <c r="G18" s="181"/>
      <c r="H18" s="181"/>
      <c r="I18" s="182"/>
    </row>
    <row r="22" spans="1:9" x14ac:dyDescent="0.3">
      <c r="B22" s="77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4" t="s">
        <v>118</v>
      </c>
      <c r="B1" s="65"/>
      <c r="C1" s="65"/>
      <c r="D1" s="65"/>
      <c r="E1" s="65"/>
      <c r="F1" s="65"/>
      <c r="G1" s="65"/>
      <c r="H1" s="65"/>
      <c r="I1" s="65"/>
      <c r="J1" s="65"/>
    </row>
    <row r="2" spans="1:19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9" s="56" customFormat="1" ht="17.25" x14ac:dyDescent="0.25">
      <c r="A3" s="64" t="s">
        <v>113</v>
      </c>
      <c r="B3" s="66"/>
      <c r="C3" s="66"/>
      <c r="D3" s="66"/>
      <c r="E3" s="66"/>
      <c r="F3" s="66"/>
      <c r="G3" s="66"/>
      <c r="H3" s="66"/>
      <c r="I3" s="66"/>
      <c r="J3" s="66"/>
      <c r="K3" s="58"/>
      <c r="L3" s="58"/>
      <c r="M3" s="58"/>
    </row>
    <row r="4" spans="1:19" ht="17.25" x14ac:dyDescent="0.25">
      <c r="A4" s="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9" x14ac:dyDescent="0.25"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59" t="s">
        <v>109</v>
      </c>
      <c r="R5" s="259"/>
      <c r="S5" s="259"/>
    </row>
    <row r="6" spans="1:19" ht="33" customHeight="1" x14ac:dyDescent="0.25">
      <c r="B6" s="222" t="s">
        <v>8</v>
      </c>
      <c r="C6" s="222"/>
      <c r="D6" s="222" t="s">
        <v>53</v>
      </c>
      <c r="E6" s="210" t="s">
        <v>107</v>
      </c>
      <c r="F6" s="222" t="s">
        <v>110</v>
      </c>
      <c r="G6" s="222" t="s">
        <v>111</v>
      </c>
      <c r="H6" s="222" t="s">
        <v>129</v>
      </c>
      <c r="I6" s="222" t="s">
        <v>130</v>
      </c>
      <c r="J6" s="222" t="s">
        <v>23</v>
      </c>
      <c r="K6" s="222" t="s">
        <v>17</v>
      </c>
      <c r="L6" s="222"/>
      <c r="M6" s="222"/>
      <c r="N6" s="260" t="s">
        <v>135</v>
      </c>
      <c r="O6" s="261"/>
      <c r="P6" s="261"/>
      <c r="Q6" s="261"/>
      <c r="R6" s="262"/>
      <c r="S6" s="257" t="s">
        <v>112</v>
      </c>
    </row>
    <row r="7" spans="1:19" ht="23.25" customHeight="1" x14ac:dyDescent="0.25">
      <c r="B7" s="222"/>
      <c r="C7" s="222"/>
      <c r="D7" s="222"/>
      <c r="E7" s="263"/>
      <c r="F7" s="222"/>
      <c r="G7" s="222"/>
      <c r="H7" s="222"/>
      <c r="I7" s="222"/>
      <c r="J7" s="222"/>
      <c r="K7" s="26" t="s">
        <v>7</v>
      </c>
      <c r="L7" s="26" t="s">
        <v>103</v>
      </c>
      <c r="M7" s="26" t="s">
        <v>131</v>
      </c>
      <c r="N7" s="59" t="s">
        <v>31</v>
      </c>
      <c r="O7" s="59" t="s">
        <v>32</v>
      </c>
      <c r="P7" s="59" t="s">
        <v>33</v>
      </c>
      <c r="Q7" s="59" t="s">
        <v>106</v>
      </c>
      <c r="R7" s="59" t="s">
        <v>35</v>
      </c>
      <c r="S7" s="258"/>
    </row>
    <row r="8" spans="1:19" ht="110.25" customHeight="1" x14ac:dyDescent="0.25">
      <c r="B8" s="5" t="s">
        <v>2</v>
      </c>
      <c r="C8" s="5" t="s">
        <v>26</v>
      </c>
      <c r="D8" s="222"/>
      <c r="E8" s="263"/>
      <c r="F8" s="57"/>
      <c r="G8" s="57"/>
      <c r="H8" s="6" t="s">
        <v>12</v>
      </c>
      <c r="I8" s="6" t="s">
        <v>12</v>
      </c>
      <c r="J8" s="6" t="s">
        <v>12</v>
      </c>
      <c r="K8" s="6" t="s">
        <v>12</v>
      </c>
      <c r="L8" s="6" t="s">
        <v>12</v>
      </c>
      <c r="M8" s="6" t="s">
        <v>12</v>
      </c>
      <c r="N8" s="6" t="s">
        <v>12</v>
      </c>
      <c r="O8" s="6" t="s">
        <v>12</v>
      </c>
      <c r="P8" s="6" t="s">
        <v>12</v>
      </c>
      <c r="Q8" s="6" t="s">
        <v>12</v>
      </c>
      <c r="R8" s="6" t="s">
        <v>12</v>
      </c>
      <c r="S8" s="258"/>
    </row>
    <row r="9" spans="1:19" x14ac:dyDescent="0.25">
      <c r="B9" s="15"/>
      <c r="C9" s="15"/>
      <c r="D9" s="15"/>
      <c r="E9" s="15"/>
      <c r="F9" s="15"/>
      <c r="G9" s="15"/>
      <c r="H9" s="17">
        <f>+H10</f>
        <v>0</v>
      </c>
      <c r="I9" s="17">
        <f t="shared" ref="I9:R11" si="0">+I10</f>
        <v>0</v>
      </c>
      <c r="J9" s="17">
        <f t="shared" si="0"/>
        <v>0</v>
      </c>
      <c r="K9" s="17">
        <f t="shared" si="0"/>
        <v>0</v>
      </c>
      <c r="L9" s="17">
        <f t="shared" si="0"/>
        <v>0</v>
      </c>
      <c r="M9" s="17">
        <f t="shared" si="0"/>
        <v>0</v>
      </c>
      <c r="N9" s="17">
        <f t="shared" si="0"/>
        <v>0</v>
      </c>
      <c r="O9" s="17">
        <f t="shared" si="0"/>
        <v>0</v>
      </c>
      <c r="P9" s="17">
        <f t="shared" si="0"/>
        <v>0</v>
      </c>
      <c r="Q9" s="17">
        <f t="shared" si="0"/>
        <v>0</v>
      </c>
      <c r="R9" s="17">
        <f t="shared" si="0"/>
        <v>0</v>
      </c>
      <c r="S9" s="60"/>
    </row>
    <row r="10" spans="1:19" ht="33.75" customHeight="1" x14ac:dyDescent="0.25">
      <c r="B10" s="15"/>
      <c r="C10" s="15"/>
      <c r="D10" s="15"/>
      <c r="E10" s="15"/>
      <c r="F10" s="15"/>
      <c r="G10" s="15"/>
      <c r="H10" s="17">
        <f>+H11</f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  <c r="N10" s="17">
        <f t="shared" si="0"/>
        <v>0</v>
      </c>
      <c r="O10" s="17">
        <f t="shared" si="0"/>
        <v>0</v>
      </c>
      <c r="P10" s="17">
        <f t="shared" si="0"/>
        <v>0</v>
      </c>
      <c r="Q10" s="17">
        <f t="shared" si="0"/>
        <v>0</v>
      </c>
      <c r="R10" s="17">
        <f t="shared" si="0"/>
        <v>0</v>
      </c>
      <c r="S10" s="60"/>
    </row>
    <row r="11" spans="1:19" x14ac:dyDescent="0.25">
      <c r="B11" s="15"/>
      <c r="C11" s="15"/>
      <c r="D11" s="15"/>
      <c r="E11" s="15"/>
      <c r="F11" s="15"/>
      <c r="G11" s="15"/>
      <c r="H11" s="17">
        <f>+H12</f>
        <v>0</v>
      </c>
      <c r="I11" s="17">
        <f t="shared" si="0"/>
        <v>0</v>
      </c>
      <c r="J11" s="17">
        <f t="shared" si="0"/>
        <v>0</v>
      </c>
      <c r="K11" s="17">
        <f t="shared" si="0"/>
        <v>0</v>
      </c>
      <c r="L11" s="17">
        <f t="shared" si="0"/>
        <v>0</v>
      </c>
      <c r="M11" s="17">
        <f t="shared" si="0"/>
        <v>0</v>
      </c>
      <c r="N11" s="17">
        <f t="shared" si="0"/>
        <v>0</v>
      </c>
      <c r="O11" s="17">
        <f t="shared" si="0"/>
        <v>0</v>
      </c>
      <c r="P11" s="17">
        <f t="shared" si="0"/>
        <v>0</v>
      </c>
      <c r="Q11" s="17">
        <f t="shared" si="0"/>
        <v>0</v>
      </c>
      <c r="R11" s="17">
        <f t="shared" si="0"/>
        <v>0</v>
      </c>
      <c r="S11" s="60"/>
    </row>
    <row r="12" spans="1:19" x14ac:dyDescent="0.25">
      <c r="B12" s="15"/>
      <c r="C12" s="15"/>
      <c r="D12" s="15"/>
      <c r="E12" s="15"/>
      <c r="F12" s="15"/>
      <c r="G12" s="15"/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f>+N12+O12+P12+Q12</f>
        <v>0</v>
      </c>
      <c r="S12" s="60"/>
    </row>
    <row r="13" spans="1:19" x14ac:dyDescent="0.25">
      <c r="B13" s="15"/>
      <c r="C13" s="15"/>
      <c r="D13" s="15"/>
      <c r="E13" s="15"/>
      <c r="F13" s="15"/>
      <c r="G13" s="15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60"/>
    </row>
    <row r="14" spans="1:19" x14ac:dyDescent="0.25">
      <c r="B14" s="15"/>
      <c r="C14" s="15"/>
      <c r="D14" s="15"/>
      <c r="E14" s="15"/>
      <c r="F14" s="15"/>
      <c r="G14" s="15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60"/>
    </row>
    <row r="15" spans="1:19" x14ac:dyDescent="0.25">
      <c r="B15" s="15"/>
      <c r="C15" s="15"/>
      <c r="D15" s="15"/>
      <c r="E15" s="15"/>
      <c r="F15" s="15"/>
      <c r="G15" s="15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60"/>
    </row>
    <row r="16" spans="1:19" x14ac:dyDescent="0.25">
      <c r="B16" s="15"/>
      <c r="C16" s="15"/>
      <c r="D16" s="15"/>
      <c r="E16" s="15"/>
      <c r="F16" s="15"/>
      <c r="G16" s="15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60"/>
    </row>
    <row r="17" spans="1:19" x14ac:dyDescent="0.25">
      <c r="B17" s="30"/>
      <c r="C17" s="30"/>
      <c r="D17" s="30"/>
      <c r="E17" s="30"/>
      <c r="F17" s="30"/>
      <c r="G17" s="30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60"/>
    </row>
    <row r="18" spans="1:19" ht="17.25" customHeight="1" x14ac:dyDescent="0.25">
      <c r="A18" s="28"/>
      <c r="B18" s="225" t="s">
        <v>12</v>
      </c>
      <c r="C18" s="226"/>
      <c r="D18" s="227"/>
      <c r="E18" s="54"/>
      <c r="F18" s="54"/>
      <c r="G18" s="54"/>
      <c r="H18" s="32"/>
      <c r="I18" s="32"/>
      <c r="J18" s="32"/>
      <c r="K18" s="32"/>
      <c r="L18" s="32"/>
      <c r="M18" s="32"/>
      <c r="N18" s="17"/>
      <c r="O18" s="32"/>
      <c r="P18" s="32"/>
      <c r="Q18" s="32"/>
      <c r="R18" s="32"/>
      <c r="S18" s="32" t="s">
        <v>45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16" sqref="B16"/>
    </sheetView>
  </sheetViews>
  <sheetFormatPr defaultColWidth="9.140625" defaultRowHeight="16.5" x14ac:dyDescent="0.3"/>
  <cols>
    <col min="1" max="1" width="4.85546875" style="74" customWidth="1"/>
    <col min="2" max="2" width="92.7109375" style="74" customWidth="1"/>
    <col min="3" max="3" width="14.28515625" style="74" customWidth="1"/>
    <col min="4" max="4" width="12.28515625" style="74" customWidth="1"/>
    <col min="5" max="5" width="12.7109375" style="74" customWidth="1"/>
    <col min="6" max="6" width="12.5703125" style="74" customWidth="1"/>
    <col min="7" max="7" width="8.42578125" style="74" customWidth="1"/>
    <col min="8" max="11" width="9.140625" style="74"/>
    <col min="12" max="12" width="21" style="74" customWidth="1"/>
    <col min="13" max="16" width="9.140625" style="74"/>
    <col min="17" max="17" width="0" style="74" hidden="1" customWidth="1"/>
    <col min="18" max="16384" width="9.140625" style="74"/>
  </cols>
  <sheetData>
    <row r="1" spans="1:12" ht="30" customHeight="1" x14ac:dyDescent="0.3">
      <c r="A1" s="3" t="s">
        <v>54</v>
      </c>
      <c r="B1" s="11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5.75" customHeight="1" x14ac:dyDescent="0.25"/>
    <row r="3" spans="1:12" ht="38.25" customHeight="1" x14ac:dyDescent="0.3">
      <c r="A3" s="264" t="s">
        <v>142</v>
      </c>
      <c r="B3" s="264"/>
      <c r="C3" s="264"/>
      <c r="D3" s="264"/>
      <c r="E3" s="264"/>
      <c r="F3" s="264"/>
    </row>
    <row r="4" spans="1:12" x14ac:dyDescent="0.3">
      <c r="C4" s="34"/>
      <c r="D4" s="34"/>
      <c r="E4" s="34"/>
      <c r="F4" s="34" t="s">
        <v>15</v>
      </c>
    </row>
    <row r="5" spans="1:12" ht="40.5" x14ac:dyDescent="0.3">
      <c r="B5" s="40"/>
      <c r="C5" s="37" t="s">
        <v>203</v>
      </c>
      <c r="D5" s="35" t="s">
        <v>18</v>
      </c>
      <c r="E5" s="35" t="s">
        <v>102</v>
      </c>
      <c r="F5" s="35" t="s">
        <v>122</v>
      </c>
    </row>
    <row r="6" spans="1:12" ht="27" x14ac:dyDescent="0.3">
      <c r="B6" s="73" t="s">
        <v>140</v>
      </c>
      <c r="C6" s="35" t="s">
        <v>14</v>
      </c>
      <c r="D6" s="36"/>
      <c r="E6" s="75"/>
      <c r="F6" s="36"/>
    </row>
    <row r="7" spans="1:12" s="76" customFormat="1" ht="27" x14ac:dyDescent="0.3">
      <c r="B7" s="38" t="s">
        <v>136</v>
      </c>
      <c r="C7" s="36"/>
      <c r="D7" s="33" t="s">
        <v>14</v>
      </c>
      <c r="E7" s="33" t="s">
        <v>14</v>
      </c>
      <c r="F7" s="33" t="s">
        <v>14</v>
      </c>
    </row>
    <row r="8" spans="1:12" ht="27" x14ac:dyDescent="0.3">
      <c r="B8" s="38" t="s">
        <v>137</v>
      </c>
      <c r="C8" s="35" t="s">
        <v>14</v>
      </c>
      <c r="D8" s="35">
        <f>D9+D10+D11</f>
        <v>0</v>
      </c>
      <c r="E8" s="35">
        <f>E9+E10+E11</f>
        <v>0</v>
      </c>
      <c r="F8" s="35">
        <f>F9+F10+F11</f>
        <v>0</v>
      </c>
    </row>
    <row r="9" spans="1:12" ht="27" x14ac:dyDescent="0.3">
      <c r="B9" s="39" t="s">
        <v>138</v>
      </c>
      <c r="C9" s="35" t="s">
        <v>14</v>
      </c>
      <c r="D9" s="36"/>
      <c r="E9" s="36"/>
      <c r="F9" s="36"/>
    </row>
    <row r="10" spans="1:12" s="76" customFormat="1" x14ac:dyDescent="0.3">
      <c r="B10" s="39" t="s">
        <v>27</v>
      </c>
      <c r="C10" s="35" t="s">
        <v>14</v>
      </c>
      <c r="D10" s="36"/>
      <c r="E10" s="36"/>
      <c r="F10" s="36"/>
    </row>
    <row r="11" spans="1:12" x14ac:dyDescent="0.3">
      <c r="B11" s="39" t="s">
        <v>28</v>
      </c>
      <c r="C11" s="35" t="s">
        <v>14</v>
      </c>
      <c r="D11" s="36"/>
      <c r="E11" s="36"/>
      <c r="F11" s="36"/>
    </row>
    <row r="12" spans="1:12" x14ac:dyDescent="0.3">
      <c r="B12" s="38" t="s">
        <v>100</v>
      </c>
      <c r="C12" s="35" t="s">
        <v>14</v>
      </c>
      <c r="D12" s="35">
        <f>D8-C7</f>
        <v>0</v>
      </c>
      <c r="E12" s="35">
        <f>E8-C7</f>
        <v>0</v>
      </c>
      <c r="F12" s="35">
        <f>F8-C7</f>
        <v>0</v>
      </c>
    </row>
    <row r="13" spans="1:12" ht="27" x14ac:dyDescent="0.3">
      <c r="B13" s="38" t="s">
        <v>101</v>
      </c>
      <c r="C13" s="35" t="s">
        <v>14</v>
      </c>
      <c r="D13" s="35">
        <f>D8-D6</f>
        <v>0</v>
      </c>
      <c r="E13" s="35">
        <f>E8-E6</f>
        <v>0</v>
      </c>
      <c r="F13" s="35">
        <f>F8-F6</f>
        <v>0</v>
      </c>
    </row>
    <row r="14" spans="1:12" ht="45.75" customHeight="1" x14ac:dyDescent="0.3"/>
    <row r="15" spans="1:12" x14ac:dyDescent="0.3">
      <c r="B15" s="77" t="s">
        <v>141</v>
      </c>
    </row>
    <row r="16" spans="1:12" x14ac:dyDescent="0.3">
      <c r="B16" s="77" t="s">
        <v>143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64" t="s">
        <v>93</v>
      </c>
      <c r="B1" s="264"/>
      <c r="C1" s="264"/>
      <c r="D1" s="264"/>
      <c r="E1" s="264"/>
      <c r="F1" s="264"/>
      <c r="G1" s="264"/>
      <c r="H1" s="264"/>
      <c r="I1" s="3"/>
      <c r="J1" s="3"/>
      <c r="K1" s="3"/>
      <c r="L1" s="3"/>
      <c r="M1" s="3"/>
      <c r="N1" s="3"/>
      <c r="O1" s="3"/>
    </row>
    <row r="2" spans="1:15" ht="17.25" customHeight="1" x14ac:dyDescent="0.25"/>
    <row r="3" spans="1:15" x14ac:dyDescent="0.25">
      <c r="B3" s="266" t="s">
        <v>94</v>
      </c>
      <c r="C3" s="266"/>
      <c r="D3" s="267"/>
      <c r="E3" s="267"/>
      <c r="F3" s="267"/>
      <c r="G3" s="267"/>
      <c r="H3" s="267"/>
    </row>
    <row r="4" spans="1:15" x14ac:dyDescent="0.25">
      <c r="B4" s="266" t="s">
        <v>95</v>
      </c>
      <c r="C4" s="266"/>
      <c r="D4" s="267"/>
      <c r="E4" s="267"/>
      <c r="F4" s="267"/>
      <c r="G4" s="267"/>
      <c r="H4" s="267"/>
    </row>
    <row r="5" spans="1:15" x14ac:dyDescent="0.25">
      <c r="B5" s="266" t="s">
        <v>96</v>
      </c>
      <c r="C5" s="266"/>
      <c r="D5" s="267"/>
      <c r="E5" s="267"/>
      <c r="F5" s="267"/>
      <c r="G5" s="267"/>
      <c r="H5" s="267"/>
    </row>
    <row r="6" spans="1:15" x14ac:dyDescent="0.25">
      <c r="B6" s="266" t="s">
        <v>97</v>
      </c>
      <c r="C6" s="266"/>
      <c r="D6" s="267"/>
      <c r="E6" s="267"/>
      <c r="F6" s="267"/>
      <c r="G6" s="267"/>
      <c r="H6" s="267"/>
    </row>
    <row r="9" spans="1:15" x14ac:dyDescent="0.25">
      <c r="A9" s="3" t="s">
        <v>36</v>
      </c>
    </row>
    <row r="10" spans="1:15" x14ac:dyDescent="0.25">
      <c r="B10" s="3"/>
    </row>
    <row r="11" spans="1:15" ht="25.5" customHeight="1" x14ac:dyDescent="0.25">
      <c r="B11" s="222" t="s">
        <v>8</v>
      </c>
      <c r="C11" s="222"/>
      <c r="D11" s="222" t="s">
        <v>37</v>
      </c>
      <c r="E11" s="222" t="s">
        <v>98</v>
      </c>
      <c r="F11" s="222"/>
      <c r="G11" s="222"/>
      <c r="H11" s="222" t="s">
        <v>99</v>
      </c>
    </row>
    <row r="12" spans="1:15" ht="28.5" customHeight="1" x14ac:dyDescent="0.25">
      <c r="B12" s="26" t="s">
        <v>2</v>
      </c>
      <c r="C12" s="26" t="s">
        <v>26</v>
      </c>
      <c r="D12" s="222"/>
      <c r="E12" s="26" t="s">
        <v>7</v>
      </c>
      <c r="F12" s="26" t="s">
        <v>103</v>
      </c>
      <c r="G12" s="26" t="s">
        <v>131</v>
      </c>
      <c r="H12" s="222"/>
    </row>
    <row r="13" spans="1:15" x14ac:dyDescent="0.25">
      <c r="B13" s="15"/>
      <c r="C13" s="15"/>
      <c r="D13" s="15"/>
      <c r="E13" s="16"/>
      <c r="F13" s="16"/>
      <c r="G13" s="16"/>
      <c r="H13" s="16"/>
    </row>
    <row r="14" spans="1:15" x14ac:dyDescent="0.25">
      <c r="B14" s="15"/>
      <c r="C14" s="15"/>
      <c r="D14" s="15"/>
      <c r="E14" s="16"/>
      <c r="F14" s="16"/>
      <c r="G14" s="16"/>
      <c r="H14" s="16"/>
    </row>
    <row r="15" spans="1:15" x14ac:dyDescent="0.25">
      <c r="B15" s="15"/>
      <c r="C15" s="15"/>
      <c r="D15" s="15"/>
      <c r="E15" s="16"/>
      <c r="F15" s="16"/>
      <c r="G15" s="16"/>
      <c r="H15" s="16"/>
    </row>
    <row r="16" spans="1:15" x14ac:dyDescent="0.25">
      <c r="B16" s="265" t="s">
        <v>12</v>
      </c>
      <c r="C16" s="265"/>
      <c r="D16" s="265"/>
      <c r="E16" s="26">
        <f>SUM(E13:E15)</f>
        <v>0</v>
      </c>
      <c r="F16" s="26">
        <f>SUM(F13:F15)</f>
        <v>0</v>
      </c>
      <c r="G16" s="26">
        <f>SUM(G13:G15)</f>
        <v>0</v>
      </c>
      <c r="H16" s="26" t="s">
        <v>45</v>
      </c>
    </row>
    <row r="18" spans="2:2" x14ac:dyDescent="0.25">
      <c r="B18" s="77" t="s">
        <v>144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6"/>
  <sheetViews>
    <sheetView workbookViewId="0">
      <selection activeCell="D7" sqref="D7"/>
    </sheetView>
  </sheetViews>
  <sheetFormatPr defaultRowHeight="15" x14ac:dyDescent="0.25"/>
  <cols>
    <col min="1" max="1" width="2.42578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55</v>
      </c>
      <c r="B1" s="3"/>
      <c r="D1" s="3"/>
    </row>
    <row r="3" spans="1:5" ht="25.5" x14ac:dyDescent="0.25">
      <c r="B3" s="26" t="s">
        <v>39</v>
      </c>
      <c r="C3" s="26" t="s">
        <v>298</v>
      </c>
      <c r="D3" s="26" t="s">
        <v>40</v>
      </c>
      <c r="E3" s="26" t="s">
        <v>41</v>
      </c>
    </row>
    <row r="4" spans="1:5" ht="76.5" x14ac:dyDescent="0.25">
      <c r="B4" s="19" t="s">
        <v>219</v>
      </c>
      <c r="C4" s="21">
        <v>3</v>
      </c>
      <c r="D4" s="19" t="s">
        <v>220</v>
      </c>
      <c r="E4" s="19" t="s">
        <v>221</v>
      </c>
    </row>
    <row r="5" spans="1:5" ht="38.25" x14ac:dyDescent="0.25">
      <c r="B5" s="19" t="s">
        <v>251</v>
      </c>
      <c r="C5" s="21">
        <v>3</v>
      </c>
      <c r="D5" s="19" t="s">
        <v>220</v>
      </c>
      <c r="E5" s="19" t="s">
        <v>222</v>
      </c>
    </row>
    <row r="6" spans="1:5" ht="61.5" customHeight="1" x14ac:dyDescent="0.25">
      <c r="B6" s="19" t="s">
        <v>270</v>
      </c>
      <c r="C6" s="21">
        <v>3</v>
      </c>
      <c r="D6" s="19" t="s">
        <v>223</v>
      </c>
      <c r="E6" s="19" t="s">
        <v>224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6"/>
  <sheetViews>
    <sheetView zoomScale="82" zoomScaleNormal="82" zoomScaleSheetLayoutView="50" workbookViewId="0">
      <selection activeCell="D14" sqref="D14"/>
    </sheetView>
  </sheetViews>
  <sheetFormatPr defaultColWidth="9.140625" defaultRowHeight="16.5" x14ac:dyDescent="0.3"/>
  <cols>
    <col min="1" max="1" width="4.7109375" style="81" customWidth="1"/>
    <col min="2" max="2" width="11.5703125" style="82" customWidth="1"/>
    <col min="3" max="3" width="7.7109375" style="82" bestFit="1" customWidth="1"/>
    <col min="4" max="4" width="31.85546875" style="83" customWidth="1"/>
    <col min="5" max="5" width="27.7109375" style="83" customWidth="1"/>
    <col min="6" max="6" width="19" style="84" customWidth="1"/>
    <col min="7" max="7" width="15.28515625" style="84" customWidth="1"/>
    <col min="8" max="8" width="23.5703125" style="83" customWidth="1"/>
    <col min="9" max="9" width="19" style="87" bestFit="1" customWidth="1"/>
    <col min="10" max="10" width="19.7109375" style="87" customWidth="1"/>
    <col min="11" max="11" width="17" style="87" customWidth="1"/>
    <col min="12" max="12" width="26" style="88" customWidth="1"/>
    <col min="13" max="13" width="19.85546875" style="88" customWidth="1"/>
    <col min="14" max="14" width="15.85546875" style="89" customWidth="1"/>
    <col min="15" max="15" width="14.5703125" style="89" customWidth="1"/>
    <col min="16" max="16" width="14" style="91" customWidth="1"/>
    <col min="17" max="17" width="15" style="81" customWidth="1"/>
    <col min="18" max="18" width="15.42578125" style="81" customWidth="1"/>
    <col min="19" max="19" width="21.140625" style="81" customWidth="1"/>
    <col min="20" max="20" width="37.5703125" style="81" customWidth="1"/>
    <col min="21" max="16384" width="9.140625" style="81"/>
  </cols>
  <sheetData>
    <row r="1" spans="1:18" x14ac:dyDescent="0.3">
      <c r="A1" s="94" t="s">
        <v>174</v>
      </c>
      <c r="D1" s="81"/>
      <c r="F1" s="83"/>
      <c r="H1" s="81"/>
      <c r="I1" s="95"/>
      <c r="J1" s="96"/>
      <c r="K1" s="96"/>
      <c r="L1" s="96"/>
      <c r="M1" s="97"/>
      <c r="N1" s="97"/>
      <c r="O1" s="98"/>
      <c r="P1" s="99"/>
    </row>
    <row r="2" spans="1:18" x14ac:dyDescent="0.3">
      <c r="B2" s="81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90"/>
    </row>
    <row r="3" spans="1:18" x14ac:dyDescent="0.3">
      <c r="B3" s="81"/>
      <c r="D3" s="82"/>
      <c r="F3" s="83"/>
      <c r="H3" s="85"/>
      <c r="I3" s="86"/>
      <c r="L3" s="87"/>
      <c r="N3" s="88"/>
      <c r="P3" s="89"/>
      <c r="Q3" s="91"/>
      <c r="R3" s="81" t="s">
        <v>169</v>
      </c>
    </row>
    <row r="4" spans="1:18" s="92" customFormat="1" ht="82.5" x14ac:dyDescent="0.3">
      <c r="B4" s="100" t="s">
        <v>164</v>
      </c>
      <c r="C4" s="100" t="s">
        <v>165</v>
      </c>
      <c r="D4" s="101" t="s">
        <v>161</v>
      </c>
      <c r="E4" s="101" t="s">
        <v>166</v>
      </c>
      <c r="F4" s="101" t="s">
        <v>272</v>
      </c>
      <c r="G4" s="101" t="s">
        <v>275</v>
      </c>
      <c r="H4" s="101" t="s">
        <v>273</v>
      </c>
      <c r="I4" s="102" t="s">
        <v>274</v>
      </c>
      <c r="J4" s="102" t="s">
        <v>162</v>
      </c>
      <c r="K4" s="102" t="s">
        <v>163</v>
      </c>
      <c r="L4" s="103" t="s">
        <v>167</v>
      </c>
      <c r="M4" s="103" t="s">
        <v>168</v>
      </c>
      <c r="N4" s="104" t="s">
        <v>202</v>
      </c>
      <c r="O4" s="104" t="s">
        <v>170</v>
      </c>
      <c r="P4" s="105" t="s">
        <v>171</v>
      </c>
      <c r="Q4" s="105" t="s">
        <v>172</v>
      </c>
      <c r="R4" s="105" t="s">
        <v>173</v>
      </c>
    </row>
    <row r="5" spans="1:18" s="93" customFormat="1" ht="81" x14ac:dyDescent="0.3">
      <c r="B5" s="129">
        <v>1157</v>
      </c>
      <c r="C5" s="129">
        <v>12029</v>
      </c>
      <c r="D5" s="129" t="s">
        <v>239</v>
      </c>
      <c r="E5" s="129" t="s">
        <v>240</v>
      </c>
      <c r="F5" s="129" t="s">
        <v>246</v>
      </c>
      <c r="G5" s="129" t="s">
        <v>249</v>
      </c>
      <c r="H5" s="129" t="s">
        <v>248</v>
      </c>
      <c r="I5" s="269">
        <v>2024</v>
      </c>
      <c r="J5" s="269">
        <v>2028</v>
      </c>
      <c r="K5" s="269" t="s">
        <v>250</v>
      </c>
      <c r="L5" s="271" t="s">
        <v>255</v>
      </c>
      <c r="M5" s="271" t="s">
        <v>256</v>
      </c>
      <c r="N5" s="147">
        <v>45453</v>
      </c>
      <c r="O5" s="147">
        <v>2016240.8</v>
      </c>
      <c r="P5" s="147">
        <v>705171</v>
      </c>
      <c r="Q5" s="147">
        <v>140880.5</v>
      </c>
      <c r="R5" s="147">
        <v>60002.7</v>
      </c>
    </row>
    <row r="6" spans="1:18" ht="94.5" x14ac:dyDescent="0.3">
      <c r="B6" s="129">
        <v>1157</v>
      </c>
      <c r="C6" s="129">
        <v>12030</v>
      </c>
      <c r="D6" s="129" t="s">
        <v>241</v>
      </c>
      <c r="E6" s="129" t="s">
        <v>245</v>
      </c>
      <c r="F6" s="129" t="s">
        <v>247</v>
      </c>
      <c r="G6" s="129" t="s">
        <v>249</v>
      </c>
      <c r="H6" s="129" t="s">
        <v>248</v>
      </c>
      <c r="I6" s="270"/>
      <c r="J6" s="270"/>
      <c r="K6" s="270"/>
      <c r="L6" s="270"/>
      <c r="M6" s="270"/>
      <c r="N6" s="147">
        <v>0</v>
      </c>
      <c r="O6" s="147">
        <v>6258448.2999999998</v>
      </c>
      <c r="P6" s="147">
        <v>6374487.8000000007</v>
      </c>
      <c r="Q6" s="147">
        <v>3633428.2</v>
      </c>
      <c r="R6" s="147">
        <v>4626134.5</v>
      </c>
    </row>
  </sheetData>
  <mergeCells count="6">
    <mergeCell ref="C2:P2"/>
    <mergeCell ref="K5:K6"/>
    <mergeCell ref="L5:L6"/>
    <mergeCell ref="I5:I6"/>
    <mergeCell ref="J5:J6"/>
    <mergeCell ref="M5:M6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34" workbookViewId="0">
      <selection activeCell="L11" sqref="L11"/>
    </sheetView>
  </sheetViews>
  <sheetFormatPr defaultColWidth="9.140625" defaultRowHeight="15" x14ac:dyDescent="0.25"/>
  <cols>
    <col min="1" max="5" width="9.140625" style="56"/>
    <col min="6" max="6" width="16.140625" style="56" customWidth="1"/>
    <col min="7" max="7" width="26.28515625" style="56" customWidth="1"/>
    <col min="8" max="8" width="59.42578125" style="56" customWidth="1"/>
    <col min="9" max="9" width="7.7109375" style="56" customWidth="1"/>
    <col min="10" max="16384" width="9.140625" style="56"/>
  </cols>
  <sheetData>
    <row r="1" spans="1:12" ht="21.75" customHeight="1" x14ac:dyDescent="0.25">
      <c r="A1" s="278" t="s">
        <v>38</v>
      </c>
      <c r="B1" s="278"/>
      <c r="C1" s="278"/>
      <c r="D1" s="278"/>
      <c r="E1" s="278"/>
      <c r="F1" s="278"/>
      <c r="G1" s="278"/>
      <c r="H1" s="278"/>
    </row>
    <row r="2" spans="1:12" ht="21.75" customHeight="1" x14ac:dyDescent="0.25">
      <c r="A2" s="281" t="s">
        <v>56</v>
      </c>
      <c r="B2" s="281"/>
      <c r="C2" s="281"/>
      <c r="D2" s="281"/>
      <c r="E2" s="281"/>
      <c r="F2" s="281"/>
      <c r="G2" s="281"/>
      <c r="H2" s="281"/>
    </row>
    <row r="3" spans="1:12" ht="15" customHeight="1" x14ac:dyDescent="0.25">
      <c r="A3" s="278"/>
      <c r="B3" s="278"/>
      <c r="C3" s="278"/>
      <c r="D3" s="278"/>
      <c r="E3" s="278"/>
      <c r="F3" s="278"/>
      <c r="G3" s="278"/>
      <c r="H3" s="278"/>
    </row>
    <row r="4" spans="1:12" x14ac:dyDescent="0.25">
      <c r="A4" s="272" t="s">
        <v>185</v>
      </c>
      <c r="B4" s="272"/>
      <c r="C4" s="272"/>
      <c r="D4" s="272"/>
      <c r="E4" s="272"/>
      <c r="F4" s="272"/>
      <c r="G4" s="272"/>
      <c r="H4" s="272"/>
    </row>
    <row r="5" spans="1:12" x14ac:dyDescent="0.25">
      <c r="A5" s="251"/>
      <c r="B5" s="251"/>
      <c r="C5" s="251"/>
      <c r="D5" s="251"/>
      <c r="E5" s="251"/>
      <c r="F5" s="251"/>
      <c r="G5" s="251"/>
      <c r="H5" s="251"/>
    </row>
    <row r="6" spans="1:12" x14ac:dyDescent="0.25">
      <c r="A6" s="285" t="s">
        <v>57</v>
      </c>
      <c r="B6" s="286"/>
      <c r="C6" s="286"/>
      <c r="D6" s="286"/>
      <c r="E6" s="286"/>
      <c r="F6" s="286"/>
      <c r="G6" s="286"/>
      <c r="H6" s="286"/>
    </row>
    <row r="7" spans="1:12" x14ac:dyDescent="0.25">
      <c r="A7" s="283"/>
      <c r="B7" s="284"/>
      <c r="C7" s="284"/>
      <c r="D7" s="284"/>
      <c r="E7" s="284"/>
      <c r="F7" s="284"/>
      <c r="G7" s="284"/>
      <c r="H7" s="284"/>
    </row>
    <row r="8" spans="1:12" ht="18" customHeight="1" x14ac:dyDescent="0.25">
      <c r="A8" s="282" t="s">
        <v>0</v>
      </c>
      <c r="B8" s="272"/>
      <c r="C8" s="272"/>
      <c r="D8" s="272"/>
      <c r="E8" s="272"/>
      <c r="F8" s="272"/>
      <c r="G8" s="272"/>
      <c r="H8" s="272"/>
    </row>
    <row r="9" spans="1:12" ht="30.75" customHeight="1" x14ac:dyDescent="0.25">
      <c r="A9" s="285" t="s">
        <v>63</v>
      </c>
      <c r="B9" s="286"/>
      <c r="C9" s="286"/>
      <c r="D9" s="286"/>
      <c r="E9" s="286"/>
      <c r="F9" s="286"/>
      <c r="G9" s="286"/>
      <c r="H9" s="286"/>
    </row>
    <row r="10" spans="1:12" ht="42" customHeight="1" x14ac:dyDescent="0.25">
      <c r="A10" s="285" t="s">
        <v>64</v>
      </c>
      <c r="B10" s="286"/>
      <c r="C10" s="286"/>
      <c r="D10" s="286"/>
      <c r="E10" s="286"/>
      <c r="F10" s="286"/>
      <c r="G10" s="286"/>
      <c r="H10" s="286"/>
    </row>
    <row r="11" spans="1:12" ht="28.5" customHeight="1" x14ac:dyDescent="0.25">
      <c r="A11" s="286" t="s">
        <v>65</v>
      </c>
      <c r="B11" s="286"/>
      <c r="C11" s="286"/>
      <c r="D11" s="286"/>
      <c r="E11" s="286"/>
      <c r="F11" s="286"/>
      <c r="G11" s="286"/>
      <c r="H11" s="286"/>
    </row>
    <row r="12" spans="1:12" ht="33" customHeight="1" x14ac:dyDescent="0.25">
      <c r="A12" s="286" t="s">
        <v>186</v>
      </c>
      <c r="B12" s="286"/>
      <c r="C12" s="286"/>
      <c r="D12" s="286"/>
      <c r="E12" s="286"/>
      <c r="F12" s="286"/>
      <c r="G12" s="286"/>
      <c r="H12" s="286"/>
      <c r="I12" s="106"/>
      <c r="J12" s="106"/>
      <c r="K12" s="106"/>
      <c r="L12" s="106"/>
    </row>
    <row r="13" spans="1:12" ht="19.5" customHeight="1" x14ac:dyDescent="0.25">
      <c r="A13" s="288"/>
      <c r="B13" s="288"/>
      <c r="C13" s="288"/>
      <c r="D13" s="288"/>
      <c r="E13" s="288"/>
      <c r="F13" s="288"/>
      <c r="G13" s="288"/>
      <c r="H13" s="288"/>
      <c r="I13" s="106"/>
      <c r="J13" s="106"/>
      <c r="K13" s="106"/>
      <c r="L13" s="106"/>
    </row>
    <row r="14" spans="1:12" ht="16.5" customHeight="1" x14ac:dyDescent="0.25">
      <c r="A14" s="272" t="s">
        <v>1</v>
      </c>
      <c r="B14" s="272"/>
      <c r="C14" s="272"/>
      <c r="D14" s="272"/>
      <c r="E14" s="272"/>
      <c r="F14" s="272"/>
      <c r="G14" s="272"/>
      <c r="H14" s="272"/>
      <c r="I14" s="106"/>
      <c r="J14" s="106"/>
      <c r="K14" s="106"/>
      <c r="L14" s="106"/>
    </row>
    <row r="15" spans="1:12" ht="15.75" customHeight="1" x14ac:dyDescent="0.25">
      <c r="A15" s="289"/>
      <c r="B15" s="289"/>
      <c r="C15" s="289"/>
      <c r="D15" s="289"/>
      <c r="E15" s="289"/>
      <c r="F15" s="289"/>
      <c r="G15" s="289"/>
      <c r="H15" s="289"/>
    </row>
    <row r="16" spans="1:12" ht="15.75" customHeight="1" x14ac:dyDescent="0.25">
      <c r="A16" s="290" t="s">
        <v>193</v>
      </c>
      <c r="B16" s="290"/>
      <c r="C16" s="290"/>
      <c r="D16" s="290"/>
      <c r="E16" s="290"/>
      <c r="F16" s="290"/>
      <c r="G16" s="290"/>
      <c r="H16" s="290"/>
    </row>
    <row r="17" spans="1:9" ht="25.5" customHeight="1" x14ac:dyDescent="0.25">
      <c r="A17" s="290" t="s">
        <v>66</v>
      </c>
      <c r="B17" s="290"/>
      <c r="C17" s="290"/>
      <c r="D17" s="290"/>
      <c r="E17" s="290"/>
      <c r="F17" s="290"/>
      <c r="G17" s="290"/>
      <c r="H17" s="290"/>
    </row>
    <row r="18" spans="1:9" ht="17.25" customHeight="1" x14ac:dyDescent="0.25">
      <c r="A18" s="290" t="s">
        <v>189</v>
      </c>
      <c r="B18" s="290"/>
      <c r="C18" s="290"/>
      <c r="D18" s="290"/>
      <c r="E18" s="290"/>
      <c r="F18" s="290"/>
      <c r="G18" s="290"/>
      <c r="H18" s="290"/>
    </row>
    <row r="19" spans="1:9" ht="17.25" customHeight="1" x14ac:dyDescent="0.25">
      <c r="A19" s="291" t="s">
        <v>195</v>
      </c>
      <c r="B19" s="291"/>
      <c r="C19" s="291"/>
      <c r="D19" s="291"/>
      <c r="E19" s="291"/>
      <c r="F19" s="291"/>
      <c r="G19" s="291"/>
      <c r="H19" s="291"/>
    </row>
    <row r="20" spans="1:9" ht="41.25" customHeight="1" x14ac:dyDescent="0.25">
      <c r="A20" s="290" t="s">
        <v>194</v>
      </c>
      <c r="B20" s="290"/>
      <c r="C20" s="290"/>
      <c r="D20" s="290"/>
      <c r="E20" s="290"/>
      <c r="F20" s="290"/>
      <c r="G20" s="290"/>
      <c r="H20" s="290"/>
    </row>
    <row r="21" spans="1:9" ht="10.5" customHeight="1" x14ac:dyDescent="0.25">
      <c r="A21" s="287"/>
      <c r="B21" s="287"/>
      <c r="C21" s="287"/>
      <c r="D21" s="287"/>
      <c r="E21" s="287"/>
      <c r="F21" s="287"/>
      <c r="G21" s="287"/>
      <c r="H21" s="287"/>
    </row>
    <row r="22" spans="1:9" x14ac:dyDescent="0.25">
      <c r="A22" s="272" t="s">
        <v>58</v>
      </c>
      <c r="B22" s="272"/>
      <c r="C22" s="272"/>
      <c r="D22" s="272"/>
      <c r="E22" s="272"/>
      <c r="F22" s="272"/>
      <c r="G22" s="272"/>
      <c r="H22" s="272"/>
      <c r="I22" s="107"/>
    </row>
    <row r="23" spans="1:9" ht="12" customHeight="1" x14ac:dyDescent="0.25">
      <c r="A23" s="251"/>
      <c r="B23" s="251"/>
      <c r="C23" s="251"/>
      <c r="D23" s="251"/>
      <c r="E23" s="251"/>
      <c r="F23" s="251"/>
      <c r="G23" s="251"/>
      <c r="H23" s="251"/>
      <c r="I23" s="108"/>
    </row>
    <row r="24" spans="1:9" ht="12" customHeight="1" x14ac:dyDescent="0.25">
      <c r="A24" s="274" t="s">
        <v>67</v>
      </c>
      <c r="B24" s="274"/>
      <c r="C24" s="274"/>
      <c r="D24" s="274"/>
      <c r="E24" s="274"/>
      <c r="F24" s="274"/>
      <c r="G24" s="274"/>
      <c r="H24" s="274"/>
      <c r="I24" s="108"/>
    </row>
    <row r="25" spans="1:9" ht="12" customHeight="1" x14ac:dyDescent="0.25">
      <c r="A25" s="274" t="s">
        <v>68</v>
      </c>
      <c r="B25" s="274"/>
      <c r="C25" s="274"/>
      <c r="D25" s="274"/>
      <c r="E25" s="274"/>
      <c r="F25" s="274"/>
      <c r="G25" s="274"/>
      <c r="H25" s="274"/>
      <c r="I25" s="108"/>
    </row>
    <row r="26" spans="1:9" ht="12" customHeight="1" x14ac:dyDescent="0.25">
      <c r="A26" s="274" t="s">
        <v>69</v>
      </c>
      <c r="B26" s="274"/>
      <c r="C26" s="274"/>
      <c r="D26" s="274"/>
      <c r="E26" s="274"/>
      <c r="F26" s="274"/>
      <c r="G26" s="274"/>
      <c r="H26" s="274"/>
      <c r="I26" s="108"/>
    </row>
    <row r="27" spans="1:9" ht="15" customHeight="1" x14ac:dyDescent="0.25">
      <c r="A27" s="274" t="s">
        <v>70</v>
      </c>
      <c r="B27" s="274"/>
      <c r="C27" s="274"/>
      <c r="D27" s="274"/>
      <c r="E27" s="274"/>
      <c r="F27" s="274"/>
      <c r="G27" s="274"/>
      <c r="H27" s="274"/>
      <c r="I27" s="108"/>
    </row>
    <row r="28" spans="1:9" ht="30.75" customHeight="1" x14ac:dyDescent="0.25">
      <c r="A28" s="274" t="s">
        <v>71</v>
      </c>
      <c r="B28" s="274"/>
      <c r="C28" s="274"/>
      <c r="D28" s="274"/>
      <c r="E28" s="274"/>
      <c r="F28" s="274"/>
      <c r="G28" s="274"/>
      <c r="H28" s="274"/>
      <c r="I28" s="108"/>
    </row>
    <row r="29" spans="1:9" ht="15" customHeight="1" x14ac:dyDescent="0.25">
      <c r="A29" s="274" t="s">
        <v>72</v>
      </c>
      <c r="B29" s="274"/>
      <c r="C29" s="274"/>
      <c r="D29" s="274"/>
      <c r="E29" s="274"/>
      <c r="F29" s="274"/>
      <c r="G29" s="274"/>
      <c r="H29" s="274"/>
      <c r="I29" s="108"/>
    </row>
    <row r="30" spans="1:9" ht="25.5" customHeight="1" x14ac:dyDescent="0.25">
      <c r="A30" s="274" t="s">
        <v>73</v>
      </c>
      <c r="B30" s="274"/>
      <c r="C30" s="274"/>
      <c r="D30" s="274"/>
      <c r="E30" s="274"/>
      <c r="F30" s="274"/>
      <c r="G30" s="274"/>
      <c r="H30" s="274"/>
      <c r="I30" s="108"/>
    </row>
    <row r="31" spans="1:9" ht="15.75" customHeight="1" x14ac:dyDescent="0.25">
      <c r="A31" s="274" t="s">
        <v>74</v>
      </c>
      <c r="B31" s="274"/>
      <c r="C31" s="274"/>
      <c r="D31" s="274"/>
      <c r="E31" s="274"/>
      <c r="F31" s="274"/>
      <c r="G31" s="274"/>
      <c r="H31" s="274"/>
      <c r="I31" s="108"/>
    </row>
    <row r="32" spans="1:9" ht="42" customHeight="1" x14ac:dyDescent="0.25">
      <c r="A32" s="274" t="s">
        <v>75</v>
      </c>
      <c r="B32" s="274"/>
      <c r="C32" s="274"/>
      <c r="D32" s="274"/>
      <c r="E32" s="274"/>
      <c r="F32" s="274"/>
      <c r="G32" s="274"/>
      <c r="H32" s="274"/>
      <c r="I32" s="108"/>
    </row>
    <row r="33" spans="1:18" ht="57.75" customHeight="1" x14ac:dyDescent="0.25">
      <c r="A33" s="274" t="s">
        <v>76</v>
      </c>
      <c r="B33" s="274"/>
      <c r="C33" s="274"/>
      <c r="D33" s="274"/>
      <c r="E33" s="274"/>
      <c r="F33" s="274"/>
      <c r="G33" s="274"/>
      <c r="H33" s="274"/>
      <c r="I33" s="108"/>
    </row>
    <row r="34" spans="1:18" ht="15.75" customHeight="1" x14ac:dyDescent="0.25">
      <c r="A34" s="280"/>
      <c r="B34" s="280"/>
      <c r="C34" s="280"/>
      <c r="D34" s="280"/>
      <c r="E34" s="280"/>
      <c r="F34" s="280"/>
      <c r="G34" s="280"/>
      <c r="H34" s="280"/>
      <c r="I34" s="108"/>
    </row>
    <row r="35" spans="1:18" x14ac:dyDescent="0.25">
      <c r="A35" s="272" t="s">
        <v>59</v>
      </c>
      <c r="B35" s="272"/>
      <c r="C35" s="272"/>
      <c r="D35" s="272"/>
      <c r="E35" s="272"/>
      <c r="F35" s="272"/>
      <c r="G35" s="272"/>
      <c r="H35" s="272"/>
    </row>
    <row r="36" spans="1:18" x14ac:dyDescent="0.25">
      <c r="A36" s="289"/>
      <c r="B36" s="289"/>
      <c r="C36" s="289"/>
      <c r="D36" s="289"/>
      <c r="E36" s="289"/>
      <c r="F36" s="289"/>
      <c r="G36" s="289"/>
      <c r="H36" s="289"/>
    </row>
    <row r="37" spans="1:18" ht="21" customHeight="1" x14ac:dyDescent="0.25">
      <c r="A37" s="279" t="s">
        <v>77</v>
      </c>
      <c r="B37" s="279"/>
      <c r="C37" s="279"/>
      <c r="D37" s="279"/>
      <c r="E37" s="279"/>
      <c r="F37" s="279"/>
      <c r="G37" s="279"/>
      <c r="H37" s="279"/>
    </row>
    <row r="38" spans="1:18" ht="15.75" customHeight="1" x14ac:dyDescent="0.25">
      <c r="A38" s="272" t="s">
        <v>60</v>
      </c>
      <c r="B38" s="272"/>
      <c r="C38" s="272"/>
      <c r="D38" s="272"/>
      <c r="E38" s="272"/>
      <c r="F38" s="272"/>
      <c r="G38" s="272"/>
      <c r="H38" s="272"/>
    </row>
    <row r="39" spans="1:18" ht="29.25" customHeight="1" x14ac:dyDescent="0.25">
      <c r="A39" s="279" t="s">
        <v>78</v>
      </c>
      <c r="B39" s="279"/>
      <c r="C39" s="279"/>
      <c r="D39" s="279"/>
      <c r="E39" s="279"/>
      <c r="F39" s="279"/>
      <c r="G39" s="279"/>
      <c r="H39" s="279"/>
    </row>
    <row r="40" spans="1:18" ht="27" customHeight="1" x14ac:dyDescent="0.25">
      <c r="A40" s="279" t="s">
        <v>196</v>
      </c>
      <c r="B40" s="279"/>
      <c r="C40" s="279"/>
      <c r="D40" s="279"/>
      <c r="E40" s="279"/>
      <c r="F40" s="279"/>
      <c r="G40" s="279"/>
      <c r="H40" s="279"/>
    </row>
    <row r="41" spans="1:18" ht="38.25" customHeight="1" x14ac:dyDescent="0.25">
      <c r="A41" s="279" t="s">
        <v>79</v>
      </c>
      <c r="B41" s="279"/>
      <c r="C41" s="279"/>
      <c r="D41" s="279"/>
      <c r="E41" s="279"/>
      <c r="F41" s="279"/>
      <c r="G41" s="279"/>
      <c r="H41" s="279"/>
    </row>
    <row r="42" spans="1:18" ht="30.75" customHeight="1" x14ac:dyDescent="0.25">
      <c r="A42" s="279" t="s">
        <v>80</v>
      </c>
      <c r="B42" s="279"/>
      <c r="C42" s="279"/>
      <c r="D42" s="279"/>
      <c r="E42" s="279"/>
      <c r="F42" s="279"/>
      <c r="G42" s="279"/>
      <c r="H42" s="279"/>
    </row>
    <row r="43" spans="1:18" ht="80.25" customHeight="1" x14ac:dyDescent="0.25">
      <c r="A43" s="279" t="s">
        <v>81</v>
      </c>
      <c r="B43" s="279"/>
      <c r="C43" s="279"/>
      <c r="D43" s="279"/>
      <c r="E43" s="279"/>
      <c r="F43" s="279"/>
      <c r="G43" s="279"/>
      <c r="H43" s="279"/>
    </row>
    <row r="44" spans="1:18" ht="15.75" customHeight="1" x14ac:dyDescent="0.25">
      <c r="A44" s="280"/>
      <c r="B44" s="280"/>
      <c r="C44" s="280"/>
      <c r="D44" s="280"/>
      <c r="E44" s="280"/>
      <c r="F44" s="280"/>
      <c r="G44" s="280"/>
      <c r="H44" s="280"/>
    </row>
    <row r="45" spans="1:18" ht="29.25" customHeight="1" x14ac:dyDescent="0.25">
      <c r="A45" s="272" t="s">
        <v>47</v>
      </c>
      <c r="B45" s="272"/>
      <c r="C45" s="272"/>
      <c r="D45" s="272"/>
      <c r="E45" s="272"/>
      <c r="F45" s="272"/>
      <c r="G45" s="272"/>
      <c r="H45" s="272"/>
    </row>
    <row r="46" spans="1:18" x14ac:dyDescent="0.25">
      <c r="A46" s="275" t="s">
        <v>145</v>
      </c>
      <c r="B46" s="276"/>
      <c r="C46" s="276"/>
      <c r="D46" s="276"/>
      <c r="E46" s="276"/>
      <c r="F46" s="276"/>
      <c r="G46" s="276"/>
      <c r="H46" s="276"/>
      <c r="I46" s="109"/>
      <c r="J46" s="109"/>
      <c r="K46" s="109"/>
      <c r="L46" s="109"/>
      <c r="M46" s="109"/>
      <c r="N46" s="109"/>
      <c r="O46" s="109"/>
      <c r="P46" s="109"/>
      <c r="Q46" s="109"/>
      <c r="R46" s="109"/>
    </row>
    <row r="47" spans="1:18" x14ac:dyDescent="0.25">
      <c r="A47" s="275" t="s">
        <v>82</v>
      </c>
      <c r="B47" s="276"/>
      <c r="C47" s="276"/>
      <c r="D47" s="276"/>
      <c r="E47" s="276"/>
      <c r="F47" s="276"/>
      <c r="G47" s="276"/>
      <c r="H47" s="276"/>
      <c r="I47" s="109"/>
      <c r="J47" s="109"/>
      <c r="K47" s="109"/>
      <c r="L47" s="109"/>
      <c r="M47" s="109"/>
      <c r="N47" s="109"/>
      <c r="O47" s="109"/>
      <c r="P47" s="109"/>
      <c r="Q47" s="109"/>
      <c r="R47" s="109"/>
    </row>
    <row r="48" spans="1:18" x14ac:dyDescent="0.25">
      <c r="A48" s="277"/>
      <c r="B48" s="277"/>
      <c r="C48" s="277"/>
      <c r="D48" s="277"/>
      <c r="E48" s="277"/>
      <c r="F48" s="277"/>
      <c r="G48" s="277"/>
      <c r="H48" s="277"/>
      <c r="I48" s="110"/>
      <c r="J48" s="110"/>
      <c r="K48" s="109"/>
      <c r="L48" s="109"/>
      <c r="M48" s="109"/>
      <c r="N48" s="109"/>
      <c r="O48" s="109"/>
      <c r="P48" s="109"/>
      <c r="Q48" s="109"/>
      <c r="R48" s="109"/>
    </row>
    <row r="49" spans="1:18" ht="15" customHeight="1" x14ac:dyDescent="0.25">
      <c r="A49" s="272" t="s">
        <v>50</v>
      </c>
      <c r="B49" s="272"/>
      <c r="C49" s="272"/>
      <c r="D49" s="272"/>
      <c r="E49" s="272"/>
      <c r="F49" s="272"/>
      <c r="G49" s="272"/>
      <c r="H49" s="272"/>
      <c r="I49" s="111"/>
      <c r="J49" s="111"/>
      <c r="K49" s="111"/>
      <c r="L49" s="111"/>
      <c r="M49" s="111"/>
      <c r="N49" s="111"/>
      <c r="O49" s="111"/>
      <c r="P49" s="111"/>
      <c r="Q49" s="292"/>
      <c r="R49" s="292"/>
    </row>
    <row r="50" spans="1:18" x14ac:dyDescent="0.25">
      <c r="A50" s="251"/>
      <c r="B50" s="251"/>
      <c r="C50" s="251"/>
      <c r="D50" s="251"/>
      <c r="E50" s="251"/>
      <c r="F50" s="251"/>
      <c r="G50" s="251"/>
      <c r="H50" s="251"/>
      <c r="I50" s="112"/>
      <c r="J50" s="112"/>
      <c r="K50" s="112"/>
      <c r="L50" s="112"/>
      <c r="M50" s="112"/>
      <c r="N50" s="112"/>
      <c r="O50" s="112"/>
      <c r="P50" s="112"/>
      <c r="Q50" s="112"/>
      <c r="R50" s="112"/>
    </row>
    <row r="51" spans="1:18" x14ac:dyDescent="0.25">
      <c r="A51" s="275" t="s">
        <v>83</v>
      </c>
      <c r="B51" s="276"/>
      <c r="C51" s="276"/>
      <c r="D51" s="276"/>
      <c r="E51" s="276"/>
      <c r="F51" s="276"/>
      <c r="G51" s="276"/>
      <c r="H51" s="276"/>
      <c r="I51" s="112"/>
      <c r="J51" s="112"/>
      <c r="K51" s="112"/>
      <c r="L51" s="112"/>
      <c r="M51" s="112"/>
      <c r="N51" s="112"/>
      <c r="O51" s="112"/>
      <c r="P51" s="112"/>
      <c r="Q51" s="112"/>
      <c r="R51" s="112"/>
    </row>
    <row r="52" spans="1:18" x14ac:dyDescent="0.25">
      <c r="A52" s="277"/>
      <c r="B52" s="277"/>
      <c r="C52" s="277"/>
      <c r="D52" s="277"/>
      <c r="E52" s="277"/>
      <c r="F52" s="277"/>
      <c r="G52" s="277"/>
      <c r="H52" s="277"/>
      <c r="I52" s="112"/>
      <c r="J52" s="112"/>
      <c r="K52" s="112"/>
      <c r="L52" s="112"/>
      <c r="M52" s="112"/>
      <c r="N52" s="112"/>
      <c r="O52" s="112"/>
      <c r="P52" s="112"/>
      <c r="Q52" s="112"/>
      <c r="R52" s="112"/>
    </row>
    <row r="53" spans="1:18" s="65" customFormat="1" x14ac:dyDescent="0.25">
      <c r="A53" s="272" t="s">
        <v>49</v>
      </c>
      <c r="B53" s="272"/>
      <c r="C53" s="272"/>
      <c r="D53" s="272"/>
      <c r="E53" s="272"/>
      <c r="F53" s="272"/>
      <c r="G53" s="272"/>
      <c r="H53" s="272"/>
      <c r="I53" s="118"/>
      <c r="J53" s="118"/>
      <c r="K53" s="118"/>
      <c r="L53" s="118"/>
      <c r="M53" s="118"/>
      <c r="N53" s="118"/>
      <c r="O53" s="118"/>
      <c r="P53" s="118"/>
      <c r="Q53" s="118"/>
      <c r="R53" s="118"/>
    </row>
    <row r="54" spans="1:18" s="65" customFormat="1" x14ac:dyDescent="0.25">
      <c r="A54" s="293"/>
      <c r="B54" s="293"/>
      <c r="C54" s="293"/>
      <c r="D54" s="293"/>
      <c r="E54" s="293"/>
      <c r="F54" s="293"/>
      <c r="G54" s="293"/>
      <c r="H54" s="293"/>
      <c r="I54" s="118"/>
      <c r="J54" s="118"/>
      <c r="K54" s="118"/>
      <c r="L54" s="118"/>
      <c r="M54" s="118"/>
      <c r="N54" s="118"/>
      <c r="O54" s="118"/>
      <c r="P54" s="118"/>
      <c r="Q54" s="118"/>
      <c r="R54" s="118"/>
    </row>
    <row r="55" spans="1:18" s="65" customFormat="1" ht="15" customHeight="1" x14ac:dyDescent="0.25">
      <c r="A55" s="275" t="s">
        <v>84</v>
      </c>
      <c r="B55" s="276"/>
      <c r="C55" s="276"/>
      <c r="D55" s="276"/>
      <c r="E55" s="276"/>
      <c r="F55" s="276"/>
      <c r="G55" s="276"/>
      <c r="H55" s="276"/>
      <c r="I55" s="118"/>
      <c r="J55" s="118"/>
      <c r="K55" s="118"/>
      <c r="L55" s="118"/>
      <c r="M55" s="118"/>
      <c r="N55" s="118"/>
      <c r="O55" s="118"/>
      <c r="P55" s="118"/>
      <c r="Q55" s="118"/>
      <c r="R55" s="118"/>
    </row>
    <row r="56" spans="1:18" s="65" customFormat="1" x14ac:dyDescent="0.25">
      <c r="A56" s="293"/>
      <c r="B56" s="293"/>
      <c r="C56" s="293"/>
      <c r="D56" s="293"/>
      <c r="E56" s="293"/>
      <c r="F56" s="293"/>
      <c r="G56" s="293"/>
      <c r="H56" s="293"/>
      <c r="I56" s="118"/>
      <c r="J56" s="118"/>
      <c r="K56" s="118"/>
      <c r="L56" s="118"/>
      <c r="M56" s="118"/>
      <c r="N56" s="118"/>
      <c r="O56" s="118"/>
      <c r="P56" s="118"/>
      <c r="Q56" s="118"/>
      <c r="R56" s="118"/>
    </row>
    <row r="57" spans="1:18" s="65" customFormat="1" ht="29.25" customHeight="1" x14ac:dyDescent="0.25">
      <c r="A57" s="294" t="s">
        <v>118</v>
      </c>
      <c r="B57" s="294"/>
      <c r="C57" s="294"/>
      <c r="D57" s="294"/>
      <c r="E57" s="294"/>
      <c r="F57" s="294"/>
      <c r="G57" s="294"/>
      <c r="H57" s="294"/>
      <c r="I57" s="118"/>
      <c r="J57" s="118"/>
      <c r="K57" s="118"/>
      <c r="L57" s="118"/>
      <c r="M57" s="118"/>
      <c r="N57" s="118"/>
      <c r="O57" s="118"/>
      <c r="P57" s="118"/>
      <c r="Q57" s="118"/>
      <c r="R57" s="118"/>
    </row>
    <row r="58" spans="1:18" s="65" customFormat="1" x14ac:dyDescent="0.25">
      <c r="A58" s="293"/>
      <c r="B58" s="293"/>
      <c r="C58" s="293"/>
      <c r="D58" s="293"/>
      <c r="E58" s="293"/>
      <c r="F58" s="293"/>
      <c r="G58" s="293"/>
      <c r="H58" s="293"/>
      <c r="I58" s="118"/>
      <c r="J58" s="118"/>
      <c r="K58" s="118"/>
      <c r="L58" s="118"/>
      <c r="M58" s="118"/>
      <c r="N58" s="118"/>
      <c r="O58" s="118"/>
      <c r="P58" s="118"/>
      <c r="Q58" s="118"/>
      <c r="R58" s="118"/>
    </row>
    <row r="59" spans="1:18" s="65" customFormat="1" x14ac:dyDescent="0.25">
      <c r="A59" s="272" t="s">
        <v>119</v>
      </c>
      <c r="B59" s="272"/>
      <c r="C59" s="272"/>
      <c r="D59" s="272"/>
      <c r="E59" s="272"/>
      <c r="F59" s="272"/>
      <c r="G59" s="272"/>
      <c r="H59" s="272"/>
      <c r="I59" s="118"/>
      <c r="J59" s="118"/>
      <c r="K59" s="118"/>
      <c r="L59" s="118"/>
      <c r="M59" s="118"/>
      <c r="N59" s="118"/>
      <c r="O59" s="118"/>
      <c r="P59" s="118"/>
      <c r="Q59" s="118"/>
      <c r="R59" s="118"/>
    </row>
    <row r="60" spans="1:18" s="65" customFormat="1" x14ac:dyDescent="0.25">
      <c r="A60" s="293"/>
      <c r="B60" s="293"/>
      <c r="C60" s="293"/>
      <c r="D60" s="293"/>
      <c r="E60" s="293"/>
      <c r="F60" s="293"/>
      <c r="G60" s="293"/>
      <c r="H60" s="293"/>
      <c r="I60" s="118"/>
      <c r="J60" s="118"/>
      <c r="K60" s="118"/>
      <c r="L60" s="118"/>
      <c r="M60" s="118"/>
      <c r="N60" s="118"/>
      <c r="O60" s="118"/>
      <c r="P60" s="118"/>
      <c r="Q60" s="118"/>
      <c r="R60" s="118"/>
    </row>
    <row r="61" spans="1:18" s="65" customFormat="1" x14ac:dyDescent="0.25">
      <c r="A61" s="275" t="s">
        <v>61</v>
      </c>
      <c r="B61" s="276"/>
      <c r="C61" s="276"/>
      <c r="D61" s="276"/>
      <c r="E61" s="276"/>
      <c r="F61" s="276"/>
      <c r="G61" s="276"/>
      <c r="H61" s="276"/>
      <c r="Q61" s="118"/>
      <c r="R61" s="118"/>
    </row>
    <row r="62" spans="1:18" s="65" customFormat="1" x14ac:dyDescent="0.25">
      <c r="A62" s="275" t="s">
        <v>105</v>
      </c>
      <c r="B62" s="276"/>
      <c r="C62" s="276"/>
      <c r="D62" s="276"/>
      <c r="E62" s="276"/>
      <c r="F62" s="276"/>
      <c r="G62" s="276"/>
      <c r="H62" s="276"/>
      <c r="Q62" s="118"/>
      <c r="R62" s="118"/>
    </row>
    <row r="63" spans="1:18" s="65" customFormat="1" x14ac:dyDescent="0.25">
      <c r="A63" s="293"/>
      <c r="B63" s="293"/>
      <c r="C63" s="293"/>
      <c r="D63" s="293"/>
      <c r="E63" s="293"/>
      <c r="F63" s="293"/>
      <c r="G63" s="293"/>
      <c r="H63" s="293"/>
      <c r="I63" s="118"/>
      <c r="J63" s="118"/>
      <c r="K63" s="118"/>
      <c r="L63" s="118"/>
      <c r="M63" s="118"/>
      <c r="N63" s="118"/>
      <c r="O63" s="118"/>
      <c r="P63" s="118"/>
      <c r="Q63" s="118"/>
      <c r="R63" s="118"/>
    </row>
    <row r="64" spans="1:18" s="65" customFormat="1" ht="30.75" customHeight="1" x14ac:dyDescent="0.25">
      <c r="A64" s="272" t="s">
        <v>120</v>
      </c>
      <c r="B64" s="272"/>
      <c r="C64" s="272"/>
      <c r="D64" s="272"/>
      <c r="E64" s="272"/>
      <c r="F64" s="272"/>
      <c r="G64" s="272"/>
      <c r="H64" s="272"/>
      <c r="I64" s="118"/>
      <c r="J64" s="118"/>
      <c r="K64" s="118"/>
      <c r="L64" s="118"/>
      <c r="M64" s="118"/>
      <c r="N64" s="118"/>
      <c r="O64" s="118"/>
      <c r="P64" s="118"/>
      <c r="Q64" s="118"/>
      <c r="R64" s="118"/>
    </row>
    <row r="65" spans="1:18" s="65" customFormat="1" ht="12" customHeight="1" x14ac:dyDescent="0.25">
      <c r="A65" s="293"/>
      <c r="B65" s="293"/>
      <c r="C65" s="293"/>
      <c r="D65" s="293"/>
      <c r="E65" s="293"/>
      <c r="F65" s="293"/>
      <c r="G65" s="293"/>
      <c r="H65" s="293"/>
      <c r="I65" s="118"/>
      <c r="J65" s="118"/>
      <c r="K65" s="118"/>
      <c r="L65" s="118"/>
      <c r="M65" s="118"/>
      <c r="N65" s="118"/>
      <c r="O65" s="118"/>
      <c r="P65" s="118"/>
      <c r="Q65" s="118"/>
      <c r="R65" s="118"/>
    </row>
    <row r="66" spans="1:18" s="65" customFormat="1" ht="15" customHeight="1" x14ac:dyDescent="0.25">
      <c r="A66" s="275" t="s">
        <v>85</v>
      </c>
      <c r="B66" s="276"/>
      <c r="C66" s="276"/>
      <c r="D66" s="276"/>
      <c r="E66" s="276"/>
      <c r="F66" s="276"/>
      <c r="G66" s="276"/>
      <c r="H66" s="276"/>
      <c r="I66" s="118"/>
      <c r="J66" s="118"/>
      <c r="K66" s="118"/>
      <c r="L66" s="118"/>
      <c r="M66" s="118"/>
      <c r="N66" s="118"/>
      <c r="O66" s="118"/>
      <c r="P66" s="118"/>
      <c r="Q66" s="118"/>
      <c r="R66" s="118"/>
    </row>
    <row r="67" spans="1:18" ht="15" customHeight="1" x14ac:dyDescent="0.25">
      <c r="A67" s="277"/>
      <c r="B67" s="277"/>
      <c r="C67" s="277"/>
      <c r="D67" s="277"/>
      <c r="E67" s="277"/>
      <c r="F67" s="277"/>
      <c r="G67" s="277"/>
      <c r="H67" s="277"/>
      <c r="I67" s="112"/>
      <c r="J67" s="112"/>
      <c r="K67" s="112"/>
      <c r="L67" s="112"/>
      <c r="M67" s="112"/>
      <c r="N67" s="112"/>
      <c r="O67" s="112"/>
      <c r="P67" s="112"/>
      <c r="Q67" s="112"/>
      <c r="R67" s="112"/>
    </row>
    <row r="68" spans="1:18" ht="17.25" customHeight="1" x14ac:dyDescent="0.25">
      <c r="A68" s="272" t="s">
        <v>62</v>
      </c>
      <c r="B68" s="272"/>
      <c r="C68" s="272"/>
      <c r="D68" s="272"/>
      <c r="E68" s="272"/>
      <c r="F68" s="272"/>
      <c r="G68" s="272"/>
      <c r="H68" s="27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1:18" ht="12" customHeight="1" x14ac:dyDescent="0.25">
      <c r="A69" s="295"/>
      <c r="B69" s="295"/>
      <c r="C69" s="295"/>
      <c r="D69" s="295"/>
      <c r="E69" s="295"/>
      <c r="F69" s="295"/>
      <c r="G69" s="295"/>
      <c r="H69" s="295"/>
      <c r="I69" s="112"/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18" ht="15.75" customHeight="1" x14ac:dyDescent="0.25">
      <c r="A70" s="297" t="s">
        <v>86</v>
      </c>
      <c r="B70" s="296"/>
      <c r="C70" s="296"/>
      <c r="D70" s="296"/>
      <c r="E70" s="296"/>
      <c r="F70" s="296"/>
      <c r="G70" s="296"/>
      <c r="H70" s="296"/>
      <c r="I70" s="112"/>
      <c r="J70" s="112"/>
      <c r="K70" s="113"/>
      <c r="L70" s="113"/>
      <c r="M70" s="113"/>
      <c r="N70" s="113"/>
      <c r="O70" s="113"/>
      <c r="P70" s="113"/>
      <c r="Q70" s="113"/>
      <c r="R70" s="113"/>
    </row>
    <row r="71" spans="1:18" ht="42.75" customHeight="1" x14ac:dyDescent="0.25">
      <c r="A71" s="296" t="s">
        <v>87</v>
      </c>
      <c r="B71" s="296"/>
      <c r="C71" s="296"/>
      <c r="D71" s="296"/>
      <c r="E71" s="296"/>
      <c r="F71" s="296"/>
      <c r="G71" s="296"/>
      <c r="H71" s="296"/>
      <c r="I71" s="109"/>
      <c r="J71" s="109"/>
      <c r="K71" s="114"/>
      <c r="L71" s="114"/>
      <c r="M71" s="114"/>
      <c r="N71" s="114"/>
      <c r="O71" s="114"/>
      <c r="P71" s="114"/>
      <c r="Q71" s="114"/>
      <c r="R71" s="114"/>
    </row>
    <row r="72" spans="1:18" ht="30.75" customHeight="1" x14ac:dyDescent="0.25">
      <c r="A72" s="296" t="s">
        <v>88</v>
      </c>
      <c r="B72" s="296"/>
      <c r="C72" s="296"/>
      <c r="D72" s="296"/>
      <c r="E72" s="296"/>
      <c r="F72" s="296"/>
      <c r="G72" s="296"/>
      <c r="H72" s="296"/>
      <c r="I72" s="109"/>
      <c r="J72" s="109"/>
      <c r="K72" s="114"/>
      <c r="L72" s="114"/>
      <c r="M72" s="114"/>
      <c r="N72" s="114"/>
      <c r="O72" s="114"/>
      <c r="P72" s="114"/>
      <c r="Q72" s="114"/>
      <c r="R72" s="114"/>
    </row>
    <row r="73" spans="1:18" ht="30" customHeight="1" x14ac:dyDescent="0.25">
      <c r="A73" s="296" t="s">
        <v>89</v>
      </c>
      <c r="B73" s="296"/>
      <c r="C73" s="296"/>
      <c r="D73" s="296"/>
      <c r="E73" s="296"/>
      <c r="F73" s="296"/>
      <c r="G73" s="296"/>
      <c r="H73" s="296"/>
      <c r="I73" s="109"/>
      <c r="J73" s="109"/>
      <c r="K73" s="114"/>
      <c r="L73" s="114"/>
      <c r="M73" s="114"/>
      <c r="N73" s="114"/>
      <c r="O73" s="114"/>
      <c r="P73" s="114"/>
      <c r="Q73" s="114"/>
      <c r="R73" s="114"/>
    </row>
    <row r="74" spans="1:18" ht="27.75" customHeight="1" x14ac:dyDescent="0.25">
      <c r="A74" s="296" t="s">
        <v>146</v>
      </c>
      <c r="B74" s="296"/>
      <c r="C74" s="296"/>
      <c r="D74" s="296"/>
      <c r="E74" s="296"/>
      <c r="F74" s="296"/>
      <c r="G74" s="296"/>
      <c r="H74" s="296"/>
      <c r="I74" s="109"/>
      <c r="J74" s="109"/>
      <c r="K74" s="114"/>
      <c r="L74" s="114"/>
      <c r="M74" s="114"/>
      <c r="N74" s="114"/>
      <c r="O74" s="114"/>
      <c r="P74" s="114"/>
      <c r="Q74" s="114"/>
      <c r="R74" s="114"/>
    </row>
    <row r="75" spans="1:18" ht="13.5" customHeight="1" x14ac:dyDescent="0.25">
      <c r="A75" s="300"/>
      <c r="B75" s="300"/>
      <c r="C75" s="300"/>
      <c r="D75" s="300"/>
      <c r="E75" s="300"/>
      <c r="F75" s="300"/>
      <c r="G75" s="300"/>
      <c r="H75" s="300"/>
      <c r="I75" s="110"/>
      <c r="J75" s="110"/>
      <c r="K75" s="114"/>
      <c r="L75" s="114"/>
      <c r="M75" s="114"/>
      <c r="N75" s="114"/>
      <c r="O75" s="114"/>
      <c r="P75" s="114"/>
      <c r="Q75" s="114"/>
      <c r="R75" s="114"/>
    </row>
    <row r="76" spans="1:18" ht="13.5" customHeight="1" x14ac:dyDescent="0.25">
      <c r="A76" s="272" t="s">
        <v>36</v>
      </c>
      <c r="B76" s="272"/>
      <c r="C76" s="272"/>
      <c r="D76" s="272"/>
      <c r="E76" s="272"/>
      <c r="F76" s="272"/>
      <c r="G76" s="272"/>
      <c r="H76" s="272"/>
      <c r="I76" s="110"/>
      <c r="J76" s="110"/>
      <c r="K76" s="114"/>
      <c r="L76" s="114"/>
      <c r="M76" s="114"/>
      <c r="N76" s="114"/>
      <c r="O76" s="114"/>
      <c r="P76" s="114"/>
      <c r="Q76" s="114"/>
      <c r="R76" s="114"/>
    </row>
    <row r="77" spans="1:18" ht="28.5" customHeight="1" x14ac:dyDescent="0.25">
      <c r="A77" s="296" t="s">
        <v>90</v>
      </c>
      <c r="B77" s="296"/>
      <c r="C77" s="296"/>
      <c r="D77" s="296"/>
      <c r="E77" s="296"/>
      <c r="F77" s="296"/>
      <c r="G77" s="296"/>
      <c r="H77" s="296"/>
      <c r="I77" s="109"/>
      <c r="J77" s="109"/>
      <c r="K77" s="114"/>
      <c r="L77" s="114"/>
      <c r="M77" s="114"/>
      <c r="N77" s="114"/>
      <c r="O77" s="114"/>
      <c r="P77" s="114"/>
      <c r="Q77" s="114"/>
      <c r="R77" s="114"/>
    </row>
    <row r="78" spans="1:18" ht="57.75" customHeight="1" x14ac:dyDescent="0.25">
      <c r="A78" s="296" t="s">
        <v>91</v>
      </c>
      <c r="B78" s="296"/>
      <c r="C78" s="296"/>
      <c r="D78" s="296"/>
      <c r="E78" s="296"/>
      <c r="F78" s="296"/>
      <c r="G78" s="296"/>
      <c r="H78" s="296"/>
      <c r="I78" s="109"/>
      <c r="J78" s="109"/>
      <c r="K78" s="114"/>
      <c r="L78" s="114"/>
      <c r="M78" s="114"/>
      <c r="N78" s="114"/>
      <c r="O78" s="114"/>
      <c r="P78" s="114"/>
      <c r="Q78" s="114"/>
      <c r="R78" s="114"/>
    </row>
    <row r="79" spans="1:18" ht="17.25" customHeight="1" x14ac:dyDescent="0.25">
      <c r="A79" s="301"/>
      <c r="B79" s="301"/>
      <c r="C79" s="301"/>
      <c r="D79" s="301"/>
      <c r="E79" s="301"/>
      <c r="F79" s="301"/>
      <c r="G79" s="301"/>
      <c r="H79" s="301"/>
      <c r="I79" s="110"/>
      <c r="J79" s="110"/>
      <c r="K79" s="114"/>
      <c r="L79" s="114"/>
      <c r="M79" s="114"/>
      <c r="N79" s="114"/>
      <c r="O79" s="114"/>
      <c r="P79" s="114"/>
      <c r="Q79" s="114"/>
      <c r="R79" s="114"/>
    </row>
    <row r="80" spans="1:18" x14ac:dyDescent="0.25">
      <c r="A80" s="272" t="s">
        <v>55</v>
      </c>
      <c r="B80" s="272"/>
      <c r="C80" s="272"/>
      <c r="D80" s="272"/>
      <c r="E80" s="272"/>
      <c r="F80" s="272"/>
      <c r="G80" s="272"/>
      <c r="H80" s="272"/>
      <c r="I80" s="111"/>
      <c r="J80" s="111"/>
    </row>
    <row r="81" spans="1:18" ht="13.5" customHeight="1" x14ac:dyDescent="0.25">
      <c r="A81" s="251"/>
      <c r="B81" s="251"/>
      <c r="C81" s="251"/>
      <c r="D81" s="251"/>
      <c r="E81" s="251"/>
      <c r="F81" s="251"/>
      <c r="G81" s="251"/>
      <c r="H81" s="251"/>
      <c r="I81" s="112"/>
      <c r="J81" s="112"/>
    </row>
    <row r="82" spans="1:18" ht="15.75" customHeight="1" x14ac:dyDescent="0.25">
      <c r="A82" s="298" t="s">
        <v>147</v>
      </c>
      <c r="B82" s="299"/>
      <c r="C82" s="299"/>
      <c r="D82" s="299"/>
      <c r="E82" s="299"/>
      <c r="F82" s="299"/>
      <c r="G82" s="299"/>
      <c r="H82" s="299"/>
      <c r="I82" s="114"/>
      <c r="J82" s="114"/>
      <c r="K82" s="114"/>
      <c r="L82" s="114"/>
      <c r="M82" s="114"/>
      <c r="N82" s="114"/>
      <c r="O82" s="114"/>
      <c r="P82" s="114"/>
      <c r="Q82" s="114"/>
      <c r="R82" s="114"/>
    </row>
    <row r="83" spans="1:18" x14ac:dyDescent="0.25">
      <c r="A83" s="65"/>
      <c r="B83" s="65"/>
      <c r="C83" s="65"/>
      <c r="D83" s="65"/>
      <c r="E83" s="65"/>
      <c r="F83" s="65"/>
      <c r="G83" s="65"/>
      <c r="H83" s="65"/>
    </row>
    <row r="84" spans="1:18" x14ac:dyDescent="0.25">
      <c r="A84" s="272" t="s">
        <v>174</v>
      </c>
      <c r="B84" s="272"/>
      <c r="C84" s="272"/>
      <c r="D84" s="272"/>
      <c r="E84" s="272"/>
      <c r="F84" s="272"/>
      <c r="G84" s="272"/>
      <c r="H84" s="272"/>
    </row>
    <row r="86" spans="1:18" ht="17.25" customHeight="1" x14ac:dyDescent="0.25">
      <c r="A86" s="273" t="s">
        <v>190</v>
      </c>
      <c r="B86" s="273"/>
      <c r="C86" s="273"/>
      <c r="D86" s="273"/>
      <c r="E86" s="273"/>
      <c r="F86" s="273"/>
      <c r="G86" s="273"/>
      <c r="H86" s="273"/>
      <c r="I86" s="115"/>
      <c r="J86" s="115"/>
      <c r="K86" s="115"/>
      <c r="L86" s="115"/>
      <c r="M86" s="115"/>
      <c r="N86" s="115"/>
      <c r="O86" s="115"/>
      <c r="P86" s="115"/>
    </row>
    <row r="87" spans="1:18" ht="15.75" customHeight="1" x14ac:dyDescent="0.25">
      <c r="A87" s="273" t="s">
        <v>191</v>
      </c>
      <c r="B87" s="273"/>
      <c r="C87" s="273"/>
      <c r="D87" s="273"/>
      <c r="E87" s="273"/>
      <c r="F87" s="273"/>
      <c r="G87" s="273"/>
      <c r="H87" s="273"/>
      <c r="I87" s="115"/>
      <c r="J87" s="115"/>
      <c r="K87" s="115"/>
      <c r="L87" s="115"/>
      <c r="M87" s="115"/>
      <c r="N87" s="115"/>
      <c r="O87" s="115"/>
      <c r="P87" s="115"/>
    </row>
    <row r="88" spans="1:18" ht="20.25" customHeight="1" x14ac:dyDescent="0.25">
      <c r="A88" s="273" t="s">
        <v>192</v>
      </c>
      <c r="B88" s="273"/>
      <c r="C88" s="273"/>
      <c r="D88" s="273"/>
      <c r="E88" s="273"/>
      <c r="F88" s="273"/>
      <c r="G88" s="273"/>
      <c r="H88" s="273"/>
      <c r="I88" s="116"/>
      <c r="J88" s="116"/>
      <c r="K88" s="116"/>
      <c r="L88" s="116"/>
      <c r="M88" s="116"/>
      <c r="N88" s="116"/>
      <c r="O88" s="116"/>
      <c r="P88" s="116"/>
    </row>
    <row r="89" spans="1:18" ht="51.75" customHeight="1" x14ac:dyDescent="0.25">
      <c r="I89" s="117"/>
      <c r="J89" s="117"/>
      <c r="K89" s="117"/>
      <c r="L89" s="117"/>
      <c r="M89" s="117"/>
      <c r="N89" s="117"/>
      <c r="O89" s="117"/>
      <c r="P89" s="117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0"/>
  <sheetViews>
    <sheetView zoomScaleNormal="100" workbookViewId="0">
      <selection activeCell="F7" sqref="F7"/>
    </sheetView>
  </sheetViews>
  <sheetFormatPr defaultRowHeight="15" x14ac:dyDescent="0.25"/>
  <cols>
    <col min="1" max="1" width="6.140625" customWidth="1"/>
    <col min="2" max="2" width="14.28515625" customWidth="1"/>
    <col min="3" max="3" width="16.28515625" customWidth="1"/>
    <col min="4" max="4" width="32.5703125" customWidth="1"/>
    <col min="5" max="5" width="18.28515625" customWidth="1"/>
    <col min="6" max="6" width="18.7109375" customWidth="1"/>
    <col min="7" max="7" width="11.28515625" bestFit="1" customWidth="1"/>
    <col min="8" max="8" width="16.7109375" customWidth="1"/>
    <col min="9" max="9" width="15.42578125" bestFit="1" customWidth="1"/>
    <col min="10" max="10" width="9.42578125" bestFit="1" customWidth="1"/>
    <col min="11" max="11" width="9.28515625" bestFit="1" customWidth="1"/>
    <col min="12" max="12" width="12.140625" customWidth="1"/>
    <col min="18" max="18" width="18.5703125" customWidth="1"/>
  </cols>
  <sheetData>
    <row r="2" spans="1:18" x14ac:dyDescent="0.25">
      <c r="A2" s="8" t="s">
        <v>1</v>
      </c>
      <c r="B2" s="9"/>
      <c r="C2" s="9"/>
      <c r="D2" s="10"/>
      <c r="E2" s="10"/>
      <c r="F2" s="10"/>
      <c r="G2" s="10"/>
      <c r="H2" s="10"/>
      <c r="I2" s="10"/>
    </row>
    <row r="3" spans="1:18" x14ac:dyDescent="0.25">
      <c r="A3" s="201" t="s">
        <v>267</v>
      </c>
      <c r="B3" s="201"/>
      <c r="C3" s="201"/>
      <c r="D3" s="201"/>
      <c r="E3" s="201"/>
      <c r="F3" s="201"/>
      <c r="G3" s="201"/>
      <c r="H3" s="201"/>
      <c r="I3" s="71"/>
    </row>
    <row r="4" spans="1:18" s="79" customFormat="1" ht="17.25" thickBot="1" x14ac:dyDescent="0.35">
      <c r="A4" s="80"/>
      <c r="B4" s="80"/>
      <c r="C4" s="80"/>
      <c r="D4" s="80"/>
      <c r="E4" s="80"/>
      <c r="M4" s="202" t="s">
        <v>169</v>
      </c>
      <c r="N4" s="202"/>
    </row>
    <row r="5" spans="1:18" s="79" customFormat="1" ht="36" customHeight="1" x14ac:dyDescent="0.25">
      <c r="A5" s="203" t="s">
        <v>156</v>
      </c>
      <c r="B5" s="205" t="s">
        <v>184</v>
      </c>
      <c r="C5" s="205"/>
      <c r="D5" s="205" t="s">
        <v>283</v>
      </c>
      <c r="E5" s="205" t="s">
        <v>188</v>
      </c>
      <c r="F5" s="207" t="s">
        <v>284</v>
      </c>
      <c r="G5" s="194" t="s">
        <v>150</v>
      </c>
      <c r="H5" s="190" t="s">
        <v>151</v>
      </c>
      <c r="I5" s="190" t="s">
        <v>157</v>
      </c>
      <c r="J5" s="190" t="s">
        <v>158</v>
      </c>
      <c r="K5" s="192" t="s">
        <v>159</v>
      </c>
      <c r="L5" s="194" t="s">
        <v>148</v>
      </c>
      <c r="M5" s="190" t="s">
        <v>153</v>
      </c>
      <c r="N5" s="196" t="s">
        <v>154</v>
      </c>
      <c r="O5" s="198" t="s">
        <v>187</v>
      </c>
      <c r="P5" s="199"/>
      <c r="Q5" s="200"/>
      <c r="R5" s="186" t="s">
        <v>160</v>
      </c>
    </row>
    <row r="6" spans="1:18" s="79" customFormat="1" ht="66.75" customHeight="1" x14ac:dyDescent="0.25">
      <c r="A6" s="204"/>
      <c r="B6" s="119" t="s">
        <v>282</v>
      </c>
      <c r="C6" s="119" t="s">
        <v>281</v>
      </c>
      <c r="D6" s="206"/>
      <c r="E6" s="206"/>
      <c r="F6" s="208"/>
      <c r="G6" s="195"/>
      <c r="H6" s="191"/>
      <c r="I6" s="191"/>
      <c r="J6" s="191"/>
      <c r="K6" s="193"/>
      <c r="L6" s="195"/>
      <c r="M6" s="191"/>
      <c r="N6" s="197"/>
      <c r="O6" s="120" t="s">
        <v>152</v>
      </c>
      <c r="P6" s="120" t="s">
        <v>153</v>
      </c>
      <c r="Q6" s="121" t="s">
        <v>154</v>
      </c>
      <c r="R6" s="187"/>
    </row>
    <row r="7" spans="1:18" s="79" customFormat="1" ht="24.75" customHeight="1" x14ac:dyDescent="0.25">
      <c r="A7" s="122">
        <v>1</v>
      </c>
      <c r="B7" s="119">
        <v>2</v>
      </c>
      <c r="C7" s="122">
        <v>3</v>
      </c>
      <c r="D7" s="119">
        <v>4</v>
      </c>
      <c r="E7" s="122">
        <v>5</v>
      </c>
      <c r="F7" s="119">
        <v>6</v>
      </c>
      <c r="G7" s="122">
        <v>7</v>
      </c>
      <c r="H7" s="119">
        <v>8</v>
      </c>
      <c r="I7" s="122">
        <v>9</v>
      </c>
      <c r="J7" s="119">
        <v>10</v>
      </c>
      <c r="K7" s="122">
        <v>11</v>
      </c>
      <c r="L7" s="119">
        <v>12</v>
      </c>
      <c r="M7" s="122">
        <v>13</v>
      </c>
      <c r="N7" s="119">
        <v>14</v>
      </c>
      <c r="O7" s="122">
        <v>15</v>
      </c>
      <c r="P7" s="119">
        <v>16</v>
      </c>
      <c r="Q7" s="122">
        <v>17</v>
      </c>
      <c r="R7" s="119">
        <v>18</v>
      </c>
    </row>
    <row r="8" spans="1:18" s="79" customFormat="1" ht="16.5" x14ac:dyDescent="0.25">
      <c r="A8" s="188" t="s">
        <v>19</v>
      </c>
      <c r="B8" s="189"/>
      <c r="C8" s="12"/>
      <c r="D8" s="126"/>
      <c r="E8" s="12"/>
      <c r="F8" s="12"/>
      <c r="G8" s="141">
        <f>SUM(G9:G10)</f>
        <v>45153</v>
      </c>
      <c r="H8" s="141">
        <f>SUM(H9:H10)</f>
        <v>8274689.0999999996</v>
      </c>
      <c r="I8" s="141">
        <f>SUM(I9:I10)</f>
        <v>7079658.8000000007</v>
      </c>
      <c r="J8" s="141">
        <f>SUM(J9:J10)</f>
        <v>3774308.7</v>
      </c>
      <c r="K8" s="141">
        <f>SUM(K9:K10)</f>
        <v>4686137.2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/>
    </row>
    <row r="9" spans="1:18" s="79" customFormat="1" ht="121.5" x14ac:dyDescent="0.25">
      <c r="A9" s="12">
        <v>1</v>
      </c>
      <c r="B9" s="126">
        <v>1157</v>
      </c>
      <c r="C9" s="126">
        <v>12029</v>
      </c>
      <c r="D9" s="126" t="s">
        <v>239</v>
      </c>
      <c r="E9" s="126" t="s">
        <v>242</v>
      </c>
      <c r="F9" s="126" t="s">
        <v>244</v>
      </c>
      <c r="G9" s="141">
        <v>45153</v>
      </c>
      <c r="H9" s="141">
        <v>2016240.8</v>
      </c>
      <c r="I9" s="141">
        <v>705171</v>
      </c>
      <c r="J9" s="141">
        <v>140880.5</v>
      </c>
      <c r="K9" s="141">
        <v>60002.7</v>
      </c>
      <c r="L9" s="12"/>
      <c r="M9" s="12"/>
      <c r="N9" s="12"/>
      <c r="O9" s="12"/>
      <c r="P9" s="12"/>
      <c r="Q9" s="12"/>
      <c r="R9" s="12">
        <v>2028</v>
      </c>
    </row>
    <row r="10" spans="1:18" s="79" customFormat="1" ht="135" x14ac:dyDescent="0.25">
      <c r="A10" s="12">
        <v>2</v>
      </c>
      <c r="B10" s="126">
        <v>1157</v>
      </c>
      <c r="C10" s="126">
        <v>12030</v>
      </c>
      <c r="D10" s="126" t="s">
        <v>241</v>
      </c>
      <c r="E10" s="126" t="s">
        <v>243</v>
      </c>
      <c r="F10" s="126" t="s">
        <v>244</v>
      </c>
      <c r="G10" s="141">
        <v>0</v>
      </c>
      <c r="H10" s="141">
        <v>6258448.2999999998</v>
      </c>
      <c r="I10" s="141">
        <v>6374487.8000000007</v>
      </c>
      <c r="J10" s="141">
        <v>3633428.2</v>
      </c>
      <c r="K10" s="141">
        <v>4626134.5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2028</v>
      </c>
    </row>
  </sheetData>
  <mergeCells count="18">
    <mergeCell ref="A3:H3"/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"/>
  <sheetViews>
    <sheetView topLeftCell="C1" zoomScaleNormal="100" workbookViewId="0">
      <selection activeCell="D22" sqref="D22"/>
    </sheetView>
  </sheetViews>
  <sheetFormatPr defaultRowHeight="15" x14ac:dyDescent="0.25"/>
  <cols>
    <col min="1" max="1" width="4.140625" customWidth="1"/>
    <col min="2" max="2" width="16.28515625" customWidth="1"/>
    <col min="3" max="3" width="14.28515625" customWidth="1"/>
    <col min="4" max="4" width="16.7109375" customWidth="1"/>
    <col min="5" max="5" width="13.710937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3" t="s">
        <v>46</v>
      </c>
    </row>
    <row r="3" spans="1:12" x14ac:dyDescent="0.25">
      <c r="A3" s="8" t="s">
        <v>3</v>
      </c>
      <c r="B3" s="9"/>
      <c r="C3" s="9"/>
      <c r="D3" s="9"/>
      <c r="E3" s="10"/>
      <c r="F3" s="10"/>
      <c r="G3" s="10"/>
      <c r="H3" s="8"/>
      <c r="I3" s="8"/>
      <c r="J3" s="8"/>
      <c r="K3" s="8"/>
      <c r="L3" s="8"/>
    </row>
    <row r="5" spans="1:12" x14ac:dyDescent="0.25">
      <c r="B5" s="209" t="s">
        <v>285</v>
      </c>
      <c r="C5" s="209" t="s">
        <v>286</v>
      </c>
      <c r="D5" s="209" t="s">
        <v>287</v>
      </c>
      <c r="E5" s="209" t="s">
        <v>4</v>
      </c>
      <c r="F5" s="209"/>
      <c r="G5" s="209"/>
      <c r="H5" s="209"/>
      <c r="I5" s="209"/>
      <c r="J5" s="210" t="s">
        <v>291</v>
      </c>
      <c r="K5" s="209" t="s">
        <v>292</v>
      </c>
      <c r="L5" s="209" t="s">
        <v>123</v>
      </c>
    </row>
    <row r="6" spans="1:12" x14ac:dyDescent="0.25">
      <c r="B6" s="209"/>
      <c r="C6" s="209"/>
      <c r="D6" s="209"/>
      <c r="E6" s="211" t="s">
        <v>288</v>
      </c>
      <c r="F6" s="212" t="s">
        <v>5</v>
      </c>
      <c r="G6" s="212"/>
      <c r="H6" s="212" t="s">
        <v>6</v>
      </c>
      <c r="I6" s="212"/>
      <c r="J6" s="210"/>
      <c r="K6" s="209"/>
      <c r="L6" s="209"/>
    </row>
    <row r="7" spans="1:12" ht="24.75" customHeight="1" x14ac:dyDescent="0.25">
      <c r="B7" s="209"/>
      <c r="C7" s="209"/>
      <c r="D7" s="209"/>
      <c r="E7" s="211"/>
      <c r="F7" s="14" t="s">
        <v>289</v>
      </c>
      <c r="G7" s="14" t="s">
        <v>290</v>
      </c>
      <c r="H7" s="14" t="s">
        <v>289</v>
      </c>
      <c r="I7" s="14" t="s">
        <v>290</v>
      </c>
      <c r="J7" s="210"/>
      <c r="K7" s="209"/>
      <c r="L7" s="209"/>
    </row>
    <row r="8" spans="1:12" ht="191.25" x14ac:dyDescent="0.25">
      <c r="B8" s="12" t="s">
        <v>207</v>
      </c>
      <c r="C8" s="13">
        <v>1157</v>
      </c>
      <c r="D8" s="12" t="s">
        <v>208</v>
      </c>
      <c r="E8" s="13" t="s">
        <v>299</v>
      </c>
      <c r="F8" s="127">
        <v>0</v>
      </c>
      <c r="G8" s="127">
        <v>2024</v>
      </c>
      <c r="H8" s="127">
        <v>100</v>
      </c>
      <c r="I8" s="127">
        <v>2028</v>
      </c>
      <c r="J8" s="13" t="s">
        <v>209</v>
      </c>
      <c r="K8" s="13" t="s">
        <v>210</v>
      </c>
      <c r="L8" s="13" t="s">
        <v>211</v>
      </c>
    </row>
    <row r="9" spans="1:12" ht="20.25" customHeight="1" x14ac:dyDescent="0.25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topLeftCell="A10" workbookViewId="0">
      <selection activeCell="F12" sqref="F12"/>
    </sheetView>
  </sheetViews>
  <sheetFormatPr defaultColWidth="9.140625" defaultRowHeight="12" x14ac:dyDescent="0.2"/>
  <cols>
    <col min="1" max="1" width="9.140625" style="149"/>
    <col min="2" max="2" width="7.85546875" style="149" customWidth="1"/>
    <col min="3" max="3" width="14.28515625" style="149" customWidth="1"/>
    <col min="4" max="4" width="12.7109375" style="149" customWidth="1"/>
    <col min="5" max="5" width="12" style="149" customWidth="1"/>
    <col min="6" max="6" width="9.140625" style="149"/>
    <col min="7" max="7" width="10.42578125" style="149" customWidth="1"/>
    <col min="8" max="8" width="15.5703125" style="149" customWidth="1"/>
    <col min="9" max="9" width="26.85546875" style="149" customWidth="1"/>
    <col min="10" max="10" width="10.140625" style="149" customWidth="1"/>
    <col min="11" max="16384" width="9.140625" style="149"/>
  </cols>
  <sheetData>
    <row r="1" spans="1:14" ht="12.75" x14ac:dyDescent="0.2">
      <c r="A1" s="170" t="s">
        <v>56</v>
      </c>
      <c r="B1" s="171"/>
      <c r="C1" s="171"/>
      <c r="D1" s="171"/>
      <c r="E1" s="171"/>
      <c r="F1" s="171"/>
      <c r="G1" s="171"/>
    </row>
    <row r="3" spans="1:14" x14ac:dyDescent="0.2">
      <c r="A3" s="150" t="s">
        <v>269</v>
      </c>
      <c r="B3" s="151"/>
      <c r="C3" s="150"/>
      <c r="D3" s="150"/>
      <c r="E3" s="150"/>
      <c r="F3" s="152"/>
      <c r="G3" s="152"/>
      <c r="H3" s="152"/>
      <c r="I3" s="150"/>
    </row>
    <row r="6" spans="1:14" x14ac:dyDescent="0.2">
      <c r="A6" s="148" t="s">
        <v>60</v>
      </c>
      <c r="C6" s="153"/>
      <c r="D6" s="153"/>
      <c r="E6" s="153"/>
      <c r="F6" s="153"/>
      <c r="G6" s="153"/>
      <c r="H6" s="153"/>
      <c r="I6" s="153"/>
    </row>
    <row r="8" spans="1:14" s="154" customFormat="1" ht="13.5" customHeight="1" x14ac:dyDescent="0.25">
      <c r="A8" s="218" t="s">
        <v>175</v>
      </c>
      <c r="B8" s="218" t="s">
        <v>176</v>
      </c>
      <c r="C8" s="218"/>
      <c r="D8" s="218" t="s">
        <v>281</v>
      </c>
      <c r="E8" s="218"/>
      <c r="F8" s="218"/>
      <c r="G8" s="218"/>
      <c r="H8" s="218" t="s">
        <v>295</v>
      </c>
      <c r="I8" s="218" t="s">
        <v>294</v>
      </c>
      <c r="J8" s="218" t="s">
        <v>43</v>
      </c>
      <c r="K8" s="218"/>
      <c r="L8" s="218"/>
      <c r="M8" s="218"/>
      <c r="N8" s="218"/>
    </row>
    <row r="9" spans="1:14" s="154" customFormat="1" ht="93.75" customHeight="1" x14ac:dyDescent="0.25">
      <c r="A9" s="218"/>
      <c r="B9" s="155" t="s">
        <v>177</v>
      </c>
      <c r="C9" s="155" t="s">
        <v>178</v>
      </c>
      <c r="D9" s="155" t="s">
        <v>179</v>
      </c>
      <c r="E9" s="155" t="s">
        <v>178</v>
      </c>
      <c r="F9" s="155" t="s">
        <v>180</v>
      </c>
      <c r="G9" s="155" t="s">
        <v>293</v>
      </c>
      <c r="H9" s="218"/>
      <c r="I9" s="218"/>
      <c r="J9" s="155" t="s">
        <v>181</v>
      </c>
      <c r="K9" s="155" t="s">
        <v>199</v>
      </c>
      <c r="L9" s="155" t="s">
        <v>18</v>
      </c>
      <c r="M9" s="155" t="s">
        <v>102</v>
      </c>
      <c r="N9" s="155" t="s">
        <v>122</v>
      </c>
    </row>
    <row r="10" spans="1:14" s="154" customFormat="1" ht="0.75" customHeight="1" x14ac:dyDescent="0.25">
      <c r="A10" s="215" t="s">
        <v>182</v>
      </c>
      <c r="B10" s="215"/>
      <c r="C10" s="215"/>
      <c r="D10" s="215"/>
      <c r="E10" s="215"/>
      <c r="F10" s="215"/>
      <c r="G10" s="215"/>
      <c r="H10" s="215"/>
      <c r="I10" s="215"/>
      <c r="J10" s="156">
        <v>0</v>
      </c>
      <c r="K10" s="156">
        <v>0</v>
      </c>
      <c r="L10" s="156">
        <v>0</v>
      </c>
      <c r="M10" s="156">
        <v>0</v>
      </c>
    </row>
    <row r="11" spans="1:14" s="154" customFormat="1" ht="23.25" customHeight="1" x14ac:dyDescent="0.2">
      <c r="A11" s="157" t="s">
        <v>183</v>
      </c>
      <c r="B11" s="158"/>
      <c r="C11" s="158" t="s">
        <v>204</v>
      </c>
      <c r="D11" s="158"/>
      <c r="E11" s="158"/>
      <c r="F11" s="158"/>
      <c r="G11" s="158"/>
      <c r="H11" s="158"/>
      <c r="I11" s="158"/>
      <c r="J11" s="169">
        <f>J12+J21</f>
        <v>45153</v>
      </c>
      <c r="K11" s="169">
        <f>K12+K21</f>
        <v>8274689.0999999996</v>
      </c>
      <c r="L11" s="169">
        <f>L12+L21</f>
        <v>7079658.7999999998</v>
      </c>
      <c r="M11" s="169">
        <f>M12+M21</f>
        <v>3774308.7</v>
      </c>
      <c r="N11" s="169">
        <f>N12+N21</f>
        <v>4686137.2</v>
      </c>
    </row>
    <row r="12" spans="1:14" s="154" customFormat="1" ht="23.25" customHeight="1" x14ac:dyDescent="0.2">
      <c r="A12" s="160"/>
      <c r="B12" s="159">
        <v>1157</v>
      </c>
      <c r="C12" s="166" t="s">
        <v>205</v>
      </c>
      <c r="D12" s="158">
        <v>12029</v>
      </c>
      <c r="E12" s="167"/>
      <c r="F12" s="167"/>
      <c r="G12" s="167"/>
      <c r="H12" s="167"/>
      <c r="I12" s="168"/>
      <c r="J12" s="169">
        <f>J13</f>
        <v>45153</v>
      </c>
      <c r="K12" s="169">
        <f>K13</f>
        <v>2016240.7999999998</v>
      </c>
      <c r="L12" s="169">
        <f>L13</f>
        <v>705171</v>
      </c>
      <c r="M12" s="169">
        <f>M13</f>
        <v>140880.5</v>
      </c>
      <c r="N12" s="169">
        <f>N13</f>
        <v>60002.7</v>
      </c>
    </row>
    <row r="13" spans="1:14" s="154" customFormat="1" ht="22.9" customHeight="1" x14ac:dyDescent="0.2">
      <c r="A13" s="216"/>
      <c r="B13" s="217"/>
      <c r="C13" s="217"/>
      <c r="D13" s="161"/>
      <c r="E13" s="219" t="s">
        <v>206</v>
      </c>
      <c r="F13" s="220"/>
      <c r="G13" s="220"/>
      <c r="H13" s="220"/>
      <c r="I13" s="221"/>
      <c r="J13" s="169">
        <v>45153</v>
      </c>
      <c r="K13" s="169">
        <v>2016240.7999999998</v>
      </c>
      <c r="L13" s="169">
        <v>705171</v>
      </c>
      <c r="M13" s="169">
        <v>140880.5</v>
      </c>
      <c r="N13" s="169">
        <v>60002.7</v>
      </c>
    </row>
    <row r="14" spans="1:14" s="154" customFormat="1" ht="23.25" customHeight="1" x14ac:dyDescent="0.2">
      <c r="A14" s="160"/>
      <c r="B14" s="162"/>
      <c r="C14" s="162"/>
      <c r="D14" s="162"/>
      <c r="E14" s="162"/>
      <c r="F14" s="213" t="s">
        <v>257</v>
      </c>
      <c r="G14" s="213"/>
      <c r="H14" s="213"/>
      <c r="I14" s="213"/>
      <c r="J14" s="213"/>
      <c r="K14" s="213"/>
      <c r="L14" s="213"/>
      <c r="M14" s="213"/>
      <c r="N14" s="213"/>
    </row>
    <row r="15" spans="1:14" s="154" customFormat="1" ht="23.25" customHeight="1" x14ac:dyDescent="0.2">
      <c r="A15" s="160"/>
      <c r="B15" s="162"/>
      <c r="C15" s="162"/>
      <c r="D15" s="162"/>
      <c r="E15" s="162"/>
      <c r="F15" s="162"/>
      <c r="G15" s="213" t="s">
        <v>258</v>
      </c>
      <c r="H15" s="213"/>
      <c r="I15" s="213"/>
      <c r="J15" s="213"/>
      <c r="K15" s="213"/>
      <c r="L15" s="213"/>
      <c r="M15" s="213"/>
      <c r="N15" s="213"/>
    </row>
    <row r="16" spans="1:14" s="154" customFormat="1" ht="23.25" customHeight="1" x14ac:dyDescent="0.2">
      <c r="A16" s="160"/>
      <c r="B16" s="162"/>
      <c r="C16" s="162"/>
      <c r="D16" s="162"/>
      <c r="E16" s="162"/>
      <c r="F16" s="162"/>
      <c r="G16" s="162"/>
      <c r="H16" s="214" t="s">
        <v>259</v>
      </c>
      <c r="I16" s="214"/>
      <c r="J16" s="214"/>
      <c r="K16" s="214"/>
      <c r="L16" s="214"/>
      <c r="M16" s="214"/>
      <c r="N16" s="214"/>
    </row>
    <row r="17" spans="1:14" s="154" customFormat="1" ht="18.75" customHeight="1" x14ac:dyDescent="0.2">
      <c r="A17" s="160"/>
      <c r="B17" s="162"/>
      <c r="C17" s="162"/>
      <c r="D17" s="162"/>
      <c r="E17" s="162"/>
      <c r="F17" s="162"/>
      <c r="G17" s="162"/>
      <c r="H17" s="162"/>
      <c r="I17" s="163" t="s">
        <v>260</v>
      </c>
      <c r="J17" s="164">
        <v>0</v>
      </c>
      <c r="K17" s="164">
        <v>1</v>
      </c>
      <c r="L17" s="164">
        <v>1</v>
      </c>
      <c r="M17" s="164">
        <v>1</v>
      </c>
      <c r="N17" s="164">
        <v>1</v>
      </c>
    </row>
    <row r="18" spans="1:14" s="154" customFormat="1" ht="24.6" customHeight="1" x14ac:dyDescent="0.2">
      <c r="A18" s="160"/>
      <c r="B18" s="162"/>
      <c r="C18" s="162"/>
      <c r="D18" s="162"/>
      <c r="E18" s="162"/>
      <c r="F18" s="162"/>
      <c r="G18" s="162"/>
      <c r="H18" s="162"/>
      <c r="I18" s="165" t="s">
        <v>265</v>
      </c>
      <c r="J18" s="159">
        <v>0</v>
      </c>
      <c r="K18" s="159">
        <v>1</v>
      </c>
      <c r="L18" s="159"/>
      <c r="M18" s="159"/>
      <c r="N18" s="159"/>
    </row>
    <row r="19" spans="1:14" s="154" customFormat="1" ht="26.45" customHeight="1" x14ac:dyDescent="0.2">
      <c r="A19" s="160"/>
      <c r="B19" s="162"/>
      <c r="C19" s="162"/>
      <c r="D19" s="162"/>
      <c r="E19" s="162"/>
      <c r="F19" s="162"/>
      <c r="G19" s="162"/>
      <c r="H19" s="162"/>
      <c r="I19" s="165" t="s">
        <v>261</v>
      </c>
      <c r="J19" s="159">
        <v>0</v>
      </c>
      <c r="K19" s="159">
        <v>60</v>
      </c>
      <c r="L19" s="159">
        <v>40</v>
      </c>
      <c r="M19" s="159"/>
      <c r="N19" s="159"/>
    </row>
    <row r="20" spans="1:14" s="154" customFormat="1" ht="19.5" customHeight="1" x14ac:dyDescent="0.25"/>
    <row r="21" spans="1:14" s="154" customFormat="1" ht="26.25" customHeight="1" x14ac:dyDescent="0.2">
      <c r="A21" s="160"/>
      <c r="B21" s="159">
        <v>1157</v>
      </c>
      <c r="C21" s="166" t="s">
        <v>205</v>
      </c>
      <c r="D21" s="158">
        <v>12030</v>
      </c>
      <c r="E21" s="158"/>
      <c r="F21" s="158"/>
      <c r="G21" s="158"/>
      <c r="H21" s="158"/>
      <c r="I21" s="158"/>
      <c r="J21" s="169">
        <f>J22</f>
        <v>0</v>
      </c>
      <c r="K21" s="169">
        <f>K22</f>
        <v>6258448.2999999998</v>
      </c>
      <c r="L21" s="169">
        <f>L22</f>
        <v>6374487.7999999998</v>
      </c>
      <c r="M21" s="169">
        <f>M22</f>
        <v>3633428.2</v>
      </c>
      <c r="N21" s="169">
        <f>N22</f>
        <v>4626134.5</v>
      </c>
    </row>
    <row r="22" spans="1:14" s="154" customFormat="1" ht="26.25" customHeight="1" x14ac:dyDescent="0.2">
      <c r="A22" s="216"/>
      <c r="B22" s="217"/>
      <c r="C22" s="217"/>
      <c r="D22" s="161"/>
      <c r="E22" s="219" t="s">
        <v>212</v>
      </c>
      <c r="F22" s="220"/>
      <c r="G22" s="220"/>
      <c r="H22" s="220"/>
      <c r="I22" s="221"/>
      <c r="J22" s="169">
        <v>0</v>
      </c>
      <c r="K22" s="169">
        <v>6258448.2999999998</v>
      </c>
      <c r="L22" s="169">
        <v>6374487.7999999998</v>
      </c>
      <c r="M22" s="169">
        <v>3633428.2</v>
      </c>
      <c r="N22" s="169">
        <v>4626134.5</v>
      </c>
    </row>
    <row r="23" spans="1:14" s="154" customFormat="1" ht="26.25" customHeight="1" x14ac:dyDescent="0.2">
      <c r="A23" s="160"/>
      <c r="B23" s="162"/>
      <c r="C23" s="162"/>
      <c r="D23" s="162"/>
      <c r="E23" s="162"/>
      <c r="F23" s="213" t="s">
        <v>262</v>
      </c>
      <c r="G23" s="213"/>
      <c r="H23" s="213"/>
      <c r="I23" s="213"/>
      <c r="J23" s="213"/>
      <c r="K23" s="213"/>
      <c r="L23" s="213"/>
      <c r="M23" s="213"/>
      <c r="N23" s="213"/>
    </row>
    <row r="24" spans="1:14" s="154" customFormat="1" ht="26.25" customHeight="1" x14ac:dyDescent="0.2">
      <c r="A24" s="160"/>
      <c r="B24" s="162"/>
      <c r="C24" s="162"/>
      <c r="D24" s="162"/>
      <c r="E24" s="162"/>
      <c r="F24" s="162"/>
      <c r="G24" s="213" t="s">
        <v>258</v>
      </c>
      <c r="H24" s="213"/>
      <c r="I24" s="213"/>
      <c r="J24" s="213"/>
      <c r="K24" s="213"/>
      <c r="L24" s="213"/>
      <c r="M24" s="213"/>
      <c r="N24" s="213"/>
    </row>
    <row r="25" spans="1:14" s="154" customFormat="1" ht="26.25" customHeight="1" x14ac:dyDescent="0.2">
      <c r="A25" s="160"/>
      <c r="B25" s="162"/>
      <c r="C25" s="162"/>
      <c r="D25" s="162"/>
      <c r="E25" s="162"/>
      <c r="F25" s="162"/>
      <c r="G25" s="162"/>
      <c r="H25" s="214" t="s">
        <v>259</v>
      </c>
      <c r="I25" s="214"/>
      <c r="J25" s="214"/>
      <c r="K25" s="214"/>
      <c r="L25" s="214"/>
      <c r="M25" s="214"/>
      <c r="N25" s="214"/>
    </row>
    <row r="26" spans="1:14" s="154" customFormat="1" ht="37.9" customHeight="1" x14ac:dyDescent="0.2">
      <c r="A26" s="160"/>
      <c r="B26" s="162"/>
      <c r="C26" s="162"/>
      <c r="D26" s="162"/>
      <c r="E26" s="162"/>
      <c r="F26" s="162"/>
      <c r="G26" s="162"/>
      <c r="H26" s="162"/>
      <c r="I26" s="163" t="s">
        <v>263</v>
      </c>
      <c r="J26" s="164">
        <v>0</v>
      </c>
      <c r="K26" s="164">
        <v>20</v>
      </c>
      <c r="L26" s="164">
        <v>45</v>
      </c>
      <c r="M26" s="164">
        <v>25</v>
      </c>
      <c r="N26" s="164">
        <v>10</v>
      </c>
    </row>
    <row r="27" spans="1:14" s="154" customFormat="1" ht="39" customHeight="1" x14ac:dyDescent="0.2">
      <c r="A27" s="160"/>
      <c r="B27" s="162"/>
      <c r="C27" s="162"/>
      <c r="D27" s="162"/>
      <c r="E27" s="162"/>
      <c r="F27" s="162"/>
      <c r="G27" s="162"/>
      <c r="H27" s="162"/>
      <c r="I27" s="165" t="s">
        <v>266</v>
      </c>
      <c r="J27" s="159">
        <v>0</v>
      </c>
      <c r="K27" s="159">
        <v>3</v>
      </c>
      <c r="L27" s="159">
        <v>12</v>
      </c>
      <c r="M27" s="159">
        <v>12</v>
      </c>
      <c r="N27" s="159">
        <v>5</v>
      </c>
    </row>
    <row r="28" spans="1:14" s="154" customFormat="1" ht="33.6" customHeight="1" x14ac:dyDescent="0.2">
      <c r="A28" s="160"/>
      <c r="B28" s="162"/>
      <c r="C28" s="162"/>
      <c r="D28" s="162"/>
      <c r="E28" s="162"/>
      <c r="F28" s="162"/>
      <c r="G28" s="162"/>
      <c r="H28" s="162"/>
      <c r="I28" s="165" t="s">
        <v>264</v>
      </c>
      <c r="J28" s="159">
        <v>0</v>
      </c>
      <c r="K28" s="159">
        <v>10</v>
      </c>
      <c r="L28" s="159">
        <v>90</v>
      </c>
      <c r="M28" s="159"/>
      <c r="N28" s="159"/>
    </row>
    <row r="29" spans="1:14" s="154" customFormat="1" x14ac:dyDescent="0.25"/>
    <row r="30" spans="1:14" ht="16.5" customHeight="1" x14ac:dyDescent="0.2"/>
  </sheetData>
  <mergeCells count="17">
    <mergeCell ref="J8:N8"/>
    <mergeCell ref="F14:N14"/>
    <mergeCell ref="G15:N15"/>
    <mergeCell ref="H16:N16"/>
    <mergeCell ref="F23:N23"/>
    <mergeCell ref="E22:I22"/>
    <mergeCell ref="E13:I13"/>
    <mergeCell ref="A8:A9"/>
    <mergeCell ref="B8:C8"/>
    <mergeCell ref="D8:G8"/>
    <mergeCell ref="H8:H9"/>
    <mergeCell ref="I8:I9"/>
    <mergeCell ref="G24:N24"/>
    <mergeCell ref="H25:N25"/>
    <mergeCell ref="A10:I10"/>
    <mergeCell ref="A13:C13"/>
    <mergeCell ref="A22:C22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6"/>
  <sheetViews>
    <sheetView workbookViewId="0">
      <selection activeCell="D4" sqref="D4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4" bestFit="1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3" t="s">
        <v>47</v>
      </c>
    </row>
    <row r="2" spans="1:12" x14ac:dyDescent="0.25">
      <c r="L2" s="72" t="s">
        <v>197</v>
      </c>
    </row>
    <row r="3" spans="1:12" ht="29.25" customHeight="1" x14ac:dyDescent="0.25">
      <c r="B3" s="222" t="s">
        <v>296</v>
      </c>
      <c r="C3" s="222"/>
      <c r="D3" s="222"/>
      <c r="E3" s="222" t="s">
        <v>8</v>
      </c>
      <c r="F3" s="222"/>
      <c r="G3" s="223" t="s">
        <v>116</v>
      </c>
      <c r="H3" s="223" t="s">
        <v>200</v>
      </c>
      <c r="I3" s="223" t="s">
        <v>149</v>
      </c>
      <c r="J3" s="62"/>
      <c r="K3" s="223" t="s">
        <v>124</v>
      </c>
      <c r="L3" s="223" t="s">
        <v>125</v>
      </c>
    </row>
    <row r="4" spans="1:12" ht="126" customHeight="1" x14ac:dyDescent="0.25">
      <c r="B4" s="62" t="s">
        <v>9</v>
      </c>
      <c r="C4" s="62" t="s">
        <v>10</v>
      </c>
      <c r="D4" s="62" t="s">
        <v>11</v>
      </c>
      <c r="E4" s="5" t="s">
        <v>2</v>
      </c>
      <c r="F4" s="5" t="s">
        <v>26</v>
      </c>
      <c r="G4" s="224"/>
      <c r="H4" s="224"/>
      <c r="I4" s="224"/>
      <c r="J4" s="78" t="s">
        <v>148</v>
      </c>
      <c r="K4" s="224"/>
      <c r="L4" s="224"/>
    </row>
    <row r="5" spans="1:12" ht="25.5" customHeight="1" x14ac:dyDescent="0.25">
      <c r="B5" s="62">
        <v>1</v>
      </c>
      <c r="C5" s="62">
        <v>2</v>
      </c>
      <c r="D5" s="62">
        <v>3</v>
      </c>
      <c r="E5" s="62">
        <v>4</v>
      </c>
      <c r="F5" s="62">
        <v>5</v>
      </c>
      <c r="G5" s="62">
        <v>6</v>
      </c>
      <c r="H5" s="62">
        <v>7</v>
      </c>
      <c r="I5" s="62">
        <v>8</v>
      </c>
      <c r="J5" s="62">
        <v>11</v>
      </c>
      <c r="K5" s="62">
        <v>12</v>
      </c>
      <c r="L5" s="62">
        <v>13</v>
      </c>
    </row>
    <row r="6" spans="1:12" x14ac:dyDescent="0.25">
      <c r="B6" s="24"/>
      <c r="C6" s="24"/>
      <c r="D6" s="24"/>
      <c r="E6" s="5"/>
      <c r="F6" s="5"/>
      <c r="G6" s="62" t="s">
        <v>19</v>
      </c>
      <c r="H6" s="142">
        <f>H9+H19</f>
        <v>45153</v>
      </c>
      <c r="I6" s="142">
        <f t="shared" ref="I6:L6" si="0">I9+I19</f>
        <v>8274689.0999999996</v>
      </c>
      <c r="J6" s="142">
        <f t="shared" si="0"/>
        <v>7079658.7999999998</v>
      </c>
      <c r="K6" s="142">
        <f t="shared" si="0"/>
        <v>3774308.7</v>
      </c>
      <c r="L6" s="142">
        <f t="shared" si="0"/>
        <v>4686137.2</v>
      </c>
    </row>
    <row r="7" spans="1:12" x14ac:dyDescent="0.25">
      <c r="B7" s="16"/>
      <c r="C7" s="16"/>
      <c r="D7" s="16"/>
      <c r="E7" s="15">
        <v>1157</v>
      </c>
      <c r="F7" s="15"/>
      <c r="G7" s="31" t="s">
        <v>225</v>
      </c>
      <c r="H7" s="15"/>
      <c r="I7" s="15"/>
      <c r="J7" s="15"/>
      <c r="K7" s="15"/>
      <c r="L7" s="15"/>
    </row>
    <row r="8" spans="1:12" x14ac:dyDescent="0.25">
      <c r="B8" s="16"/>
      <c r="C8" s="16"/>
      <c r="D8" s="16"/>
      <c r="E8" s="15"/>
      <c r="F8" s="15"/>
      <c r="G8" s="30" t="s">
        <v>114</v>
      </c>
      <c r="H8" s="15"/>
      <c r="I8" s="15"/>
      <c r="J8" s="15"/>
      <c r="K8" s="15"/>
      <c r="L8" s="15"/>
    </row>
    <row r="9" spans="1:12" ht="51" x14ac:dyDescent="0.25">
      <c r="B9" s="128" t="s">
        <v>227</v>
      </c>
      <c r="C9" s="128" t="s">
        <v>228</v>
      </c>
      <c r="D9" s="128" t="s">
        <v>229</v>
      </c>
      <c r="E9" s="15"/>
      <c r="F9" s="15">
        <v>12029</v>
      </c>
      <c r="G9" s="31" t="s">
        <v>226</v>
      </c>
      <c r="H9" s="140">
        <f>H11</f>
        <v>45153</v>
      </c>
      <c r="I9" s="140">
        <f>I11</f>
        <v>2016240.7999999998</v>
      </c>
      <c r="J9" s="140">
        <f>J11</f>
        <v>705171</v>
      </c>
      <c r="K9" s="140">
        <f>K11</f>
        <v>140880.5</v>
      </c>
      <c r="L9" s="140">
        <f>L11</f>
        <v>60002.7</v>
      </c>
    </row>
    <row r="10" spans="1:12" x14ac:dyDescent="0.25">
      <c r="B10" s="16"/>
      <c r="C10" s="16"/>
      <c r="D10" s="16"/>
      <c r="E10" s="15"/>
      <c r="F10" s="15"/>
      <c r="G10" s="30" t="s">
        <v>117</v>
      </c>
      <c r="H10" s="140"/>
      <c r="I10" s="140"/>
      <c r="J10" s="140"/>
      <c r="K10" s="140"/>
      <c r="L10" s="140"/>
    </row>
    <row r="11" spans="1:12" x14ac:dyDescent="0.25">
      <c r="B11" s="16"/>
      <c r="C11" s="16"/>
      <c r="D11" s="16"/>
      <c r="E11" s="15"/>
      <c r="F11" s="15"/>
      <c r="G11" s="31" t="s">
        <v>230</v>
      </c>
      <c r="H11" s="140">
        <f>SUM(H13:H16)</f>
        <v>45153</v>
      </c>
      <c r="I11" s="140">
        <f>SUM(I13:I16)</f>
        <v>2016240.7999999998</v>
      </c>
      <c r="J11" s="140">
        <f>SUM(J13:J16)</f>
        <v>705171</v>
      </c>
      <c r="K11" s="140">
        <f>SUM(K13:K16)</f>
        <v>140880.5</v>
      </c>
      <c r="L11" s="140">
        <f>SUM(L13:L16)</f>
        <v>60002.7</v>
      </c>
    </row>
    <row r="12" spans="1:12" ht="30" customHeight="1" x14ac:dyDescent="0.25">
      <c r="B12" s="16"/>
      <c r="C12" s="16"/>
      <c r="D12" s="16"/>
      <c r="E12" s="15"/>
      <c r="F12" s="15"/>
      <c r="G12" s="30" t="s">
        <v>115</v>
      </c>
      <c r="H12" s="140"/>
      <c r="I12" s="140"/>
      <c r="J12" s="140"/>
      <c r="K12" s="140"/>
      <c r="L12" s="140"/>
    </row>
    <row r="13" spans="1:12" ht="63.75" x14ac:dyDescent="0.25">
      <c r="B13" s="16"/>
      <c r="C13" s="16"/>
      <c r="D13" s="16"/>
      <c r="E13" s="15"/>
      <c r="F13" s="15"/>
      <c r="G13" s="30" t="s">
        <v>231</v>
      </c>
      <c r="H13" s="141">
        <v>45153</v>
      </c>
      <c r="I13" s="140">
        <v>138880</v>
      </c>
      <c r="J13" s="140">
        <v>128960</v>
      </c>
      <c r="K13" s="140">
        <v>128960</v>
      </c>
      <c r="L13" s="140">
        <v>48082.2</v>
      </c>
    </row>
    <row r="14" spans="1:12" ht="25.5" x14ac:dyDescent="0.25">
      <c r="B14" s="16"/>
      <c r="C14" s="16"/>
      <c r="D14" s="16"/>
      <c r="E14" s="15"/>
      <c r="F14" s="15"/>
      <c r="G14" s="30" t="s">
        <v>232</v>
      </c>
      <c r="H14" s="140">
        <v>0</v>
      </c>
      <c r="I14" s="140">
        <v>1818625.4</v>
      </c>
      <c r="J14" s="140">
        <v>538284</v>
      </c>
      <c r="K14" s="140">
        <v>0</v>
      </c>
      <c r="L14" s="140">
        <v>0</v>
      </c>
    </row>
    <row r="15" spans="1:12" x14ac:dyDescent="0.25">
      <c r="B15" s="16"/>
      <c r="C15" s="16"/>
      <c r="D15" s="16"/>
      <c r="E15" s="15"/>
      <c r="F15" s="15"/>
      <c r="G15" s="30" t="s">
        <v>233</v>
      </c>
      <c r="H15" s="140">
        <v>0</v>
      </c>
      <c r="I15" s="140">
        <v>55735.4</v>
      </c>
      <c r="J15" s="140">
        <v>36953.5</v>
      </c>
      <c r="K15" s="140">
        <v>11920.5</v>
      </c>
      <c r="L15" s="140">
        <v>11920.5</v>
      </c>
    </row>
    <row r="16" spans="1:12" ht="38.25" x14ac:dyDescent="0.25">
      <c r="B16" s="16"/>
      <c r="C16" s="16"/>
      <c r="D16" s="16"/>
      <c r="E16" s="15"/>
      <c r="F16" s="15"/>
      <c r="G16" s="15" t="s">
        <v>234</v>
      </c>
      <c r="H16" s="140">
        <v>0</v>
      </c>
      <c r="I16" s="140">
        <v>3000</v>
      </c>
      <c r="J16" s="140">
        <v>973.5</v>
      </c>
      <c r="K16" s="140">
        <v>0</v>
      </c>
      <c r="L16" s="140">
        <v>0</v>
      </c>
    </row>
    <row r="17" spans="1:12" x14ac:dyDescent="0.25">
      <c r="B17" s="16"/>
      <c r="C17" s="16"/>
      <c r="D17" s="16"/>
      <c r="E17" s="15">
        <v>1157</v>
      </c>
      <c r="F17" s="15"/>
      <c r="G17" s="31" t="s">
        <v>225</v>
      </c>
      <c r="H17" s="140"/>
      <c r="I17" s="140"/>
      <c r="J17" s="140"/>
      <c r="K17" s="140"/>
      <c r="L17" s="140"/>
    </row>
    <row r="18" spans="1:12" x14ac:dyDescent="0.25">
      <c r="B18" s="16"/>
      <c r="C18" s="16"/>
      <c r="D18" s="16"/>
      <c r="E18" s="15"/>
      <c r="F18" s="15"/>
      <c r="G18" s="30" t="s">
        <v>114</v>
      </c>
      <c r="H18" s="140"/>
      <c r="I18" s="140"/>
      <c r="J18" s="140"/>
      <c r="K18" s="140"/>
      <c r="L18" s="140"/>
    </row>
    <row r="19" spans="1:12" ht="51" x14ac:dyDescent="0.25">
      <c r="B19" s="128" t="s">
        <v>227</v>
      </c>
      <c r="C19" s="128" t="s">
        <v>228</v>
      </c>
      <c r="D19" s="128" t="s">
        <v>229</v>
      </c>
      <c r="E19" s="15"/>
      <c r="F19" s="15">
        <v>12030</v>
      </c>
      <c r="G19" s="31" t="s">
        <v>235</v>
      </c>
      <c r="H19" s="140">
        <f>H21</f>
        <v>0</v>
      </c>
      <c r="I19" s="140">
        <f>I21</f>
        <v>6258448.2999999998</v>
      </c>
      <c r="J19" s="140">
        <f>J21</f>
        <v>6374487.7999999998</v>
      </c>
      <c r="K19" s="140">
        <f>K21</f>
        <v>3633428.2</v>
      </c>
      <c r="L19" s="140">
        <f>L21</f>
        <v>4626134.5</v>
      </c>
    </row>
    <row r="20" spans="1:12" x14ac:dyDescent="0.25">
      <c r="B20" s="16"/>
      <c r="C20" s="16"/>
      <c r="D20" s="16"/>
      <c r="E20" s="15"/>
      <c r="F20" s="15"/>
      <c r="G20" s="30" t="s">
        <v>117</v>
      </c>
      <c r="H20" s="140"/>
      <c r="I20" s="140"/>
      <c r="J20" s="140"/>
      <c r="K20" s="140"/>
      <c r="L20" s="140"/>
    </row>
    <row r="21" spans="1:12" x14ac:dyDescent="0.25">
      <c r="B21" s="16"/>
      <c r="C21" s="16"/>
      <c r="D21" s="16"/>
      <c r="E21" s="15"/>
      <c r="F21" s="15"/>
      <c r="G21" s="31" t="s">
        <v>230</v>
      </c>
      <c r="H21" s="140">
        <f>SUM(H23:H24)</f>
        <v>0</v>
      </c>
      <c r="I21" s="140">
        <f>SUM(I23:I24)</f>
        <v>6258448.2999999998</v>
      </c>
      <c r="J21" s="140">
        <f>SUM(J23:J24)</f>
        <v>6374487.7999999998</v>
      </c>
      <c r="K21" s="140">
        <f>SUM(K23:K24)</f>
        <v>3633428.2</v>
      </c>
      <c r="L21" s="140">
        <f>SUM(L23:L24)</f>
        <v>4626134.5</v>
      </c>
    </row>
    <row r="22" spans="1:12" ht="27" customHeight="1" x14ac:dyDescent="0.25">
      <c r="B22" s="16"/>
      <c r="C22" s="16"/>
      <c r="D22" s="16"/>
      <c r="E22" s="15"/>
      <c r="F22" s="15"/>
      <c r="G22" s="30" t="s">
        <v>115</v>
      </c>
      <c r="H22" s="140"/>
      <c r="I22" s="140"/>
      <c r="J22" s="140"/>
      <c r="K22" s="140"/>
      <c r="L22" s="140"/>
    </row>
    <row r="23" spans="1:12" ht="38.25" x14ac:dyDescent="0.25">
      <c r="B23" s="16"/>
      <c r="C23" s="16"/>
      <c r="D23" s="16"/>
      <c r="E23" s="15"/>
      <c r="F23" s="15"/>
      <c r="G23" s="30" t="s">
        <v>236</v>
      </c>
      <c r="H23" s="140">
        <v>0</v>
      </c>
      <c r="I23" s="140">
        <v>6230614.2999999998</v>
      </c>
      <c r="J23" s="140">
        <v>6295017.7999999998</v>
      </c>
      <c r="K23" s="140">
        <v>3633428.2</v>
      </c>
      <c r="L23" s="140">
        <v>4626134.5</v>
      </c>
    </row>
    <row r="24" spans="1:12" ht="25.5" x14ac:dyDescent="0.25">
      <c r="B24" s="16"/>
      <c r="C24" s="16"/>
      <c r="D24" s="16"/>
      <c r="E24" s="15"/>
      <c r="F24" s="15"/>
      <c r="G24" s="30" t="s">
        <v>237</v>
      </c>
      <c r="H24" s="140">
        <v>0</v>
      </c>
      <c r="I24" s="140">
        <v>27834</v>
      </c>
      <c r="J24" s="140">
        <v>79470</v>
      </c>
      <c r="K24" s="140">
        <v>0</v>
      </c>
      <c r="L24" s="140">
        <v>0</v>
      </c>
    </row>
    <row r="25" spans="1:12" x14ac:dyDescent="0.25">
      <c r="B25" s="26" t="s">
        <v>45</v>
      </c>
      <c r="C25" s="26" t="s">
        <v>45</v>
      </c>
      <c r="D25" s="26" t="s">
        <v>45</v>
      </c>
      <c r="E25" s="26" t="s">
        <v>45</v>
      </c>
      <c r="F25" s="26" t="s">
        <v>45</v>
      </c>
      <c r="G25" s="63" t="s">
        <v>52</v>
      </c>
      <c r="H25" s="142">
        <f>H9+H19</f>
        <v>45153</v>
      </c>
      <c r="I25" s="142">
        <f>I9+I19</f>
        <v>8274689.0999999996</v>
      </c>
      <c r="J25" s="142">
        <f>J9+J19</f>
        <v>7079658.7999999998</v>
      </c>
      <c r="K25" s="142">
        <f>K9+K19</f>
        <v>3774308.7</v>
      </c>
      <c r="L25" s="142">
        <f>L9+L19</f>
        <v>4686137.2</v>
      </c>
    </row>
    <row r="26" spans="1:12" x14ac:dyDescent="0.25">
      <c r="A26" s="1"/>
      <c r="B26" s="26" t="s">
        <v>45</v>
      </c>
      <c r="C26" s="26" t="s">
        <v>45</v>
      </c>
      <c r="D26" s="26" t="s">
        <v>45</v>
      </c>
      <c r="E26" s="26" t="s">
        <v>45</v>
      </c>
      <c r="F26" s="26" t="s">
        <v>45</v>
      </c>
      <c r="G26" s="15" t="s">
        <v>155</v>
      </c>
      <c r="H26" s="143" t="s">
        <v>45</v>
      </c>
      <c r="I26" s="143" t="s">
        <v>45</v>
      </c>
      <c r="J26" s="144">
        <v>0</v>
      </c>
      <c r="K26" s="144">
        <v>0</v>
      </c>
      <c r="L26" s="144">
        <v>0</v>
      </c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1"/>
  <sheetViews>
    <sheetView workbookViewId="0">
      <selection activeCell="G13" sqref="G13"/>
    </sheetView>
  </sheetViews>
  <sheetFormatPr defaultRowHeight="15" x14ac:dyDescent="0.25"/>
  <cols>
    <col min="1" max="1" width="6" customWidth="1"/>
    <col min="2" max="2" width="10.5703125" customWidth="1"/>
    <col min="3" max="3" width="11.42578125" customWidth="1"/>
    <col min="4" max="4" width="23.5703125" customWidth="1"/>
    <col min="5" max="5" width="6.28515625" bestFit="1" customWidth="1"/>
    <col min="6" max="6" width="6.5703125" customWidth="1"/>
    <col min="7" max="7" width="7.28515625" customWidth="1"/>
    <col min="8" max="8" width="8.28515625" customWidth="1"/>
    <col min="9" max="9" width="16.140625" customWidth="1"/>
    <col min="10" max="10" width="13.7109375" customWidth="1"/>
    <col min="11" max="11" width="4.85546875" customWidth="1"/>
    <col min="12" max="12" width="4.7109375" customWidth="1"/>
    <col min="13" max="14" width="8.85546875" bestFit="1" customWidth="1"/>
    <col min="15" max="15" width="5.85546875" customWidth="1"/>
    <col min="16" max="16" width="5.28515625" customWidth="1"/>
    <col min="17" max="17" width="9" customWidth="1"/>
    <col min="18" max="18" width="9" bestFit="1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 x14ac:dyDescent="0.25">
      <c r="A1" s="3" t="s">
        <v>139</v>
      </c>
    </row>
    <row r="2" spans="1:24" ht="14.25" customHeight="1" x14ac:dyDescent="0.25">
      <c r="V2" t="s">
        <v>169</v>
      </c>
    </row>
    <row r="3" spans="1:24" ht="25.5" customHeight="1" x14ac:dyDescent="0.25">
      <c r="B3" s="222" t="s">
        <v>8</v>
      </c>
      <c r="C3" s="222"/>
      <c r="D3" s="222" t="s">
        <v>53</v>
      </c>
      <c r="E3" s="222" t="s">
        <v>201</v>
      </c>
      <c r="F3" s="222"/>
      <c r="G3" s="222"/>
      <c r="H3" s="222"/>
      <c r="I3" s="222" t="s">
        <v>199</v>
      </c>
      <c r="J3" s="222"/>
      <c r="K3" s="222"/>
      <c r="L3" s="222"/>
      <c r="M3" s="222" t="s">
        <v>198</v>
      </c>
      <c r="N3" s="222"/>
      <c r="O3" s="222"/>
      <c r="P3" s="222"/>
      <c r="Q3" s="222" t="s">
        <v>102</v>
      </c>
      <c r="R3" s="222"/>
      <c r="S3" s="222"/>
      <c r="T3" s="222"/>
      <c r="U3" s="222" t="s">
        <v>122</v>
      </c>
      <c r="V3" s="222"/>
      <c r="W3" s="222"/>
      <c r="X3" s="222"/>
    </row>
    <row r="4" spans="1:24" ht="126" customHeight="1" x14ac:dyDescent="0.25">
      <c r="B4" s="5" t="s">
        <v>2</v>
      </c>
      <c r="C4" s="5" t="s">
        <v>26</v>
      </c>
      <c r="D4" s="222"/>
      <c r="E4" s="6" t="s">
        <v>12</v>
      </c>
      <c r="F4" s="25" t="s">
        <v>238</v>
      </c>
      <c r="G4" s="25"/>
      <c r="H4" s="25" t="s">
        <v>13</v>
      </c>
      <c r="I4" s="6" t="s">
        <v>12</v>
      </c>
      <c r="J4" s="25" t="s">
        <v>238</v>
      </c>
      <c r="K4" s="25"/>
      <c r="L4" s="25" t="s">
        <v>13</v>
      </c>
      <c r="M4" s="6" t="s">
        <v>12</v>
      </c>
      <c r="N4" s="25" t="s">
        <v>238</v>
      </c>
      <c r="O4" s="25"/>
      <c r="P4" s="25" t="s">
        <v>13</v>
      </c>
      <c r="Q4" s="6" t="s">
        <v>12</v>
      </c>
      <c r="R4" s="25" t="s">
        <v>238</v>
      </c>
      <c r="S4" s="25"/>
      <c r="T4" s="25" t="s">
        <v>13</v>
      </c>
      <c r="U4" s="6" t="s">
        <v>12</v>
      </c>
      <c r="V4" s="25" t="s">
        <v>238</v>
      </c>
      <c r="W4" s="25"/>
      <c r="X4" s="25" t="s">
        <v>13</v>
      </c>
    </row>
    <row r="5" spans="1:24" ht="76.5" x14ac:dyDescent="0.25">
      <c r="B5" s="15">
        <v>1157</v>
      </c>
      <c r="C5" s="15">
        <v>12029</v>
      </c>
      <c r="D5" s="15" t="s">
        <v>206</v>
      </c>
      <c r="E5" s="145">
        <f>F5+G5+H5</f>
        <v>45153</v>
      </c>
      <c r="F5" s="146">
        <v>45153</v>
      </c>
      <c r="G5" s="146"/>
      <c r="H5" s="146"/>
      <c r="I5" s="145">
        <f>J5+K5+L5</f>
        <v>2016240.8</v>
      </c>
      <c r="J5" s="146">
        <v>2016240.8</v>
      </c>
      <c r="K5" s="146"/>
      <c r="L5" s="146"/>
      <c r="M5" s="145">
        <f>N5+O5+P5</f>
        <v>705171</v>
      </c>
      <c r="N5" s="146">
        <v>705171</v>
      </c>
      <c r="O5" s="146"/>
      <c r="P5" s="146"/>
      <c r="Q5" s="145">
        <f>R5+S5+T5</f>
        <v>140880.5</v>
      </c>
      <c r="R5" s="146">
        <v>140880.5</v>
      </c>
      <c r="S5" s="146"/>
      <c r="T5" s="146"/>
      <c r="U5" s="145">
        <f>V5+W5+X5</f>
        <v>60002.7</v>
      </c>
      <c r="V5" s="146">
        <v>60002.7</v>
      </c>
      <c r="W5" s="146"/>
      <c r="X5" s="146"/>
    </row>
    <row r="6" spans="1:24" ht="89.25" x14ac:dyDescent="0.25">
      <c r="B6" s="15">
        <v>1157</v>
      </c>
      <c r="C6" s="15">
        <v>12030</v>
      </c>
      <c r="D6" s="15" t="s">
        <v>212</v>
      </c>
      <c r="E6" s="145">
        <f>F6+G6+H6</f>
        <v>0</v>
      </c>
      <c r="F6" s="146">
        <v>0</v>
      </c>
      <c r="G6" s="146"/>
      <c r="H6" s="146"/>
      <c r="I6" s="145">
        <f>J6+K6+L6</f>
        <v>6258448.2999999998</v>
      </c>
      <c r="J6" s="146">
        <v>6258448.2999999998</v>
      </c>
      <c r="K6" s="146"/>
      <c r="L6" s="146"/>
      <c r="M6" s="145">
        <f>N6+O6+P6</f>
        <v>6374487.8000000007</v>
      </c>
      <c r="N6" s="146">
        <v>6374487.8000000007</v>
      </c>
      <c r="O6" s="146"/>
      <c r="P6" s="146"/>
      <c r="Q6" s="145">
        <f>R6+S6+T6</f>
        <v>3633428.2</v>
      </c>
      <c r="R6" s="146">
        <v>3633428.2</v>
      </c>
      <c r="S6" s="146"/>
      <c r="T6" s="146"/>
      <c r="U6" s="145">
        <f>V6+W6+X6</f>
        <v>4626134.5</v>
      </c>
      <c r="V6" s="146">
        <v>4626134.5</v>
      </c>
      <c r="W6" s="146"/>
      <c r="X6" s="146"/>
    </row>
    <row r="7" spans="1:24" x14ac:dyDescent="0.25">
      <c r="B7" s="15"/>
      <c r="C7" s="15"/>
      <c r="D7" s="15"/>
      <c r="E7" s="145">
        <f>F7+G7+H7</f>
        <v>0</v>
      </c>
      <c r="F7" s="146"/>
      <c r="G7" s="146"/>
      <c r="H7" s="146"/>
      <c r="I7" s="145">
        <f>J7+K7+L7</f>
        <v>0</v>
      </c>
      <c r="J7" s="146"/>
      <c r="K7" s="146"/>
      <c r="L7" s="146"/>
      <c r="M7" s="145">
        <f>N7+O7+P7</f>
        <v>0</v>
      </c>
      <c r="N7" s="146"/>
      <c r="O7" s="146"/>
      <c r="P7" s="146"/>
      <c r="Q7" s="145">
        <f>R7+S7+T7</f>
        <v>0</v>
      </c>
      <c r="R7" s="146"/>
      <c r="S7" s="146"/>
      <c r="T7" s="146"/>
      <c r="U7" s="145">
        <f>V7+W7+X7</f>
        <v>0</v>
      </c>
      <c r="V7" s="146"/>
      <c r="W7" s="146"/>
      <c r="X7" s="146"/>
    </row>
    <row r="8" spans="1:24" ht="15" customHeight="1" x14ac:dyDescent="0.25">
      <c r="B8" s="225" t="s">
        <v>51</v>
      </c>
      <c r="C8" s="226"/>
      <c r="D8" s="227"/>
      <c r="E8" s="142">
        <f>SUM(E5:E7)</f>
        <v>45153</v>
      </c>
      <c r="F8" s="142">
        <f t="shared" ref="F8:X8" si="0">SUM(F5:F7)</f>
        <v>45153</v>
      </c>
      <c r="G8" s="142">
        <f t="shared" si="0"/>
        <v>0</v>
      </c>
      <c r="H8" s="142">
        <f t="shared" si="0"/>
        <v>0</v>
      </c>
      <c r="I8" s="142">
        <f t="shared" si="0"/>
        <v>8274689.0999999996</v>
      </c>
      <c r="J8" s="142">
        <f t="shared" si="0"/>
        <v>8274689.0999999996</v>
      </c>
      <c r="K8" s="142">
        <f t="shared" si="0"/>
        <v>0</v>
      </c>
      <c r="L8" s="142">
        <f t="shared" si="0"/>
        <v>0</v>
      </c>
      <c r="M8" s="142">
        <f t="shared" si="0"/>
        <v>7079658.8000000007</v>
      </c>
      <c r="N8" s="142">
        <f t="shared" si="0"/>
        <v>7079658.8000000007</v>
      </c>
      <c r="O8" s="142">
        <f t="shared" si="0"/>
        <v>0</v>
      </c>
      <c r="P8" s="142">
        <f t="shared" si="0"/>
        <v>0</v>
      </c>
      <c r="Q8" s="142">
        <f t="shared" si="0"/>
        <v>3774308.7</v>
      </c>
      <c r="R8" s="142">
        <f t="shared" si="0"/>
        <v>3774308.7</v>
      </c>
      <c r="S8" s="142">
        <f t="shared" si="0"/>
        <v>0</v>
      </c>
      <c r="T8" s="142">
        <f t="shared" si="0"/>
        <v>0</v>
      </c>
      <c r="U8" s="142">
        <f t="shared" si="0"/>
        <v>4686137.2</v>
      </c>
      <c r="V8" s="142">
        <f t="shared" si="0"/>
        <v>4686137.2</v>
      </c>
      <c r="W8" s="142">
        <f t="shared" si="0"/>
        <v>0</v>
      </c>
      <c r="X8" s="142">
        <f t="shared" si="0"/>
        <v>0</v>
      </c>
    </row>
    <row r="10" spans="1:24" x14ac:dyDescent="0.25">
      <c r="B10" s="2"/>
    </row>
    <row r="11" spans="1:24" ht="27.75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29" t="s">
        <v>49</v>
      </c>
      <c r="B1" s="229"/>
      <c r="C1" s="229"/>
      <c r="D1" s="229"/>
      <c r="E1" s="229"/>
      <c r="F1" s="229"/>
      <c r="G1" s="229"/>
      <c r="H1" s="229"/>
    </row>
    <row r="3" spans="1:8" x14ac:dyDescent="0.25">
      <c r="B3" s="230" t="s">
        <v>16</v>
      </c>
      <c r="C3" s="230" t="s">
        <v>126</v>
      </c>
      <c r="D3" s="230" t="s">
        <v>127</v>
      </c>
      <c r="E3" s="230" t="s">
        <v>48</v>
      </c>
      <c r="F3" s="230"/>
      <c r="G3" s="230"/>
    </row>
    <row r="4" spans="1:8" ht="47.25" customHeight="1" x14ac:dyDescent="0.25">
      <c r="B4" s="230"/>
      <c r="C4" s="230"/>
      <c r="D4" s="230"/>
      <c r="E4" s="17" t="s">
        <v>18</v>
      </c>
      <c r="F4" s="17" t="s">
        <v>102</v>
      </c>
      <c r="G4" s="17" t="s">
        <v>122</v>
      </c>
    </row>
    <row r="5" spans="1:8" x14ac:dyDescent="0.25">
      <c r="B5" s="22" t="s">
        <v>19</v>
      </c>
      <c r="C5" s="18">
        <f>C6+C9</f>
        <v>0</v>
      </c>
      <c r="D5" s="18">
        <f>D6+D9</f>
        <v>0</v>
      </c>
      <c r="E5" s="18">
        <f>E6+E9</f>
        <v>0</v>
      </c>
      <c r="F5" s="18">
        <f>F6+F9</f>
        <v>0</v>
      </c>
      <c r="G5" s="18">
        <f>G6+G9</f>
        <v>0</v>
      </c>
    </row>
    <row r="6" spans="1:8" ht="25.5" x14ac:dyDescent="0.25">
      <c r="B6" s="20" t="s">
        <v>20</v>
      </c>
      <c r="C6" s="18">
        <f>SUM(C7:C8)</f>
        <v>0</v>
      </c>
      <c r="D6" s="18">
        <f>SUM(D7:D8)</f>
        <v>0</v>
      </c>
      <c r="E6" s="18">
        <f>SUM(E7:E8)</f>
        <v>0</v>
      </c>
      <c r="F6" s="18">
        <f>SUM(F7:F8)</f>
        <v>0</v>
      </c>
      <c r="G6" s="18">
        <f>SUM(G7:G8)</f>
        <v>0</v>
      </c>
    </row>
    <row r="7" spans="1:8" x14ac:dyDescent="0.25">
      <c r="B7" s="16"/>
      <c r="C7" s="19"/>
      <c r="D7" s="19"/>
      <c r="E7" s="19"/>
      <c r="F7" s="19"/>
      <c r="G7" s="19"/>
    </row>
    <row r="8" spans="1:8" x14ac:dyDescent="0.25">
      <c r="B8" s="16"/>
      <c r="C8" s="19"/>
      <c r="D8" s="19"/>
      <c r="E8" s="19"/>
      <c r="F8" s="19"/>
      <c r="G8" s="19"/>
    </row>
    <row r="9" spans="1:8" x14ac:dyDescent="0.25">
      <c r="B9" s="20" t="s">
        <v>92</v>
      </c>
      <c r="C9" s="18">
        <f>SUM(C10:C11)</f>
        <v>0</v>
      </c>
      <c r="D9" s="18">
        <f>SUM(D10:D11)</f>
        <v>0</v>
      </c>
      <c r="E9" s="18">
        <f>SUM(E10:E11)</f>
        <v>0</v>
      </c>
      <c r="F9" s="18">
        <f>SUM(F10:F11)</f>
        <v>0</v>
      </c>
      <c r="G9" s="18">
        <f>SUM(G10:G11)</f>
        <v>0</v>
      </c>
    </row>
    <row r="10" spans="1:8" x14ac:dyDescent="0.25">
      <c r="B10" s="21"/>
      <c r="C10" s="19"/>
      <c r="D10" s="19"/>
      <c r="E10" s="19"/>
      <c r="F10" s="19"/>
      <c r="G10" s="19"/>
    </row>
    <row r="11" spans="1:8" x14ac:dyDescent="0.25">
      <c r="B11" s="19"/>
      <c r="C11" s="19"/>
      <c r="D11" s="19"/>
      <c r="E11" s="19"/>
      <c r="F11" s="19"/>
      <c r="G11" s="19"/>
    </row>
    <row r="12" spans="1:8" x14ac:dyDescent="0.25">
      <c r="B12" s="228"/>
      <c r="C12" s="228"/>
      <c r="D12" s="228"/>
      <c r="E12" s="228"/>
      <c r="F12" s="228"/>
      <c r="G12" s="228"/>
    </row>
    <row r="13" spans="1:8" x14ac:dyDescent="0.25">
      <c r="A13" s="23"/>
      <c r="C13" s="11"/>
      <c r="D13" s="11"/>
      <c r="E13" s="11"/>
      <c r="F13" s="11"/>
      <c r="G13" s="1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Y36"/>
  <sheetViews>
    <sheetView topLeftCell="A13" workbookViewId="0">
      <selection activeCell="D23" sqref="D23:D25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37.5703125" customWidth="1"/>
    <col min="5" max="5" width="21" customWidth="1"/>
    <col min="6" max="6" width="13.28515625" customWidth="1"/>
    <col min="7" max="7" width="11.140625" customWidth="1"/>
    <col min="8" max="8" width="10.85546875" bestFit="1" customWidth="1"/>
    <col min="9" max="9" width="10.28515625" customWidth="1"/>
    <col min="10" max="15" width="9.140625" customWidth="1"/>
    <col min="16" max="17" width="9.7109375" bestFit="1" customWidth="1"/>
    <col min="18" max="18" width="9.140625" customWidth="1"/>
    <col min="19" max="19" width="9.85546875" bestFit="1" customWidth="1"/>
    <col min="20" max="20" width="10" bestFit="1" customWidth="1"/>
    <col min="21" max="21" width="9" bestFit="1" customWidth="1"/>
    <col min="22" max="22" width="9.5703125" bestFit="1" customWidth="1"/>
    <col min="23" max="23" width="9.7109375" bestFit="1" customWidth="1"/>
    <col min="24" max="24" width="9.140625" customWidth="1"/>
    <col min="25" max="25" width="9.42578125" customWidth="1"/>
    <col min="26" max="27" width="10.7109375" customWidth="1"/>
    <col min="28" max="28" width="9.42578125" customWidth="1"/>
    <col min="29" max="29" width="9.28515625" bestFit="1" customWidth="1"/>
    <col min="30" max="30" width="10.7109375" customWidth="1"/>
    <col min="31" max="33" width="10" customWidth="1"/>
  </cols>
  <sheetData>
    <row r="1" spans="1:51" s="56" customFormat="1" ht="22.5" customHeight="1" x14ac:dyDescent="0.25">
      <c r="A1" s="64" t="s">
        <v>118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119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67" t="s">
        <v>250</v>
      </c>
      <c r="AX5" s="61"/>
    </row>
    <row r="6" spans="1:51" ht="40.5" customHeight="1" x14ac:dyDescent="0.25">
      <c r="A6" s="65"/>
      <c r="B6" s="249" t="s">
        <v>8</v>
      </c>
      <c r="C6" s="243"/>
      <c r="D6" s="243" t="s">
        <v>53</v>
      </c>
      <c r="E6" s="243" t="s">
        <v>44</v>
      </c>
      <c r="F6" s="243" t="s">
        <v>271</v>
      </c>
      <c r="G6" s="243" t="s">
        <v>252</v>
      </c>
      <c r="H6" s="243"/>
      <c r="I6" s="243"/>
      <c r="J6" s="243" t="s">
        <v>128</v>
      </c>
      <c r="K6" s="243"/>
      <c r="L6" s="243"/>
      <c r="M6" s="243" t="s">
        <v>129</v>
      </c>
      <c r="N6" s="243"/>
      <c r="O6" s="243"/>
      <c r="P6" s="237" t="s">
        <v>130</v>
      </c>
      <c r="Q6" s="237"/>
      <c r="R6" s="237"/>
      <c r="S6" s="237" t="s">
        <v>23</v>
      </c>
      <c r="T6" s="237"/>
      <c r="U6" s="237"/>
      <c r="V6" s="237" t="s">
        <v>17</v>
      </c>
      <c r="W6" s="237"/>
      <c r="X6" s="237"/>
      <c r="Y6" s="237"/>
      <c r="Z6" s="237"/>
      <c r="AA6" s="237"/>
      <c r="AB6" s="237"/>
      <c r="AC6" s="237"/>
      <c r="AD6" s="248"/>
      <c r="AE6" s="244" t="s">
        <v>132</v>
      </c>
      <c r="AF6" s="239"/>
      <c r="AG6" s="239"/>
      <c r="AH6" s="239" t="s">
        <v>133</v>
      </c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40"/>
      <c r="AW6" s="241" t="s">
        <v>29</v>
      </c>
      <c r="AX6" s="231" t="s">
        <v>30</v>
      </c>
      <c r="AY6" s="233" t="s">
        <v>134</v>
      </c>
    </row>
    <row r="7" spans="1:51" ht="25.5" customHeight="1" x14ac:dyDescent="0.25">
      <c r="A7" s="65"/>
      <c r="B7" s="25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22"/>
      <c r="Q7" s="222"/>
      <c r="R7" s="222"/>
      <c r="S7" s="222"/>
      <c r="T7" s="222"/>
      <c r="U7" s="222"/>
      <c r="V7" s="222" t="s">
        <v>18</v>
      </c>
      <c r="W7" s="222"/>
      <c r="X7" s="222"/>
      <c r="Y7" s="222" t="s">
        <v>102</v>
      </c>
      <c r="Z7" s="222"/>
      <c r="AA7" s="222"/>
      <c r="AB7" s="222" t="s">
        <v>122</v>
      </c>
      <c r="AC7" s="222"/>
      <c r="AD7" s="238"/>
      <c r="AE7" s="245"/>
      <c r="AF7" s="235"/>
      <c r="AG7" s="235"/>
      <c r="AH7" s="235" t="s">
        <v>31</v>
      </c>
      <c r="AI7" s="235"/>
      <c r="AJ7" s="235"/>
      <c r="AK7" s="235" t="s">
        <v>32</v>
      </c>
      <c r="AL7" s="235"/>
      <c r="AM7" s="235"/>
      <c r="AN7" s="235" t="s">
        <v>33</v>
      </c>
      <c r="AO7" s="235"/>
      <c r="AP7" s="235"/>
      <c r="AQ7" s="235" t="s">
        <v>34</v>
      </c>
      <c r="AR7" s="235"/>
      <c r="AS7" s="235"/>
      <c r="AT7" s="235" t="s">
        <v>35</v>
      </c>
      <c r="AU7" s="235"/>
      <c r="AV7" s="236"/>
      <c r="AW7" s="242"/>
      <c r="AX7" s="232"/>
      <c r="AY7" s="234"/>
    </row>
    <row r="8" spans="1:51" ht="126" customHeight="1" x14ac:dyDescent="0.25">
      <c r="A8" s="65"/>
      <c r="B8" s="68" t="s">
        <v>2</v>
      </c>
      <c r="C8" s="69" t="s">
        <v>26</v>
      </c>
      <c r="D8" s="210"/>
      <c r="E8" s="210"/>
      <c r="F8" s="210"/>
      <c r="G8" s="70" t="s">
        <v>12</v>
      </c>
      <c r="H8" s="70" t="s">
        <v>21</v>
      </c>
      <c r="I8" s="70" t="s">
        <v>22</v>
      </c>
      <c r="J8" s="70" t="s">
        <v>12</v>
      </c>
      <c r="K8" s="70" t="s">
        <v>21</v>
      </c>
      <c r="L8" s="70" t="s">
        <v>22</v>
      </c>
      <c r="M8" s="70" t="s">
        <v>12</v>
      </c>
      <c r="N8" s="70" t="s">
        <v>21</v>
      </c>
      <c r="O8" s="70" t="s">
        <v>22</v>
      </c>
      <c r="P8" s="29" t="s">
        <v>12</v>
      </c>
      <c r="Q8" s="29" t="s">
        <v>21</v>
      </c>
      <c r="R8" s="29" t="s">
        <v>22</v>
      </c>
      <c r="S8" s="29" t="s">
        <v>12</v>
      </c>
      <c r="T8" s="29" t="s">
        <v>21</v>
      </c>
      <c r="U8" s="29" t="s">
        <v>22</v>
      </c>
      <c r="V8" s="29" t="s">
        <v>12</v>
      </c>
      <c r="W8" s="29" t="s">
        <v>21</v>
      </c>
      <c r="X8" s="29" t="s">
        <v>22</v>
      </c>
      <c r="Y8" s="29" t="s">
        <v>12</v>
      </c>
      <c r="Z8" s="29" t="s">
        <v>21</v>
      </c>
      <c r="AA8" s="29" t="s">
        <v>22</v>
      </c>
      <c r="AB8" s="29" t="s">
        <v>12</v>
      </c>
      <c r="AC8" s="29" t="s">
        <v>21</v>
      </c>
      <c r="AD8" s="55" t="s">
        <v>22</v>
      </c>
      <c r="AE8" s="42" t="s">
        <v>12</v>
      </c>
      <c r="AF8" s="41" t="s">
        <v>21</v>
      </c>
      <c r="AG8" s="41" t="s">
        <v>22</v>
      </c>
      <c r="AH8" s="41" t="s">
        <v>12</v>
      </c>
      <c r="AI8" s="41" t="s">
        <v>21</v>
      </c>
      <c r="AJ8" s="41" t="s">
        <v>22</v>
      </c>
      <c r="AK8" s="41" t="s">
        <v>12</v>
      </c>
      <c r="AL8" s="41" t="s">
        <v>21</v>
      </c>
      <c r="AM8" s="41" t="s">
        <v>22</v>
      </c>
      <c r="AN8" s="41" t="s">
        <v>12</v>
      </c>
      <c r="AO8" s="41" t="s">
        <v>21</v>
      </c>
      <c r="AP8" s="41" t="s">
        <v>22</v>
      </c>
      <c r="AQ8" s="41" t="s">
        <v>12</v>
      </c>
      <c r="AR8" s="41" t="s">
        <v>21</v>
      </c>
      <c r="AS8" s="41" t="s">
        <v>22</v>
      </c>
      <c r="AT8" s="41" t="s">
        <v>12</v>
      </c>
      <c r="AU8" s="41" t="s">
        <v>21</v>
      </c>
      <c r="AV8" s="43" t="s">
        <v>22</v>
      </c>
      <c r="AW8" s="242"/>
      <c r="AX8" s="232"/>
      <c r="AY8" s="234"/>
    </row>
    <row r="9" spans="1:51" ht="51" x14ac:dyDescent="0.25">
      <c r="B9" s="123">
        <v>1157</v>
      </c>
      <c r="C9" s="124">
        <v>12029</v>
      </c>
      <c r="D9" s="124" t="s">
        <v>206</v>
      </c>
      <c r="E9" s="31"/>
      <c r="F9" s="15"/>
      <c r="G9" s="135">
        <f>H9+I9</f>
        <v>9186430</v>
      </c>
      <c r="H9" s="136">
        <f>SUM(H10:H13)</f>
        <v>6472031</v>
      </c>
      <c r="I9" s="136">
        <f>SUM(I10:I13)</f>
        <v>2714399</v>
      </c>
      <c r="J9" s="135">
        <f>K9+L9</f>
        <v>0</v>
      </c>
      <c r="K9" s="136">
        <f>SUM(K10:K13)</f>
        <v>0</v>
      </c>
      <c r="L9" s="136">
        <f>SUM(L10:L13)</f>
        <v>0</v>
      </c>
      <c r="M9" s="135">
        <f>N9+O9</f>
        <v>115343.42000000001</v>
      </c>
      <c r="N9" s="136">
        <f>SUM(N10:N13)</f>
        <v>83847.960000000006</v>
      </c>
      <c r="O9" s="136">
        <f>SUM(O10:O13)</f>
        <v>31495.46</v>
      </c>
      <c r="P9" s="135">
        <f>Q9+R9</f>
        <v>6572260</v>
      </c>
      <c r="Q9" s="136">
        <f>SUM(Q10:Q13)</f>
        <v>4633464</v>
      </c>
      <c r="R9" s="136">
        <f>SUM(R10:R13)</f>
        <v>1938796</v>
      </c>
      <c r="S9" s="172">
        <f>T9+U9</f>
        <v>2498826.58</v>
      </c>
      <c r="T9" s="173">
        <f>SUM(T10:T13)</f>
        <v>1754719.04</v>
      </c>
      <c r="U9" s="173">
        <f>SUM(U10:U13)</f>
        <v>744107.54</v>
      </c>
      <c r="V9" s="135">
        <f>W9+X9</f>
        <v>1774486.9867119668</v>
      </c>
      <c r="W9" s="136">
        <f>SUM(W10:W13)</f>
        <v>1283005.7977224109</v>
      </c>
      <c r="X9" s="136">
        <f>SUM(X10:X13)</f>
        <v>491481.18898955581</v>
      </c>
      <c r="Y9" s="135">
        <f>Z9+AA9</f>
        <v>354550.2</v>
      </c>
      <c r="Z9" s="136">
        <f>SUM(Z10:Z13)</f>
        <v>262083.5</v>
      </c>
      <c r="AA9" s="136">
        <f>SUM(AA10:AA13)</f>
        <v>92466.7</v>
      </c>
      <c r="AB9" s="135">
        <f>AC9+AD9</f>
        <v>151007</v>
      </c>
      <c r="AC9" s="136">
        <f>SUM(AC10:AC13)</f>
        <v>98606</v>
      </c>
      <c r="AD9" s="136">
        <f>SUM(AD10:AD13)</f>
        <v>52401</v>
      </c>
      <c r="AE9" s="44">
        <f>AF9+AG9</f>
        <v>0</v>
      </c>
      <c r="AF9" s="21"/>
      <c r="AG9" s="21"/>
      <c r="AH9" s="17">
        <f>AI9+AJ9</f>
        <v>0</v>
      </c>
      <c r="AI9" s="21"/>
      <c r="AJ9" s="21"/>
      <c r="AK9" s="17">
        <f>AL9+AM9</f>
        <v>0</v>
      </c>
      <c r="AL9" s="21"/>
      <c r="AM9" s="21"/>
      <c r="AN9" s="17">
        <f>AO9+AP9</f>
        <v>0</v>
      </c>
      <c r="AO9" s="21"/>
      <c r="AP9" s="21"/>
      <c r="AQ9" s="17">
        <f>AR9+AS9</f>
        <v>0</v>
      </c>
      <c r="AR9" s="21"/>
      <c r="AS9" s="21"/>
      <c r="AT9" s="17">
        <f>AU9+AV9</f>
        <v>0</v>
      </c>
      <c r="AU9" s="21"/>
      <c r="AV9" s="45"/>
      <c r="AW9" s="130">
        <v>2024</v>
      </c>
      <c r="AX9" s="131">
        <v>2028</v>
      </c>
      <c r="AY9" s="45"/>
    </row>
    <row r="10" spans="1:51" ht="63.75" x14ac:dyDescent="0.25">
      <c r="B10" s="52"/>
      <c r="C10" s="15"/>
      <c r="D10" s="15" t="s">
        <v>213</v>
      </c>
      <c r="E10" s="31"/>
      <c r="F10" s="15">
        <v>4111</v>
      </c>
      <c r="G10" s="135">
        <f t="shared" ref="G10:G16" si="0">H10+I10</f>
        <v>1210000</v>
      </c>
      <c r="H10" s="136">
        <v>880000</v>
      </c>
      <c r="I10" s="136">
        <v>330000</v>
      </c>
      <c r="J10" s="135">
        <f t="shared" ref="J10:J16" si="1">K10+L10</f>
        <v>0</v>
      </c>
      <c r="K10" s="136">
        <v>0</v>
      </c>
      <c r="L10" s="136">
        <v>0</v>
      </c>
      <c r="M10" s="135">
        <f t="shared" ref="M10:M16" si="2">N10+O10</f>
        <v>115343.42000000001</v>
      </c>
      <c r="N10" s="136">
        <v>83847.960000000006</v>
      </c>
      <c r="O10" s="136">
        <v>31495.46</v>
      </c>
      <c r="P10" s="135">
        <f t="shared" ref="P10:P16" si="3">Q10+R10</f>
        <v>324550</v>
      </c>
      <c r="Q10" s="136">
        <v>239907</v>
      </c>
      <c r="R10" s="136">
        <v>84643</v>
      </c>
      <c r="S10" s="172">
        <f t="shared" ref="S10:S16" si="4">T10+U10</f>
        <v>770106.58000000007</v>
      </c>
      <c r="T10" s="173">
        <f t="shared" ref="T10:U13" si="5">H10-K10-N10-Q10</f>
        <v>556245.04</v>
      </c>
      <c r="U10" s="173">
        <f t="shared" si="5"/>
        <v>213861.53999999998</v>
      </c>
      <c r="V10" s="135">
        <f t="shared" ref="V10:V16" si="6">W10+X10</f>
        <v>324550.2</v>
      </c>
      <c r="W10" s="136">
        <v>239907.5</v>
      </c>
      <c r="X10" s="136">
        <v>84642.7</v>
      </c>
      <c r="Y10" s="135">
        <f t="shared" ref="Y10:Y16" si="7">Z10+AA10</f>
        <v>324550.2</v>
      </c>
      <c r="Z10" s="136">
        <v>239907.5</v>
      </c>
      <c r="AA10" s="136">
        <v>84642.7</v>
      </c>
      <c r="AB10" s="135">
        <f t="shared" ref="AB10:AB16" si="8">AC10+AD10</f>
        <v>121007</v>
      </c>
      <c r="AC10" s="136">
        <v>76430</v>
      </c>
      <c r="AD10" s="136">
        <v>44577</v>
      </c>
      <c r="AE10" s="44">
        <f t="shared" ref="AE10:AE16" si="9">AF10+AG10</f>
        <v>0</v>
      </c>
      <c r="AF10" s="21"/>
      <c r="AG10" s="21"/>
      <c r="AH10" s="17">
        <f t="shared" ref="AH10:AH16" si="10">AI10+AJ10</f>
        <v>0</v>
      </c>
      <c r="AI10" s="21"/>
      <c r="AJ10" s="21"/>
      <c r="AK10" s="17">
        <f t="shared" ref="AK10:AK16" si="11">AL10+AM10</f>
        <v>0</v>
      </c>
      <c r="AL10" s="21"/>
      <c r="AM10" s="21"/>
      <c r="AN10" s="17">
        <f t="shared" ref="AN10:AN16" si="12">AO10+AP10</f>
        <v>0</v>
      </c>
      <c r="AO10" s="21"/>
      <c r="AP10" s="21"/>
      <c r="AQ10" s="17">
        <f t="shared" ref="AQ10:AQ16" si="13">AR10+AS10</f>
        <v>0</v>
      </c>
      <c r="AR10" s="21"/>
      <c r="AS10" s="21"/>
      <c r="AT10" s="17">
        <f t="shared" ref="AT10:AT16" si="14">AU10+AV10</f>
        <v>0</v>
      </c>
      <c r="AU10" s="21"/>
      <c r="AV10" s="45"/>
      <c r="AW10" s="50"/>
      <c r="AX10" s="21"/>
      <c r="AY10" s="45"/>
    </row>
    <row r="11" spans="1:51" ht="25.5" x14ac:dyDescent="0.25">
      <c r="B11" s="52"/>
      <c r="C11" s="15"/>
      <c r="D11" s="15" t="s">
        <v>214</v>
      </c>
      <c r="E11" s="16"/>
      <c r="F11" s="15">
        <v>4657</v>
      </c>
      <c r="G11" s="135">
        <f t="shared" si="0"/>
        <v>7637800</v>
      </c>
      <c r="H11" s="136">
        <v>5330000</v>
      </c>
      <c r="I11" s="136">
        <v>2307800</v>
      </c>
      <c r="J11" s="135">
        <f t="shared" si="1"/>
        <v>0</v>
      </c>
      <c r="K11" s="136">
        <v>0</v>
      </c>
      <c r="L11" s="136">
        <v>0</v>
      </c>
      <c r="M11" s="135">
        <f>N11+O11</f>
        <v>0</v>
      </c>
      <c r="N11" s="136">
        <v>0</v>
      </c>
      <c r="O11" s="136">
        <v>0</v>
      </c>
      <c r="P11" s="135">
        <f t="shared" si="3"/>
        <v>6097301</v>
      </c>
      <c r="Q11" s="136">
        <v>4277496</v>
      </c>
      <c r="R11" s="136">
        <v>1819805</v>
      </c>
      <c r="S11" s="172">
        <f t="shared" si="4"/>
        <v>1540499</v>
      </c>
      <c r="T11" s="173">
        <f t="shared" si="5"/>
        <v>1052504</v>
      </c>
      <c r="U11" s="173">
        <f t="shared" si="5"/>
        <v>487995</v>
      </c>
      <c r="V11" s="135">
        <f t="shared" si="6"/>
        <v>1354684.7867119666</v>
      </c>
      <c r="W11" s="136">
        <v>968422.29772241088</v>
      </c>
      <c r="X11" s="136">
        <v>386262.4889895558</v>
      </c>
      <c r="Y11" s="135">
        <f t="shared" si="7"/>
        <v>0</v>
      </c>
      <c r="Z11" s="136">
        <v>0</v>
      </c>
      <c r="AA11" s="136">
        <v>0</v>
      </c>
      <c r="AB11" s="135">
        <f t="shared" si="8"/>
        <v>0</v>
      </c>
      <c r="AC11" s="136">
        <v>0</v>
      </c>
      <c r="AD11" s="136">
        <v>0</v>
      </c>
      <c r="AE11" s="44">
        <f t="shared" si="9"/>
        <v>0</v>
      </c>
      <c r="AF11" s="21"/>
      <c r="AG11" s="21"/>
      <c r="AH11" s="17">
        <f t="shared" si="10"/>
        <v>0</v>
      </c>
      <c r="AI11" s="21"/>
      <c r="AJ11" s="21"/>
      <c r="AK11" s="17">
        <f t="shared" si="11"/>
        <v>0</v>
      </c>
      <c r="AL11" s="21"/>
      <c r="AM11" s="21"/>
      <c r="AN11" s="17">
        <f t="shared" si="12"/>
        <v>0</v>
      </c>
      <c r="AO11" s="21"/>
      <c r="AP11" s="21"/>
      <c r="AQ11" s="17">
        <f t="shared" si="13"/>
        <v>0</v>
      </c>
      <c r="AR11" s="21"/>
      <c r="AS11" s="21"/>
      <c r="AT11" s="17">
        <f t="shared" si="14"/>
        <v>0</v>
      </c>
      <c r="AU11" s="21"/>
      <c r="AV11" s="45"/>
      <c r="AW11" s="50"/>
      <c r="AX11" s="21"/>
      <c r="AY11" s="45"/>
    </row>
    <row r="12" spans="1:51" x14ac:dyDescent="0.25">
      <c r="B12" s="52"/>
      <c r="C12" s="15"/>
      <c r="D12" s="15" t="s">
        <v>215</v>
      </c>
      <c r="E12" s="16"/>
      <c r="F12" s="15">
        <v>4861</v>
      </c>
      <c r="G12" s="135">
        <f t="shared" si="0"/>
        <v>328630</v>
      </c>
      <c r="H12" s="136">
        <v>262031</v>
      </c>
      <c r="I12" s="136">
        <v>66599</v>
      </c>
      <c r="J12" s="135">
        <f t="shared" si="1"/>
        <v>0</v>
      </c>
      <c r="K12" s="136">
        <v>0</v>
      </c>
      <c r="L12" s="136">
        <v>0</v>
      </c>
      <c r="M12" s="135">
        <f t="shared" si="2"/>
        <v>0</v>
      </c>
      <c r="N12" s="136">
        <v>0</v>
      </c>
      <c r="O12" s="136">
        <v>0</v>
      </c>
      <c r="P12" s="135">
        <f t="shared" si="3"/>
        <v>142661</v>
      </c>
      <c r="Q12" s="136">
        <v>116061</v>
      </c>
      <c r="R12" s="136">
        <v>26600</v>
      </c>
      <c r="S12" s="172">
        <f t="shared" si="4"/>
        <v>185969</v>
      </c>
      <c r="T12" s="173">
        <f t="shared" si="5"/>
        <v>145970</v>
      </c>
      <c r="U12" s="173">
        <f t="shared" si="5"/>
        <v>39999</v>
      </c>
      <c r="V12" s="135">
        <f t="shared" si="6"/>
        <v>93000</v>
      </c>
      <c r="W12" s="136">
        <v>74676</v>
      </c>
      <c r="X12" s="136">
        <v>18324</v>
      </c>
      <c r="Y12" s="135">
        <f t="shared" si="7"/>
        <v>30000</v>
      </c>
      <c r="Z12" s="136">
        <v>22176</v>
      </c>
      <c r="AA12" s="136">
        <v>7824</v>
      </c>
      <c r="AB12" s="135">
        <f t="shared" si="8"/>
        <v>30000</v>
      </c>
      <c r="AC12" s="136">
        <v>22176</v>
      </c>
      <c r="AD12" s="136">
        <v>7824</v>
      </c>
      <c r="AE12" s="44">
        <f t="shared" si="9"/>
        <v>0</v>
      </c>
      <c r="AF12" s="21"/>
      <c r="AG12" s="21"/>
      <c r="AH12" s="17">
        <f t="shared" si="10"/>
        <v>0</v>
      </c>
      <c r="AI12" s="21"/>
      <c r="AJ12" s="21"/>
      <c r="AK12" s="17">
        <f t="shared" si="11"/>
        <v>0</v>
      </c>
      <c r="AL12" s="21"/>
      <c r="AM12" s="21"/>
      <c r="AN12" s="17">
        <f t="shared" si="12"/>
        <v>0</v>
      </c>
      <c r="AO12" s="21"/>
      <c r="AP12" s="21"/>
      <c r="AQ12" s="17">
        <f t="shared" si="13"/>
        <v>0</v>
      </c>
      <c r="AR12" s="21"/>
      <c r="AS12" s="21"/>
      <c r="AT12" s="17">
        <f t="shared" si="14"/>
        <v>0</v>
      </c>
      <c r="AU12" s="21"/>
      <c r="AV12" s="45"/>
      <c r="AW12" s="50"/>
      <c r="AX12" s="21"/>
      <c r="AY12" s="45"/>
    </row>
    <row r="13" spans="1:51" ht="38.25" x14ac:dyDescent="0.25">
      <c r="B13" s="52"/>
      <c r="C13" s="15"/>
      <c r="D13" s="15" t="s">
        <v>216</v>
      </c>
      <c r="E13" s="16"/>
      <c r="F13" s="15">
        <v>4823</v>
      </c>
      <c r="G13" s="135">
        <f t="shared" si="0"/>
        <v>10000</v>
      </c>
      <c r="H13" s="136">
        <v>0</v>
      </c>
      <c r="I13" s="136">
        <v>10000</v>
      </c>
      <c r="J13" s="135">
        <f t="shared" si="1"/>
        <v>0</v>
      </c>
      <c r="K13" s="136">
        <v>0</v>
      </c>
      <c r="L13" s="136">
        <v>0</v>
      </c>
      <c r="M13" s="135">
        <f t="shared" si="2"/>
        <v>0</v>
      </c>
      <c r="N13" s="136">
        <v>0</v>
      </c>
      <c r="O13" s="136">
        <v>0</v>
      </c>
      <c r="P13" s="135">
        <f t="shared" si="3"/>
        <v>7748</v>
      </c>
      <c r="Q13" s="136">
        <v>0</v>
      </c>
      <c r="R13" s="136">
        <v>7748</v>
      </c>
      <c r="S13" s="172">
        <f t="shared" si="4"/>
        <v>2252</v>
      </c>
      <c r="T13" s="173">
        <f t="shared" si="5"/>
        <v>0</v>
      </c>
      <c r="U13" s="173">
        <f t="shared" si="5"/>
        <v>2252</v>
      </c>
      <c r="V13" s="135">
        <f t="shared" si="6"/>
        <v>2252</v>
      </c>
      <c r="W13" s="136">
        <v>0</v>
      </c>
      <c r="X13" s="136">
        <v>2252</v>
      </c>
      <c r="Y13" s="135">
        <f t="shared" si="7"/>
        <v>0</v>
      </c>
      <c r="Z13" s="136">
        <v>0</v>
      </c>
      <c r="AA13" s="136">
        <v>0</v>
      </c>
      <c r="AB13" s="135">
        <f t="shared" si="8"/>
        <v>0</v>
      </c>
      <c r="AC13" s="136">
        <v>0</v>
      </c>
      <c r="AD13" s="136">
        <v>0</v>
      </c>
      <c r="AE13" s="44">
        <f t="shared" si="9"/>
        <v>0</v>
      </c>
      <c r="AF13" s="21"/>
      <c r="AG13" s="21"/>
      <c r="AH13" s="17">
        <f t="shared" si="10"/>
        <v>0</v>
      </c>
      <c r="AI13" s="21"/>
      <c r="AJ13" s="21"/>
      <c r="AK13" s="17">
        <f t="shared" si="11"/>
        <v>0</v>
      </c>
      <c r="AL13" s="21"/>
      <c r="AM13" s="21"/>
      <c r="AN13" s="17">
        <f t="shared" si="12"/>
        <v>0</v>
      </c>
      <c r="AO13" s="21"/>
      <c r="AP13" s="21"/>
      <c r="AQ13" s="17">
        <f t="shared" si="13"/>
        <v>0</v>
      </c>
      <c r="AR13" s="21"/>
      <c r="AS13" s="21"/>
      <c r="AT13" s="17">
        <f t="shared" si="14"/>
        <v>0</v>
      </c>
      <c r="AU13" s="21"/>
      <c r="AV13" s="45"/>
      <c r="AW13" s="50"/>
      <c r="AX13" s="21"/>
      <c r="AY13" s="45"/>
    </row>
    <row r="14" spans="1:51" ht="51" x14ac:dyDescent="0.25">
      <c r="B14" s="123">
        <v>1157</v>
      </c>
      <c r="C14" s="124">
        <v>12030</v>
      </c>
      <c r="D14" s="124" t="s">
        <v>212</v>
      </c>
      <c r="E14" s="16"/>
      <c r="F14" s="15"/>
      <c r="G14" s="135">
        <f>H14+I14</f>
        <v>54260000</v>
      </c>
      <c r="H14" s="136">
        <f>SUM(H15:H16)</f>
        <v>45214858</v>
      </c>
      <c r="I14" s="136">
        <f>SUM(I15:I16)</f>
        <v>9045142</v>
      </c>
      <c r="J14" s="135">
        <f t="shared" si="1"/>
        <v>0</v>
      </c>
      <c r="K14" s="136">
        <f>SUM(K15:K16)</f>
        <v>0</v>
      </c>
      <c r="L14" s="136">
        <f>SUM(L15:L16)</f>
        <v>0</v>
      </c>
      <c r="M14" s="135">
        <f t="shared" si="2"/>
        <v>0</v>
      </c>
      <c r="N14" s="136">
        <f>SUM(N15:N16)</f>
        <v>0</v>
      </c>
      <c r="O14" s="136">
        <f>SUM(O15:O16)</f>
        <v>0</v>
      </c>
      <c r="P14" s="135">
        <f t="shared" si="3"/>
        <v>15649913</v>
      </c>
      <c r="Q14" s="136">
        <f>SUM(Q15:Q16)</f>
        <v>12975797</v>
      </c>
      <c r="R14" s="136">
        <f>SUM(R15:R16)</f>
        <v>2674116</v>
      </c>
      <c r="S14" s="172">
        <f t="shared" si="4"/>
        <v>38610087</v>
      </c>
      <c r="T14" s="173">
        <f>SUM(T15:T16)</f>
        <v>32239061</v>
      </c>
      <c r="U14" s="173">
        <f>SUM(U15:U16)</f>
        <v>6371026</v>
      </c>
      <c r="V14" s="135">
        <f t="shared" si="6"/>
        <v>16042501</v>
      </c>
      <c r="W14" s="136">
        <f>SUM(W15:W16)</f>
        <v>11996623</v>
      </c>
      <c r="X14" s="136">
        <f>SUM(X15:X16)</f>
        <v>4045878</v>
      </c>
      <c r="Y14" s="135">
        <f t="shared" si="7"/>
        <v>9144151</v>
      </c>
      <c r="Z14" s="136">
        <f>SUM(Z15:Z16)</f>
        <v>7516022</v>
      </c>
      <c r="AA14" s="136">
        <f>SUM(AA15:AA16)</f>
        <v>1628129</v>
      </c>
      <c r="AB14" s="135">
        <f t="shared" si="8"/>
        <v>11642468</v>
      </c>
      <c r="AC14" s="136">
        <f>SUM(AC15:AC16)</f>
        <v>10945449</v>
      </c>
      <c r="AD14" s="136">
        <f>SUM(AD15:AD16)</f>
        <v>697019</v>
      </c>
      <c r="AE14" s="44">
        <f t="shared" si="9"/>
        <v>0</v>
      </c>
      <c r="AF14" s="21"/>
      <c r="AG14" s="21"/>
      <c r="AH14" s="17">
        <f t="shared" si="10"/>
        <v>0</v>
      </c>
      <c r="AI14" s="21"/>
      <c r="AJ14" s="21"/>
      <c r="AK14" s="17">
        <f t="shared" si="11"/>
        <v>0</v>
      </c>
      <c r="AL14" s="21"/>
      <c r="AM14" s="21"/>
      <c r="AN14" s="17">
        <f t="shared" si="12"/>
        <v>0</v>
      </c>
      <c r="AO14" s="21"/>
      <c r="AP14" s="21"/>
      <c r="AQ14" s="17">
        <f t="shared" si="13"/>
        <v>0</v>
      </c>
      <c r="AR14" s="21"/>
      <c r="AS14" s="21"/>
      <c r="AT14" s="17">
        <f t="shared" si="14"/>
        <v>0</v>
      </c>
      <c r="AU14" s="21"/>
      <c r="AV14" s="45"/>
      <c r="AW14" s="130">
        <v>2024</v>
      </c>
      <c r="AX14" s="131">
        <v>2028</v>
      </c>
      <c r="AY14" s="45"/>
    </row>
    <row r="15" spans="1:51" ht="38.25" x14ac:dyDescent="0.25">
      <c r="B15" s="52"/>
      <c r="C15" s="15"/>
      <c r="D15" s="15" t="s">
        <v>217</v>
      </c>
      <c r="E15" s="16"/>
      <c r="F15" s="15">
        <v>5112</v>
      </c>
      <c r="G15" s="135">
        <f t="shared" si="0"/>
        <v>54010000</v>
      </c>
      <c r="H15" s="136">
        <v>45006533</v>
      </c>
      <c r="I15" s="136">
        <v>9003467</v>
      </c>
      <c r="J15" s="135">
        <f t="shared" si="1"/>
        <v>0</v>
      </c>
      <c r="K15" s="136">
        <v>0</v>
      </c>
      <c r="L15" s="136">
        <v>0</v>
      </c>
      <c r="M15" s="135">
        <f t="shared" si="2"/>
        <v>0</v>
      </c>
      <c r="N15" s="136">
        <v>0</v>
      </c>
      <c r="O15" s="136">
        <v>0</v>
      </c>
      <c r="P15" s="135">
        <f t="shared" si="3"/>
        <v>15599913</v>
      </c>
      <c r="Q15" s="136">
        <v>12934132</v>
      </c>
      <c r="R15" s="136">
        <v>2665781</v>
      </c>
      <c r="S15" s="172">
        <f t="shared" si="4"/>
        <v>38410087</v>
      </c>
      <c r="T15" s="173">
        <f>H15-K15-N15-Q15</f>
        <v>32072401</v>
      </c>
      <c r="U15" s="173">
        <f>I15-L15-O15-R15</f>
        <v>6337686</v>
      </c>
      <c r="V15" s="135">
        <f t="shared" si="6"/>
        <v>15842501</v>
      </c>
      <c r="W15" s="136">
        <v>11829963</v>
      </c>
      <c r="X15" s="136">
        <v>4012538</v>
      </c>
      <c r="Y15" s="135">
        <f t="shared" si="7"/>
        <v>9144151</v>
      </c>
      <c r="Z15" s="136">
        <v>7516022</v>
      </c>
      <c r="AA15" s="136">
        <v>1628129</v>
      </c>
      <c r="AB15" s="135">
        <f t="shared" si="8"/>
        <v>11642468</v>
      </c>
      <c r="AC15" s="136">
        <v>10945449</v>
      </c>
      <c r="AD15" s="137">
        <v>697019</v>
      </c>
      <c r="AE15" s="44">
        <f t="shared" si="9"/>
        <v>0</v>
      </c>
      <c r="AF15" s="21"/>
      <c r="AG15" s="21"/>
      <c r="AH15" s="17">
        <f t="shared" si="10"/>
        <v>0</v>
      </c>
      <c r="AI15" s="21"/>
      <c r="AJ15" s="21"/>
      <c r="AK15" s="17">
        <f t="shared" si="11"/>
        <v>0</v>
      </c>
      <c r="AL15" s="21"/>
      <c r="AM15" s="21"/>
      <c r="AN15" s="17">
        <f t="shared" si="12"/>
        <v>0</v>
      </c>
      <c r="AO15" s="21"/>
      <c r="AP15" s="21"/>
      <c r="AQ15" s="17">
        <f t="shared" si="13"/>
        <v>0</v>
      </c>
      <c r="AR15" s="21"/>
      <c r="AS15" s="21"/>
      <c r="AT15" s="17">
        <f t="shared" si="14"/>
        <v>0</v>
      </c>
      <c r="AU15" s="21"/>
      <c r="AV15" s="45"/>
      <c r="AW15" s="50"/>
      <c r="AX15" s="21"/>
      <c r="AY15" s="45"/>
    </row>
    <row r="16" spans="1:51" ht="25.5" x14ac:dyDescent="0.25">
      <c r="B16" s="52"/>
      <c r="C16" s="15"/>
      <c r="D16" s="15" t="s">
        <v>218</v>
      </c>
      <c r="E16" s="16"/>
      <c r="F16" s="15">
        <v>5134</v>
      </c>
      <c r="G16" s="135">
        <f t="shared" si="0"/>
        <v>250000</v>
      </c>
      <c r="H16" s="136">
        <v>208325</v>
      </c>
      <c r="I16" s="136">
        <v>41675</v>
      </c>
      <c r="J16" s="135">
        <f t="shared" si="1"/>
        <v>0</v>
      </c>
      <c r="K16" s="136">
        <v>0</v>
      </c>
      <c r="L16" s="136">
        <v>0</v>
      </c>
      <c r="M16" s="135">
        <f t="shared" si="2"/>
        <v>0</v>
      </c>
      <c r="N16" s="136">
        <v>0</v>
      </c>
      <c r="O16" s="136">
        <v>0</v>
      </c>
      <c r="P16" s="135">
        <f t="shared" si="3"/>
        <v>50000</v>
      </c>
      <c r="Q16" s="136">
        <v>41665</v>
      </c>
      <c r="R16" s="136">
        <v>8335</v>
      </c>
      <c r="S16" s="172">
        <f t="shared" si="4"/>
        <v>200000</v>
      </c>
      <c r="T16" s="173">
        <f>H16-K16-N16-Q16</f>
        <v>166660</v>
      </c>
      <c r="U16" s="173">
        <f>I16-L16-O16-R16</f>
        <v>33340</v>
      </c>
      <c r="V16" s="135">
        <f t="shared" si="6"/>
        <v>200000</v>
      </c>
      <c r="W16" s="136">
        <v>166660</v>
      </c>
      <c r="X16" s="136">
        <v>33340</v>
      </c>
      <c r="Y16" s="135">
        <f t="shared" si="7"/>
        <v>0</v>
      </c>
      <c r="Z16" s="136">
        <v>0</v>
      </c>
      <c r="AA16" s="136">
        <v>0</v>
      </c>
      <c r="AB16" s="135">
        <f t="shared" si="8"/>
        <v>0</v>
      </c>
      <c r="AC16" s="136">
        <v>0</v>
      </c>
      <c r="AD16" s="136">
        <v>0</v>
      </c>
      <c r="AE16" s="44">
        <f t="shared" si="9"/>
        <v>0</v>
      </c>
      <c r="AF16" s="21"/>
      <c r="AG16" s="21"/>
      <c r="AH16" s="17">
        <f t="shared" si="10"/>
        <v>0</v>
      </c>
      <c r="AI16" s="21"/>
      <c r="AJ16" s="21"/>
      <c r="AK16" s="17">
        <f t="shared" si="11"/>
        <v>0</v>
      </c>
      <c r="AL16" s="21"/>
      <c r="AM16" s="21"/>
      <c r="AN16" s="17">
        <f t="shared" si="12"/>
        <v>0</v>
      </c>
      <c r="AO16" s="21"/>
      <c r="AP16" s="21"/>
      <c r="AQ16" s="17">
        <f t="shared" si="13"/>
        <v>0</v>
      </c>
      <c r="AR16" s="21"/>
      <c r="AS16" s="21"/>
      <c r="AT16" s="17">
        <f t="shared" si="14"/>
        <v>0</v>
      </c>
      <c r="AU16" s="21"/>
      <c r="AV16" s="45"/>
      <c r="AW16" s="50"/>
      <c r="AX16" s="21"/>
      <c r="AY16" s="45"/>
    </row>
    <row r="17" spans="1:51" ht="17.25" x14ac:dyDescent="0.25">
      <c r="A17" s="28"/>
      <c r="B17" s="246" t="s">
        <v>42</v>
      </c>
      <c r="C17" s="247"/>
      <c r="D17" s="247"/>
      <c r="E17" s="247"/>
      <c r="F17" s="247"/>
      <c r="G17" s="138">
        <f t="shared" ref="G17:AV17" si="15">SUM(G9,G14)</f>
        <v>63446430</v>
      </c>
      <c r="H17" s="138">
        <f t="shared" si="15"/>
        <v>51686889</v>
      </c>
      <c r="I17" s="138">
        <f t="shared" si="15"/>
        <v>11759541</v>
      </c>
      <c r="J17" s="138">
        <f t="shared" si="15"/>
        <v>0</v>
      </c>
      <c r="K17" s="138">
        <f t="shared" si="15"/>
        <v>0</v>
      </c>
      <c r="L17" s="138">
        <f t="shared" si="15"/>
        <v>0</v>
      </c>
      <c r="M17" s="138">
        <f t="shared" si="15"/>
        <v>115343.42000000001</v>
      </c>
      <c r="N17" s="138">
        <f t="shared" si="15"/>
        <v>83847.960000000006</v>
      </c>
      <c r="O17" s="138">
        <f t="shared" si="15"/>
        <v>31495.46</v>
      </c>
      <c r="P17" s="138">
        <f t="shared" si="15"/>
        <v>22222173</v>
      </c>
      <c r="Q17" s="138">
        <f t="shared" si="15"/>
        <v>17609261</v>
      </c>
      <c r="R17" s="138">
        <f t="shared" si="15"/>
        <v>4612912</v>
      </c>
      <c r="S17" s="174">
        <f t="shared" si="15"/>
        <v>41108913.579999998</v>
      </c>
      <c r="T17" s="174">
        <f t="shared" si="15"/>
        <v>33993780.039999999</v>
      </c>
      <c r="U17" s="174">
        <f t="shared" si="15"/>
        <v>7115133.54</v>
      </c>
      <c r="V17" s="138">
        <f t="shared" si="15"/>
        <v>17816987.986711968</v>
      </c>
      <c r="W17" s="138">
        <f t="shared" si="15"/>
        <v>13279628.79772241</v>
      </c>
      <c r="X17" s="138">
        <f t="shared" si="15"/>
        <v>4537359.1889895555</v>
      </c>
      <c r="Y17" s="138">
        <f t="shared" si="15"/>
        <v>9498701.1999999993</v>
      </c>
      <c r="Z17" s="138">
        <f t="shared" si="15"/>
        <v>7778105.5</v>
      </c>
      <c r="AA17" s="138">
        <f t="shared" si="15"/>
        <v>1720595.7</v>
      </c>
      <c r="AB17" s="138">
        <f t="shared" si="15"/>
        <v>11793475</v>
      </c>
      <c r="AC17" s="138">
        <f t="shared" si="15"/>
        <v>11044055</v>
      </c>
      <c r="AD17" s="138">
        <f t="shared" si="15"/>
        <v>749420</v>
      </c>
      <c r="AE17" s="125">
        <f t="shared" si="15"/>
        <v>0</v>
      </c>
      <c r="AF17" s="125">
        <f t="shared" si="15"/>
        <v>0</v>
      </c>
      <c r="AG17" s="125">
        <f t="shared" si="15"/>
        <v>0</v>
      </c>
      <c r="AH17" s="125">
        <f t="shared" si="15"/>
        <v>0</v>
      </c>
      <c r="AI17" s="125">
        <f t="shared" si="15"/>
        <v>0</v>
      </c>
      <c r="AJ17" s="125">
        <f t="shared" si="15"/>
        <v>0</v>
      </c>
      <c r="AK17" s="125">
        <f t="shared" si="15"/>
        <v>0</v>
      </c>
      <c r="AL17" s="125">
        <f t="shared" si="15"/>
        <v>0</v>
      </c>
      <c r="AM17" s="125">
        <f t="shared" si="15"/>
        <v>0</v>
      </c>
      <c r="AN17" s="125">
        <f t="shared" si="15"/>
        <v>0</v>
      </c>
      <c r="AO17" s="125">
        <f t="shared" si="15"/>
        <v>0</v>
      </c>
      <c r="AP17" s="125">
        <f t="shared" si="15"/>
        <v>0</v>
      </c>
      <c r="AQ17" s="125">
        <f t="shared" si="15"/>
        <v>0</v>
      </c>
      <c r="AR17" s="125">
        <f t="shared" si="15"/>
        <v>0</v>
      </c>
      <c r="AS17" s="125">
        <f t="shared" si="15"/>
        <v>0</v>
      </c>
      <c r="AT17" s="125">
        <f t="shared" si="15"/>
        <v>0</v>
      </c>
      <c r="AU17" s="125">
        <f t="shared" si="15"/>
        <v>0</v>
      </c>
      <c r="AV17" s="125">
        <f t="shared" si="15"/>
        <v>0</v>
      </c>
      <c r="AW17" s="44" t="s">
        <v>45</v>
      </c>
      <c r="AX17" s="32" t="s">
        <v>45</v>
      </c>
      <c r="AY17" s="46" t="s">
        <v>45</v>
      </c>
    </row>
    <row r="18" spans="1:51" x14ac:dyDescent="0.25">
      <c r="B18" s="246" t="s">
        <v>24</v>
      </c>
      <c r="C18" s="247"/>
      <c r="D18" s="247"/>
      <c r="E18" s="247"/>
      <c r="F18" s="247"/>
      <c r="G18" s="138">
        <f t="shared" ref="G18:AD18" si="16">G17</f>
        <v>63446430</v>
      </c>
      <c r="H18" s="138">
        <f t="shared" si="16"/>
        <v>51686889</v>
      </c>
      <c r="I18" s="138">
        <f t="shared" si="16"/>
        <v>11759541</v>
      </c>
      <c r="J18" s="138">
        <f t="shared" si="16"/>
        <v>0</v>
      </c>
      <c r="K18" s="138">
        <f t="shared" si="16"/>
        <v>0</v>
      </c>
      <c r="L18" s="138">
        <f t="shared" si="16"/>
        <v>0</v>
      </c>
      <c r="M18" s="138">
        <f t="shared" si="16"/>
        <v>115343.42000000001</v>
      </c>
      <c r="N18" s="138">
        <f t="shared" si="16"/>
        <v>83847.960000000006</v>
      </c>
      <c r="O18" s="138">
        <f t="shared" si="16"/>
        <v>31495.46</v>
      </c>
      <c r="P18" s="138">
        <f t="shared" si="16"/>
        <v>22222173</v>
      </c>
      <c r="Q18" s="138">
        <f t="shared" si="16"/>
        <v>17609261</v>
      </c>
      <c r="R18" s="138">
        <f t="shared" si="16"/>
        <v>4612912</v>
      </c>
      <c r="S18" s="174">
        <f t="shared" si="16"/>
        <v>41108913.579999998</v>
      </c>
      <c r="T18" s="174">
        <f t="shared" si="16"/>
        <v>33993780.039999999</v>
      </c>
      <c r="U18" s="174">
        <f t="shared" si="16"/>
        <v>7115133.54</v>
      </c>
      <c r="V18" s="138">
        <f t="shared" si="16"/>
        <v>17816987.986711968</v>
      </c>
      <c r="W18" s="138">
        <f t="shared" si="16"/>
        <v>13279628.79772241</v>
      </c>
      <c r="X18" s="138">
        <f t="shared" si="16"/>
        <v>4537359.1889895555</v>
      </c>
      <c r="Y18" s="138">
        <f t="shared" si="16"/>
        <v>9498701.1999999993</v>
      </c>
      <c r="Z18" s="138">
        <f t="shared" si="16"/>
        <v>7778105.5</v>
      </c>
      <c r="AA18" s="138">
        <f t="shared" si="16"/>
        <v>1720595.7</v>
      </c>
      <c r="AB18" s="138">
        <f t="shared" si="16"/>
        <v>11793475</v>
      </c>
      <c r="AC18" s="138">
        <f t="shared" si="16"/>
        <v>11044055</v>
      </c>
      <c r="AD18" s="138">
        <f t="shared" si="16"/>
        <v>749420</v>
      </c>
      <c r="AE18" s="44">
        <f t="shared" ref="AE18:AV18" si="17">SUMIF($E9:$E16,"Վարկային ծրագիր",AE9:AE16)</f>
        <v>0</v>
      </c>
      <c r="AF18" s="32">
        <f t="shared" si="17"/>
        <v>0</v>
      </c>
      <c r="AG18" s="32">
        <f t="shared" si="17"/>
        <v>0</v>
      </c>
      <c r="AH18" s="32">
        <f t="shared" si="17"/>
        <v>0</v>
      </c>
      <c r="AI18" s="32">
        <f t="shared" si="17"/>
        <v>0</v>
      </c>
      <c r="AJ18" s="32">
        <f t="shared" si="17"/>
        <v>0</v>
      </c>
      <c r="AK18" s="32">
        <f t="shared" si="17"/>
        <v>0</v>
      </c>
      <c r="AL18" s="32">
        <f t="shared" si="17"/>
        <v>0</v>
      </c>
      <c r="AM18" s="32">
        <f t="shared" si="17"/>
        <v>0</v>
      </c>
      <c r="AN18" s="32">
        <f t="shared" si="17"/>
        <v>0</v>
      </c>
      <c r="AO18" s="32">
        <f t="shared" si="17"/>
        <v>0</v>
      </c>
      <c r="AP18" s="32">
        <f t="shared" si="17"/>
        <v>0</v>
      </c>
      <c r="AQ18" s="32">
        <f t="shared" si="17"/>
        <v>0</v>
      </c>
      <c r="AR18" s="32">
        <f t="shared" si="17"/>
        <v>0</v>
      </c>
      <c r="AS18" s="32">
        <f t="shared" si="17"/>
        <v>0</v>
      </c>
      <c r="AT18" s="32">
        <f t="shared" si="17"/>
        <v>0</v>
      </c>
      <c r="AU18" s="32">
        <f t="shared" si="17"/>
        <v>0</v>
      </c>
      <c r="AV18" s="46">
        <f t="shared" si="17"/>
        <v>0</v>
      </c>
      <c r="AW18" s="44" t="s">
        <v>45</v>
      </c>
      <c r="AX18" s="32" t="s">
        <v>45</v>
      </c>
      <c r="AY18" s="46" t="s">
        <v>45</v>
      </c>
    </row>
    <row r="19" spans="1:51" x14ac:dyDescent="0.25">
      <c r="B19" s="246" t="s">
        <v>25</v>
      </c>
      <c r="C19" s="247"/>
      <c r="D19" s="247"/>
      <c r="E19" s="247"/>
      <c r="F19" s="247"/>
      <c r="G19" s="138">
        <f t="shared" ref="G19:AV19" si="18">SUMIF($E9:$E16,"Դրամաշնորհային ծրագիր",G9:G16)</f>
        <v>0</v>
      </c>
      <c r="H19" s="138">
        <f t="shared" si="18"/>
        <v>0</v>
      </c>
      <c r="I19" s="138">
        <f t="shared" si="18"/>
        <v>0</v>
      </c>
      <c r="J19" s="138">
        <f t="shared" si="18"/>
        <v>0</v>
      </c>
      <c r="K19" s="138">
        <f t="shared" si="18"/>
        <v>0</v>
      </c>
      <c r="L19" s="138">
        <f t="shared" si="18"/>
        <v>0</v>
      </c>
      <c r="M19" s="138">
        <f t="shared" si="18"/>
        <v>0</v>
      </c>
      <c r="N19" s="138">
        <f t="shared" si="18"/>
        <v>0</v>
      </c>
      <c r="O19" s="138">
        <f t="shared" si="18"/>
        <v>0</v>
      </c>
      <c r="P19" s="138">
        <f t="shared" si="18"/>
        <v>0</v>
      </c>
      <c r="Q19" s="138">
        <f t="shared" si="18"/>
        <v>0</v>
      </c>
      <c r="R19" s="138">
        <f t="shared" si="18"/>
        <v>0</v>
      </c>
      <c r="S19" s="174">
        <f t="shared" si="18"/>
        <v>0</v>
      </c>
      <c r="T19" s="174">
        <f t="shared" si="18"/>
        <v>0</v>
      </c>
      <c r="U19" s="174">
        <f t="shared" si="18"/>
        <v>0</v>
      </c>
      <c r="V19" s="138">
        <f t="shared" si="18"/>
        <v>0</v>
      </c>
      <c r="W19" s="138">
        <f t="shared" si="18"/>
        <v>0</v>
      </c>
      <c r="X19" s="138">
        <f t="shared" si="18"/>
        <v>0</v>
      </c>
      <c r="Y19" s="138">
        <f t="shared" si="18"/>
        <v>0</v>
      </c>
      <c r="Z19" s="138">
        <f t="shared" si="18"/>
        <v>0</v>
      </c>
      <c r="AA19" s="138">
        <f t="shared" si="18"/>
        <v>0</v>
      </c>
      <c r="AB19" s="138">
        <f t="shared" si="18"/>
        <v>0</v>
      </c>
      <c r="AC19" s="138">
        <f t="shared" si="18"/>
        <v>0</v>
      </c>
      <c r="AD19" s="139">
        <f t="shared" si="18"/>
        <v>0</v>
      </c>
      <c r="AE19" s="44">
        <f t="shared" si="18"/>
        <v>0</v>
      </c>
      <c r="AF19" s="32">
        <f t="shared" si="18"/>
        <v>0</v>
      </c>
      <c r="AG19" s="32">
        <f t="shared" si="18"/>
        <v>0</v>
      </c>
      <c r="AH19" s="32">
        <f t="shared" si="18"/>
        <v>0</v>
      </c>
      <c r="AI19" s="32">
        <f t="shared" si="18"/>
        <v>0</v>
      </c>
      <c r="AJ19" s="32">
        <f t="shared" si="18"/>
        <v>0</v>
      </c>
      <c r="AK19" s="32">
        <f t="shared" si="18"/>
        <v>0</v>
      </c>
      <c r="AL19" s="32">
        <f t="shared" si="18"/>
        <v>0</v>
      </c>
      <c r="AM19" s="32">
        <f t="shared" si="18"/>
        <v>0</v>
      </c>
      <c r="AN19" s="32">
        <f t="shared" si="18"/>
        <v>0</v>
      </c>
      <c r="AO19" s="32">
        <f t="shared" si="18"/>
        <v>0</v>
      </c>
      <c r="AP19" s="32">
        <f t="shared" si="18"/>
        <v>0</v>
      </c>
      <c r="AQ19" s="32">
        <f t="shared" si="18"/>
        <v>0</v>
      </c>
      <c r="AR19" s="32">
        <f t="shared" si="18"/>
        <v>0</v>
      </c>
      <c r="AS19" s="32">
        <f t="shared" si="18"/>
        <v>0</v>
      </c>
      <c r="AT19" s="32">
        <f t="shared" si="18"/>
        <v>0</v>
      </c>
      <c r="AU19" s="32">
        <f t="shared" si="18"/>
        <v>0</v>
      </c>
      <c r="AV19" s="46">
        <f t="shared" si="18"/>
        <v>0</v>
      </c>
      <c r="AW19" s="44" t="s">
        <v>45</v>
      </c>
      <c r="AX19" s="32" t="s">
        <v>45</v>
      </c>
      <c r="AY19" s="46" t="s">
        <v>45</v>
      </c>
    </row>
    <row r="20" spans="1:51" x14ac:dyDescent="0.25">
      <c r="B20" s="132"/>
      <c r="C20" s="132"/>
      <c r="D20" s="132"/>
      <c r="E20" s="132"/>
      <c r="F20" s="132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4"/>
      <c r="T20" s="134"/>
      <c r="U20" s="134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</row>
    <row r="21" spans="1:51" x14ac:dyDescent="0.25">
      <c r="B21" s="132"/>
      <c r="C21" s="132"/>
      <c r="D21" s="132"/>
      <c r="E21" s="132"/>
      <c r="F21" s="132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4"/>
      <c r="T21" s="134"/>
      <c r="U21" s="134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</row>
    <row r="22" spans="1:51" ht="17.25" customHeight="1" thickBot="1" x14ac:dyDescent="0.3">
      <c r="AW22" s="67" t="s">
        <v>253</v>
      </c>
    </row>
    <row r="23" spans="1:51" ht="40.5" customHeight="1" x14ac:dyDescent="0.25">
      <c r="A23" s="65"/>
      <c r="B23" s="249" t="s">
        <v>8</v>
      </c>
      <c r="C23" s="243"/>
      <c r="D23" s="243" t="s">
        <v>53</v>
      </c>
      <c r="E23" s="243" t="s">
        <v>44</v>
      </c>
      <c r="F23" s="243" t="s">
        <v>297</v>
      </c>
      <c r="G23" s="243" t="s">
        <v>254</v>
      </c>
      <c r="H23" s="243"/>
      <c r="I23" s="243"/>
      <c r="J23" s="243" t="s">
        <v>128</v>
      </c>
      <c r="K23" s="243"/>
      <c r="L23" s="243"/>
      <c r="M23" s="243" t="s">
        <v>129</v>
      </c>
      <c r="N23" s="243"/>
      <c r="O23" s="243"/>
      <c r="P23" s="237" t="s">
        <v>130</v>
      </c>
      <c r="Q23" s="237"/>
      <c r="R23" s="237"/>
      <c r="S23" s="237" t="s">
        <v>23</v>
      </c>
      <c r="T23" s="237"/>
      <c r="U23" s="237"/>
      <c r="V23" s="237" t="s">
        <v>17</v>
      </c>
      <c r="W23" s="237"/>
      <c r="X23" s="237"/>
      <c r="Y23" s="237"/>
      <c r="Z23" s="237"/>
      <c r="AA23" s="237"/>
      <c r="AB23" s="237"/>
      <c r="AC23" s="237"/>
      <c r="AD23" s="248"/>
      <c r="AE23" s="244" t="s">
        <v>132</v>
      </c>
      <c r="AF23" s="239"/>
      <c r="AG23" s="239"/>
      <c r="AH23" s="239" t="s">
        <v>133</v>
      </c>
      <c r="AI23" s="239"/>
      <c r="AJ23" s="239"/>
      <c r="AK23" s="239"/>
      <c r="AL23" s="239"/>
      <c r="AM23" s="239"/>
      <c r="AN23" s="239"/>
      <c r="AO23" s="239"/>
      <c r="AP23" s="239"/>
      <c r="AQ23" s="239"/>
      <c r="AR23" s="239"/>
      <c r="AS23" s="239"/>
      <c r="AT23" s="239"/>
      <c r="AU23" s="239"/>
      <c r="AV23" s="240"/>
      <c r="AW23" s="241" t="s">
        <v>29</v>
      </c>
      <c r="AX23" s="231" t="s">
        <v>30</v>
      </c>
      <c r="AY23" s="233" t="s">
        <v>134</v>
      </c>
    </row>
    <row r="24" spans="1:51" ht="25.5" customHeight="1" x14ac:dyDescent="0.25">
      <c r="A24" s="65"/>
      <c r="B24" s="25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22"/>
      <c r="Q24" s="222"/>
      <c r="R24" s="222"/>
      <c r="S24" s="222"/>
      <c r="T24" s="222"/>
      <c r="U24" s="222"/>
      <c r="V24" s="222" t="s">
        <v>18</v>
      </c>
      <c r="W24" s="222"/>
      <c r="X24" s="222"/>
      <c r="Y24" s="222" t="s">
        <v>102</v>
      </c>
      <c r="Z24" s="222"/>
      <c r="AA24" s="222"/>
      <c r="AB24" s="222" t="s">
        <v>122</v>
      </c>
      <c r="AC24" s="222"/>
      <c r="AD24" s="238"/>
      <c r="AE24" s="245"/>
      <c r="AF24" s="235"/>
      <c r="AG24" s="235"/>
      <c r="AH24" s="235" t="s">
        <v>31</v>
      </c>
      <c r="AI24" s="235"/>
      <c r="AJ24" s="235"/>
      <c r="AK24" s="235" t="s">
        <v>32</v>
      </c>
      <c r="AL24" s="235"/>
      <c r="AM24" s="235"/>
      <c r="AN24" s="235" t="s">
        <v>33</v>
      </c>
      <c r="AO24" s="235"/>
      <c r="AP24" s="235"/>
      <c r="AQ24" s="235" t="s">
        <v>34</v>
      </c>
      <c r="AR24" s="235"/>
      <c r="AS24" s="235"/>
      <c r="AT24" s="235" t="s">
        <v>35</v>
      </c>
      <c r="AU24" s="235"/>
      <c r="AV24" s="236"/>
      <c r="AW24" s="242"/>
      <c r="AX24" s="232"/>
      <c r="AY24" s="234"/>
    </row>
    <row r="25" spans="1:51" ht="126" customHeight="1" x14ac:dyDescent="0.25">
      <c r="A25" s="65"/>
      <c r="B25" s="68" t="s">
        <v>2</v>
      </c>
      <c r="C25" s="69" t="s">
        <v>26</v>
      </c>
      <c r="D25" s="210"/>
      <c r="E25" s="210"/>
      <c r="F25" s="210"/>
      <c r="G25" s="70" t="s">
        <v>12</v>
      </c>
      <c r="H25" s="70" t="s">
        <v>21</v>
      </c>
      <c r="I25" s="70" t="s">
        <v>22</v>
      </c>
      <c r="J25" s="70" t="s">
        <v>12</v>
      </c>
      <c r="K25" s="70" t="s">
        <v>21</v>
      </c>
      <c r="L25" s="70" t="s">
        <v>22</v>
      </c>
      <c r="M25" s="70" t="s">
        <v>12</v>
      </c>
      <c r="N25" s="70" t="s">
        <v>21</v>
      </c>
      <c r="O25" s="70" t="s">
        <v>22</v>
      </c>
      <c r="P25" s="29" t="s">
        <v>12</v>
      </c>
      <c r="Q25" s="29" t="s">
        <v>21</v>
      </c>
      <c r="R25" s="29" t="s">
        <v>22</v>
      </c>
      <c r="S25" s="29" t="s">
        <v>12</v>
      </c>
      <c r="T25" s="29" t="s">
        <v>21</v>
      </c>
      <c r="U25" s="29" t="s">
        <v>22</v>
      </c>
      <c r="V25" s="29" t="s">
        <v>12</v>
      </c>
      <c r="W25" s="29" t="s">
        <v>21</v>
      </c>
      <c r="X25" s="29" t="s">
        <v>22</v>
      </c>
      <c r="Y25" s="29" t="s">
        <v>12</v>
      </c>
      <c r="Z25" s="29" t="s">
        <v>21</v>
      </c>
      <c r="AA25" s="29" t="s">
        <v>22</v>
      </c>
      <c r="AB25" s="29" t="s">
        <v>12</v>
      </c>
      <c r="AC25" s="29" t="s">
        <v>21</v>
      </c>
      <c r="AD25" s="55" t="s">
        <v>22</v>
      </c>
      <c r="AE25" s="42" t="s">
        <v>12</v>
      </c>
      <c r="AF25" s="41" t="s">
        <v>21</v>
      </c>
      <c r="AG25" s="41" t="s">
        <v>22</v>
      </c>
      <c r="AH25" s="41" t="s">
        <v>12</v>
      </c>
      <c r="AI25" s="41" t="s">
        <v>21</v>
      </c>
      <c r="AJ25" s="41" t="s">
        <v>22</v>
      </c>
      <c r="AK25" s="41" t="s">
        <v>12</v>
      </c>
      <c r="AL25" s="41" t="s">
        <v>21</v>
      </c>
      <c r="AM25" s="41" t="s">
        <v>22</v>
      </c>
      <c r="AN25" s="41" t="s">
        <v>12</v>
      </c>
      <c r="AO25" s="41" t="s">
        <v>21</v>
      </c>
      <c r="AP25" s="41" t="s">
        <v>22</v>
      </c>
      <c r="AQ25" s="41" t="s">
        <v>12</v>
      </c>
      <c r="AR25" s="41" t="s">
        <v>21</v>
      </c>
      <c r="AS25" s="41" t="s">
        <v>22</v>
      </c>
      <c r="AT25" s="41" t="s">
        <v>12</v>
      </c>
      <c r="AU25" s="41" t="s">
        <v>21</v>
      </c>
      <c r="AV25" s="43" t="s">
        <v>22</v>
      </c>
      <c r="AW25" s="242"/>
      <c r="AX25" s="232"/>
      <c r="AY25" s="234"/>
    </row>
    <row r="26" spans="1:51" ht="51" x14ac:dyDescent="0.25">
      <c r="B26" s="123">
        <v>1157</v>
      </c>
      <c r="C26" s="124">
        <v>12029</v>
      </c>
      <c r="D26" s="124" t="s">
        <v>206</v>
      </c>
      <c r="E26" s="31"/>
      <c r="F26" s="15"/>
      <c r="G26" s="135">
        <f t="shared" ref="G26:G33" si="19">H26+I26</f>
        <v>3650227.9299999997</v>
      </c>
      <c r="H26" s="136">
        <f>SUM(H27:H30)</f>
        <v>2571661.5</v>
      </c>
      <c r="I26" s="136">
        <f>SUM(I27:I30)</f>
        <v>1078566.43</v>
      </c>
      <c r="J26" s="135">
        <f>K26+L26</f>
        <v>0</v>
      </c>
      <c r="K26" s="136">
        <f>SUM(K27:K30)</f>
        <v>0</v>
      </c>
      <c r="L26" s="136">
        <f>SUM(L27:L30)</f>
        <v>0</v>
      </c>
      <c r="M26" s="135">
        <f t="shared" ref="M26:M33" si="20">N26+O26</f>
        <v>45153.100000000006</v>
      </c>
      <c r="N26" s="136">
        <f>SUM(N27:N30)</f>
        <v>32859.300000000003</v>
      </c>
      <c r="O26" s="136">
        <f>SUM(O27:O30)</f>
        <v>12293.8</v>
      </c>
      <c r="P26" s="135">
        <f>Q26+R26</f>
        <v>2610261.7000000002</v>
      </c>
      <c r="Q26" s="136">
        <f>SUM(Q27:Q30)</f>
        <v>1840150.9</v>
      </c>
      <c r="R26" s="136">
        <f>SUM(R27:R30)</f>
        <v>770110.8</v>
      </c>
      <c r="S26" s="172">
        <f>T26+U26</f>
        <v>994813.13</v>
      </c>
      <c r="T26" s="173">
        <f>SUM(T27:T30)</f>
        <v>698651.3</v>
      </c>
      <c r="U26" s="173">
        <f>SUM(U27:U30)</f>
        <v>296161.82999999996</v>
      </c>
      <c r="V26" s="135">
        <f>W26+X26</f>
        <v>705171</v>
      </c>
      <c r="W26" s="136">
        <f>SUM(W27:W30)</f>
        <v>509802.3</v>
      </c>
      <c r="X26" s="136">
        <f>SUM(X27:X30)</f>
        <v>195368.7</v>
      </c>
      <c r="Y26" s="135">
        <f>Z26+AA26</f>
        <v>140880.5</v>
      </c>
      <c r="Z26" s="136">
        <f>SUM(Z27:Z30)</f>
        <v>104138.8</v>
      </c>
      <c r="AA26" s="136">
        <f>SUM(AA27:AA30)</f>
        <v>36741.700000000004</v>
      </c>
      <c r="AB26" s="135">
        <f>AC26+AD26</f>
        <v>60002.7</v>
      </c>
      <c r="AC26" s="136">
        <f>SUM(AC27:AC30)</f>
        <v>39181.1</v>
      </c>
      <c r="AD26" s="136">
        <f>SUM(AD27:AD30)</f>
        <v>20821.600000000002</v>
      </c>
      <c r="AE26" s="44">
        <f>AF26+AG26</f>
        <v>0</v>
      </c>
      <c r="AF26" s="21"/>
      <c r="AG26" s="21"/>
      <c r="AH26" s="17">
        <f>AI26+AJ26</f>
        <v>0</v>
      </c>
      <c r="AI26" s="21"/>
      <c r="AJ26" s="21"/>
      <c r="AK26" s="17">
        <f>AL26+AM26</f>
        <v>0</v>
      </c>
      <c r="AL26" s="21"/>
      <c r="AM26" s="21"/>
      <c r="AN26" s="17">
        <f>AO26+AP26</f>
        <v>0</v>
      </c>
      <c r="AO26" s="21"/>
      <c r="AP26" s="21"/>
      <c r="AQ26" s="17">
        <f>AR26+AS26</f>
        <v>0</v>
      </c>
      <c r="AR26" s="21"/>
      <c r="AS26" s="21"/>
      <c r="AT26" s="17">
        <f>AU26+AV26</f>
        <v>0</v>
      </c>
      <c r="AU26" s="21"/>
      <c r="AV26" s="45"/>
      <c r="AW26" s="130">
        <v>2024</v>
      </c>
      <c r="AX26" s="131">
        <v>2028</v>
      </c>
      <c r="AY26" s="45"/>
    </row>
    <row r="27" spans="1:51" ht="63.75" x14ac:dyDescent="0.25">
      <c r="B27" s="52"/>
      <c r="C27" s="15"/>
      <c r="D27" s="15" t="s">
        <v>213</v>
      </c>
      <c r="E27" s="31"/>
      <c r="F27" s="15">
        <v>4111</v>
      </c>
      <c r="G27" s="135">
        <f t="shared" si="19"/>
        <v>480793.5</v>
      </c>
      <c r="H27" s="136">
        <v>349668</v>
      </c>
      <c r="I27" s="136">
        <v>131125.5</v>
      </c>
      <c r="J27" s="135">
        <f t="shared" ref="J27:J33" si="21">K27+L27</f>
        <v>0</v>
      </c>
      <c r="K27" s="136">
        <v>0</v>
      </c>
      <c r="L27" s="136">
        <v>0</v>
      </c>
      <c r="M27" s="135">
        <f t="shared" si="20"/>
        <v>45153.100000000006</v>
      </c>
      <c r="N27" s="136">
        <v>32859.300000000003</v>
      </c>
      <c r="O27" s="136">
        <v>12293.8</v>
      </c>
      <c r="P27" s="135">
        <f t="shared" ref="P27:P33" si="22">Q27+R27</f>
        <v>128960</v>
      </c>
      <c r="Q27" s="136">
        <v>95327.2</v>
      </c>
      <c r="R27" s="136">
        <v>33632.800000000003</v>
      </c>
      <c r="S27" s="172">
        <f t="shared" ref="S27:S33" si="23">T27+U27</f>
        <v>306680.40000000002</v>
      </c>
      <c r="T27" s="173">
        <f t="shared" ref="T27:U30" si="24">H27-K27-N27-Q27</f>
        <v>221481.5</v>
      </c>
      <c r="U27" s="173">
        <f t="shared" si="24"/>
        <v>85198.9</v>
      </c>
      <c r="V27" s="135">
        <f t="shared" ref="V27:V33" si="25">W27+X27</f>
        <v>128960</v>
      </c>
      <c r="W27" s="136">
        <v>95327.2</v>
      </c>
      <c r="X27" s="136">
        <v>33632.800000000003</v>
      </c>
      <c r="Y27" s="135">
        <f t="shared" ref="Y27:Y33" si="26">Z27+AA27</f>
        <v>128960</v>
      </c>
      <c r="Z27" s="136">
        <v>95327.2</v>
      </c>
      <c r="AA27" s="136">
        <v>33632.800000000003</v>
      </c>
      <c r="AB27" s="135">
        <f t="shared" ref="AB27:AB33" si="27">AC27+AD27</f>
        <v>48082.2</v>
      </c>
      <c r="AC27" s="136">
        <v>30369.5</v>
      </c>
      <c r="AD27" s="136">
        <v>17712.7</v>
      </c>
      <c r="AE27" s="44">
        <f t="shared" ref="AE27:AE33" si="28">AF27+AG27</f>
        <v>0</v>
      </c>
      <c r="AF27" s="21"/>
      <c r="AG27" s="21"/>
      <c r="AH27" s="17">
        <f t="shared" ref="AH27:AH33" si="29">AI27+AJ27</f>
        <v>0</v>
      </c>
      <c r="AI27" s="21"/>
      <c r="AJ27" s="21"/>
      <c r="AK27" s="17">
        <f t="shared" ref="AK27:AK33" si="30">AL27+AM27</f>
        <v>0</v>
      </c>
      <c r="AL27" s="21"/>
      <c r="AM27" s="21"/>
      <c r="AN27" s="17">
        <f t="shared" ref="AN27:AN33" si="31">AO27+AP27</f>
        <v>0</v>
      </c>
      <c r="AO27" s="21"/>
      <c r="AP27" s="21"/>
      <c r="AQ27" s="17">
        <f t="shared" ref="AQ27:AQ33" si="32">AR27+AS27</f>
        <v>0</v>
      </c>
      <c r="AR27" s="21"/>
      <c r="AS27" s="21"/>
      <c r="AT27" s="17">
        <f t="shared" ref="AT27:AT33" si="33">AU27+AV27</f>
        <v>0</v>
      </c>
      <c r="AU27" s="21"/>
      <c r="AV27" s="45"/>
      <c r="AW27" s="50"/>
      <c r="AX27" s="21"/>
      <c r="AY27" s="45"/>
    </row>
    <row r="28" spans="1:51" ht="25.5" x14ac:dyDescent="0.25">
      <c r="B28" s="52"/>
      <c r="C28" s="15"/>
      <c r="D28" s="15" t="s">
        <v>214</v>
      </c>
      <c r="E28" s="16"/>
      <c r="F28" s="15">
        <v>4657</v>
      </c>
      <c r="G28" s="135">
        <f t="shared" si="19"/>
        <v>3034879.83</v>
      </c>
      <c r="H28" s="136">
        <v>2117875.5</v>
      </c>
      <c r="I28" s="136">
        <v>917004.33</v>
      </c>
      <c r="J28" s="135">
        <f t="shared" si="21"/>
        <v>0</v>
      </c>
      <c r="K28" s="136">
        <v>0</v>
      </c>
      <c r="L28" s="136">
        <v>0</v>
      </c>
      <c r="M28" s="135">
        <f t="shared" si="20"/>
        <v>0</v>
      </c>
      <c r="N28" s="136">
        <v>0</v>
      </c>
      <c r="O28" s="136">
        <v>0</v>
      </c>
      <c r="P28" s="135">
        <f t="shared" si="22"/>
        <v>2422762.2000000002</v>
      </c>
      <c r="Q28" s="136">
        <v>1699662.9</v>
      </c>
      <c r="R28" s="136">
        <v>723099.3</v>
      </c>
      <c r="S28" s="172">
        <f t="shared" si="23"/>
        <v>612117.63</v>
      </c>
      <c r="T28" s="173">
        <f t="shared" si="24"/>
        <v>418212.60000000009</v>
      </c>
      <c r="U28" s="173">
        <f t="shared" si="24"/>
        <v>193905.02999999991</v>
      </c>
      <c r="V28" s="135">
        <f t="shared" si="25"/>
        <v>538284</v>
      </c>
      <c r="W28" s="136">
        <v>384802.6</v>
      </c>
      <c r="X28" s="136">
        <v>153481.4</v>
      </c>
      <c r="Y28" s="135">
        <f t="shared" si="26"/>
        <v>0</v>
      </c>
      <c r="Z28" s="136">
        <v>0</v>
      </c>
      <c r="AA28" s="136">
        <v>0</v>
      </c>
      <c r="AB28" s="135">
        <f t="shared" si="27"/>
        <v>0</v>
      </c>
      <c r="AC28" s="136">
        <v>0</v>
      </c>
      <c r="AD28" s="136">
        <v>0</v>
      </c>
      <c r="AE28" s="44">
        <f t="shared" si="28"/>
        <v>0</v>
      </c>
      <c r="AF28" s="21"/>
      <c r="AG28" s="21"/>
      <c r="AH28" s="17">
        <f t="shared" si="29"/>
        <v>0</v>
      </c>
      <c r="AI28" s="21"/>
      <c r="AJ28" s="21"/>
      <c r="AK28" s="17">
        <f t="shared" si="30"/>
        <v>0</v>
      </c>
      <c r="AL28" s="21"/>
      <c r="AM28" s="21"/>
      <c r="AN28" s="17">
        <f t="shared" si="31"/>
        <v>0</v>
      </c>
      <c r="AO28" s="21"/>
      <c r="AP28" s="21"/>
      <c r="AQ28" s="17">
        <f t="shared" si="32"/>
        <v>0</v>
      </c>
      <c r="AR28" s="21"/>
      <c r="AS28" s="21"/>
      <c r="AT28" s="17">
        <f t="shared" si="33"/>
        <v>0</v>
      </c>
      <c r="AU28" s="21"/>
      <c r="AV28" s="45"/>
      <c r="AW28" s="50"/>
      <c r="AX28" s="21"/>
      <c r="AY28" s="45"/>
    </row>
    <row r="29" spans="1:51" x14ac:dyDescent="0.25">
      <c r="B29" s="52"/>
      <c r="C29" s="15"/>
      <c r="D29" s="15" t="s">
        <v>215</v>
      </c>
      <c r="E29" s="16"/>
      <c r="F29" s="15">
        <v>4861</v>
      </c>
      <c r="G29" s="135">
        <f t="shared" si="19"/>
        <v>130581.1</v>
      </c>
      <c r="H29" s="136">
        <v>104118</v>
      </c>
      <c r="I29" s="136">
        <v>26463.1</v>
      </c>
      <c r="J29" s="135">
        <f t="shared" si="21"/>
        <v>0</v>
      </c>
      <c r="K29" s="136">
        <v>0</v>
      </c>
      <c r="L29" s="136">
        <v>0</v>
      </c>
      <c r="M29" s="135">
        <f t="shared" si="20"/>
        <v>0</v>
      </c>
      <c r="N29" s="136">
        <v>0</v>
      </c>
      <c r="O29" s="136">
        <v>0</v>
      </c>
      <c r="P29" s="135">
        <f t="shared" si="22"/>
        <v>55539.5</v>
      </c>
      <c r="Q29" s="136">
        <v>45160.800000000003</v>
      </c>
      <c r="R29" s="136">
        <v>10378.700000000001</v>
      </c>
      <c r="S29" s="172">
        <f t="shared" si="23"/>
        <v>75041.599999999991</v>
      </c>
      <c r="T29" s="173">
        <f t="shared" si="24"/>
        <v>58957.2</v>
      </c>
      <c r="U29" s="173">
        <f t="shared" si="24"/>
        <v>16084.399999999998</v>
      </c>
      <c r="V29" s="135">
        <f t="shared" si="25"/>
        <v>36953.5</v>
      </c>
      <c r="W29" s="136">
        <v>29672.5</v>
      </c>
      <c r="X29" s="136">
        <v>7281</v>
      </c>
      <c r="Y29" s="135">
        <f t="shared" si="26"/>
        <v>11920.5</v>
      </c>
      <c r="Z29" s="136">
        <v>8811.6</v>
      </c>
      <c r="AA29" s="136">
        <v>3108.9</v>
      </c>
      <c r="AB29" s="135">
        <f t="shared" si="27"/>
        <v>11920.5</v>
      </c>
      <c r="AC29" s="136">
        <v>8811.6</v>
      </c>
      <c r="AD29" s="136">
        <v>3108.9</v>
      </c>
      <c r="AE29" s="44">
        <f t="shared" si="28"/>
        <v>0</v>
      </c>
      <c r="AF29" s="21"/>
      <c r="AG29" s="21"/>
      <c r="AH29" s="17">
        <f t="shared" si="29"/>
        <v>0</v>
      </c>
      <c r="AI29" s="21"/>
      <c r="AJ29" s="21"/>
      <c r="AK29" s="17">
        <f t="shared" si="30"/>
        <v>0</v>
      </c>
      <c r="AL29" s="21"/>
      <c r="AM29" s="21"/>
      <c r="AN29" s="17">
        <f t="shared" si="31"/>
        <v>0</v>
      </c>
      <c r="AO29" s="21"/>
      <c r="AP29" s="21"/>
      <c r="AQ29" s="17">
        <f t="shared" si="32"/>
        <v>0</v>
      </c>
      <c r="AR29" s="21"/>
      <c r="AS29" s="21"/>
      <c r="AT29" s="17">
        <f t="shared" si="33"/>
        <v>0</v>
      </c>
      <c r="AU29" s="21"/>
      <c r="AV29" s="45"/>
      <c r="AW29" s="50"/>
      <c r="AX29" s="21"/>
      <c r="AY29" s="45"/>
    </row>
    <row r="30" spans="1:51" ht="38.25" x14ac:dyDescent="0.25">
      <c r="B30" s="52"/>
      <c r="C30" s="15"/>
      <c r="D30" s="15" t="s">
        <v>216</v>
      </c>
      <c r="E30" s="16"/>
      <c r="F30" s="15">
        <v>4823</v>
      </c>
      <c r="G30" s="135">
        <f t="shared" si="19"/>
        <v>3973.5</v>
      </c>
      <c r="H30" s="136">
        <v>0</v>
      </c>
      <c r="I30" s="136">
        <v>3973.5</v>
      </c>
      <c r="J30" s="135">
        <f t="shared" si="21"/>
        <v>0</v>
      </c>
      <c r="K30" s="136">
        <v>0</v>
      </c>
      <c r="L30" s="136">
        <v>0</v>
      </c>
      <c r="M30" s="135">
        <f t="shared" si="20"/>
        <v>0</v>
      </c>
      <c r="N30" s="136">
        <v>0</v>
      </c>
      <c r="O30" s="136">
        <v>0</v>
      </c>
      <c r="P30" s="135">
        <f t="shared" si="22"/>
        <v>3000</v>
      </c>
      <c r="Q30" s="136">
        <v>0</v>
      </c>
      <c r="R30" s="136">
        <v>3000</v>
      </c>
      <c r="S30" s="172">
        <f t="shared" si="23"/>
        <v>973.5</v>
      </c>
      <c r="T30" s="173">
        <f t="shared" si="24"/>
        <v>0</v>
      </c>
      <c r="U30" s="173">
        <f t="shared" si="24"/>
        <v>973.5</v>
      </c>
      <c r="V30" s="135">
        <f t="shared" si="25"/>
        <v>973.5</v>
      </c>
      <c r="W30" s="136">
        <v>0</v>
      </c>
      <c r="X30" s="136">
        <v>973.5</v>
      </c>
      <c r="Y30" s="135">
        <f t="shared" si="26"/>
        <v>0</v>
      </c>
      <c r="Z30" s="136">
        <v>0</v>
      </c>
      <c r="AA30" s="136">
        <v>0</v>
      </c>
      <c r="AB30" s="135">
        <f t="shared" si="27"/>
        <v>0</v>
      </c>
      <c r="AC30" s="136">
        <v>0</v>
      </c>
      <c r="AD30" s="136">
        <v>0</v>
      </c>
      <c r="AE30" s="44">
        <f t="shared" si="28"/>
        <v>0</v>
      </c>
      <c r="AF30" s="21"/>
      <c r="AG30" s="21"/>
      <c r="AH30" s="17">
        <f t="shared" si="29"/>
        <v>0</v>
      </c>
      <c r="AI30" s="21"/>
      <c r="AJ30" s="21"/>
      <c r="AK30" s="17">
        <f t="shared" si="30"/>
        <v>0</v>
      </c>
      <c r="AL30" s="21"/>
      <c r="AM30" s="21"/>
      <c r="AN30" s="17">
        <f t="shared" si="31"/>
        <v>0</v>
      </c>
      <c r="AO30" s="21"/>
      <c r="AP30" s="21"/>
      <c r="AQ30" s="17">
        <f t="shared" si="32"/>
        <v>0</v>
      </c>
      <c r="AR30" s="21"/>
      <c r="AS30" s="21"/>
      <c r="AT30" s="17">
        <f t="shared" si="33"/>
        <v>0</v>
      </c>
      <c r="AU30" s="21"/>
      <c r="AV30" s="45"/>
      <c r="AW30" s="50"/>
      <c r="AX30" s="21"/>
      <c r="AY30" s="45"/>
    </row>
    <row r="31" spans="1:51" ht="51" x14ac:dyDescent="0.25">
      <c r="B31" s="123">
        <v>1157</v>
      </c>
      <c r="C31" s="124">
        <v>12030</v>
      </c>
      <c r="D31" s="124" t="s">
        <v>212</v>
      </c>
      <c r="E31" s="16"/>
      <c r="F31" s="15"/>
      <c r="G31" s="135">
        <f t="shared" si="19"/>
        <v>21560210.999999996</v>
      </c>
      <c r="H31" s="136">
        <f>SUM(H32:H33)</f>
        <v>17966123.799999997</v>
      </c>
      <c r="I31" s="136">
        <f>SUM(I32:I33)</f>
        <v>3594087.2</v>
      </c>
      <c r="J31" s="135">
        <f t="shared" si="21"/>
        <v>0</v>
      </c>
      <c r="K31" s="136">
        <f>SUM(K32:K33)</f>
        <v>0</v>
      </c>
      <c r="L31" s="136">
        <f>SUM(L32:L33)</f>
        <v>0</v>
      </c>
      <c r="M31" s="135">
        <f t="shared" si="20"/>
        <v>0</v>
      </c>
      <c r="N31" s="136">
        <f>SUM(N32:N33)</f>
        <v>0</v>
      </c>
      <c r="O31" s="136">
        <f>SUM(O32:O33)</f>
        <v>0</v>
      </c>
      <c r="P31" s="135">
        <f t="shared" si="22"/>
        <v>6218493</v>
      </c>
      <c r="Q31" s="136">
        <f>SUM(Q32:Q33)</f>
        <v>5155933</v>
      </c>
      <c r="R31" s="136">
        <f>SUM(R32:R33)</f>
        <v>1062560</v>
      </c>
      <c r="S31" s="172">
        <f t="shared" si="23"/>
        <v>15341718</v>
      </c>
      <c r="T31" s="173">
        <f>SUM(T32:T33)</f>
        <v>12810190.799999999</v>
      </c>
      <c r="U31" s="173">
        <f>SUM(U32:U33)</f>
        <v>2531527.2000000002</v>
      </c>
      <c r="V31" s="135">
        <f t="shared" si="25"/>
        <v>6374487.8000000007</v>
      </c>
      <c r="W31" s="136">
        <f>SUM(W32:W33)</f>
        <v>4766858.2</v>
      </c>
      <c r="X31" s="136">
        <f>SUM(X32:X33)</f>
        <v>1607629.6</v>
      </c>
      <c r="Y31" s="135">
        <f t="shared" si="26"/>
        <v>3633428.2</v>
      </c>
      <c r="Z31" s="136">
        <f>SUM(Z32:Z33)</f>
        <v>2986491.1</v>
      </c>
      <c r="AA31" s="136">
        <f>SUM(AA32:AA33)</f>
        <v>646937.1</v>
      </c>
      <c r="AB31" s="135">
        <f t="shared" si="27"/>
        <v>4626134.5</v>
      </c>
      <c r="AC31" s="136">
        <f>SUM(AC32:AC33)</f>
        <v>4349174</v>
      </c>
      <c r="AD31" s="136">
        <f>SUM(AD32:AD33)</f>
        <v>276960.5</v>
      </c>
      <c r="AE31" s="44">
        <f t="shared" si="28"/>
        <v>0</v>
      </c>
      <c r="AF31" s="21"/>
      <c r="AG31" s="21"/>
      <c r="AH31" s="17">
        <f t="shared" si="29"/>
        <v>0</v>
      </c>
      <c r="AI31" s="21"/>
      <c r="AJ31" s="21"/>
      <c r="AK31" s="17">
        <f t="shared" si="30"/>
        <v>0</v>
      </c>
      <c r="AL31" s="21"/>
      <c r="AM31" s="21"/>
      <c r="AN31" s="17">
        <f t="shared" si="31"/>
        <v>0</v>
      </c>
      <c r="AO31" s="21"/>
      <c r="AP31" s="21"/>
      <c r="AQ31" s="17">
        <f t="shared" si="32"/>
        <v>0</v>
      </c>
      <c r="AR31" s="21"/>
      <c r="AS31" s="21"/>
      <c r="AT31" s="17">
        <f t="shared" si="33"/>
        <v>0</v>
      </c>
      <c r="AU31" s="21"/>
      <c r="AV31" s="45"/>
      <c r="AW31" s="130">
        <v>2024</v>
      </c>
      <c r="AX31" s="131">
        <v>2028</v>
      </c>
      <c r="AY31" s="45"/>
    </row>
    <row r="32" spans="1:51" ht="38.25" x14ac:dyDescent="0.25">
      <c r="B32" s="52"/>
      <c r="C32" s="15"/>
      <c r="D32" s="15" t="s">
        <v>217</v>
      </c>
      <c r="E32" s="16"/>
      <c r="F32" s="15">
        <v>5112</v>
      </c>
      <c r="G32" s="135">
        <f t="shared" si="19"/>
        <v>21460873.5</v>
      </c>
      <c r="H32" s="136">
        <v>17883345.899999999</v>
      </c>
      <c r="I32" s="136">
        <v>3577527.6</v>
      </c>
      <c r="J32" s="135">
        <f t="shared" si="21"/>
        <v>0</v>
      </c>
      <c r="K32" s="136">
        <v>0</v>
      </c>
      <c r="L32" s="136">
        <v>0</v>
      </c>
      <c r="M32" s="135">
        <f t="shared" si="20"/>
        <v>0</v>
      </c>
      <c r="N32" s="136">
        <v>0</v>
      </c>
      <c r="O32" s="136">
        <v>0</v>
      </c>
      <c r="P32" s="135">
        <f t="shared" si="22"/>
        <v>6198625.5</v>
      </c>
      <c r="Q32" s="136">
        <v>5139377.4000000004</v>
      </c>
      <c r="R32" s="136">
        <v>1059248.1000000001</v>
      </c>
      <c r="S32" s="172">
        <f t="shared" si="23"/>
        <v>15262247.999999998</v>
      </c>
      <c r="T32" s="173">
        <f>H32-K32-N32-Q32</f>
        <v>12743968.499999998</v>
      </c>
      <c r="U32" s="173">
        <f>I32-L32-O32-R32</f>
        <v>2518279.5</v>
      </c>
      <c r="V32" s="135">
        <f t="shared" si="25"/>
        <v>6295017.7999999998</v>
      </c>
      <c r="W32" s="136">
        <v>4700635.8</v>
      </c>
      <c r="X32" s="136">
        <v>1594382</v>
      </c>
      <c r="Y32" s="135">
        <f t="shared" si="26"/>
        <v>3633428.2</v>
      </c>
      <c r="Z32" s="136">
        <v>2986491.1</v>
      </c>
      <c r="AA32" s="136">
        <v>646937.1</v>
      </c>
      <c r="AB32" s="135">
        <f t="shared" si="27"/>
        <v>4626134.5</v>
      </c>
      <c r="AC32" s="136">
        <v>4349174</v>
      </c>
      <c r="AD32" s="137">
        <v>276960.5</v>
      </c>
      <c r="AE32" s="44">
        <f t="shared" si="28"/>
        <v>0</v>
      </c>
      <c r="AF32" s="21"/>
      <c r="AG32" s="21"/>
      <c r="AH32" s="17">
        <f t="shared" si="29"/>
        <v>0</v>
      </c>
      <c r="AI32" s="21"/>
      <c r="AJ32" s="21"/>
      <c r="AK32" s="17">
        <f t="shared" si="30"/>
        <v>0</v>
      </c>
      <c r="AL32" s="21"/>
      <c r="AM32" s="21"/>
      <c r="AN32" s="17">
        <f t="shared" si="31"/>
        <v>0</v>
      </c>
      <c r="AO32" s="21"/>
      <c r="AP32" s="21"/>
      <c r="AQ32" s="17">
        <f t="shared" si="32"/>
        <v>0</v>
      </c>
      <c r="AR32" s="21"/>
      <c r="AS32" s="21"/>
      <c r="AT32" s="17">
        <f t="shared" si="33"/>
        <v>0</v>
      </c>
      <c r="AU32" s="21"/>
      <c r="AV32" s="45"/>
      <c r="AW32" s="50"/>
      <c r="AX32" s="21"/>
      <c r="AY32" s="45"/>
    </row>
    <row r="33" spans="1:51" ht="25.5" x14ac:dyDescent="0.25">
      <c r="B33" s="52"/>
      <c r="C33" s="15"/>
      <c r="D33" s="15" t="s">
        <v>218</v>
      </c>
      <c r="E33" s="16"/>
      <c r="F33" s="15">
        <v>5134</v>
      </c>
      <c r="G33" s="135">
        <f t="shared" si="19"/>
        <v>99337.5</v>
      </c>
      <c r="H33" s="136">
        <v>82777.899999999994</v>
      </c>
      <c r="I33" s="136">
        <v>16559.599999999999</v>
      </c>
      <c r="J33" s="135">
        <f t="shared" si="21"/>
        <v>0</v>
      </c>
      <c r="K33" s="136">
        <v>0</v>
      </c>
      <c r="L33" s="136">
        <v>0</v>
      </c>
      <c r="M33" s="135">
        <f t="shared" si="20"/>
        <v>0</v>
      </c>
      <c r="N33" s="136">
        <v>0</v>
      </c>
      <c r="O33" s="136">
        <v>0</v>
      </c>
      <c r="P33" s="135">
        <f t="shared" si="22"/>
        <v>19867.5</v>
      </c>
      <c r="Q33" s="136">
        <v>16555.599999999999</v>
      </c>
      <c r="R33" s="136">
        <v>3311.9</v>
      </c>
      <c r="S33" s="172">
        <f t="shared" si="23"/>
        <v>79469.999999999985</v>
      </c>
      <c r="T33" s="173">
        <f>H33-K33-N33-Q33</f>
        <v>66222.299999999988</v>
      </c>
      <c r="U33" s="173">
        <f>I33-L33-O33-R33</f>
        <v>13247.699999999999</v>
      </c>
      <c r="V33" s="135">
        <f t="shared" si="25"/>
        <v>79470</v>
      </c>
      <c r="W33" s="136">
        <v>66222.399999999994</v>
      </c>
      <c r="X33" s="136">
        <v>13247.6</v>
      </c>
      <c r="Y33" s="135">
        <f t="shared" si="26"/>
        <v>0</v>
      </c>
      <c r="Z33" s="136">
        <v>0</v>
      </c>
      <c r="AA33" s="136">
        <v>0</v>
      </c>
      <c r="AB33" s="135">
        <f t="shared" si="27"/>
        <v>0</v>
      </c>
      <c r="AC33" s="136">
        <v>0</v>
      </c>
      <c r="AD33" s="137">
        <v>0</v>
      </c>
      <c r="AE33" s="44">
        <f t="shared" si="28"/>
        <v>0</v>
      </c>
      <c r="AF33" s="21"/>
      <c r="AG33" s="21"/>
      <c r="AH33" s="17">
        <f t="shared" si="29"/>
        <v>0</v>
      </c>
      <c r="AI33" s="21"/>
      <c r="AJ33" s="21"/>
      <c r="AK33" s="17">
        <f t="shared" si="30"/>
        <v>0</v>
      </c>
      <c r="AL33" s="21"/>
      <c r="AM33" s="21"/>
      <c r="AN33" s="17">
        <f t="shared" si="31"/>
        <v>0</v>
      </c>
      <c r="AO33" s="21"/>
      <c r="AP33" s="21"/>
      <c r="AQ33" s="17">
        <f t="shared" si="32"/>
        <v>0</v>
      </c>
      <c r="AR33" s="21"/>
      <c r="AS33" s="21"/>
      <c r="AT33" s="17">
        <f t="shared" si="33"/>
        <v>0</v>
      </c>
      <c r="AU33" s="21"/>
      <c r="AV33" s="45"/>
      <c r="AW33" s="50"/>
      <c r="AX33" s="21"/>
      <c r="AY33" s="45"/>
    </row>
    <row r="34" spans="1:51" ht="17.25" x14ac:dyDescent="0.25">
      <c r="A34" s="28"/>
      <c r="B34" s="246" t="s">
        <v>42</v>
      </c>
      <c r="C34" s="247"/>
      <c r="D34" s="247"/>
      <c r="E34" s="247"/>
      <c r="F34" s="247"/>
      <c r="G34" s="138">
        <f t="shared" ref="G34:AV34" si="34">SUM(G26,G31)</f>
        <v>25210438.929999996</v>
      </c>
      <c r="H34" s="138">
        <f t="shared" si="34"/>
        <v>20537785.299999997</v>
      </c>
      <c r="I34" s="138">
        <f t="shared" si="34"/>
        <v>4672653.63</v>
      </c>
      <c r="J34" s="138">
        <f t="shared" si="34"/>
        <v>0</v>
      </c>
      <c r="K34" s="138">
        <f t="shared" si="34"/>
        <v>0</v>
      </c>
      <c r="L34" s="138">
        <f t="shared" si="34"/>
        <v>0</v>
      </c>
      <c r="M34" s="138">
        <f t="shared" si="34"/>
        <v>45153.100000000006</v>
      </c>
      <c r="N34" s="138">
        <f t="shared" si="34"/>
        <v>32859.300000000003</v>
      </c>
      <c r="O34" s="138">
        <f t="shared" si="34"/>
        <v>12293.8</v>
      </c>
      <c r="P34" s="138">
        <f t="shared" si="34"/>
        <v>8828754.6999999993</v>
      </c>
      <c r="Q34" s="138">
        <f t="shared" si="34"/>
        <v>6996083.9000000004</v>
      </c>
      <c r="R34" s="138">
        <f t="shared" si="34"/>
        <v>1832670.8</v>
      </c>
      <c r="S34" s="174">
        <f t="shared" si="34"/>
        <v>16336531.130000001</v>
      </c>
      <c r="T34" s="174">
        <f t="shared" si="34"/>
        <v>13508842.1</v>
      </c>
      <c r="U34" s="174">
        <f t="shared" si="34"/>
        <v>2827689.0300000003</v>
      </c>
      <c r="V34" s="138">
        <f t="shared" si="34"/>
        <v>7079658.8000000007</v>
      </c>
      <c r="W34" s="138">
        <f t="shared" si="34"/>
        <v>5276660.5</v>
      </c>
      <c r="X34" s="138">
        <f t="shared" si="34"/>
        <v>1802998.3</v>
      </c>
      <c r="Y34" s="138">
        <f t="shared" si="34"/>
        <v>3774308.7</v>
      </c>
      <c r="Z34" s="138">
        <f t="shared" si="34"/>
        <v>3090629.9</v>
      </c>
      <c r="AA34" s="138">
        <f t="shared" si="34"/>
        <v>683678.79999999993</v>
      </c>
      <c r="AB34" s="138">
        <f t="shared" si="34"/>
        <v>4686137.2</v>
      </c>
      <c r="AC34" s="138">
        <f t="shared" si="34"/>
        <v>4388355.0999999996</v>
      </c>
      <c r="AD34" s="138">
        <f t="shared" si="34"/>
        <v>297782.09999999998</v>
      </c>
      <c r="AE34" s="125">
        <f t="shared" si="34"/>
        <v>0</v>
      </c>
      <c r="AF34" s="125">
        <f t="shared" si="34"/>
        <v>0</v>
      </c>
      <c r="AG34" s="125">
        <f t="shared" si="34"/>
        <v>0</v>
      </c>
      <c r="AH34" s="125">
        <f t="shared" si="34"/>
        <v>0</v>
      </c>
      <c r="AI34" s="125">
        <f t="shared" si="34"/>
        <v>0</v>
      </c>
      <c r="AJ34" s="125">
        <f t="shared" si="34"/>
        <v>0</v>
      </c>
      <c r="AK34" s="125">
        <f t="shared" si="34"/>
        <v>0</v>
      </c>
      <c r="AL34" s="125">
        <f t="shared" si="34"/>
        <v>0</v>
      </c>
      <c r="AM34" s="125">
        <f t="shared" si="34"/>
        <v>0</v>
      </c>
      <c r="AN34" s="125">
        <f t="shared" si="34"/>
        <v>0</v>
      </c>
      <c r="AO34" s="125">
        <f t="shared" si="34"/>
        <v>0</v>
      </c>
      <c r="AP34" s="125">
        <f t="shared" si="34"/>
        <v>0</v>
      </c>
      <c r="AQ34" s="125">
        <f t="shared" si="34"/>
        <v>0</v>
      </c>
      <c r="AR34" s="125">
        <f t="shared" si="34"/>
        <v>0</v>
      </c>
      <c r="AS34" s="125">
        <f t="shared" si="34"/>
        <v>0</v>
      </c>
      <c r="AT34" s="125">
        <f t="shared" si="34"/>
        <v>0</v>
      </c>
      <c r="AU34" s="125">
        <f t="shared" si="34"/>
        <v>0</v>
      </c>
      <c r="AV34" s="125">
        <f t="shared" si="34"/>
        <v>0</v>
      </c>
      <c r="AW34" s="44" t="s">
        <v>45</v>
      </c>
      <c r="AX34" s="32" t="s">
        <v>45</v>
      </c>
      <c r="AY34" s="46" t="s">
        <v>45</v>
      </c>
    </row>
    <row r="35" spans="1:51" x14ac:dyDescent="0.25">
      <c r="B35" s="246" t="s">
        <v>24</v>
      </c>
      <c r="C35" s="247"/>
      <c r="D35" s="247"/>
      <c r="E35" s="247"/>
      <c r="F35" s="247"/>
      <c r="G35" s="138">
        <f t="shared" ref="G35:AD35" si="35">G34</f>
        <v>25210438.929999996</v>
      </c>
      <c r="H35" s="138">
        <f t="shared" si="35"/>
        <v>20537785.299999997</v>
      </c>
      <c r="I35" s="138">
        <f t="shared" si="35"/>
        <v>4672653.63</v>
      </c>
      <c r="J35" s="138">
        <f t="shared" si="35"/>
        <v>0</v>
      </c>
      <c r="K35" s="138">
        <f t="shared" si="35"/>
        <v>0</v>
      </c>
      <c r="L35" s="138">
        <f t="shared" si="35"/>
        <v>0</v>
      </c>
      <c r="M35" s="138">
        <f t="shared" si="35"/>
        <v>45153.100000000006</v>
      </c>
      <c r="N35" s="138">
        <f t="shared" si="35"/>
        <v>32859.300000000003</v>
      </c>
      <c r="O35" s="138">
        <f t="shared" si="35"/>
        <v>12293.8</v>
      </c>
      <c r="P35" s="138">
        <f t="shared" si="35"/>
        <v>8828754.6999999993</v>
      </c>
      <c r="Q35" s="138">
        <f t="shared" si="35"/>
        <v>6996083.9000000004</v>
      </c>
      <c r="R35" s="138">
        <f t="shared" si="35"/>
        <v>1832670.8</v>
      </c>
      <c r="S35" s="174">
        <f t="shared" si="35"/>
        <v>16336531.130000001</v>
      </c>
      <c r="T35" s="174">
        <f t="shared" si="35"/>
        <v>13508842.1</v>
      </c>
      <c r="U35" s="174">
        <f t="shared" si="35"/>
        <v>2827689.0300000003</v>
      </c>
      <c r="V35" s="138">
        <f t="shared" si="35"/>
        <v>7079658.8000000007</v>
      </c>
      <c r="W35" s="138">
        <f t="shared" si="35"/>
        <v>5276660.5</v>
      </c>
      <c r="X35" s="138">
        <f t="shared" si="35"/>
        <v>1802998.3</v>
      </c>
      <c r="Y35" s="138">
        <f t="shared" si="35"/>
        <v>3774308.7</v>
      </c>
      <c r="Z35" s="138">
        <f t="shared" si="35"/>
        <v>3090629.9</v>
      </c>
      <c r="AA35" s="138">
        <f t="shared" si="35"/>
        <v>683678.79999999993</v>
      </c>
      <c r="AB35" s="138">
        <f t="shared" si="35"/>
        <v>4686137.2</v>
      </c>
      <c r="AC35" s="138">
        <f t="shared" si="35"/>
        <v>4388355.0999999996</v>
      </c>
      <c r="AD35" s="138">
        <f t="shared" si="35"/>
        <v>297782.09999999998</v>
      </c>
      <c r="AE35" s="44">
        <f t="shared" ref="AE35:AV35" si="36">SUMIF($E26:$E33,"Վարկային ծրագիր",AE26:AE33)</f>
        <v>0</v>
      </c>
      <c r="AF35" s="32">
        <f t="shared" si="36"/>
        <v>0</v>
      </c>
      <c r="AG35" s="32">
        <f t="shared" si="36"/>
        <v>0</v>
      </c>
      <c r="AH35" s="32">
        <f t="shared" si="36"/>
        <v>0</v>
      </c>
      <c r="AI35" s="32">
        <f t="shared" si="36"/>
        <v>0</v>
      </c>
      <c r="AJ35" s="32">
        <f t="shared" si="36"/>
        <v>0</v>
      </c>
      <c r="AK35" s="32">
        <f t="shared" si="36"/>
        <v>0</v>
      </c>
      <c r="AL35" s="32">
        <f t="shared" si="36"/>
        <v>0</v>
      </c>
      <c r="AM35" s="32">
        <f t="shared" si="36"/>
        <v>0</v>
      </c>
      <c r="AN35" s="32">
        <f t="shared" si="36"/>
        <v>0</v>
      </c>
      <c r="AO35" s="32">
        <f t="shared" si="36"/>
        <v>0</v>
      </c>
      <c r="AP35" s="32">
        <f t="shared" si="36"/>
        <v>0</v>
      </c>
      <c r="AQ35" s="32">
        <f t="shared" si="36"/>
        <v>0</v>
      </c>
      <c r="AR35" s="32">
        <f t="shared" si="36"/>
        <v>0</v>
      </c>
      <c r="AS35" s="32">
        <f t="shared" si="36"/>
        <v>0</v>
      </c>
      <c r="AT35" s="32">
        <f t="shared" si="36"/>
        <v>0</v>
      </c>
      <c r="AU35" s="32">
        <f t="shared" si="36"/>
        <v>0</v>
      </c>
      <c r="AV35" s="46">
        <f t="shared" si="36"/>
        <v>0</v>
      </c>
      <c r="AW35" s="44" t="s">
        <v>45</v>
      </c>
      <c r="AX35" s="32" t="s">
        <v>45</v>
      </c>
      <c r="AY35" s="46" t="s">
        <v>45</v>
      </c>
    </row>
    <row r="36" spans="1:51" x14ac:dyDescent="0.25">
      <c r="B36" s="246" t="s">
        <v>25</v>
      </c>
      <c r="C36" s="247"/>
      <c r="D36" s="247"/>
      <c r="E36" s="247"/>
      <c r="F36" s="247"/>
      <c r="G36" s="138">
        <f t="shared" ref="G36:AV36" si="37">SUMIF($E26:$E33,"Դրամաշնորհային ծրագիր",G26:G33)</f>
        <v>0</v>
      </c>
      <c r="H36" s="138">
        <f t="shared" si="37"/>
        <v>0</v>
      </c>
      <c r="I36" s="138">
        <f t="shared" si="37"/>
        <v>0</v>
      </c>
      <c r="J36" s="138">
        <f t="shared" si="37"/>
        <v>0</v>
      </c>
      <c r="K36" s="138">
        <f t="shared" si="37"/>
        <v>0</v>
      </c>
      <c r="L36" s="138">
        <f t="shared" si="37"/>
        <v>0</v>
      </c>
      <c r="M36" s="138">
        <f t="shared" si="37"/>
        <v>0</v>
      </c>
      <c r="N36" s="138">
        <f t="shared" si="37"/>
        <v>0</v>
      </c>
      <c r="O36" s="138">
        <f t="shared" si="37"/>
        <v>0</v>
      </c>
      <c r="P36" s="138">
        <f t="shared" si="37"/>
        <v>0</v>
      </c>
      <c r="Q36" s="138">
        <f t="shared" si="37"/>
        <v>0</v>
      </c>
      <c r="R36" s="138">
        <f t="shared" si="37"/>
        <v>0</v>
      </c>
      <c r="S36" s="174">
        <f t="shared" si="37"/>
        <v>0</v>
      </c>
      <c r="T36" s="174">
        <f t="shared" si="37"/>
        <v>0</v>
      </c>
      <c r="U36" s="174">
        <f t="shared" si="37"/>
        <v>0</v>
      </c>
      <c r="V36" s="138">
        <f t="shared" si="37"/>
        <v>0</v>
      </c>
      <c r="W36" s="138">
        <f t="shared" si="37"/>
        <v>0</v>
      </c>
      <c r="X36" s="138">
        <f t="shared" si="37"/>
        <v>0</v>
      </c>
      <c r="Y36" s="138">
        <f t="shared" si="37"/>
        <v>0</v>
      </c>
      <c r="Z36" s="138">
        <f t="shared" si="37"/>
        <v>0</v>
      </c>
      <c r="AA36" s="138">
        <f t="shared" si="37"/>
        <v>0</v>
      </c>
      <c r="AB36" s="138">
        <f t="shared" si="37"/>
        <v>0</v>
      </c>
      <c r="AC36" s="138">
        <f t="shared" si="37"/>
        <v>0</v>
      </c>
      <c r="AD36" s="139">
        <f t="shared" si="37"/>
        <v>0</v>
      </c>
      <c r="AE36" s="44">
        <f t="shared" si="37"/>
        <v>0</v>
      </c>
      <c r="AF36" s="32">
        <f t="shared" si="37"/>
        <v>0</v>
      </c>
      <c r="AG36" s="32">
        <f t="shared" si="37"/>
        <v>0</v>
      </c>
      <c r="AH36" s="32">
        <f t="shared" si="37"/>
        <v>0</v>
      </c>
      <c r="AI36" s="32">
        <f t="shared" si="37"/>
        <v>0</v>
      </c>
      <c r="AJ36" s="32">
        <f t="shared" si="37"/>
        <v>0</v>
      </c>
      <c r="AK36" s="32">
        <f t="shared" si="37"/>
        <v>0</v>
      </c>
      <c r="AL36" s="32">
        <f t="shared" si="37"/>
        <v>0</v>
      </c>
      <c r="AM36" s="32">
        <f t="shared" si="37"/>
        <v>0</v>
      </c>
      <c r="AN36" s="32">
        <f t="shared" si="37"/>
        <v>0</v>
      </c>
      <c r="AO36" s="32">
        <f t="shared" si="37"/>
        <v>0</v>
      </c>
      <c r="AP36" s="32">
        <f t="shared" si="37"/>
        <v>0</v>
      </c>
      <c r="AQ36" s="32">
        <f t="shared" si="37"/>
        <v>0</v>
      </c>
      <c r="AR36" s="32">
        <f t="shared" si="37"/>
        <v>0</v>
      </c>
      <c r="AS36" s="32">
        <f t="shared" si="37"/>
        <v>0</v>
      </c>
      <c r="AT36" s="32">
        <f t="shared" si="37"/>
        <v>0</v>
      </c>
      <c r="AU36" s="32">
        <f t="shared" si="37"/>
        <v>0</v>
      </c>
      <c r="AV36" s="46">
        <f t="shared" si="37"/>
        <v>0</v>
      </c>
      <c r="AW36" s="44" t="s">
        <v>45</v>
      </c>
      <c r="AX36" s="32" t="s">
        <v>45</v>
      </c>
      <c r="AY36" s="46" t="s">
        <v>45</v>
      </c>
    </row>
  </sheetData>
  <mergeCells count="52">
    <mergeCell ref="B34:F34"/>
    <mergeCell ref="B35:F35"/>
    <mergeCell ref="B36:F36"/>
    <mergeCell ref="AE23:AG24"/>
    <mergeCell ref="AH23:AV23"/>
    <mergeCell ref="J23:L24"/>
    <mergeCell ref="M23:O24"/>
    <mergeCell ref="P23:R24"/>
    <mergeCell ref="S23:U24"/>
    <mergeCell ref="V23:AD23"/>
    <mergeCell ref="V24:X24"/>
    <mergeCell ref="Y24:AA24"/>
    <mergeCell ref="AB24:AD24"/>
    <mergeCell ref="B23:C24"/>
    <mergeCell ref="D23:D25"/>
    <mergeCell ref="E23:E25"/>
    <mergeCell ref="AW23:AW25"/>
    <mergeCell ref="AX23:AX25"/>
    <mergeCell ref="AY23:AY25"/>
    <mergeCell ref="AH24:AJ24"/>
    <mergeCell ref="AK24:AM24"/>
    <mergeCell ref="AN24:AP24"/>
    <mergeCell ref="AQ24:AS24"/>
    <mergeCell ref="AT24:AV24"/>
    <mergeCell ref="F23:F25"/>
    <mergeCell ref="G23:I24"/>
    <mergeCell ref="AE6:AG7"/>
    <mergeCell ref="Y7:AA7"/>
    <mergeCell ref="E6:E8"/>
    <mergeCell ref="B17:F17"/>
    <mergeCell ref="B18:F18"/>
    <mergeCell ref="B19:F19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6 E26:E33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4" t="s">
        <v>118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121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</row>
    <row r="5" spans="1:49" ht="15" customHeight="1" x14ac:dyDescent="0.25">
      <c r="B5" s="255" t="s">
        <v>8</v>
      </c>
      <c r="C5" s="237"/>
      <c r="D5" s="237" t="s">
        <v>53</v>
      </c>
      <c r="E5" s="237" t="s">
        <v>108</v>
      </c>
      <c r="F5" s="237"/>
      <c r="G5" s="237"/>
      <c r="H5" s="237" t="s">
        <v>128</v>
      </c>
      <c r="I5" s="237"/>
      <c r="J5" s="237"/>
      <c r="K5" s="237" t="s">
        <v>129</v>
      </c>
      <c r="L5" s="237"/>
      <c r="M5" s="237"/>
      <c r="N5" s="237" t="s">
        <v>130</v>
      </c>
      <c r="O5" s="237"/>
      <c r="P5" s="237"/>
      <c r="Q5" s="237" t="s">
        <v>23</v>
      </c>
      <c r="R5" s="237"/>
      <c r="S5" s="237"/>
      <c r="T5" s="237" t="s">
        <v>17</v>
      </c>
      <c r="U5" s="237"/>
      <c r="V5" s="237"/>
      <c r="W5" s="237"/>
      <c r="X5" s="237"/>
      <c r="Y5" s="237"/>
      <c r="Z5" s="237"/>
      <c r="AA5" s="237"/>
      <c r="AB5" s="248"/>
      <c r="AC5" s="244" t="s">
        <v>132</v>
      </c>
      <c r="AD5" s="239"/>
      <c r="AE5" s="239"/>
      <c r="AF5" s="239" t="s">
        <v>133</v>
      </c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40"/>
      <c r="AU5" s="241" t="s">
        <v>29</v>
      </c>
      <c r="AV5" s="231" t="s">
        <v>30</v>
      </c>
      <c r="AW5" s="233" t="s">
        <v>104</v>
      </c>
    </row>
    <row r="6" spans="1:49" ht="23.25" customHeight="1" x14ac:dyDescent="0.25">
      <c r="B6" s="256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 t="s">
        <v>7</v>
      </c>
      <c r="U6" s="222"/>
      <c r="V6" s="222"/>
      <c r="W6" s="222" t="s">
        <v>103</v>
      </c>
      <c r="X6" s="222"/>
      <c r="Y6" s="222"/>
      <c r="Z6" s="222" t="s">
        <v>131</v>
      </c>
      <c r="AA6" s="222"/>
      <c r="AB6" s="238"/>
      <c r="AC6" s="245"/>
      <c r="AD6" s="235"/>
      <c r="AE6" s="235"/>
      <c r="AF6" s="235" t="s">
        <v>31</v>
      </c>
      <c r="AG6" s="235"/>
      <c r="AH6" s="235"/>
      <c r="AI6" s="235" t="s">
        <v>32</v>
      </c>
      <c r="AJ6" s="235"/>
      <c r="AK6" s="235"/>
      <c r="AL6" s="235" t="s">
        <v>33</v>
      </c>
      <c r="AM6" s="235"/>
      <c r="AN6" s="235"/>
      <c r="AO6" s="235" t="s">
        <v>34</v>
      </c>
      <c r="AP6" s="235"/>
      <c r="AQ6" s="235"/>
      <c r="AR6" s="235" t="s">
        <v>35</v>
      </c>
      <c r="AS6" s="235"/>
      <c r="AT6" s="236"/>
      <c r="AU6" s="242"/>
      <c r="AV6" s="232"/>
      <c r="AW6" s="234"/>
    </row>
    <row r="7" spans="1:49" ht="126" customHeight="1" x14ac:dyDescent="0.25">
      <c r="B7" s="51" t="s">
        <v>2</v>
      </c>
      <c r="C7" s="5" t="s">
        <v>26</v>
      </c>
      <c r="D7" s="222"/>
      <c r="E7" s="6" t="s">
        <v>12</v>
      </c>
      <c r="F7" s="6" t="s">
        <v>21</v>
      </c>
      <c r="G7" s="6" t="s">
        <v>22</v>
      </c>
      <c r="H7" s="6" t="s">
        <v>12</v>
      </c>
      <c r="I7" s="6" t="s">
        <v>21</v>
      </c>
      <c r="J7" s="6" t="s">
        <v>22</v>
      </c>
      <c r="K7" s="6" t="s">
        <v>12</v>
      </c>
      <c r="L7" s="6" t="s">
        <v>21</v>
      </c>
      <c r="M7" s="6" t="s">
        <v>22</v>
      </c>
      <c r="N7" s="6" t="s">
        <v>12</v>
      </c>
      <c r="O7" s="6" t="s">
        <v>21</v>
      </c>
      <c r="P7" s="6" t="s">
        <v>22</v>
      </c>
      <c r="Q7" s="6" t="s">
        <v>12</v>
      </c>
      <c r="R7" s="6" t="s">
        <v>21</v>
      </c>
      <c r="S7" s="6" t="s">
        <v>22</v>
      </c>
      <c r="T7" s="29" t="s">
        <v>12</v>
      </c>
      <c r="U7" s="29" t="s">
        <v>21</v>
      </c>
      <c r="V7" s="29" t="s">
        <v>22</v>
      </c>
      <c r="W7" s="29" t="s">
        <v>12</v>
      </c>
      <c r="X7" s="29" t="s">
        <v>21</v>
      </c>
      <c r="Y7" s="29" t="s">
        <v>22</v>
      </c>
      <c r="Z7" s="29" t="s">
        <v>12</v>
      </c>
      <c r="AA7" s="29" t="s">
        <v>21</v>
      </c>
      <c r="AB7" s="55" t="s">
        <v>22</v>
      </c>
      <c r="AC7" s="42" t="s">
        <v>12</v>
      </c>
      <c r="AD7" s="41" t="s">
        <v>21</v>
      </c>
      <c r="AE7" s="41" t="s">
        <v>22</v>
      </c>
      <c r="AF7" s="41" t="s">
        <v>12</v>
      </c>
      <c r="AG7" s="41" t="s">
        <v>21</v>
      </c>
      <c r="AH7" s="41" t="s">
        <v>22</v>
      </c>
      <c r="AI7" s="41" t="s">
        <v>12</v>
      </c>
      <c r="AJ7" s="41" t="s">
        <v>21</v>
      </c>
      <c r="AK7" s="41" t="s">
        <v>22</v>
      </c>
      <c r="AL7" s="41" t="s">
        <v>12</v>
      </c>
      <c r="AM7" s="41" t="s">
        <v>21</v>
      </c>
      <c r="AN7" s="41" t="s">
        <v>22</v>
      </c>
      <c r="AO7" s="41" t="s">
        <v>12</v>
      </c>
      <c r="AP7" s="41" t="s">
        <v>21</v>
      </c>
      <c r="AQ7" s="41" t="s">
        <v>22</v>
      </c>
      <c r="AR7" s="41" t="s">
        <v>12</v>
      </c>
      <c r="AS7" s="41" t="s">
        <v>21</v>
      </c>
      <c r="AT7" s="43" t="s">
        <v>22</v>
      </c>
      <c r="AU7" s="242"/>
      <c r="AV7" s="232"/>
      <c r="AW7" s="234"/>
    </row>
    <row r="8" spans="1:49" x14ac:dyDescent="0.25">
      <c r="B8" s="52"/>
      <c r="C8" s="15"/>
      <c r="D8" s="15"/>
      <c r="E8" s="17">
        <f>F8+G8</f>
        <v>0</v>
      </c>
      <c r="F8" s="21"/>
      <c r="G8" s="21"/>
      <c r="H8" s="17">
        <f>I8+J8</f>
        <v>0</v>
      </c>
      <c r="I8" s="21"/>
      <c r="J8" s="21"/>
      <c r="K8" s="17">
        <f>L8+M8</f>
        <v>0</v>
      </c>
      <c r="L8" s="21"/>
      <c r="M8" s="21"/>
      <c r="N8" s="17">
        <f>O8+P8</f>
        <v>0</v>
      </c>
      <c r="O8" s="21"/>
      <c r="P8" s="21"/>
      <c r="Q8" s="17">
        <f>R8+S8</f>
        <v>0</v>
      </c>
      <c r="R8" s="21"/>
      <c r="S8" s="21"/>
      <c r="T8" s="17">
        <f>U8+V8</f>
        <v>0</v>
      </c>
      <c r="U8" s="21"/>
      <c r="V8" s="21"/>
      <c r="W8" s="17">
        <f>X8+Y8</f>
        <v>0</v>
      </c>
      <c r="X8" s="21"/>
      <c r="Y8" s="21"/>
      <c r="Z8" s="17">
        <f>AA8+AB8</f>
        <v>0</v>
      </c>
      <c r="AA8" s="21"/>
      <c r="AB8" s="21"/>
      <c r="AC8" s="17">
        <f>AD8+AE8</f>
        <v>0</v>
      </c>
      <c r="AD8" s="21"/>
      <c r="AE8" s="21"/>
      <c r="AF8" s="17">
        <f>AG8+AH8</f>
        <v>0</v>
      </c>
      <c r="AG8" s="21"/>
      <c r="AH8" s="21"/>
      <c r="AI8" s="17">
        <f>AJ8+AK8</f>
        <v>0</v>
      </c>
      <c r="AJ8" s="21"/>
      <c r="AK8" s="21"/>
      <c r="AL8" s="17">
        <f>AM8+AN8</f>
        <v>0</v>
      </c>
      <c r="AM8" s="21"/>
      <c r="AN8" s="21"/>
      <c r="AO8" s="17">
        <f>AP8+AQ8</f>
        <v>0</v>
      </c>
      <c r="AP8" s="21"/>
      <c r="AQ8" s="21"/>
      <c r="AR8" s="17">
        <f>AS8+AT8</f>
        <v>0</v>
      </c>
      <c r="AS8" s="21"/>
      <c r="AT8" s="21"/>
      <c r="AU8" s="50"/>
      <c r="AV8" s="21"/>
      <c r="AW8" s="45"/>
    </row>
    <row r="9" spans="1:49" x14ac:dyDescent="0.25">
      <c r="B9" s="52"/>
      <c r="C9" s="15"/>
      <c r="D9" s="15"/>
      <c r="E9" s="17">
        <f t="shared" ref="E9:E16" si="0">F9+G9</f>
        <v>0</v>
      </c>
      <c r="F9" s="21"/>
      <c r="G9" s="21"/>
      <c r="H9" s="17">
        <f t="shared" ref="H9:H16" si="1">I9+J9</f>
        <v>0</v>
      </c>
      <c r="I9" s="21"/>
      <c r="J9" s="21"/>
      <c r="K9" s="17">
        <f t="shared" ref="K9:K16" si="2">L9+M9</f>
        <v>0</v>
      </c>
      <c r="L9" s="21"/>
      <c r="M9" s="21"/>
      <c r="N9" s="17">
        <f t="shared" ref="N9:N16" si="3">O9+P9</f>
        <v>0</v>
      </c>
      <c r="O9" s="21"/>
      <c r="P9" s="21"/>
      <c r="Q9" s="17">
        <f t="shared" ref="Q9:Q16" si="4">R9+S9</f>
        <v>0</v>
      </c>
      <c r="R9" s="21"/>
      <c r="S9" s="21"/>
      <c r="T9" s="17">
        <f t="shared" ref="T9:T16" si="5">U9+V9</f>
        <v>0</v>
      </c>
      <c r="U9" s="21"/>
      <c r="V9" s="21"/>
      <c r="W9" s="17">
        <f t="shared" ref="W9:W16" si="6">X9+Y9</f>
        <v>0</v>
      </c>
      <c r="X9" s="21"/>
      <c r="Y9" s="21"/>
      <c r="Z9" s="17">
        <f t="shared" ref="Z9:Z16" si="7">AA9+AB9</f>
        <v>0</v>
      </c>
      <c r="AA9" s="21"/>
      <c r="AB9" s="21"/>
      <c r="AC9" s="17">
        <f t="shared" ref="AC9:AC16" si="8">AD9+AE9</f>
        <v>0</v>
      </c>
      <c r="AD9" s="21"/>
      <c r="AE9" s="21"/>
      <c r="AF9" s="17">
        <f t="shared" ref="AF9:AF16" si="9">AG9+AH9</f>
        <v>0</v>
      </c>
      <c r="AG9" s="21"/>
      <c r="AH9" s="21"/>
      <c r="AI9" s="17">
        <f t="shared" ref="AI9:AI16" si="10">AJ9+AK9</f>
        <v>0</v>
      </c>
      <c r="AJ9" s="21"/>
      <c r="AK9" s="21"/>
      <c r="AL9" s="17">
        <f t="shared" ref="AL9:AL16" si="11">AM9+AN9</f>
        <v>0</v>
      </c>
      <c r="AM9" s="21"/>
      <c r="AN9" s="21"/>
      <c r="AO9" s="17">
        <f t="shared" ref="AO9:AO16" si="12">AP9+AQ9</f>
        <v>0</v>
      </c>
      <c r="AP9" s="21"/>
      <c r="AQ9" s="21"/>
      <c r="AR9" s="17">
        <f t="shared" ref="AR9:AR16" si="13">AS9+AT9</f>
        <v>0</v>
      </c>
      <c r="AS9" s="21"/>
      <c r="AT9" s="21"/>
      <c r="AU9" s="50"/>
      <c r="AV9" s="21"/>
      <c r="AW9" s="45"/>
    </row>
    <row r="10" spans="1:49" x14ac:dyDescent="0.25">
      <c r="B10" s="52"/>
      <c r="C10" s="15"/>
      <c r="D10" s="15"/>
      <c r="E10" s="17">
        <f t="shared" si="0"/>
        <v>0</v>
      </c>
      <c r="F10" s="21"/>
      <c r="G10" s="21"/>
      <c r="H10" s="17">
        <f t="shared" si="1"/>
        <v>0</v>
      </c>
      <c r="I10" s="21"/>
      <c r="J10" s="21"/>
      <c r="K10" s="17">
        <f t="shared" si="2"/>
        <v>0</v>
      </c>
      <c r="L10" s="21"/>
      <c r="M10" s="21"/>
      <c r="N10" s="17">
        <f t="shared" si="3"/>
        <v>0</v>
      </c>
      <c r="O10" s="21"/>
      <c r="P10" s="21"/>
      <c r="Q10" s="17">
        <f t="shared" si="4"/>
        <v>0</v>
      </c>
      <c r="R10" s="21"/>
      <c r="S10" s="21"/>
      <c r="T10" s="17">
        <f t="shared" si="5"/>
        <v>0</v>
      </c>
      <c r="U10" s="21"/>
      <c r="V10" s="21"/>
      <c r="W10" s="17">
        <f t="shared" si="6"/>
        <v>0</v>
      </c>
      <c r="X10" s="21"/>
      <c r="Y10" s="21"/>
      <c r="Z10" s="17">
        <f t="shared" si="7"/>
        <v>0</v>
      </c>
      <c r="AA10" s="21"/>
      <c r="AB10" s="21"/>
      <c r="AC10" s="17">
        <f t="shared" si="8"/>
        <v>0</v>
      </c>
      <c r="AD10" s="21"/>
      <c r="AE10" s="21"/>
      <c r="AF10" s="17">
        <f t="shared" si="9"/>
        <v>0</v>
      </c>
      <c r="AG10" s="21"/>
      <c r="AH10" s="21"/>
      <c r="AI10" s="17">
        <f t="shared" si="10"/>
        <v>0</v>
      </c>
      <c r="AJ10" s="21"/>
      <c r="AK10" s="21"/>
      <c r="AL10" s="17">
        <f t="shared" si="11"/>
        <v>0</v>
      </c>
      <c r="AM10" s="21"/>
      <c r="AN10" s="21"/>
      <c r="AO10" s="17">
        <f t="shared" si="12"/>
        <v>0</v>
      </c>
      <c r="AP10" s="21"/>
      <c r="AQ10" s="21"/>
      <c r="AR10" s="17">
        <f t="shared" si="13"/>
        <v>0</v>
      </c>
      <c r="AS10" s="21"/>
      <c r="AT10" s="21"/>
      <c r="AU10" s="50"/>
      <c r="AV10" s="21"/>
      <c r="AW10" s="45"/>
    </row>
    <row r="11" spans="1:49" x14ac:dyDescent="0.25">
      <c r="B11" s="52"/>
      <c r="C11" s="15"/>
      <c r="D11" s="15"/>
      <c r="E11" s="17">
        <f t="shared" si="0"/>
        <v>0</v>
      </c>
      <c r="F11" s="21"/>
      <c r="G11" s="21"/>
      <c r="H11" s="17">
        <f t="shared" si="1"/>
        <v>0</v>
      </c>
      <c r="I11" s="21"/>
      <c r="J11" s="21"/>
      <c r="K11" s="17">
        <f t="shared" si="2"/>
        <v>0</v>
      </c>
      <c r="L11" s="21"/>
      <c r="M11" s="21"/>
      <c r="N11" s="17">
        <f t="shared" si="3"/>
        <v>0</v>
      </c>
      <c r="O11" s="21"/>
      <c r="P11" s="21"/>
      <c r="Q11" s="17">
        <f t="shared" si="4"/>
        <v>0</v>
      </c>
      <c r="R11" s="21"/>
      <c r="S11" s="21"/>
      <c r="T11" s="17">
        <f t="shared" si="5"/>
        <v>0</v>
      </c>
      <c r="U11" s="21"/>
      <c r="V11" s="21"/>
      <c r="W11" s="17">
        <f t="shared" si="6"/>
        <v>0</v>
      </c>
      <c r="X11" s="21"/>
      <c r="Y11" s="21"/>
      <c r="Z11" s="17">
        <f t="shared" si="7"/>
        <v>0</v>
      </c>
      <c r="AA11" s="21"/>
      <c r="AB11" s="21"/>
      <c r="AC11" s="17">
        <f t="shared" si="8"/>
        <v>0</v>
      </c>
      <c r="AD11" s="21"/>
      <c r="AE11" s="21"/>
      <c r="AF11" s="17">
        <f t="shared" si="9"/>
        <v>0</v>
      </c>
      <c r="AG11" s="21"/>
      <c r="AH11" s="21"/>
      <c r="AI11" s="17">
        <f t="shared" si="10"/>
        <v>0</v>
      </c>
      <c r="AJ11" s="21"/>
      <c r="AK11" s="21"/>
      <c r="AL11" s="17">
        <f t="shared" si="11"/>
        <v>0</v>
      </c>
      <c r="AM11" s="21"/>
      <c r="AN11" s="21"/>
      <c r="AO11" s="17">
        <f t="shared" si="12"/>
        <v>0</v>
      </c>
      <c r="AP11" s="21"/>
      <c r="AQ11" s="21"/>
      <c r="AR11" s="17">
        <f t="shared" si="13"/>
        <v>0</v>
      </c>
      <c r="AS11" s="21"/>
      <c r="AT11" s="21"/>
      <c r="AU11" s="50"/>
      <c r="AV11" s="21"/>
      <c r="AW11" s="45"/>
    </row>
    <row r="12" spans="1:49" x14ac:dyDescent="0.25">
      <c r="B12" s="52"/>
      <c r="C12" s="15"/>
      <c r="D12" s="15"/>
      <c r="E12" s="17">
        <f t="shared" si="0"/>
        <v>0</v>
      </c>
      <c r="F12" s="21"/>
      <c r="G12" s="21"/>
      <c r="H12" s="17">
        <f t="shared" si="1"/>
        <v>0</v>
      </c>
      <c r="I12" s="21"/>
      <c r="J12" s="21"/>
      <c r="K12" s="17">
        <f t="shared" si="2"/>
        <v>0</v>
      </c>
      <c r="L12" s="21"/>
      <c r="M12" s="21"/>
      <c r="N12" s="17">
        <f t="shared" si="3"/>
        <v>0</v>
      </c>
      <c r="O12" s="21"/>
      <c r="P12" s="21"/>
      <c r="Q12" s="17">
        <f t="shared" si="4"/>
        <v>0</v>
      </c>
      <c r="R12" s="21"/>
      <c r="S12" s="21"/>
      <c r="T12" s="17">
        <f t="shared" si="5"/>
        <v>0</v>
      </c>
      <c r="U12" s="21"/>
      <c r="V12" s="21"/>
      <c r="W12" s="17">
        <f t="shared" si="6"/>
        <v>0</v>
      </c>
      <c r="X12" s="21"/>
      <c r="Y12" s="21"/>
      <c r="Z12" s="17">
        <f t="shared" si="7"/>
        <v>0</v>
      </c>
      <c r="AA12" s="21"/>
      <c r="AB12" s="21"/>
      <c r="AC12" s="17">
        <f t="shared" si="8"/>
        <v>0</v>
      </c>
      <c r="AD12" s="21"/>
      <c r="AE12" s="21"/>
      <c r="AF12" s="17">
        <f t="shared" si="9"/>
        <v>0</v>
      </c>
      <c r="AG12" s="21"/>
      <c r="AH12" s="21"/>
      <c r="AI12" s="17">
        <f t="shared" si="10"/>
        <v>0</v>
      </c>
      <c r="AJ12" s="21"/>
      <c r="AK12" s="21"/>
      <c r="AL12" s="17">
        <f t="shared" si="11"/>
        <v>0</v>
      </c>
      <c r="AM12" s="21"/>
      <c r="AN12" s="21"/>
      <c r="AO12" s="17">
        <f t="shared" si="12"/>
        <v>0</v>
      </c>
      <c r="AP12" s="21"/>
      <c r="AQ12" s="21"/>
      <c r="AR12" s="17">
        <f t="shared" si="13"/>
        <v>0</v>
      </c>
      <c r="AS12" s="21"/>
      <c r="AT12" s="21"/>
      <c r="AU12" s="50"/>
      <c r="AV12" s="21"/>
      <c r="AW12" s="45"/>
    </row>
    <row r="13" spans="1:49" x14ac:dyDescent="0.25">
      <c r="B13" s="52"/>
      <c r="C13" s="15"/>
      <c r="D13" s="15"/>
      <c r="E13" s="17">
        <f t="shared" si="0"/>
        <v>0</v>
      </c>
      <c r="F13" s="21"/>
      <c r="G13" s="21"/>
      <c r="H13" s="17">
        <f t="shared" si="1"/>
        <v>0</v>
      </c>
      <c r="I13" s="21"/>
      <c r="J13" s="21"/>
      <c r="K13" s="17">
        <f t="shared" si="2"/>
        <v>0</v>
      </c>
      <c r="L13" s="21"/>
      <c r="M13" s="21"/>
      <c r="N13" s="17">
        <f t="shared" si="3"/>
        <v>0</v>
      </c>
      <c r="O13" s="21"/>
      <c r="P13" s="21"/>
      <c r="Q13" s="17">
        <f t="shared" si="4"/>
        <v>0</v>
      </c>
      <c r="R13" s="21"/>
      <c r="S13" s="21"/>
      <c r="T13" s="17">
        <f t="shared" si="5"/>
        <v>0</v>
      </c>
      <c r="U13" s="21"/>
      <c r="V13" s="21"/>
      <c r="W13" s="17">
        <f t="shared" si="6"/>
        <v>0</v>
      </c>
      <c r="X13" s="21"/>
      <c r="Y13" s="21"/>
      <c r="Z13" s="17">
        <f t="shared" si="7"/>
        <v>0</v>
      </c>
      <c r="AA13" s="21"/>
      <c r="AB13" s="21"/>
      <c r="AC13" s="17">
        <f t="shared" si="8"/>
        <v>0</v>
      </c>
      <c r="AD13" s="21"/>
      <c r="AE13" s="21"/>
      <c r="AF13" s="17">
        <f t="shared" si="9"/>
        <v>0</v>
      </c>
      <c r="AG13" s="21"/>
      <c r="AH13" s="21"/>
      <c r="AI13" s="17">
        <f t="shared" si="10"/>
        <v>0</v>
      </c>
      <c r="AJ13" s="21"/>
      <c r="AK13" s="21"/>
      <c r="AL13" s="17">
        <f t="shared" si="11"/>
        <v>0</v>
      </c>
      <c r="AM13" s="21"/>
      <c r="AN13" s="21"/>
      <c r="AO13" s="17">
        <f t="shared" si="12"/>
        <v>0</v>
      </c>
      <c r="AP13" s="21"/>
      <c r="AQ13" s="21"/>
      <c r="AR13" s="17">
        <f t="shared" si="13"/>
        <v>0</v>
      </c>
      <c r="AS13" s="21"/>
      <c r="AT13" s="21"/>
      <c r="AU13" s="50"/>
      <c r="AV13" s="21"/>
      <c r="AW13" s="45"/>
    </row>
    <row r="14" spans="1:49" x14ac:dyDescent="0.25">
      <c r="B14" s="52"/>
      <c r="C14" s="15"/>
      <c r="D14" s="15"/>
      <c r="E14" s="17">
        <f t="shared" si="0"/>
        <v>0</v>
      </c>
      <c r="F14" s="21"/>
      <c r="G14" s="21"/>
      <c r="H14" s="17">
        <f t="shared" si="1"/>
        <v>0</v>
      </c>
      <c r="I14" s="21"/>
      <c r="J14" s="21"/>
      <c r="K14" s="17">
        <f t="shared" si="2"/>
        <v>0</v>
      </c>
      <c r="L14" s="21"/>
      <c r="M14" s="21"/>
      <c r="N14" s="17">
        <f t="shared" si="3"/>
        <v>0</v>
      </c>
      <c r="O14" s="21"/>
      <c r="P14" s="21"/>
      <c r="Q14" s="17">
        <f t="shared" si="4"/>
        <v>0</v>
      </c>
      <c r="R14" s="21"/>
      <c r="S14" s="21"/>
      <c r="T14" s="17">
        <f t="shared" si="5"/>
        <v>0</v>
      </c>
      <c r="U14" s="21"/>
      <c r="V14" s="21"/>
      <c r="W14" s="17">
        <f t="shared" si="6"/>
        <v>0</v>
      </c>
      <c r="X14" s="21"/>
      <c r="Y14" s="21"/>
      <c r="Z14" s="17">
        <f t="shared" si="7"/>
        <v>0</v>
      </c>
      <c r="AA14" s="21"/>
      <c r="AB14" s="21"/>
      <c r="AC14" s="17">
        <f t="shared" si="8"/>
        <v>0</v>
      </c>
      <c r="AD14" s="21"/>
      <c r="AE14" s="21"/>
      <c r="AF14" s="17">
        <f t="shared" si="9"/>
        <v>0</v>
      </c>
      <c r="AG14" s="21"/>
      <c r="AH14" s="21"/>
      <c r="AI14" s="17">
        <f t="shared" si="10"/>
        <v>0</v>
      </c>
      <c r="AJ14" s="21"/>
      <c r="AK14" s="21"/>
      <c r="AL14" s="17">
        <f t="shared" si="11"/>
        <v>0</v>
      </c>
      <c r="AM14" s="21"/>
      <c r="AN14" s="21"/>
      <c r="AO14" s="17">
        <f t="shared" si="12"/>
        <v>0</v>
      </c>
      <c r="AP14" s="21"/>
      <c r="AQ14" s="21"/>
      <c r="AR14" s="17">
        <f t="shared" si="13"/>
        <v>0</v>
      </c>
      <c r="AS14" s="21"/>
      <c r="AT14" s="21"/>
      <c r="AU14" s="50"/>
      <c r="AV14" s="21"/>
      <c r="AW14" s="45"/>
    </row>
    <row r="15" spans="1:49" x14ac:dyDescent="0.25">
      <c r="B15" s="52"/>
      <c r="C15" s="15"/>
      <c r="D15" s="15"/>
      <c r="E15" s="17">
        <f t="shared" si="0"/>
        <v>0</v>
      </c>
      <c r="F15" s="21"/>
      <c r="G15" s="21"/>
      <c r="H15" s="17">
        <f t="shared" si="1"/>
        <v>0</v>
      </c>
      <c r="I15" s="21"/>
      <c r="J15" s="21"/>
      <c r="K15" s="17">
        <f t="shared" si="2"/>
        <v>0</v>
      </c>
      <c r="L15" s="21"/>
      <c r="M15" s="21"/>
      <c r="N15" s="17">
        <f t="shared" si="3"/>
        <v>0</v>
      </c>
      <c r="O15" s="21"/>
      <c r="P15" s="21"/>
      <c r="Q15" s="17">
        <f t="shared" si="4"/>
        <v>0</v>
      </c>
      <c r="R15" s="21"/>
      <c r="S15" s="21"/>
      <c r="T15" s="17">
        <f t="shared" si="5"/>
        <v>0</v>
      </c>
      <c r="U15" s="21"/>
      <c r="V15" s="21"/>
      <c r="W15" s="17">
        <f t="shared" si="6"/>
        <v>0</v>
      </c>
      <c r="X15" s="21"/>
      <c r="Y15" s="21"/>
      <c r="Z15" s="17">
        <f t="shared" si="7"/>
        <v>0</v>
      </c>
      <c r="AA15" s="21"/>
      <c r="AB15" s="21"/>
      <c r="AC15" s="17">
        <f t="shared" si="8"/>
        <v>0</v>
      </c>
      <c r="AD15" s="21"/>
      <c r="AE15" s="21"/>
      <c r="AF15" s="17">
        <f t="shared" si="9"/>
        <v>0</v>
      </c>
      <c r="AG15" s="21"/>
      <c r="AH15" s="21"/>
      <c r="AI15" s="17">
        <f t="shared" si="10"/>
        <v>0</v>
      </c>
      <c r="AJ15" s="21"/>
      <c r="AK15" s="21"/>
      <c r="AL15" s="17">
        <f t="shared" si="11"/>
        <v>0</v>
      </c>
      <c r="AM15" s="21"/>
      <c r="AN15" s="21"/>
      <c r="AO15" s="17">
        <f t="shared" si="12"/>
        <v>0</v>
      </c>
      <c r="AP15" s="21"/>
      <c r="AQ15" s="21"/>
      <c r="AR15" s="17">
        <f t="shared" si="13"/>
        <v>0</v>
      </c>
      <c r="AS15" s="21"/>
      <c r="AT15" s="21"/>
      <c r="AU15" s="50"/>
      <c r="AV15" s="21"/>
      <c r="AW15" s="45"/>
    </row>
    <row r="16" spans="1:49" x14ac:dyDescent="0.25">
      <c r="B16" s="53"/>
      <c r="C16" s="30"/>
      <c r="D16" s="30"/>
      <c r="E16" s="17">
        <f t="shared" si="0"/>
        <v>0</v>
      </c>
      <c r="F16" s="21"/>
      <c r="G16" s="21"/>
      <c r="H16" s="17">
        <f t="shared" si="1"/>
        <v>0</v>
      </c>
      <c r="I16" s="21"/>
      <c r="J16" s="21"/>
      <c r="K16" s="17">
        <f t="shared" si="2"/>
        <v>0</v>
      </c>
      <c r="L16" s="21"/>
      <c r="M16" s="21"/>
      <c r="N16" s="17">
        <f t="shared" si="3"/>
        <v>0</v>
      </c>
      <c r="O16" s="21"/>
      <c r="P16" s="21"/>
      <c r="Q16" s="17">
        <f t="shared" si="4"/>
        <v>0</v>
      </c>
      <c r="R16" s="21"/>
      <c r="S16" s="21"/>
      <c r="T16" s="17">
        <f t="shared" si="5"/>
        <v>0</v>
      </c>
      <c r="U16" s="21"/>
      <c r="V16" s="21"/>
      <c r="W16" s="17">
        <f t="shared" si="6"/>
        <v>0</v>
      </c>
      <c r="X16" s="21"/>
      <c r="Y16" s="21"/>
      <c r="Z16" s="17">
        <f t="shared" si="7"/>
        <v>0</v>
      </c>
      <c r="AA16" s="21"/>
      <c r="AB16" s="21"/>
      <c r="AC16" s="17">
        <f t="shared" si="8"/>
        <v>0</v>
      </c>
      <c r="AD16" s="21"/>
      <c r="AE16" s="21"/>
      <c r="AF16" s="17">
        <f t="shared" si="9"/>
        <v>0</v>
      </c>
      <c r="AG16" s="21"/>
      <c r="AH16" s="21"/>
      <c r="AI16" s="17">
        <f t="shared" si="10"/>
        <v>0</v>
      </c>
      <c r="AJ16" s="21"/>
      <c r="AK16" s="21"/>
      <c r="AL16" s="17">
        <f t="shared" si="11"/>
        <v>0</v>
      </c>
      <c r="AM16" s="21"/>
      <c r="AN16" s="21"/>
      <c r="AO16" s="17">
        <f t="shared" si="12"/>
        <v>0</v>
      </c>
      <c r="AP16" s="21"/>
      <c r="AQ16" s="21"/>
      <c r="AR16" s="17">
        <f t="shared" si="13"/>
        <v>0</v>
      </c>
      <c r="AS16" s="21"/>
      <c r="AT16" s="21"/>
      <c r="AU16" s="50"/>
      <c r="AV16" s="21"/>
      <c r="AW16" s="45"/>
    </row>
    <row r="17" spans="1:49" ht="17.25" customHeight="1" thickBot="1" x14ac:dyDescent="0.3">
      <c r="A17" s="28"/>
      <c r="B17" s="252" t="s">
        <v>12</v>
      </c>
      <c r="C17" s="253"/>
      <c r="D17" s="254"/>
      <c r="E17" s="48">
        <f>SUM(A8:A16)</f>
        <v>0</v>
      </c>
      <c r="F17" s="48">
        <f>SUM(F8:F16)</f>
        <v>0</v>
      </c>
      <c r="G17" s="48">
        <f t="shared" ref="G17:AT17" si="14">SUM(G8:G16)</f>
        <v>0</v>
      </c>
      <c r="H17" s="48">
        <f t="shared" si="14"/>
        <v>0</v>
      </c>
      <c r="I17" s="48">
        <f t="shared" si="14"/>
        <v>0</v>
      </c>
      <c r="J17" s="48">
        <f t="shared" si="14"/>
        <v>0</v>
      </c>
      <c r="K17" s="48">
        <f t="shared" si="14"/>
        <v>0</v>
      </c>
      <c r="L17" s="48">
        <f t="shared" si="14"/>
        <v>0</v>
      </c>
      <c r="M17" s="48">
        <f t="shared" si="14"/>
        <v>0</v>
      </c>
      <c r="N17" s="48">
        <f t="shared" si="14"/>
        <v>0</v>
      </c>
      <c r="O17" s="48">
        <f t="shared" si="14"/>
        <v>0</v>
      </c>
      <c r="P17" s="48">
        <f t="shared" si="14"/>
        <v>0</v>
      </c>
      <c r="Q17" s="48">
        <f t="shared" si="14"/>
        <v>0</v>
      </c>
      <c r="R17" s="48">
        <f t="shared" si="14"/>
        <v>0</v>
      </c>
      <c r="S17" s="48">
        <f t="shared" si="14"/>
        <v>0</v>
      </c>
      <c r="T17" s="48">
        <f t="shared" si="14"/>
        <v>0</v>
      </c>
      <c r="U17" s="48">
        <f t="shared" si="14"/>
        <v>0</v>
      </c>
      <c r="V17" s="48">
        <f t="shared" si="14"/>
        <v>0</v>
      </c>
      <c r="W17" s="48">
        <f t="shared" si="14"/>
        <v>0</v>
      </c>
      <c r="X17" s="48">
        <f t="shared" si="14"/>
        <v>0</v>
      </c>
      <c r="Y17" s="48">
        <f t="shared" si="14"/>
        <v>0</v>
      </c>
      <c r="Z17" s="48">
        <f t="shared" si="14"/>
        <v>0</v>
      </c>
      <c r="AA17" s="48">
        <f t="shared" si="14"/>
        <v>0</v>
      </c>
      <c r="AB17" s="48">
        <f t="shared" si="14"/>
        <v>0</v>
      </c>
      <c r="AC17" s="48">
        <f t="shared" si="14"/>
        <v>0</v>
      </c>
      <c r="AD17" s="48">
        <f t="shared" si="14"/>
        <v>0</v>
      </c>
      <c r="AE17" s="48">
        <f t="shared" si="14"/>
        <v>0</v>
      </c>
      <c r="AF17" s="48">
        <f t="shared" si="14"/>
        <v>0</v>
      </c>
      <c r="AG17" s="48">
        <f t="shared" si="14"/>
        <v>0</v>
      </c>
      <c r="AH17" s="48">
        <f t="shared" si="14"/>
        <v>0</v>
      </c>
      <c r="AI17" s="48">
        <f t="shared" si="14"/>
        <v>0</v>
      </c>
      <c r="AJ17" s="48">
        <f t="shared" si="14"/>
        <v>0</v>
      </c>
      <c r="AK17" s="48">
        <f t="shared" si="14"/>
        <v>0</v>
      </c>
      <c r="AL17" s="48">
        <f t="shared" si="14"/>
        <v>0</v>
      </c>
      <c r="AM17" s="48">
        <f t="shared" si="14"/>
        <v>0</v>
      </c>
      <c r="AN17" s="48">
        <f t="shared" si="14"/>
        <v>0</v>
      </c>
      <c r="AO17" s="48">
        <f t="shared" si="14"/>
        <v>0</v>
      </c>
      <c r="AP17" s="48">
        <f t="shared" si="14"/>
        <v>0</v>
      </c>
      <c r="AQ17" s="48">
        <f t="shared" si="14"/>
        <v>0</v>
      </c>
      <c r="AR17" s="48">
        <f t="shared" si="14"/>
        <v>0</v>
      </c>
      <c r="AS17" s="48">
        <f t="shared" si="14"/>
        <v>0</v>
      </c>
      <c r="AT17" s="48">
        <f t="shared" si="14"/>
        <v>0</v>
      </c>
      <c r="AU17" s="47" t="s">
        <v>45</v>
      </c>
      <c r="AV17" s="48" t="s">
        <v>45</v>
      </c>
      <c r="AW17" s="49" t="s">
        <v>45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2025-02-21T07:37:29Z</dcterms:modified>
</cp:coreProperties>
</file>