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4\30.11.2024թ\"/>
    </mc:Choice>
  </mc:AlternateContent>
  <xr:revisionPtr revIDLastSave="0" documentId="13_ncr:1_{96156AE3-C5F8-4A89-AC89-F0AFC6414836}" xr6:coauthVersionLast="46" xr6:coauthVersionMax="46" xr10:uidLastSave="{00000000-0000-0000-0000-000000000000}"/>
  <bookViews>
    <workbookView xWindow="-120" yWindow="-120" windowWidth="21840" windowHeight="1314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91029"/>
</workbook>
</file>

<file path=xl/calcChain.xml><?xml version="1.0" encoding="utf-8"?>
<calcChain xmlns="http://schemas.openxmlformats.org/spreadsheetml/2006/main">
  <c r="BN6" i="15" l="1"/>
  <c r="BX6" i="15" s="1"/>
  <c r="CC7" i="15" l="1"/>
  <c r="CD7" i="15"/>
  <c r="CC8" i="15"/>
  <c r="CD8" i="15"/>
  <c r="CC9" i="15"/>
  <c r="CD9" i="15"/>
  <c r="CC10" i="15"/>
  <c r="CD10" i="15"/>
  <c r="CC11" i="15"/>
  <c r="CD11" i="15"/>
  <c r="CC12" i="15"/>
  <c r="CD12" i="15"/>
  <c r="CC13" i="15"/>
  <c r="CD13" i="15"/>
  <c r="CC14" i="15"/>
  <c r="CD14" i="15"/>
  <c r="CC15" i="15"/>
  <c r="CD15" i="15"/>
  <c r="CC16" i="15"/>
  <c r="CD16" i="15"/>
  <c r="CC17" i="15"/>
  <c r="CD17" i="15"/>
  <c r="CL18" i="15" l="1"/>
  <c r="CK18" i="15"/>
  <c r="CA18" i="15" l="1"/>
  <c r="CA20" i="15" s="1"/>
  <c r="AA7" i="15" l="1"/>
  <c r="Y8" i="15"/>
  <c r="Y9" i="15"/>
  <c r="Y10" i="15"/>
  <c r="Y11" i="15"/>
  <c r="Y12" i="15"/>
  <c r="Y13" i="15"/>
  <c r="Y14" i="15"/>
  <c r="Y15" i="15"/>
  <c r="Y16" i="15"/>
  <c r="Y17" i="15"/>
  <c r="AC8" i="15"/>
  <c r="AD8" i="15"/>
  <c r="AC9" i="15"/>
  <c r="AD9" i="15"/>
  <c r="AC10" i="15"/>
  <c r="AD10" i="15"/>
  <c r="AC11" i="15"/>
  <c r="AD11" i="15"/>
  <c r="AC12" i="15"/>
  <c r="AD12" i="15"/>
  <c r="AC13" i="15"/>
  <c r="AD13" i="15"/>
  <c r="AC14" i="15"/>
  <c r="AD14" i="15"/>
  <c r="AC15" i="15"/>
  <c r="AD15" i="15"/>
  <c r="AC16" i="15"/>
  <c r="AD16" i="15"/>
  <c r="AC17" i="15"/>
  <c r="AD17" i="15"/>
  <c r="AD7" i="15"/>
  <c r="AC7" i="15"/>
  <c r="X8" i="15"/>
  <c r="X9" i="15"/>
  <c r="X10" i="15"/>
  <c r="X11" i="15"/>
  <c r="X12" i="15"/>
  <c r="X13" i="15"/>
  <c r="X14" i="15"/>
  <c r="X15" i="15"/>
  <c r="X16" i="15"/>
  <c r="X17" i="15"/>
  <c r="Y7" i="15"/>
  <c r="X7" i="15"/>
  <c r="AR18" i="15"/>
  <c r="AS18" i="15"/>
  <c r="W5" i="15"/>
  <c r="AG5" i="15" s="1"/>
  <c r="AQ5" i="15" s="1"/>
  <c r="BA5" i="15" s="1"/>
  <c r="BK5" i="15" s="1"/>
  <c r="BU5" i="15" s="1"/>
  <c r="CE5" i="15" s="1"/>
  <c r="CR5" i="15" s="1"/>
  <c r="V5" i="15"/>
  <c r="AF5" i="15" s="1"/>
  <c r="AP5" i="15" s="1"/>
  <c r="AZ5" i="15" s="1"/>
  <c r="BJ5" i="15" s="1"/>
  <c r="BT5" i="15" s="1"/>
  <c r="CD5" i="15" s="1"/>
  <c r="CQ5" i="15" s="1"/>
  <c r="S5" i="15"/>
  <c r="AC5" i="15" s="1"/>
  <c r="AM5" i="15" s="1"/>
  <c r="AW5" i="15" s="1"/>
  <c r="BG5" i="15" s="1"/>
  <c r="BQ5" i="15" s="1"/>
  <c r="CA5" i="15" s="1"/>
  <c r="CK5" i="15" s="1"/>
  <c r="N5" i="15"/>
  <c r="X5" i="15" s="1"/>
  <c r="AH5" i="15" s="1"/>
  <c r="AR5" i="15" s="1"/>
  <c r="BB5" i="15" s="1"/>
  <c r="BL5" i="15" s="1"/>
  <c r="BV5" i="15" s="1"/>
  <c r="CF5" i="15" s="1"/>
  <c r="CN18" i="15"/>
  <c r="CO18" i="15"/>
  <c r="L7" i="15" l="1"/>
  <c r="V12" i="15" l="1"/>
  <c r="W13" i="15" l="1"/>
  <c r="V13" i="15"/>
  <c r="CE17" i="15" l="1"/>
  <c r="K17" i="15"/>
  <c r="L9" i="15"/>
  <c r="W15" i="15" l="1"/>
  <c r="W11" i="15" l="1"/>
  <c r="CR11" i="15"/>
  <c r="BA15" i="15" l="1"/>
  <c r="CR13" i="15" l="1"/>
  <c r="L13" i="15"/>
  <c r="AQ15" i="15"/>
  <c r="K15" i="15"/>
  <c r="W8" i="15" l="1"/>
  <c r="W12" i="15" l="1"/>
  <c r="AZ12" i="15"/>
  <c r="K16" i="15" l="1"/>
  <c r="K14" i="15"/>
  <c r="K13" i="15"/>
  <c r="K12" i="15"/>
  <c r="K11" i="15"/>
  <c r="K8" i="15"/>
  <c r="V17" i="15" l="1"/>
  <c r="V11" i="15" l="1"/>
  <c r="AA14" i="15" l="1"/>
  <c r="BF7" i="15" l="1"/>
  <c r="AL7" i="15" l="1"/>
  <c r="U7" i="15"/>
  <c r="R7" i="15"/>
  <c r="P7" i="15"/>
  <c r="J7" i="15"/>
  <c r="G7" i="15"/>
  <c r="CP7" i="15" l="1"/>
  <c r="CJ7" i="15"/>
  <c r="BZ7" i="15"/>
  <c r="BI7" i="15"/>
  <c r="AV7" i="15"/>
  <c r="AQ7" i="15"/>
  <c r="AO7" i="15"/>
  <c r="AJ7" i="15"/>
  <c r="S6" i="15"/>
  <c r="AC6" i="15" s="1"/>
  <c r="AM6" i="15" s="1"/>
  <c r="AW6" i="15" s="1"/>
  <c r="BG6" i="15" s="1"/>
  <c r="BQ6" i="15" s="1"/>
  <c r="CA6" i="15" s="1"/>
  <c r="CK6" i="15" s="1"/>
  <c r="G8" i="15"/>
  <c r="G9" i="15"/>
  <c r="G10" i="15"/>
  <c r="G11" i="15"/>
  <c r="G12" i="15"/>
  <c r="G13" i="15"/>
  <c r="G14" i="15"/>
  <c r="G15" i="15"/>
  <c r="G16" i="15"/>
  <c r="G17" i="15"/>
  <c r="E7" i="15"/>
  <c r="J6" i="15"/>
  <c r="R6" i="15" s="1"/>
  <c r="U6" i="15" s="1"/>
  <c r="AB6" i="15" s="1"/>
  <c r="AE6" i="15" s="1"/>
  <c r="AL6" i="15" s="1"/>
  <c r="AO6" i="15" s="1"/>
  <c r="AV6" i="15" s="1"/>
  <c r="AY6" i="15" s="1"/>
  <c r="BI6" i="15" s="1"/>
  <c r="R13" i="15"/>
  <c r="U8" i="15"/>
  <c r="U9" i="15"/>
  <c r="U10" i="15"/>
  <c r="U11" i="15"/>
  <c r="U12" i="15"/>
  <c r="U13" i="15"/>
  <c r="U14" i="15"/>
  <c r="U15" i="15"/>
  <c r="U16" i="15"/>
  <c r="U17" i="15"/>
  <c r="I6" i="15"/>
  <c r="Q6" i="15" s="1"/>
  <c r="T6" i="15" s="1"/>
  <c r="AA6" i="15" s="1"/>
  <c r="AD6" i="15" s="1"/>
  <c r="AK6" i="15" s="1"/>
  <c r="AN6" i="15" s="1"/>
  <c r="AU6" i="15" s="1"/>
  <c r="AX6" i="15" s="1"/>
  <c r="BH6" i="15" s="1"/>
  <c r="BF6" i="15" l="1"/>
  <c r="BP6" i="15"/>
  <c r="BS6" i="15" s="1"/>
  <c r="BZ6" i="15" s="1"/>
  <c r="CC6" i="15" s="1"/>
  <c r="BE6" i="15"/>
  <c r="BO6" i="15"/>
  <c r="BR6" i="15" s="1"/>
  <c r="BY6" i="15" s="1"/>
  <c r="CB6" i="15" s="1"/>
  <c r="CN20" i="15"/>
  <c r="CI18" i="15"/>
  <c r="CI20" i="15" s="1"/>
  <c r="CG18" i="15"/>
  <c r="CG20" i="15" s="1"/>
  <c r="CF18" i="15"/>
  <c r="CF20" i="15" s="1"/>
  <c r="CB18" i="15"/>
  <c r="CB20" i="15" s="1"/>
  <c r="BY18" i="15"/>
  <c r="BY20" i="15" s="1"/>
  <c r="BW18" i="15"/>
  <c r="BW20" i="15" s="1"/>
  <c r="BV18" i="15"/>
  <c r="BR18" i="15"/>
  <c r="BQ18" i="15"/>
  <c r="BQ20" i="15" s="1"/>
  <c r="BN17" i="15"/>
  <c r="BO18" i="15"/>
  <c r="BO20" i="15" s="1"/>
  <c r="BM18" i="15"/>
  <c r="BM20" i="15" s="1"/>
  <c r="BL18" i="15"/>
  <c r="BL20" i="15" s="1"/>
  <c r="BI17" i="15"/>
  <c r="BJ17" i="15"/>
  <c r="BK17" i="15"/>
  <c r="BH18" i="15"/>
  <c r="BH20" i="15" s="1"/>
  <c r="BG18" i="15"/>
  <c r="BG20" i="15" s="1"/>
  <c r="BE18" i="15"/>
  <c r="BE20" i="15" s="1"/>
  <c r="BC18" i="15"/>
  <c r="BC20" i="15" s="1"/>
  <c r="BB18" i="15"/>
  <c r="BB20" i="15" s="1"/>
  <c r="AX18" i="15"/>
  <c r="AW18" i="15"/>
  <c r="AW20" i="15" s="1"/>
  <c r="AU18" i="15"/>
  <c r="AU20" i="15" s="1"/>
  <c r="AS20" i="15"/>
  <c r="AR20" i="15"/>
  <c r="AQ17" i="15"/>
  <c r="AN18" i="15"/>
  <c r="AM18" i="15"/>
  <c r="AK18" i="15"/>
  <c r="AK20" i="15" s="1"/>
  <c r="AJ17" i="15"/>
  <c r="AI18" i="15"/>
  <c r="AI20" i="15" s="1"/>
  <c r="AH18" i="15"/>
  <c r="AH20" i="15" s="1"/>
  <c r="AA17" i="15"/>
  <c r="V16" i="15"/>
  <c r="T18" i="15"/>
  <c r="T20" i="15" s="1"/>
  <c r="S18" i="15"/>
  <c r="S20" i="15" s="1"/>
  <c r="R17" i="15"/>
  <c r="Q18" i="15"/>
  <c r="N18" i="15"/>
  <c r="N20" i="15" s="1"/>
  <c r="O18" i="15"/>
  <c r="M18" i="15"/>
  <c r="M20" i="15" s="1"/>
  <c r="I18" i="15"/>
  <c r="I20" i="15" s="1"/>
  <c r="H18" i="15"/>
  <c r="BN7" i="15"/>
  <c r="AT17" i="15"/>
  <c r="BX18" i="15" l="1"/>
  <c r="BP20" i="15"/>
  <c r="AT20" i="15"/>
  <c r="CH20" i="15"/>
  <c r="AJ20" i="15"/>
  <c r="Q20" i="15"/>
  <c r="P18" i="15"/>
  <c r="V20" i="15"/>
  <c r="AJ18" i="15"/>
  <c r="AP18" i="15"/>
  <c r="AZ20" i="15"/>
  <c r="BZ18" i="15"/>
  <c r="AT18" i="15"/>
  <c r="BV20" i="15"/>
  <c r="BX20" i="15" s="1"/>
  <c r="CH18" i="15"/>
  <c r="O20" i="15"/>
  <c r="P20" i="15" s="1"/>
  <c r="BN20" i="15"/>
  <c r="CJ20" i="15"/>
  <c r="BD18" i="15"/>
  <c r="BD20" i="15"/>
  <c r="BF20" i="15"/>
  <c r="BF18" i="15"/>
  <c r="BN18" i="15"/>
  <c r="BT20" i="15"/>
  <c r="CJ18" i="15"/>
  <c r="R18" i="15"/>
  <c r="CJ6" i="15"/>
  <c r="CP6" i="15" s="1"/>
  <c r="CM6" i="15"/>
  <c r="CI6" i="15"/>
  <c r="CL6" i="15"/>
  <c r="BU18" i="15"/>
  <c r="BP18" i="15"/>
  <c r="BK20" i="15"/>
  <c r="AV20" i="15"/>
  <c r="AV18" i="15"/>
  <c r="AL20" i="15"/>
  <c r="AL18" i="15"/>
  <c r="CC20" i="15"/>
  <c r="CO20" i="15"/>
  <c r="AN20" i="15"/>
  <c r="AQ20" i="15" s="1"/>
  <c r="V18" i="15"/>
  <c r="CP18" i="15"/>
  <c r="CE20" i="15"/>
  <c r="CE18" i="15"/>
  <c r="BT18" i="15"/>
  <c r="BK18" i="15"/>
  <c r="BA18" i="15"/>
  <c r="AZ18" i="15"/>
  <c r="J18" i="15"/>
  <c r="CD18" i="15"/>
  <c r="CC18" i="15"/>
  <c r="BS18" i="15"/>
  <c r="BR20" i="15"/>
  <c r="BJ20" i="15"/>
  <c r="BI20" i="15"/>
  <c r="BJ18" i="15"/>
  <c r="BI18" i="15"/>
  <c r="AY18" i="15"/>
  <c r="AX20" i="15"/>
  <c r="AM20" i="15"/>
  <c r="AP20" i="15" s="1"/>
  <c r="AO18" i="15"/>
  <c r="AQ18" i="15"/>
  <c r="U20" i="15"/>
  <c r="U18" i="15"/>
  <c r="H20" i="15"/>
  <c r="R20" i="15" l="1"/>
  <c r="BZ20" i="15"/>
  <c r="CD20" i="15"/>
  <c r="CP20" i="15"/>
  <c r="AO20" i="15"/>
  <c r="BU20" i="15"/>
  <c r="BS20" i="15"/>
  <c r="BA20" i="15"/>
  <c r="AY20" i="15"/>
  <c r="J20" i="15"/>
  <c r="AT16" i="15"/>
  <c r="AT15" i="15"/>
  <c r="AT14" i="15" l="1"/>
  <c r="AT13" i="15"/>
  <c r="AT12" i="15" l="1"/>
  <c r="AT11" i="15"/>
  <c r="AQ10" i="15"/>
  <c r="AQ11" i="15"/>
  <c r="AT10" i="15" l="1"/>
  <c r="AT9" i="15" l="1"/>
  <c r="AT7" i="15"/>
  <c r="AF17" i="15" l="1"/>
  <c r="AJ16" i="15" l="1"/>
  <c r="AJ15" i="15"/>
  <c r="AJ14" i="15" l="1"/>
  <c r="AJ13" i="15"/>
  <c r="AJ12" i="15" l="1"/>
  <c r="F18" i="15"/>
  <c r="D18" i="15"/>
  <c r="C18" i="15"/>
  <c r="K18" i="15" s="1"/>
  <c r="AA11" i="15"/>
  <c r="AL11" i="15"/>
  <c r="AJ11" i="15"/>
  <c r="D20" i="15" l="1"/>
  <c r="E18" i="15"/>
  <c r="G18" i="15"/>
  <c r="C20" i="15"/>
  <c r="K20" i="15" s="1"/>
  <c r="F20" i="15"/>
  <c r="AD20" i="15"/>
  <c r="AD18" i="15"/>
  <c r="E20" i="15" l="1"/>
  <c r="G20" i="15"/>
  <c r="AA10" i="15" l="1"/>
  <c r="AL10" i="15"/>
  <c r="AJ10" i="15"/>
  <c r="AJ9" i="15" l="1"/>
  <c r="CR15" i="15" l="1"/>
  <c r="CQ15" i="15"/>
  <c r="CP15" i="15"/>
  <c r="CR14" i="15"/>
  <c r="CQ14" i="15"/>
  <c r="CP14" i="15"/>
  <c r="CQ13" i="15"/>
  <c r="CP13" i="15"/>
  <c r="CR12" i="15"/>
  <c r="CQ12" i="15"/>
  <c r="CP12" i="15"/>
  <c r="CQ11" i="15"/>
  <c r="CP11" i="15"/>
  <c r="CR10" i="15"/>
  <c r="CQ10" i="15"/>
  <c r="CP10" i="15"/>
  <c r="CR9" i="15"/>
  <c r="CQ9" i="15"/>
  <c r="CP9" i="15"/>
  <c r="CR8" i="15"/>
  <c r="CQ8" i="15"/>
  <c r="CP8" i="15"/>
  <c r="CR7" i="15"/>
  <c r="CQ7" i="15"/>
  <c r="CM15" i="15"/>
  <c r="CM14" i="15"/>
  <c r="CM13" i="15"/>
  <c r="CM12" i="15"/>
  <c r="CM11" i="15"/>
  <c r="CM10" i="15"/>
  <c r="CM9" i="15"/>
  <c r="CM8" i="15"/>
  <c r="CM7" i="15"/>
  <c r="CJ15" i="15"/>
  <c r="CJ14" i="15"/>
  <c r="CJ13" i="15"/>
  <c r="CJ12" i="15"/>
  <c r="CJ11" i="15"/>
  <c r="CJ10" i="15"/>
  <c r="CJ9" i="15"/>
  <c r="CJ8" i="15"/>
  <c r="CH15" i="15"/>
  <c r="CH14" i="15"/>
  <c r="CH13" i="15"/>
  <c r="CH12" i="15"/>
  <c r="CH11" i="15"/>
  <c r="CH10" i="15"/>
  <c r="CH9" i="15"/>
  <c r="CH8" i="15"/>
  <c r="CH7" i="15"/>
  <c r="CE15" i="15"/>
  <c r="CE14" i="15"/>
  <c r="CE13" i="15"/>
  <c r="CE12" i="15"/>
  <c r="CE11" i="15"/>
  <c r="CE10" i="15"/>
  <c r="CE9" i="15"/>
  <c r="CE8" i="15"/>
  <c r="CE7" i="15"/>
  <c r="BZ15" i="15"/>
  <c r="BZ14" i="15"/>
  <c r="BZ13" i="15"/>
  <c r="BZ12" i="15"/>
  <c r="BZ11" i="15"/>
  <c r="BZ10" i="15"/>
  <c r="BZ9" i="15"/>
  <c r="BZ8" i="15"/>
  <c r="BX15" i="15"/>
  <c r="BX14" i="15"/>
  <c r="BX13" i="15"/>
  <c r="BX12" i="15"/>
  <c r="BX11" i="15"/>
  <c r="BX10" i="15"/>
  <c r="BX9" i="15"/>
  <c r="BX8" i="15"/>
  <c r="BX7" i="15"/>
  <c r="BU15" i="15"/>
  <c r="BT15" i="15"/>
  <c r="BS15" i="15"/>
  <c r="BU14" i="15"/>
  <c r="BT14" i="15"/>
  <c r="BS14" i="15"/>
  <c r="BU13" i="15"/>
  <c r="BT13" i="15"/>
  <c r="BS13" i="15"/>
  <c r="BU12" i="15"/>
  <c r="BT12" i="15"/>
  <c r="BS12" i="15"/>
  <c r="BU11" i="15"/>
  <c r="BT11" i="15"/>
  <c r="BS11" i="15"/>
  <c r="BU10" i="15"/>
  <c r="BT10" i="15"/>
  <c r="BS10" i="15"/>
  <c r="BU9" i="15"/>
  <c r="BT9" i="15"/>
  <c r="BS9" i="15"/>
  <c r="BU8" i="15"/>
  <c r="BT8" i="15"/>
  <c r="BS8" i="15"/>
  <c r="BU7" i="15"/>
  <c r="BT7" i="15"/>
  <c r="BS7" i="15"/>
  <c r="BP15" i="15"/>
  <c r="BP14" i="15"/>
  <c r="BP13" i="15"/>
  <c r="BP12" i="15"/>
  <c r="BP11" i="15"/>
  <c r="BP10" i="15"/>
  <c r="BP9" i="15"/>
  <c r="BP7" i="15"/>
  <c r="BN15" i="15"/>
  <c r="BN14" i="15"/>
  <c r="BN13" i="15"/>
  <c r="BN12" i="15"/>
  <c r="BN11" i="15"/>
  <c r="BN10" i="15"/>
  <c r="BN9" i="15"/>
  <c r="BK15" i="15"/>
  <c r="BJ15" i="15"/>
  <c r="BI15" i="15"/>
  <c r="BK14" i="15"/>
  <c r="BJ14" i="15"/>
  <c r="BI14" i="15"/>
  <c r="BK13" i="15"/>
  <c r="BJ13" i="15"/>
  <c r="BI13" i="15"/>
  <c r="BK12" i="15"/>
  <c r="BJ12" i="15"/>
  <c r="BI12" i="15"/>
  <c r="BK11" i="15"/>
  <c r="BJ11" i="15"/>
  <c r="BI11" i="15"/>
  <c r="BK10" i="15"/>
  <c r="BJ10" i="15"/>
  <c r="BI10" i="15"/>
  <c r="BK9" i="15"/>
  <c r="BJ9" i="15"/>
  <c r="BI9" i="15"/>
  <c r="BK7" i="15"/>
  <c r="BJ7" i="15"/>
  <c r="BF16" i="15"/>
  <c r="BF15" i="15"/>
  <c r="BF14" i="15"/>
  <c r="BF13" i="15"/>
  <c r="BF12" i="15"/>
  <c r="BF11" i="15"/>
  <c r="BF10" i="15"/>
  <c r="BF9" i="15"/>
  <c r="BD15" i="15"/>
  <c r="BD14" i="15"/>
  <c r="BD13" i="15"/>
  <c r="BD12" i="15"/>
  <c r="BD11" i="15"/>
  <c r="BD10" i="15"/>
  <c r="BD9" i="15"/>
  <c r="BD8" i="15"/>
  <c r="BD7" i="15"/>
  <c r="AZ15" i="15"/>
  <c r="AY15" i="15"/>
  <c r="BA14" i="15"/>
  <c r="AZ14" i="15"/>
  <c r="AY14" i="15"/>
  <c r="BA13" i="15"/>
  <c r="AZ13" i="15"/>
  <c r="AY13" i="15"/>
  <c r="BA12" i="15"/>
  <c r="AY12" i="15"/>
  <c r="BA11" i="15"/>
  <c r="AZ11" i="15"/>
  <c r="AY11" i="15"/>
  <c r="BA10" i="15"/>
  <c r="AZ10" i="15"/>
  <c r="AY10" i="15"/>
  <c r="BA9" i="15"/>
  <c r="AZ9" i="15"/>
  <c r="AY9" i="15"/>
  <c r="BA8" i="15"/>
  <c r="AZ8" i="15"/>
  <c r="AY8" i="15"/>
  <c r="BA7" i="15"/>
  <c r="AZ7" i="15"/>
  <c r="AY7" i="15"/>
  <c r="AV15" i="15"/>
  <c r="AV14" i="15"/>
  <c r="AV13" i="15"/>
  <c r="AV12" i="15"/>
  <c r="AV11" i="15"/>
  <c r="AV10" i="15"/>
  <c r="AV9" i="15"/>
  <c r="AV8" i="15"/>
  <c r="AP15" i="15"/>
  <c r="AO15" i="15"/>
  <c r="AQ14" i="15"/>
  <c r="AP14" i="15"/>
  <c r="AO14" i="15"/>
  <c r="AQ13" i="15"/>
  <c r="AP13" i="15"/>
  <c r="AO13" i="15"/>
  <c r="AQ12" i="15"/>
  <c r="AP12" i="15"/>
  <c r="AO12" i="15"/>
  <c r="AP11" i="15"/>
  <c r="AO11" i="15"/>
  <c r="AP10" i="15"/>
  <c r="AO10" i="15"/>
  <c r="AQ9" i="15"/>
  <c r="AP9" i="15"/>
  <c r="AO9" i="15"/>
  <c r="AQ8" i="15"/>
  <c r="AP8" i="15"/>
  <c r="AO8" i="15"/>
  <c r="AP7" i="15"/>
  <c r="AL15" i="15"/>
  <c r="AL14" i="15"/>
  <c r="AL13" i="15"/>
  <c r="AL12" i="15"/>
  <c r="AL9" i="15"/>
  <c r="AL8" i="15"/>
  <c r="AA15" i="15"/>
  <c r="AA13" i="15"/>
  <c r="AA12" i="15"/>
  <c r="AG11" i="15"/>
  <c r="AB11" i="15"/>
  <c r="AA9" i="15"/>
  <c r="AF7" i="15"/>
  <c r="V8" i="15"/>
  <c r="W16" i="15"/>
  <c r="V15" i="15"/>
  <c r="W14" i="15"/>
  <c r="V14" i="15"/>
  <c r="W10" i="15"/>
  <c r="V10" i="15"/>
  <c r="W9" i="15"/>
  <c r="V9" i="15"/>
  <c r="W7" i="15"/>
  <c r="V7" i="15"/>
  <c r="R15" i="15"/>
  <c r="R14" i="15"/>
  <c r="R12" i="15"/>
  <c r="R11" i="15"/>
  <c r="R10" i="15"/>
  <c r="R9" i="15"/>
  <c r="R8" i="15"/>
  <c r="P17" i="15"/>
  <c r="P16" i="15"/>
  <c r="P15" i="15"/>
  <c r="P14" i="15"/>
  <c r="P13" i="15"/>
  <c r="P12" i="15"/>
  <c r="P11" i="15"/>
  <c r="P10" i="15"/>
  <c r="P9" i="15"/>
  <c r="L16" i="15"/>
  <c r="L15" i="15"/>
  <c r="L14" i="15"/>
  <c r="L12" i="15"/>
  <c r="L11" i="15"/>
  <c r="L10" i="15"/>
  <c r="K10" i="15"/>
  <c r="K9" i="15"/>
  <c r="K7" i="15"/>
  <c r="J16" i="15"/>
  <c r="J15" i="15"/>
  <c r="J14" i="15"/>
  <c r="J13" i="15"/>
  <c r="J12" i="15"/>
  <c r="J11" i="15"/>
  <c r="J10" i="15"/>
  <c r="J9" i="15"/>
  <c r="E15" i="15"/>
  <c r="E14" i="15"/>
  <c r="E13" i="15"/>
  <c r="E12" i="15"/>
  <c r="E11" i="15"/>
  <c r="E10" i="15"/>
  <c r="E9" i="15"/>
  <c r="E8" i="15"/>
  <c r="AT8" i="15"/>
  <c r="AA8" i="15"/>
  <c r="AA16" i="15"/>
  <c r="R16" i="15"/>
  <c r="CQ16" i="15"/>
  <c r="CM16" i="15"/>
  <c r="CH16" i="15"/>
  <c r="BT16" i="15"/>
  <c r="BS16" i="15"/>
  <c r="BJ16" i="15"/>
  <c r="BJ8" i="15"/>
  <c r="BI16" i="15"/>
  <c r="BI8" i="15"/>
  <c r="BF8" i="15"/>
  <c r="BD16" i="15"/>
  <c r="AZ16" i="15"/>
  <c r="AY16" i="15"/>
  <c r="AV16" i="15"/>
  <c r="AP16" i="15"/>
  <c r="AO16" i="15"/>
  <c r="CP16" i="15"/>
  <c r="CR16" i="15"/>
  <c r="CJ16" i="15"/>
  <c r="CE16" i="15"/>
  <c r="BZ16" i="15"/>
  <c r="BX16" i="15"/>
  <c r="BU16" i="15"/>
  <c r="BP16" i="15"/>
  <c r="BN16" i="15"/>
  <c r="BK16" i="15"/>
  <c r="BA16" i="15"/>
  <c r="AQ16" i="15"/>
  <c r="AL16" i="15"/>
  <c r="E16" i="15"/>
  <c r="L8" i="15"/>
  <c r="J8" i="15"/>
  <c r="BN8" i="15"/>
  <c r="AJ8" i="15"/>
  <c r="P8" i="15"/>
  <c r="E17" i="15"/>
  <c r="AZ17" i="15"/>
  <c r="BK8" i="15"/>
  <c r="BP8" i="15"/>
  <c r="BF17" i="15"/>
  <c r="BU17" i="15"/>
  <c r="CM17" i="15"/>
  <c r="BT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C15" i="21"/>
  <c r="CY16" i="21"/>
  <c r="CZ16" i="21"/>
  <c r="DB16" i="21" s="1"/>
  <c r="DA16" i="21"/>
  <c r="DC16" i="21"/>
  <c r="CY17" i="21"/>
  <c r="CZ17" i="21"/>
  <c r="DA17" i="21"/>
  <c r="DB17" i="21" s="1"/>
  <c r="DC17" i="21"/>
  <c r="CY18" i="21"/>
  <c r="CZ18" i="2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 s="1"/>
  <c r="DC21" i="21"/>
  <c r="CY22" i="21"/>
  <c r="CZ22" i="21"/>
  <c r="DA22" i="21"/>
  <c r="DC22" i="21"/>
  <c r="D23" i="21"/>
  <c r="E23" i="21"/>
  <c r="F23" i="21"/>
  <c r="G23" i="21"/>
  <c r="I23" i="21" s="1"/>
  <c r="H23" i="21"/>
  <c r="J23" i="21"/>
  <c r="K23" i="21"/>
  <c r="M23" i="21" s="1"/>
  <c r="L23" i="21"/>
  <c r="N23" i="21"/>
  <c r="O23" i="21"/>
  <c r="P23" i="21"/>
  <c r="R23" i="21"/>
  <c r="S23" i="21"/>
  <c r="T23" i="21"/>
  <c r="V23" i="21"/>
  <c r="W23" i="21"/>
  <c r="X23" i="21" s="1"/>
  <c r="Y23" i="21"/>
  <c r="Z23" i="21"/>
  <c r="AA23" i="21"/>
  <c r="AB23" i="21"/>
  <c r="AC23" i="21"/>
  <c r="AD23" i="21"/>
  <c r="AE23" i="21" s="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 s="1"/>
  <c r="AB15" i="20"/>
  <c r="F16" i="20"/>
  <c r="J16" i="20"/>
  <c r="K16" i="20"/>
  <c r="O16" i="20"/>
  <c r="S16" i="20"/>
  <c r="Y16" i="20"/>
  <c r="AB16" i="20"/>
  <c r="F17" i="20"/>
  <c r="J17" i="20"/>
  <c r="K17" i="20"/>
  <c r="L17" i="20" s="1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CA16" i="14" s="1"/>
  <c r="BZ16" i="14"/>
  <c r="CB16" i="14"/>
  <c r="U17" i="14"/>
  <c r="AD17" i="14"/>
  <c r="BZ17" i="14"/>
  <c r="CA17" i="14" s="1"/>
  <c r="CB17" i="14"/>
  <c r="U18" i="14"/>
  <c r="AD18" i="14"/>
  <c r="BY18" i="14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C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BX17" i="15"/>
  <c r="AV17" i="15"/>
  <c r="BS17" i="15"/>
  <c r="AO17" i="15"/>
  <c r="CJ17" i="15"/>
  <c r="W17" i="15"/>
  <c r="CR17" i="15"/>
  <c r="CH17" i="15"/>
  <c r="BD17" i="15"/>
  <c r="BA17" i="15"/>
  <c r="AL17" i="15"/>
  <c r="AP17" i="15"/>
  <c r="CZ23" i="21" l="1"/>
  <c r="DB23" i="21" s="1"/>
  <c r="CA18" i="14"/>
  <c r="Y13" i="20"/>
  <c r="CY23" i="21"/>
  <c r="CA15" i="14"/>
  <c r="DA23" i="21"/>
  <c r="AD22" i="14"/>
  <c r="K22" i="14"/>
  <c r="CA20" i="14"/>
  <c r="AH23" i="21"/>
  <c r="Q23" i="21"/>
  <c r="BZ22" i="14"/>
  <c r="CA14" i="14"/>
  <c r="V18" i="20"/>
  <c r="J18" i="20"/>
  <c r="DB22" i="21"/>
  <c r="L16" i="20"/>
  <c r="X18" i="15"/>
  <c r="X20" i="15" s="1"/>
  <c r="Y18" i="15"/>
  <c r="CA12" i="14"/>
  <c r="L14" i="20"/>
  <c r="L10" i="20"/>
  <c r="W18" i="20"/>
  <c r="U23" i="21"/>
  <c r="DB18" i="21"/>
  <c r="DB15" i="21"/>
  <c r="Z7" i="15"/>
  <c r="AG13" i="15"/>
  <c r="AE12" i="15"/>
  <c r="AE7" i="15"/>
  <c r="AB7" i="15"/>
  <c r="AG7" i="15"/>
  <c r="AE16" i="15"/>
  <c r="AF16" i="15"/>
  <c r="AG12" i="15"/>
  <c r="AF10" i="15"/>
  <c r="AC18" i="15"/>
  <c r="AC20" i="15" s="1"/>
  <c r="AE10" i="15"/>
  <c r="AG10" i="15"/>
  <c r="W18" i="15"/>
  <c r="W20" i="15" s="1"/>
  <c r="AF14" i="15"/>
  <c r="AE14" i="15"/>
  <c r="AB8" i="15"/>
  <c r="Z8" i="15"/>
  <c r="Z15" i="15"/>
  <c r="Z16" i="15"/>
  <c r="Z13" i="15"/>
  <c r="Z11" i="15"/>
  <c r="AF11" i="15"/>
  <c r="Z10" i="15"/>
  <c r="AF9" i="15"/>
  <c r="Z9" i="15"/>
  <c r="AF8" i="15"/>
  <c r="AF15" i="15"/>
  <c r="AB14" i="15"/>
  <c r="Z14" i="15"/>
  <c r="AF13" i="15"/>
  <c r="AA18" i="15"/>
  <c r="AF12" i="15"/>
  <c r="Z12" i="15"/>
  <c r="AB12" i="15"/>
  <c r="AG9" i="15"/>
  <c r="AB13" i="15"/>
  <c r="AG15" i="15"/>
  <c r="AB15" i="15"/>
  <c r="AB10" i="15"/>
  <c r="AB9" i="15"/>
  <c r="AE9" i="15"/>
  <c r="AE11" i="15"/>
  <c r="AE13" i="15"/>
  <c r="AG14" i="15"/>
  <c r="AE15" i="15"/>
  <c r="AB17" i="15"/>
  <c r="CP17" i="15"/>
  <c r="BZ17" i="15"/>
  <c r="AE8" i="15"/>
  <c r="CQ17" i="15"/>
  <c r="DC23" i="21"/>
  <c r="J17" i="15"/>
  <c r="AY17" i="15"/>
  <c r="X18" i="20"/>
  <c r="Y18" i="20" s="1"/>
  <c r="O18" i="20"/>
  <c r="AG8" i="15"/>
  <c r="L17" i="15"/>
  <c r="L18" i="15" s="1"/>
  <c r="L20" i="15" s="1"/>
  <c r="K18" i="20"/>
  <c r="L18" i="20" s="1"/>
  <c r="S18" i="20"/>
  <c r="BY22" i="14"/>
  <c r="CA22" i="14" s="1"/>
  <c r="AB16" i="15"/>
  <c r="AG16" i="15"/>
  <c r="BP17" i="15"/>
  <c r="BC22" i="14"/>
  <c r="CB22" i="14" s="1"/>
  <c r="R22" i="14"/>
  <c r="CA21" i="14"/>
  <c r="CA11" i="14"/>
  <c r="L13" i="20"/>
  <c r="Y12" i="20"/>
  <c r="Y9" i="20"/>
  <c r="DB14" i="21"/>
  <c r="Z17" i="15"/>
  <c r="Z18" i="15" l="1"/>
  <c r="Y20" i="15"/>
  <c r="Z20" i="15" s="1"/>
  <c r="AB18" i="15"/>
  <c r="AF18" i="15"/>
  <c r="AE18" i="15"/>
  <c r="AF20" i="15"/>
  <c r="AE20" i="15"/>
  <c r="AA20" i="15"/>
  <c r="AE17" i="15"/>
  <c r="AG17" i="15"/>
  <c r="AG18" i="15" s="1"/>
  <c r="AG20" i="15" s="1"/>
  <c r="AB20" i="15" l="1"/>
  <c r="CK20" i="15" l="1"/>
  <c r="CQ20" i="15" s="1"/>
  <c r="CQ18" i="15"/>
  <c r="CL20" i="15"/>
  <c r="CM18" i="15"/>
  <c r="CR18" i="15"/>
  <c r="CM20" i="15" l="1"/>
  <c r="CR20" i="15"/>
</calcChain>
</file>

<file path=xl/sharedStrings.xml><?xml version="1.0" encoding="utf-8"?>
<sst xmlns="http://schemas.openxmlformats.org/spreadsheetml/2006/main" count="421" uniqueCount="141">
  <si>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</si>
  <si>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</si>
  <si>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</si>
  <si>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</si>
  <si>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</si>
  <si>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</si>
  <si>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</si>
  <si>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</si>
  <si>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</si>
  <si>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</si>
  <si>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</si>
  <si>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</si>
  <si>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</si>
  <si>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</si>
  <si>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</si>
  <si>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</si>
  <si>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</si>
  <si>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</si>
  <si>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</si>
  <si>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</si>
  <si>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</si>
  <si>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</si>
  <si>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</si>
  <si>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</si>
  <si>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</si>
  <si>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</si>
  <si>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</si>
  <si>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</si>
  <si>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</si>
  <si>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</si>
  <si>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</si>
  <si>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</si>
  <si>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</si>
  <si>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</si>
  <si>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</si>
  <si>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</si>
  <si>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</si>
  <si>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</si>
  <si>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</si>
  <si>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</si>
  <si>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</si>
  <si>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</si>
  <si>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</si>
  <si>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</si>
  <si>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</si>
  <si>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</si>
  <si>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</si>
  <si>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</si>
  <si>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</si>
  <si>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</si>
  <si>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</si>
  <si>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</si>
  <si>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</si>
  <si>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</si>
  <si>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</si>
  <si>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</si>
  <si>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</si>
  <si>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</si>
  <si>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</si>
  <si>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</si>
  <si>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</si>
  <si>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</si>
  <si>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</si>
  <si>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</si>
  <si>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</si>
  <si>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</si>
  <si>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</si>
  <si>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</si>
  <si>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</si>
  <si>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</si>
  <si>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</si>
  <si>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</si>
  <si>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</si>
  <si>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</si>
  <si>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</si>
  <si>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</si>
  <si>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</si>
  <si>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</si>
  <si>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</si>
  <si>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</si>
  <si>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</si>
  <si>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</si>
  <si>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</si>
  <si>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</si>
  <si>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</si>
  <si>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</si>
  <si>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</si>
  <si>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</si>
  <si>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</si>
  <si>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</si>
  <si>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</si>
  <si>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</si>
  <si>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</si>
  <si>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</si>
  <si>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</si>
  <si>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</si>
  <si>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</si>
  <si>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</si>
  <si>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</si>
  <si>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</si>
  <si>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</si>
  <si>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</si>
  <si>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</si>
  <si>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</si>
  <si>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</si>
  <si>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</si>
  <si>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</si>
  <si>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</si>
  <si>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</si>
  <si>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</si>
  <si>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</si>
  <si>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</si>
  <si>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</si>
  <si>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</si>
  <si>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</si>
  <si>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</si>
  <si>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</si>
  <si>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</si>
  <si>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</si>
  <si>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</si>
  <si>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</si>
  <si>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</si>
  <si>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</si>
  <si>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</si>
  <si>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</si>
  <si>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</si>
  <si>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</si>
  <si>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</si>
  <si>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</si>
  <si>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2023թ.</t>
  </si>
  <si>
    <t>2024թ.</t>
  </si>
  <si>
    <t>2024թ. ծրագրի  աճը 2023թ.        ծրագրի համեմատ /%/</t>
  </si>
  <si>
    <t>2024թ. փաստ. աճը 2023թ. փաստ       համեմատ    /հազ. դրամ./</t>
  </si>
  <si>
    <t>այդ թվում` աղբահանության վճար  ծրագիր տարեկան  2024թ.</t>
  </si>
  <si>
    <t>Տեղական վճարներ</t>
  </si>
  <si>
    <t>Ֆինանսական համահարթեցման դոտացիա 2024թ.</t>
  </si>
  <si>
    <t>ՀՀ համայնքների  բյուջեների եկամուտների հավաքագրման վերաբերյալ 2023թ. և 2024թ. 11 ամիս</t>
  </si>
  <si>
    <t xml:space="preserve"> կատ. %-ը
տարեկան պլանի նկատմամբ</t>
  </si>
  <si>
    <t>աղբահանության վճար փաստ.
11 ամիս</t>
  </si>
  <si>
    <t xml:space="preserve">ծրագիր 
տարեկան 30.11.2024թ. դրությամբ                                                                                                         </t>
  </si>
  <si>
    <t xml:space="preserve">փաստ.                                  11 ամիս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</si>
</sst>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3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97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4" fillId="0" borderId="0" xfId="0" applyFont="1"/>
    <xf numFmtId="0" fontId="17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Fill="1" applyAlignment="1">
      <alignment horizontal="center"/>
    </xf>
    <xf numFmtId="165" fontId="16" fillId="8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165" fontId="16" fillId="15" borderId="3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1" fillId="0" borderId="0" xfId="0" applyFont="1" applyBorder="1" applyAlignment="1">
      <alignment horizontal="center" vertical="center"/>
    </xf>
    <xf numFmtId="3" fontId="41" fillId="0" borderId="0" xfId="0" applyNumberFormat="1" applyFont="1" applyAlignment="1">
      <alignment horizontal="center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6" xfId="0" applyNumberFormat="1" applyFont="1" applyFill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/>
    </xf>
    <xf numFmtId="3" fontId="17" fillId="0" borderId="0" xfId="0" applyNumberFormat="1" applyFont="1" applyBorder="1" applyAlignment="1"/>
    <xf numFmtId="0" fontId="17" fillId="0" borderId="10" xfId="0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165" fontId="16" fillId="15" borderId="29" xfId="0" applyNumberFormat="1" applyFont="1" applyFill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3" fontId="16" fillId="0" borderId="34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 vertical="center"/>
    </xf>
    <xf numFmtId="165" fontId="16" fillId="0" borderId="34" xfId="0" applyNumberFormat="1" applyFont="1" applyBorder="1" applyAlignment="1">
      <alignment horizontal="center" vertical="center"/>
    </xf>
    <xf numFmtId="165" fontId="17" fillId="0" borderId="11" xfId="0" applyNumberFormat="1" applyFont="1" applyFill="1" applyBorder="1" applyAlignment="1" applyProtection="1">
      <alignment horizontal="center" vertical="center" wrapText="1"/>
    </xf>
    <xf numFmtId="165" fontId="16" fillId="0" borderId="33" xfId="0" applyNumberFormat="1" applyFont="1" applyBorder="1" applyAlignment="1">
      <alignment horizontal="center"/>
    </xf>
    <xf numFmtId="165" fontId="17" fillId="0" borderId="10" xfId="0" applyNumberFormat="1" applyFont="1" applyFill="1" applyBorder="1" applyAlignment="1" applyProtection="1">
      <alignment horizontal="center" vertical="center" wrapText="1"/>
    </xf>
    <xf numFmtId="165" fontId="16" fillId="15" borderId="27" xfId="0" applyNumberFormat="1" applyFont="1" applyFill="1" applyBorder="1" applyAlignment="1">
      <alignment horizontal="center" vertical="center"/>
    </xf>
    <xf numFmtId="165" fontId="16" fillId="0" borderId="33" xfId="0" applyNumberFormat="1" applyFont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Border="1"/>
    <xf numFmtId="0" fontId="17" fillId="0" borderId="34" xfId="0" applyFont="1" applyBorder="1"/>
    <xf numFmtId="165" fontId="16" fillId="15" borderId="28" xfId="0" applyNumberFormat="1" applyFont="1" applyFill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15" borderId="1" xfId="0" applyFont="1" applyFill="1" applyBorder="1" applyAlignment="1">
      <alignment vertical="center"/>
    </xf>
    <xf numFmtId="0" fontId="17" fillId="0" borderId="1" xfId="0" applyFont="1" applyBorder="1"/>
    <xf numFmtId="165" fontId="17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0" fontId="16" fillId="14" borderId="10" xfId="0" applyFont="1" applyFill="1" applyBorder="1" applyAlignment="1">
      <alignment horizontal="center" vertical="center"/>
    </xf>
    <xf numFmtId="0" fontId="17" fillId="0" borderId="10" xfId="0" applyFont="1" applyBorder="1"/>
    <xf numFmtId="165" fontId="16" fillId="0" borderId="11" xfId="0" applyNumberFormat="1" applyFont="1" applyBorder="1" applyAlignment="1">
      <alignment horizontal="center" vertical="center"/>
    </xf>
    <xf numFmtId="0" fontId="16" fillId="14" borderId="12" xfId="0" applyFont="1" applyFill="1" applyBorder="1" applyAlignment="1">
      <alignment horizontal="center" vertical="center"/>
    </xf>
    <xf numFmtId="0" fontId="16" fillId="15" borderId="13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 wrapText="1"/>
    </xf>
    <xf numFmtId="165" fontId="17" fillId="0" borderId="22" xfId="0" applyNumberFormat="1" applyFont="1" applyFill="1" applyBorder="1" applyAlignment="1">
      <alignment horizontal="center" vertical="center"/>
    </xf>
    <xf numFmtId="165" fontId="17" fillId="0" borderId="24" xfId="0" applyNumberFormat="1" applyFont="1" applyFill="1" applyBorder="1" applyAlignment="1">
      <alignment horizontal="center" vertical="center"/>
    </xf>
    <xf numFmtId="165" fontId="17" fillId="0" borderId="38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 applyProtection="1">
      <alignment horizontal="center" vertical="center" wrapText="1"/>
    </xf>
    <xf numFmtId="165" fontId="17" fillId="0" borderId="26" xfId="0" applyNumberFormat="1" applyFont="1" applyFill="1" applyBorder="1" applyAlignment="1" applyProtection="1">
      <alignment horizontal="center" vertical="center" wrapText="1"/>
    </xf>
    <xf numFmtId="165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13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Border="1" applyAlignment="1" applyProtection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13" borderId="39" xfId="0" applyFont="1" applyFill="1" applyBorder="1" applyAlignment="1" applyProtection="1">
      <alignment horizontal="center" vertical="center" wrapText="1"/>
    </xf>
    <xf numFmtId="0" fontId="17" fillId="13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Border="1" applyAlignment="1" applyProtection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7" fillId="13" borderId="12" xfId="0" applyFont="1" applyFill="1" applyBorder="1" applyAlignment="1" applyProtection="1">
      <alignment horizontal="center" vertical="center" wrapText="1"/>
    </xf>
    <xf numFmtId="0" fontId="17" fillId="13" borderId="43" xfId="0" applyFont="1" applyFill="1" applyBorder="1" applyAlignment="1" applyProtection="1">
      <alignment horizontal="center" vertical="center" wrapText="1"/>
    </xf>
    <xf numFmtId="0" fontId="18" fillId="8" borderId="40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Fill="1"/>
    <xf numFmtId="165" fontId="16" fillId="0" borderId="3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17" fillId="8" borderId="32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6" fillId="14" borderId="35" xfId="0" applyFont="1" applyFill="1" applyBorder="1" applyAlignment="1">
      <alignment horizontal="center" vertical="center" wrapText="1"/>
    </xf>
    <xf numFmtId="0" fontId="16" fillId="14" borderId="36" xfId="0" applyFont="1" applyFill="1" applyBorder="1" applyAlignment="1">
      <alignment horizontal="center" vertical="center" wrapText="1"/>
    </xf>
    <xf numFmtId="0" fontId="16" fillId="14" borderId="37" xfId="0" applyFont="1" applyFill="1" applyBorder="1" applyAlignment="1">
      <alignment horizontal="center" vertical="center" wrapText="1"/>
    </xf>
    <xf numFmtId="0" fontId="16" fillId="8" borderId="27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14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0" fontId="16" fillId="14" borderId="14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14" borderId="30" xfId="0" applyFont="1" applyFill="1" applyBorder="1" applyAlignment="1">
      <alignment horizontal="center" vertical="center" wrapText="1"/>
    </xf>
    <xf numFmtId="0" fontId="17" fillId="14" borderId="25" xfId="0" applyFont="1" applyFill="1" applyBorder="1" applyAlignment="1">
      <alignment horizontal="center" vertical="center" wrapText="1"/>
    </xf>
    <xf numFmtId="0" fontId="17" fillId="14" borderId="31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10" borderId="5" xfId="0" applyFont="1" applyFill="1" applyBorder="1"/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 2" xfId="3" xr:uid="{00000000-0005-0000-0000-000006000000}"/>
    <cellStyle name="Обычный 3" xfId="4" xr:uid="{00000000-0005-0000-0000-000007000000}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R20"/>
  <sheetViews>
    <sheetView tabSelected="1" zoomScale="70" zoomScaleNormal="70" zoomScaleSheetLayoutView="110" workbookViewId="0">
      <pane xSplit="2" ySplit="6" topLeftCell="AP7" activePane="bottomRight" state="frozen"/>
      <selection pane="topRight" activeCell="C1" sqref="C1"/>
      <selection pane="bottomLeft" activeCell="A7" sqref="A7"/>
      <selection pane="bottomRight" activeCell="AX7" activeCellId="1" sqref="AN7 AX7"/>
    </sheetView>
  </sheetViews>
  <sheetFormatPr defaultRowHeight="17.25" x14ac:dyDescent="0.3"/>
  <cols>
    <col min="1" max="1" width="3.875" style="136" customWidth="1"/>
    <col min="2" max="2" width="19.375" style="136" customWidth="1"/>
    <col min="3" max="3" width="14.375" style="140" customWidth="1"/>
    <col min="4" max="4" width="14.875" style="140" customWidth="1"/>
    <col min="5" max="5" width="14.375" style="136" customWidth="1"/>
    <col min="6" max="6" width="16.5" style="140" customWidth="1"/>
    <col min="7" max="7" width="14.375" style="136" customWidth="1"/>
    <col min="8" max="8" width="18.625" style="140" customWidth="1"/>
    <col min="9" max="9" width="17" style="140" customWidth="1"/>
    <col min="10" max="10" width="15.5" style="136" customWidth="1"/>
    <col min="11" max="11" width="14.375" style="140" customWidth="1"/>
    <col min="12" max="12" width="15.5" style="140" customWidth="1"/>
    <col min="13" max="13" width="16.125" style="140" customWidth="1"/>
    <col min="14" max="14" width="18.125" style="140" customWidth="1"/>
    <col min="15" max="15" width="17.875" style="140" customWidth="1"/>
    <col min="16" max="16" width="12" style="140" customWidth="1"/>
    <col min="17" max="17" width="18.75" style="139" customWidth="1"/>
    <col min="18" max="18" width="16.25" style="140" customWidth="1"/>
    <col min="19" max="19" width="20.875" style="140" customWidth="1"/>
    <col min="20" max="20" width="18.625" style="140" customWidth="1"/>
    <col min="21" max="21" width="14.5" style="140" customWidth="1"/>
    <col min="22" max="22" width="15.625" style="140" customWidth="1"/>
    <col min="23" max="23" width="18.875" style="140" customWidth="1"/>
    <col min="24" max="24" width="17.25" style="139" customWidth="1"/>
    <col min="25" max="25" width="16.875" style="139" customWidth="1"/>
    <col min="26" max="26" width="17.625" style="139" customWidth="1"/>
    <col min="27" max="27" width="17.375" style="139" customWidth="1"/>
    <col min="28" max="28" width="16" style="139" customWidth="1"/>
    <col min="29" max="29" width="18" style="139" customWidth="1"/>
    <col min="30" max="30" width="18.75" style="139" customWidth="1"/>
    <col min="31" max="31" width="16" style="139" customWidth="1"/>
    <col min="32" max="32" width="16.375" style="139" customWidth="1"/>
    <col min="33" max="33" width="16.75" style="139" customWidth="1"/>
    <col min="34" max="34" width="17.5" style="140" customWidth="1"/>
    <col min="35" max="36" width="16.625" style="140" customWidth="1"/>
    <col min="37" max="37" width="17.125" style="163" customWidth="1"/>
    <col min="38" max="38" width="16.625" style="140" customWidth="1"/>
    <col min="39" max="39" width="17.375" style="140" customWidth="1"/>
    <col min="40" max="40" width="19" style="140" customWidth="1"/>
    <col min="41" max="41" width="17.5" style="140" customWidth="1"/>
    <col min="42" max="42" width="16" style="140" customWidth="1"/>
    <col min="43" max="43" width="16.625" style="140" customWidth="1"/>
    <col min="44" max="46" width="16.75" style="140" customWidth="1"/>
    <col min="47" max="47" width="16.75" style="163" customWidth="1"/>
    <col min="48" max="49" width="17.5" style="140" customWidth="1"/>
    <col min="50" max="50" width="17.75" style="140" customWidth="1"/>
    <col min="51" max="52" width="17.625" style="140" customWidth="1"/>
    <col min="53" max="53" width="16.75" style="140" customWidth="1"/>
    <col min="54" max="57" width="17.75" style="140" customWidth="1"/>
    <col min="58" max="58" width="13.5" style="140" customWidth="1"/>
    <col min="59" max="60" width="17.75" style="140" customWidth="1"/>
    <col min="61" max="61" width="16" style="140" customWidth="1"/>
    <col min="62" max="67" width="17.75" style="140" customWidth="1"/>
    <col min="68" max="68" width="16" style="140" customWidth="1"/>
    <col min="69" max="70" width="17.75" style="140" customWidth="1"/>
    <col min="71" max="71" width="16.375" style="140" customWidth="1"/>
    <col min="72" max="72" width="14.875" style="140" customWidth="1"/>
    <col min="73" max="73" width="17.75" style="140" customWidth="1"/>
    <col min="74" max="80" width="17.625" style="140" customWidth="1"/>
    <col min="81" max="81" width="12.75" style="140" customWidth="1"/>
    <col min="82" max="83" width="17.625" style="140" customWidth="1"/>
    <col min="84" max="84" width="15" style="140" customWidth="1"/>
    <col min="85" max="85" width="15.25" style="140" customWidth="1"/>
    <col min="86" max="86" width="10.125" style="140" customWidth="1"/>
    <col min="87" max="87" width="15" style="139" customWidth="1"/>
    <col min="88" max="88" width="11" style="140" customWidth="1"/>
    <col min="89" max="90" width="16.625" style="140" customWidth="1"/>
    <col min="91" max="91" width="8.875" style="140" customWidth="1"/>
    <col min="92" max="93" width="14.625" style="140" customWidth="1"/>
    <col min="94" max="94" width="11.625" style="140" customWidth="1"/>
    <col min="95" max="95" width="11" style="140" customWidth="1"/>
    <col min="96" max="96" width="11.5" style="140" customWidth="1"/>
    <col min="97" max="16384" width="9" style="136"/>
  </cols>
  <sheetData>
    <row r="1" spans="1:96" ht="18.75" customHeight="1" x14ac:dyDescent="0.3">
      <c r="B1" s="137"/>
      <c r="C1" s="269" t="s">
        <v>117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138"/>
      <c r="Y1" s="138"/>
      <c r="Z1" s="138"/>
      <c r="AA1" s="138"/>
      <c r="AB1" s="138"/>
      <c r="BV1" s="140" t="s">
        <v>124</v>
      </c>
    </row>
    <row r="2" spans="1:96" s="242" customFormat="1" ht="21.75" customHeight="1" x14ac:dyDescent="0.3">
      <c r="A2" s="236"/>
      <c r="B2" s="237"/>
      <c r="C2" s="278" t="s">
        <v>136</v>
      </c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238"/>
      <c r="AL2" s="141"/>
      <c r="AM2" s="141"/>
      <c r="AN2" s="239"/>
      <c r="AO2" s="239"/>
      <c r="AP2" s="239"/>
      <c r="AQ2" s="239"/>
      <c r="AR2" s="239"/>
      <c r="AS2" s="239"/>
      <c r="AT2" s="239"/>
      <c r="AU2" s="240"/>
      <c r="AV2" s="239"/>
      <c r="AW2" s="239"/>
      <c r="AX2" s="239"/>
      <c r="AY2" s="239"/>
      <c r="AZ2" s="239"/>
      <c r="BA2" s="239"/>
      <c r="BB2" s="239"/>
      <c r="BC2" s="239"/>
      <c r="BD2" s="239"/>
      <c r="BE2" s="270"/>
      <c r="BF2" s="270"/>
      <c r="BG2" s="270"/>
      <c r="BH2" s="270"/>
      <c r="BI2" s="270"/>
      <c r="BJ2" s="241"/>
      <c r="BK2" s="241"/>
      <c r="BL2" s="241"/>
      <c r="BM2" s="241"/>
      <c r="BN2" s="241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139"/>
      <c r="CG2" s="139"/>
      <c r="CH2" s="139"/>
      <c r="CI2" s="139"/>
      <c r="CJ2" s="139"/>
      <c r="CK2" s="139"/>
      <c r="CL2" s="139"/>
      <c r="CM2" s="139"/>
      <c r="CN2" s="139"/>
      <c r="CO2" s="139"/>
      <c r="CP2" s="139"/>
      <c r="CQ2" s="139"/>
      <c r="CR2" s="139"/>
    </row>
    <row r="3" spans="1:96" ht="13.5" customHeight="1" thickBot="1" x14ac:dyDescent="0.35">
      <c r="A3" s="142"/>
      <c r="B3" s="143"/>
      <c r="C3" s="172"/>
      <c r="D3" s="172"/>
      <c r="E3" s="173"/>
      <c r="F3" s="172"/>
      <c r="G3" s="173"/>
      <c r="H3" s="172"/>
      <c r="I3" s="172"/>
      <c r="J3" s="173"/>
      <c r="K3" s="284" t="s">
        <v>64</v>
      </c>
      <c r="L3" s="284"/>
      <c r="M3" s="284"/>
      <c r="N3" s="144"/>
      <c r="O3" s="144"/>
      <c r="P3" s="144"/>
      <c r="Q3" s="150"/>
      <c r="R3" s="144"/>
      <c r="S3" s="144"/>
      <c r="T3" s="144"/>
      <c r="U3" s="144"/>
      <c r="V3" s="284" t="s">
        <v>64</v>
      </c>
      <c r="W3" s="284"/>
      <c r="X3" s="145"/>
      <c r="Y3" s="145"/>
      <c r="Z3" s="145"/>
      <c r="AA3" s="145"/>
      <c r="AB3" s="145"/>
      <c r="AC3" s="146"/>
      <c r="AD3" s="146"/>
      <c r="AE3" s="146"/>
      <c r="AF3" s="296" t="s">
        <v>64</v>
      </c>
      <c r="AG3" s="296"/>
      <c r="AH3" s="147"/>
      <c r="AI3" s="147"/>
      <c r="AJ3" s="147"/>
      <c r="AK3" s="164"/>
      <c r="AL3" s="147"/>
      <c r="AM3" s="147"/>
      <c r="AN3" s="149"/>
      <c r="AO3" s="149"/>
      <c r="AP3" s="284" t="s">
        <v>64</v>
      </c>
      <c r="AQ3" s="284"/>
      <c r="AR3" s="148"/>
      <c r="AS3" s="148"/>
      <c r="AT3" s="148"/>
      <c r="AU3" s="165"/>
      <c r="AV3" s="148"/>
      <c r="AW3" s="148"/>
      <c r="AX3" s="149"/>
      <c r="AY3" s="149"/>
      <c r="AZ3" s="284" t="s">
        <v>64</v>
      </c>
      <c r="BA3" s="284"/>
      <c r="BB3" s="147"/>
      <c r="BC3" s="147"/>
      <c r="BD3" s="147"/>
      <c r="BE3" s="148"/>
      <c r="BF3" s="148"/>
      <c r="BG3" s="148"/>
      <c r="BH3" s="148"/>
      <c r="BI3" s="148"/>
      <c r="BJ3" s="284" t="s">
        <v>64</v>
      </c>
      <c r="BK3" s="284"/>
      <c r="BL3" s="149"/>
      <c r="BM3" s="149"/>
      <c r="BN3" s="149"/>
      <c r="BO3" s="148"/>
      <c r="BP3" s="148"/>
      <c r="BQ3" s="148"/>
      <c r="BR3" s="148"/>
      <c r="BS3" s="148"/>
      <c r="BT3" s="149"/>
      <c r="BU3" s="147" t="s">
        <v>64</v>
      </c>
      <c r="BV3" s="149"/>
      <c r="BW3" s="149"/>
      <c r="BX3" s="149"/>
      <c r="BY3" s="149"/>
      <c r="BZ3" s="148"/>
      <c r="CA3" s="148"/>
      <c r="CB3" s="148"/>
      <c r="CC3" s="284" t="s">
        <v>64</v>
      </c>
      <c r="CD3" s="284"/>
      <c r="CE3" s="284"/>
      <c r="CP3" s="284" t="s">
        <v>64</v>
      </c>
      <c r="CQ3" s="284"/>
      <c r="CR3" s="284"/>
    </row>
    <row r="4" spans="1:96" s="151" customFormat="1" ht="66" customHeight="1" x14ac:dyDescent="0.25">
      <c r="A4" s="287" t="s">
        <v>57</v>
      </c>
      <c r="B4" s="290" t="s">
        <v>56</v>
      </c>
      <c r="C4" s="295" t="s">
        <v>122</v>
      </c>
      <c r="D4" s="295"/>
      <c r="E4" s="295"/>
      <c r="F4" s="295"/>
      <c r="G4" s="295"/>
      <c r="H4" s="295"/>
      <c r="I4" s="295"/>
      <c r="J4" s="295"/>
      <c r="K4" s="295"/>
      <c r="L4" s="295"/>
      <c r="M4" s="275" t="s">
        <v>135</v>
      </c>
      <c r="N4" s="266" t="s">
        <v>116</v>
      </c>
      <c r="O4" s="266"/>
      <c r="P4" s="266"/>
      <c r="Q4" s="266"/>
      <c r="R4" s="266"/>
      <c r="S4" s="266"/>
      <c r="T4" s="266"/>
      <c r="U4" s="266"/>
      <c r="V4" s="266"/>
      <c r="W4" s="266"/>
      <c r="X4" s="297" t="s">
        <v>127</v>
      </c>
      <c r="Y4" s="298"/>
      <c r="Z4" s="298"/>
      <c r="AA4" s="298"/>
      <c r="AB4" s="298"/>
      <c r="AC4" s="298"/>
      <c r="AD4" s="298"/>
      <c r="AE4" s="298"/>
      <c r="AF4" s="298"/>
      <c r="AG4" s="299"/>
      <c r="AH4" s="259" t="s">
        <v>125</v>
      </c>
      <c r="AI4" s="260"/>
      <c r="AJ4" s="260"/>
      <c r="AK4" s="260"/>
      <c r="AL4" s="260"/>
      <c r="AM4" s="260"/>
      <c r="AN4" s="260"/>
      <c r="AO4" s="260"/>
      <c r="AP4" s="260"/>
      <c r="AQ4" s="261"/>
      <c r="AR4" s="259" t="s">
        <v>128</v>
      </c>
      <c r="AS4" s="260"/>
      <c r="AT4" s="260"/>
      <c r="AU4" s="260"/>
      <c r="AV4" s="260"/>
      <c r="AW4" s="260"/>
      <c r="AX4" s="260"/>
      <c r="AY4" s="260"/>
      <c r="AZ4" s="260"/>
      <c r="BA4" s="261"/>
      <c r="BB4" s="273" t="s">
        <v>39</v>
      </c>
      <c r="BC4" s="274"/>
      <c r="BD4" s="274"/>
      <c r="BE4" s="274"/>
      <c r="BF4" s="274"/>
      <c r="BG4" s="274"/>
      <c r="BH4" s="274"/>
      <c r="BI4" s="274"/>
      <c r="BJ4" s="274"/>
      <c r="BK4" s="275"/>
      <c r="BL4" s="259" t="s">
        <v>40</v>
      </c>
      <c r="BM4" s="260"/>
      <c r="BN4" s="260"/>
      <c r="BO4" s="260"/>
      <c r="BP4" s="260"/>
      <c r="BQ4" s="260"/>
      <c r="BR4" s="260"/>
      <c r="BS4" s="260"/>
      <c r="BT4" s="260"/>
      <c r="BU4" s="261"/>
      <c r="BV4" s="259" t="s">
        <v>41</v>
      </c>
      <c r="BW4" s="260"/>
      <c r="BX4" s="260"/>
      <c r="BY4" s="260"/>
      <c r="BZ4" s="260"/>
      <c r="CA4" s="260"/>
      <c r="CB4" s="260"/>
      <c r="CC4" s="260"/>
      <c r="CD4" s="260"/>
      <c r="CE4" s="261"/>
      <c r="CF4" s="265" t="s">
        <v>134</v>
      </c>
      <c r="CG4" s="266"/>
      <c r="CH4" s="266"/>
      <c r="CI4" s="266"/>
      <c r="CJ4" s="266"/>
      <c r="CK4" s="266"/>
      <c r="CL4" s="266"/>
      <c r="CM4" s="266"/>
      <c r="CN4" s="266"/>
      <c r="CO4" s="266"/>
      <c r="CP4" s="266"/>
      <c r="CQ4" s="266"/>
      <c r="CR4" s="267"/>
    </row>
    <row r="5" spans="1:96" s="142" customFormat="1" ht="42" customHeight="1" x14ac:dyDescent="0.25">
      <c r="A5" s="288"/>
      <c r="B5" s="291"/>
      <c r="C5" s="250" t="s">
        <v>129</v>
      </c>
      <c r="D5" s="250"/>
      <c r="E5" s="250"/>
      <c r="F5" s="250"/>
      <c r="G5" s="250"/>
      <c r="H5" s="268" t="s">
        <v>130</v>
      </c>
      <c r="I5" s="268"/>
      <c r="J5" s="268"/>
      <c r="K5" s="282" t="s">
        <v>131</v>
      </c>
      <c r="L5" s="282" t="s">
        <v>132</v>
      </c>
      <c r="M5" s="293"/>
      <c r="N5" s="263" t="str">
        <f>C5</f>
        <v>2023թ.</v>
      </c>
      <c r="O5" s="263"/>
      <c r="P5" s="263"/>
      <c r="Q5" s="263"/>
      <c r="R5" s="264"/>
      <c r="S5" s="268" t="str">
        <f>H5</f>
        <v>2024թ.</v>
      </c>
      <c r="T5" s="268"/>
      <c r="U5" s="268"/>
      <c r="V5" s="251" t="str">
        <f>K5</f>
        <v>2024թ. ծրագրի  աճը 2023թ.        ծրագրի համեմատ /%/</v>
      </c>
      <c r="W5" s="280" t="str">
        <f>L5</f>
        <v>2024թ. փաստ. աճը 2023թ. փաստ       համեմատ    /հազ. դրամ./</v>
      </c>
      <c r="X5" s="276" t="str">
        <f>N5</f>
        <v>2023թ.</v>
      </c>
      <c r="Y5" s="277"/>
      <c r="Z5" s="277"/>
      <c r="AA5" s="277"/>
      <c r="AB5" s="277"/>
      <c r="AC5" s="253" t="str">
        <f>S5</f>
        <v>2024թ.</v>
      </c>
      <c r="AD5" s="253"/>
      <c r="AE5" s="253"/>
      <c r="AF5" s="285" t="str">
        <f>V5</f>
        <v>2024թ. ծրագրի  աճը 2023թ.        ծրագրի համեմատ /%/</v>
      </c>
      <c r="AG5" s="255" t="str">
        <f>W5</f>
        <v>2024թ. փաստ. աճը 2023թ. փաստ       համեմատ    /հազ. դրամ./</v>
      </c>
      <c r="AH5" s="249" t="str">
        <f>X5</f>
        <v>2023թ.</v>
      </c>
      <c r="AI5" s="250"/>
      <c r="AJ5" s="250"/>
      <c r="AK5" s="250"/>
      <c r="AL5" s="250"/>
      <c r="AM5" s="268" t="str">
        <f>AC5</f>
        <v>2024թ.</v>
      </c>
      <c r="AN5" s="268"/>
      <c r="AO5" s="268"/>
      <c r="AP5" s="251" t="str">
        <f>AF5</f>
        <v>2024թ. ծրագրի  աճը 2023թ.        ծրագրի համեմատ /%/</v>
      </c>
      <c r="AQ5" s="257" t="str">
        <f>AG5</f>
        <v>2024թ. փաստ. աճը 2023թ. փաստ       համեմատ    /հազ. դրամ./</v>
      </c>
      <c r="AR5" s="262" t="str">
        <f>AH5</f>
        <v>2023թ.</v>
      </c>
      <c r="AS5" s="263"/>
      <c r="AT5" s="263"/>
      <c r="AU5" s="263"/>
      <c r="AV5" s="264"/>
      <c r="AW5" s="252" t="str">
        <f>AM5</f>
        <v>2024թ.</v>
      </c>
      <c r="AX5" s="253"/>
      <c r="AY5" s="254"/>
      <c r="AZ5" s="251" t="str">
        <f>AP5</f>
        <v>2024թ. ծրագրի  աճը 2023թ.        ծրագրի համեմատ /%/</v>
      </c>
      <c r="BA5" s="257" t="str">
        <f>AQ5</f>
        <v>2024թ. փաստ. աճը 2023թ. փաստ       համեմատ    /հազ. դրամ./</v>
      </c>
      <c r="BB5" s="249" t="str">
        <f>AR5</f>
        <v>2023թ.</v>
      </c>
      <c r="BC5" s="250"/>
      <c r="BD5" s="250"/>
      <c r="BE5" s="250"/>
      <c r="BF5" s="250"/>
      <c r="BG5" s="246" t="str">
        <f>AW5</f>
        <v>2024թ.</v>
      </c>
      <c r="BH5" s="246"/>
      <c r="BI5" s="246"/>
      <c r="BJ5" s="247" t="str">
        <f>AZ5</f>
        <v>2024թ. ծրագրի  աճը 2023թ.        ծրագրի համեմատ /%/</v>
      </c>
      <c r="BK5" s="271" t="str">
        <f>BA5</f>
        <v>2024թ. փաստ. աճը 2023թ. փաստ       համեմատ    /հազ. դրամ./</v>
      </c>
      <c r="BL5" s="249" t="str">
        <f>BB5</f>
        <v>2023թ.</v>
      </c>
      <c r="BM5" s="250"/>
      <c r="BN5" s="250"/>
      <c r="BO5" s="250"/>
      <c r="BP5" s="250"/>
      <c r="BQ5" s="268" t="str">
        <f>BG5</f>
        <v>2024թ.</v>
      </c>
      <c r="BR5" s="268"/>
      <c r="BS5" s="268"/>
      <c r="BT5" s="251" t="str">
        <f>BJ5</f>
        <v>2024թ. ծրագրի  աճը 2023թ.        ծրագրի համեմատ /%/</v>
      </c>
      <c r="BU5" s="257" t="str">
        <f>BK5</f>
        <v>2024թ. փաստ. աճը 2023թ. փաստ       համեմատ    /հազ. դրամ./</v>
      </c>
      <c r="BV5" s="249" t="str">
        <f>BL5</f>
        <v>2023թ.</v>
      </c>
      <c r="BW5" s="250"/>
      <c r="BX5" s="250"/>
      <c r="BY5" s="250"/>
      <c r="BZ5" s="250"/>
      <c r="CA5" s="268" t="str">
        <f>BQ5</f>
        <v>2024թ.</v>
      </c>
      <c r="CB5" s="268"/>
      <c r="CC5" s="268"/>
      <c r="CD5" s="251" t="str">
        <f>BT5</f>
        <v>2024թ. ծրագրի  աճը 2023թ.        ծրագրի համեմատ /%/</v>
      </c>
      <c r="CE5" s="257" t="str">
        <f>BU5</f>
        <v>2024թ. փաստ. աճը 2023թ. փաստ       համեմատ    /հազ. դրամ./</v>
      </c>
      <c r="CF5" s="262" t="str">
        <f>BV5</f>
        <v>2023թ.</v>
      </c>
      <c r="CG5" s="263"/>
      <c r="CH5" s="263"/>
      <c r="CI5" s="263"/>
      <c r="CJ5" s="264"/>
      <c r="CK5" s="268" t="str">
        <f>CA5</f>
        <v>2024թ.</v>
      </c>
      <c r="CL5" s="268"/>
      <c r="CM5" s="268"/>
      <c r="CN5" s="268"/>
      <c r="CO5" s="268"/>
      <c r="CP5" s="268"/>
      <c r="CQ5" s="251" t="str">
        <f>CD5</f>
        <v>2024թ. ծրագրի  աճը 2023թ.        ծրագրի համեմատ /%/</v>
      </c>
      <c r="CR5" s="257" t="str">
        <f>CE5</f>
        <v>2024թ. փաստ. աճը 2023թ. փաստ       համեմատ    /հազ. դրամ./</v>
      </c>
    </row>
    <row r="6" spans="1:96" s="142" customFormat="1" ht="199.5" customHeight="1" thickBot="1" x14ac:dyDescent="0.3">
      <c r="A6" s="289"/>
      <c r="B6" s="292"/>
      <c r="C6" s="225" t="s">
        <v>120</v>
      </c>
      <c r="D6" s="225" t="s">
        <v>121</v>
      </c>
      <c r="E6" s="226" t="s">
        <v>123</v>
      </c>
      <c r="F6" s="226" t="s">
        <v>140</v>
      </c>
      <c r="G6" s="227" t="s">
        <v>137</v>
      </c>
      <c r="H6" s="225" t="s">
        <v>139</v>
      </c>
      <c r="I6" s="226" t="str">
        <f>F6</f>
        <v xml:space="preserve">փաստ.                                  11 ամիս                                                </v>
      </c>
      <c r="J6" s="227" t="str">
        <f>G6</f>
        <v xml:space="preserve"> կատ. %-ը
տարեկան պլանի նկատմամբ</v>
      </c>
      <c r="K6" s="283"/>
      <c r="L6" s="283"/>
      <c r="M6" s="294"/>
      <c r="N6" s="228" t="s">
        <v>118</v>
      </c>
      <c r="O6" s="229" t="s">
        <v>119</v>
      </c>
      <c r="P6" s="230" t="s">
        <v>123</v>
      </c>
      <c r="Q6" s="230" t="str">
        <f>I6</f>
        <v xml:space="preserve">փաստ.                                  11 ամիս                                                </v>
      </c>
      <c r="R6" s="231" t="str">
        <f>J6</f>
        <v xml:space="preserve"> կատ. %-ը
տարեկան պլանի նկատմամբ</v>
      </c>
      <c r="S6" s="225" t="str">
        <f>H6</f>
        <v xml:space="preserve">ծրագիր 
տարեկան 30.11.2024թ. դրությամբ                                                                                                         </v>
      </c>
      <c r="T6" s="230" t="str">
        <f>Q6</f>
        <v xml:space="preserve">փաստ.                                  11 ամիս                                                </v>
      </c>
      <c r="U6" s="231" t="str">
        <f>R6</f>
        <v xml:space="preserve"> կատ. %-ը
տարեկան պլանի նկատմամբ</v>
      </c>
      <c r="V6" s="248"/>
      <c r="W6" s="281"/>
      <c r="X6" s="232" t="s">
        <v>118</v>
      </c>
      <c r="Y6" s="225" t="s">
        <v>119</v>
      </c>
      <c r="Z6" s="230" t="s">
        <v>123</v>
      </c>
      <c r="AA6" s="230" t="str">
        <f>T6</f>
        <v xml:space="preserve">փաստ.                                  11 ամիս                                                </v>
      </c>
      <c r="AB6" s="231" t="str">
        <f>U6</f>
        <v xml:space="preserve"> կատ. %-ը
տարեկան պլանի նկատմամբ</v>
      </c>
      <c r="AC6" s="225" t="str">
        <f>S6</f>
        <v xml:space="preserve">ծրագիր 
տարեկան 30.11.2024թ. դրությամբ                                                                                                         </v>
      </c>
      <c r="AD6" s="230" t="str">
        <f>AA6</f>
        <v xml:space="preserve">փաստ.                                  11 ամիս                                                </v>
      </c>
      <c r="AE6" s="231" t="str">
        <f>AB6</f>
        <v xml:space="preserve"> կատ. %-ը
տարեկան պլանի նկատմամբ</v>
      </c>
      <c r="AF6" s="286"/>
      <c r="AG6" s="256"/>
      <c r="AH6" s="232" t="s">
        <v>118</v>
      </c>
      <c r="AI6" s="229" t="s">
        <v>119</v>
      </c>
      <c r="AJ6" s="230" t="s">
        <v>123</v>
      </c>
      <c r="AK6" s="230" t="str">
        <f>AD6</f>
        <v xml:space="preserve">փաստ.                                  11 ամիս                                                </v>
      </c>
      <c r="AL6" s="231" t="str">
        <f>AE6</f>
        <v xml:space="preserve"> կատ. %-ը
տարեկան պլանի նկատմամբ</v>
      </c>
      <c r="AM6" s="225" t="str">
        <f>AC6</f>
        <v xml:space="preserve">ծրագիր 
տարեկան 30.11.2024թ. դրությամբ                                                                                                         </v>
      </c>
      <c r="AN6" s="230" t="str">
        <f>AK6</f>
        <v xml:space="preserve">փաստ.                                  11 ամիս                                                </v>
      </c>
      <c r="AO6" s="231" t="str">
        <f>AL6</f>
        <v xml:space="preserve"> կատ. %-ը
տարեկան պլանի նկատմամբ</v>
      </c>
      <c r="AP6" s="248"/>
      <c r="AQ6" s="258"/>
      <c r="AR6" s="233" t="s">
        <v>118</v>
      </c>
      <c r="AS6" s="229" t="s">
        <v>119</v>
      </c>
      <c r="AT6" s="230" t="s">
        <v>123</v>
      </c>
      <c r="AU6" s="230" t="str">
        <f>AN6</f>
        <v xml:space="preserve">փաստ.                                  11 ամիս                                                </v>
      </c>
      <c r="AV6" s="231" t="str">
        <f>AO6</f>
        <v xml:space="preserve"> կատ. %-ը
տարեկան պլանի նկատմամբ</v>
      </c>
      <c r="AW6" s="225" t="str">
        <f>AM6</f>
        <v xml:space="preserve">ծրագիր 
տարեկան 30.11.2024թ. դրությամբ                                                                                                         </v>
      </c>
      <c r="AX6" s="230" t="str">
        <f>AU6</f>
        <v xml:space="preserve">փաստ.                                  11 ամիս                                                </v>
      </c>
      <c r="AY6" s="227" t="str">
        <f>AV6</f>
        <v xml:space="preserve"> կատ. %-ը
տարեկան պլանի նկատմամբ</v>
      </c>
      <c r="AZ6" s="248"/>
      <c r="BA6" s="258"/>
      <c r="BB6" s="233" t="s">
        <v>118</v>
      </c>
      <c r="BC6" s="229" t="s">
        <v>119</v>
      </c>
      <c r="BD6" s="230" t="s">
        <v>123</v>
      </c>
      <c r="BE6" s="230" t="str">
        <f>BH6</f>
        <v xml:space="preserve">փաստ.                                  11 ամիս                                                </v>
      </c>
      <c r="BF6" s="231" t="str">
        <f>BI6</f>
        <v xml:space="preserve"> կատ. %-ը
տարեկան պլանի նկատմամբ</v>
      </c>
      <c r="BG6" s="225" t="str">
        <f>AW6</f>
        <v xml:space="preserve">ծրագիր 
տարեկան 30.11.2024թ. դրությամբ                                                                                                         </v>
      </c>
      <c r="BH6" s="230" t="str">
        <f>AX6</f>
        <v xml:space="preserve">փաստ.                                  11 ամիս                                                </v>
      </c>
      <c r="BI6" s="231" t="str">
        <f>AY6</f>
        <v xml:space="preserve"> կատ. %-ը
տարեկան պլանի նկատմամբ</v>
      </c>
      <c r="BJ6" s="248"/>
      <c r="BK6" s="272"/>
      <c r="BL6" s="233" t="s">
        <v>118</v>
      </c>
      <c r="BM6" s="225" t="s">
        <v>119</v>
      </c>
      <c r="BN6" s="230" t="str">
        <f>BD6</f>
        <v>կատ. %-ը տարեկան պլանի նկատմամբ</v>
      </c>
      <c r="BO6" s="230" t="str">
        <f>BH6</f>
        <v xml:space="preserve">փաստ.                                  11 ամիս                                                </v>
      </c>
      <c r="BP6" s="231" t="str">
        <f>BI6</f>
        <v xml:space="preserve"> կատ. %-ը
տարեկան պլանի նկատմամբ</v>
      </c>
      <c r="BQ6" s="225" t="str">
        <f>BG6</f>
        <v xml:space="preserve">ծրագիր 
տարեկան 30.11.2024թ. դրությամբ                                                                                                         </v>
      </c>
      <c r="BR6" s="230" t="str">
        <f>BO6</f>
        <v xml:space="preserve">փաստ.                                  11 ամիս                                                </v>
      </c>
      <c r="BS6" s="231" t="str">
        <f>BP6</f>
        <v xml:space="preserve"> կատ. %-ը
տարեկան պլանի նկատմամբ</v>
      </c>
      <c r="BT6" s="248"/>
      <c r="BU6" s="258"/>
      <c r="BV6" s="232" t="s">
        <v>118</v>
      </c>
      <c r="BW6" s="229" t="s">
        <v>119</v>
      </c>
      <c r="BX6" s="230" t="str">
        <f>BN6</f>
        <v>կատ. %-ը տարեկան պլանի նկատմամբ</v>
      </c>
      <c r="BY6" s="230" t="str">
        <f>BR6</f>
        <v xml:space="preserve">փաստ.                                  11 ամիս                                                </v>
      </c>
      <c r="BZ6" s="231" t="str">
        <f>BS6</f>
        <v xml:space="preserve"> կատ. %-ը
տարեկան պլանի նկատմամբ</v>
      </c>
      <c r="CA6" s="225" t="str">
        <f>BQ6</f>
        <v xml:space="preserve">ծրագիր 
տարեկան 30.11.2024թ. դրությամբ                                                                                                         </v>
      </c>
      <c r="CB6" s="230" t="str">
        <f>BY6</f>
        <v xml:space="preserve">փաստ.                                  11 ամիս                                                </v>
      </c>
      <c r="CC6" s="231" t="str">
        <f>BZ6</f>
        <v xml:space="preserve"> կատ. %-ը
տարեկան պլանի նկատմամբ</v>
      </c>
      <c r="CD6" s="248"/>
      <c r="CE6" s="258"/>
      <c r="CF6" s="232" t="s">
        <v>118</v>
      </c>
      <c r="CG6" s="229" t="s">
        <v>119</v>
      </c>
      <c r="CH6" s="230" t="s">
        <v>123</v>
      </c>
      <c r="CI6" s="230" t="str">
        <f>CB6</f>
        <v xml:space="preserve">փաստ.                                  11 ամիս                                                </v>
      </c>
      <c r="CJ6" s="234" t="str">
        <f>CC6</f>
        <v xml:space="preserve"> կատ. %-ը
տարեկան պլանի նկատմամբ</v>
      </c>
      <c r="CK6" s="229" t="str">
        <f>CA6</f>
        <v xml:space="preserve">ծրագիր 
տարեկան 30.11.2024թ. դրությամբ                                                                                                         </v>
      </c>
      <c r="CL6" s="230" t="str">
        <f>CB6</f>
        <v xml:space="preserve">փաստ.                                  11 ամիս                                                </v>
      </c>
      <c r="CM6" s="231" t="str">
        <f>CC6</f>
        <v xml:space="preserve"> կատ. %-ը
տարեկան պլանի նկատմամբ</v>
      </c>
      <c r="CN6" s="235" t="s">
        <v>133</v>
      </c>
      <c r="CO6" s="235" t="s">
        <v>138</v>
      </c>
      <c r="CP6" s="234" t="str">
        <f>CJ6</f>
        <v xml:space="preserve"> կատ. %-ը
տարեկան պլանի նկատմամբ</v>
      </c>
      <c r="CQ6" s="248"/>
      <c r="CR6" s="258"/>
    </row>
    <row r="7" spans="1:96" s="158" customFormat="1" ht="39" customHeight="1" x14ac:dyDescent="0.25">
      <c r="A7" s="214">
        <v>1</v>
      </c>
      <c r="B7" s="215" t="s">
        <v>58</v>
      </c>
      <c r="C7" s="216">
        <v>112862236.90000001</v>
      </c>
      <c r="D7" s="216">
        <v>113908773.89999999</v>
      </c>
      <c r="E7" s="216">
        <f t="shared" ref="E7:E18" si="0">D7/C7*100</f>
        <v>100.92726941158119</v>
      </c>
      <c r="F7" s="216">
        <v>92024734.199999988</v>
      </c>
      <c r="G7" s="216">
        <f t="shared" ref="G7:G18" si="1">F7/C7*100</f>
        <v>81.537223368642969</v>
      </c>
      <c r="H7" s="216">
        <v>123266166.30000001</v>
      </c>
      <c r="I7" s="216">
        <v>94234871.699999988</v>
      </c>
      <c r="J7" s="216">
        <f t="shared" ref="J7:J18" si="2">I7/H7*100</f>
        <v>76.448286280482762</v>
      </c>
      <c r="K7" s="216">
        <f t="shared" ref="K7:K18" si="3">H7/C7*100-100</f>
        <v>9.2182555350362776</v>
      </c>
      <c r="L7" s="216">
        <f t="shared" ref="L7:L17" si="4">I7-F7</f>
        <v>2210137.5</v>
      </c>
      <c r="M7" s="217">
        <v>8436821.9433568399</v>
      </c>
      <c r="N7" s="218">
        <v>44340960.200000003</v>
      </c>
      <c r="O7" s="216">
        <v>49769422</v>
      </c>
      <c r="P7" s="216">
        <f t="shared" ref="P7:P18" si="5">O7/N7*100</f>
        <v>112.24254453560525</v>
      </c>
      <c r="Q7" s="216">
        <v>38313912.400000006</v>
      </c>
      <c r="R7" s="216">
        <f t="shared" ref="R7:R18" si="6">Q7/N7*100</f>
        <v>86.40749371954287</v>
      </c>
      <c r="S7" s="216">
        <v>62917314.900000006</v>
      </c>
      <c r="T7" s="216">
        <v>59470364</v>
      </c>
      <c r="U7" s="216">
        <f t="shared" ref="U7:U18" si="7">T7/S7*100</f>
        <v>94.52145898870836</v>
      </c>
      <c r="V7" s="216">
        <f t="shared" ref="V7:V18" si="8">S7/N7*100-100</f>
        <v>41.894344678625174</v>
      </c>
      <c r="W7" s="219">
        <f t="shared" ref="W7:W17" si="9">T7-Q7</f>
        <v>21156451.599999994</v>
      </c>
      <c r="X7" s="220">
        <f t="shared" ref="X7:X17" si="10">AH7+AR7+BB7+BL7+BV7</f>
        <v>29204167.100000001</v>
      </c>
      <c r="Y7" s="216">
        <f t="shared" ref="Y7:Y17" si="11">AI7+AS7+BC7+BM7+BW7</f>
        <v>28902765.099999998</v>
      </c>
      <c r="Z7" s="216">
        <f t="shared" ref="Z7:Z18" si="12">Y7/X7*100</f>
        <v>98.967948652779754</v>
      </c>
      <c r="AA7" s="216">
        <f t="shared" ref="AA7:AA17" si="13">AK7+AU7+BE7+BO7+BY7</f>
        <v>24170540.200000003</v>
      </c>
      <c r="AB7" s="216">
        <f t="shared" ref="AB7:AB18" si="14">AA7/X7*100</f>
        <v>82.764011441367231</v>
      </c>
      <c r="AC7" s="216">
        <f t="shared" ref="AC7:AC17" si="15">AM7+AW7+BG7+BQ7+CA7</f>
        <v>40511545.300000004</v>
      </c>
      <c r="AD7" s="216">
        <f t="shared" ref="AD7:AD17" si="16">AN7+AX7+BH7+BR7+CB7</f>
        <v>39843799.899999999</v>
      </c>
      <c r="AE7" s="216">
        <f t="shared" ref="AE7:AE18" si="17">AD7/AC7*100</f>
        <v>98.351715800878111</v>
      </c>
      <c r="AF7" s="216">
        <f t="shared" ref="AF7:AF18" si="18">AC7/X7*100-100</f>
        <v>38.718372488698719</v>
      </c>
      <c r="AG7" s="221">
        <f t="shared" ref="AG7:AG17" si="19">AD7-AA7</f>
        <v>15673259.699999996</v>
      </c>
      <c r="AH7" s="220">
        <v>10531506.200000001</v>
      </c>
      <c r="AI7" s="216">
        <v>9511314.6000000015</v>
      </c>
      <c r="AJ7" s="216">
        <f t="shared" ref="AJ7:AJ18" si="20">AI7/AH7*100</f>
        <v>90.312956374654192</v>
      </c>
      <c r="AK7" s="216">
        <v>7751066.7000000011</v>
      </c>
      <c r="AL7" s="216">
        <f t="shared" ref="AL7:AL18" si="21">AK7/AH7*100</f>
        <v>73.598842870167985</v>
      </c>
      <c r="AM7" s="216">
        <v>12869578.100000001</v>
      </c>
      <c r="AN7" s="216">
        <v>11429420.100000001</v>
      </c>
      <c r="AO7" s="216">
        <f t="shared" ref="AO7:AO18" si="22">AN7/AM7*100</f>
        <v>88.809594309855427</v>
      </c>
      <c r="AP7" s="216">
        <f t="shared" ref="AP7:AP18" si="23">AM7/AH7*100-100</f>
        <v>22.200736111231663</v>
      </c>
      <c r="AQ7" s="221">
        <f t="shared" ref="AQ7:AQ18" si="24">AN7-AK7</f>
        <v>3678353.4000000004</v>
      </c>
      <c r="AR7" s="220">
        <v>12749719.899999999</v>
      </c>
      <c r="AS7" s="216">
        <v>12363452.099999998</v>
      </c>
      <c r="AT7" s="216">
        <f t="shared" ref="AT7:AT18" si="25">+AS7/AR7*100</f>
        <v>96.970382070903369</v>
      </c>
      <c r="AU7" s="216">
        <v>9992701.5</v>
      </c>
      <c r="AV7" s="216">
        <f t="shared" ref="AV7:AV18" si="26">AU7/AR7*100</f>
        <v>78.375851221641355</v>
      </c>
      <c r="AW7" s="216">
        <v>13295706.4</v>
      </c>
      <c r="AX7" s="216">
        <v>10267572.6</v>
      </c>
      <c r="AY7" s="216">
        <f t="shared" ref="AY7:AY18" si="27">AX7/AW7*100</f>
        <v>77.224724216232687</v>
      </c>
      <c r="AZ7" s="222">
        <f t="shared" ref="AZ7:AZ18" si="28">AW7/AR7*100-100</f>
        <v>4.2823411359805874</v>
      </c>
      <c r="BA7" s="223">
        <f t="shared" ref="BA7:BA18" si="29">AX7-AU7</f>
        <v>274871.09999999963</v>
      </c>
      <c r="BB7" s="220">
        <v>3574532.5</v>
      </c>
      <c r="BC7" s="216">
        <v>4754068.8999999994</v>
      </c>
      <c r="BD7" s="222">
        <f t="shared" ref="BD7:BD18" si="30">BC7/BB7*100</f>
        <v>132.9983403424084</v>
      </c>
      <c r="BE7" s="216">
        <v>4418633.6999999993</v>
      </c>
      <c r="BF7" s="216">
        <f t="shared" ref="BF7:BF18" si="31">BE7/BB7*100</f>
        <v>123.61431040282889</v>
      </c>
      <c r="BG7" s="216">
        <v>11569619.1</v>
      </c>
      <c r="BH7" s="216">
        <v>15832696.800000001</v>
      </c>
      <c r="BI7" s="216">
        <f t="shared" ref="BI7:BI18" si="32">BH7/BG7*100</f>
        <v>136.84717416496451</v>
      </c>
      <c r="BJ7" s="216">
        <f t="shared" ref="BJ7:BJ18" si="33">BG7/BB7*100-100</f>
        <v>223.66803491085898</v>
      </c>
      <c r="BK7" s="221">
        <f t="shared" ref="BK7:BK18" si="34">BH7-BE7</f>
        <v>11414063.100000001</v>
      </c>
      <c r="BL7" s="220">
        <v>500000</v>
      </c>
      <c r="BM7" s="216">
        <v>778024.5</v>
      </c>
      <c r="BN7" s="216">
        <f t="shared" ref="BN7:BN18" si="35">BM7/BL7*100</f>
        <v>155.60490000000001</v>
      </c>
      <c r="BO7" s="216">
        <v>711526.1</v>
      </c>
      <c r="BP7" s="216">
        <f t="shared" ref="BP7:BP18" si="36">BO7/BL7*100</f>
        <v>142.30521999999999</v>
      </c>
      <c r="BQ7" s="216">
        <v>584208.6</v>
      </c>
      <c r="BR7" s="216">
        <v>690935.5</v>
      </c>
      <c r="BS7" s="216">
        <f t="shared" ref="BS7:BS18" si="37">BR7/BQ7*100</f>
        <v>118.26862870556853</v>
      </c>
      <c r="BT7" s="216">
        <f t="shared" ref="BT7:BT18" si="38">BQ7/BL7*100-100</f>
        <v>16.841719999999995</v>
      </c>
      <c r="BU7" s="221">
        <f t="shared" ref="BU7:BU18" si="39">BR7-BO7</f>
        <v>-20590.599999999977</v>
      </c>
      <c r="BV7" s="220">
        <v>1848408.4999999998</v>
      </c>
      <c r="BW7" s="216">
        <v>1495905</v>
      </c>
      <c r="BX7" s="216">
        <f t="shared" ref="BX7:BX18" si="40">BW7/BV7*100</f>
        <v>80.929350844253321</v>
      </c>
      <c r="BY7" s="216">
        <v>1296612.2000000002</v>
      </c>
      <c r="BZ7" s="216">
        <f t="shared" ref="BZ7:BZ18" si="41">BY7/BV7*100</f>
        <v>70.147491747630482</v>
      </c>
      <c r="CA7" s="224">
        <v>2192433.1</v>
      </c>
      <c r="CB7" s="216">
        <v>1623174.8999999997</v>
      </c>
      <c r="CC7" s="243">
        <f t="shared" ref="CC7:CC18" si="42">CB7/CA7*100</f>
        <v>74.035321761927406</v>
      </c>
      <c r="CD7" s="243">
        <f t="shared" ref="CD7:CD18" si="43">CA7/BV7*100-100</f>
        <v>18.611935619209731</v>
      </c>
      <c r="CE7" s="221">
        <f t="shared" ref="CE7:CE18" si="44">CB7-BY7</f>
        <v>326562.69999999949</v>
      </c>
      <c r="CF7" s="220">
        <v>11058171.200000001</v>
      </c>
      <c r="CG7" s="216">
        <v>16650667.199999999</v>
      </c>
      <c r="CH7" s="216">
        <f t="shared" ref="CH7:CH18" si="45">CG7/CF7*100</f>
        <v>150.57342573969191</v>
      </c>
      <c r="CI7" s="216">
        <v>10163808.1</v>
      </c>
      <c r="CJ7" s="216">
        <f t="shared" ref="CJ7:CJ18" si="46">CI7/CF7*100</f>
        <v>91.91219701861732</v>
      </c>
      <c r="CK7" s="216">
        <v>18190182.5</v>
      </c>
      <c r="CL7" s="216">
        <v>15031714</v>
      </c>
      <c r="CM7" s="216">
        <f t="shared" ref="CM7:CM18" si="47">CL7/CK7*100</f>
        <v>82.636411152004669</v>
      </c>
      <c r="CN7" s="216">
        <v>4189339.5999999996</v>
      </c>
      <c r="CO7" s="216">
        <v>3514643.1999999997</v>
      </c>
      <c r="CP7" s="216">
        <f t="shared" ref="CP7:CP18" si="48">CO7/CN7*100</f>
        <v>83.89492224502402</v>
      </c>
      <c r="CQ7" s="216">
        <f t="shared" ref="CQ7:CQ18" si="49">CK7/CF7*100-100</f>
        <v>64.495395947568625</v>
      </c>
      <c r="CR7" s="221">
        <f t="shared" ref="CR7:CR18" si="50">CL7-CI7</f>
        <v>4867905.9000000004</v>
      </c>
    </row>
    <row r="8" spans="1:96" s="158" customFormat="1" ht="39" customHeight="1" x14ac:dyDescent="0.25">
      <c r="A8" s="174">
        <v>2</v>
      </c>
      <c r="B8" s="203" t="s">
        <v>45</v>
      </c>
      <c r="C8" s="169">
        <v>10160239.699999999</v>
      </c>
      <c r="D8" s="169">
        <v>9487323.5999999978</v>
      </c>
      <c r="E8" s="169">
        <f t="shared" si="0"/>
        <v>93.376966293423152</v>
      </c>
      <c r="F8" s="169">
        <v>7501141.5999999996</v>
      </c>
      <c r="G8" s="169">
        <f t="shared" si="1"/>
        <v>73.828392060474712</v>
      </c>
      <c r="H8" s="169">
        <v>12139354.300000001</v>
      </c>
      <c r="I8" s="169">
        <v>9260484.1999999993</v>
      </c>
      <c r="J8" s="169">
        <f t="shared" si="2"/>
        <v>76.284816895079814</v>
      </c>
      <c r="K8" s="169">
        <f t="shared" si="3"/>
        <v>19.479014850407523</v>
      </c>
      <c r="L8" s="169">
        <f t="shared" si="4"/>
        <v>1759342.5999999996</v>
      </c>
      <c r="M8" s="175">
        <v>6396286.8448385885</v>
      </c>
      <c r="N8" s="170">
        <v>2439149.2999999998</v>
      </c>
      <c r="O8" s="169">
        <v>2581128.2000000002</v>
      </c>
      <c r="P8" s="169">
        <f t="shared" si="5"/>
        <v>105.8208367974851</v>
      </c>
      <c r="Q8" s="169">
        <v>2149462.5999999996</v>
      </c>
      <c r="R8" s="169">
        <f t="shared" si="6"/>
        <v>88.123453533574178</v>
      </c>
      <c r="S8" s="169">
        <v>2780023.5</v>
      </c>
      <c r="T8" s="169">
        <v>2395762</v>
      </c>
      <c r="U8" s="169">
        <f t="shared" si="7"/>
        <v>86.177760727562188</v>
      </c>
      <c r="V8" s="169">
        <f t="shared" si="8"/>
        <v>13.975126491846979</v>
      </c>
      <c r="W8" s="168">
        <f t="shared" si="9"/>
        <v>246299.40000000037</v>
      </c>
      <c r="X8" s="179">
        <f t="shared" si="10"/>
        <v>1877169.8</v>
      </c>
      <c r="Y8" s="169">
        <f t="shared" si="11"/>
        <v>1959877.7999999996</v>
      </c>
      <c r="Z8" s="169">
        <f t="shared" si="12"/>
        <v>104.40599459889029</v>
      </c>
      <c r="AA8" s="169">
        <f t="shared" si="13"/>
        <v>1637200</v>
      </c>
      <c r="AB8" s="169">
        <f t="shared" si="14"/>
        <v>87.216404184640083</v>
      </c>
      <c r="AC8" s="169">
        <f t="shared" si="15"/>
        <v>2109380.3000000003</v>
      </c>
      <c r="AD8" s="169">
        <f t="shared" si="16"/>
        <v>1776176.5999999996</v>
      </c>
      <c r="AE8" s="169">
        <f t="shared" si="17"/>
        <v>84.203716134070248</v>
      </c>
      <c r="AF8" s="169">
        <f t="shared" si="18"/>
        <v>12.370244822817853</v>
      </c>
      <c r="AG8" s="176">
        <f t="shared" si="19"/>
        <v>138976.59999999963</v>
      </c>
      <c r="AH8" s="179">
        <v>686074.5</v>
      </c>
      <c r="AI8" s="169">
        <v>668463</v>
      </c>
      <c r="AJ8" s="169">
        <f t="shared" si="20"/>
        <v>97.433004724705555</v>
      </c>
      <c r="AK8" s="169">
        <v>558487.20000000007</v>
      </c>
      <c r="AL8" s="169">
        <f t="shared" si="21"/>
        <v>81.403287835358995</v>
      </c>
      <c r="AM8" s="169">
        <v>739252.40000000014</v>
      </c>
      <c r="AN8" s="169">
        <v>657074.5</v>
      </c>
      <c r="AO8" s="169">
        <f t="shared" si="22"/>
        <v>88.883647858295745</v>
      </c>
      <c r="AP8" s="169">
        <f t="shared" si="23"/>
        <v>7.7510386991500297</v>
      </c>
      <c r="AQ8" s="176">
        <f t="shared" si="24"/>
        <v>98587.29999999993</v>
      </c>
      <c r="AR8" s="179">
        <v>896829.3</v>
      </c>
      <c r="AS8" s="169">
        <v>961929.59999999986</v>
      </c>
      <c r="AT8" s="169">
        <f t="shared" si="25"/>
        <v>107.25893991197654</v>
      </c>
      <c r="AU8" s="169">
        <v>784181.70000000007</v>
      </c>
      <c r="AV8" s="169">
        <f t="shared" si="26"/>
        <v>87.439348825913697</v>
      </c>
      <c r="AW8" s="169">
        <v>964596.9</v>
      </c>
      <c r="AX8" s="169">
        <v>794210.79999999993</v>
      </c>
      <c r="AY8" s="169">
        <f t="shared" si="27"/>
        <v>82.336030729520274</v>
      </c>
      <c r="AZ8" s="166">
        <f t="shared" si="28"/>
        <v>7.5563543697780631</v>
      </c>
      <c r="BA8" s="191">
        <f t="shared" si="29"/>
        <v>10029.09999999986</v>
      </c>
      <c r="BB8" s="193">
        <v>78979</v>
      </c>
      <c r="BC8" s="166">
        <v>82188.900000000009</v>
      </c>
      <c r="BD8" s="166">
        <f t="shared" si="30"/>
        <v>104.06424492586639</v>
      </c>
      <c r="BE8" s="169">
        <v>71871.399999999994</v>
      </c>
      <c r="BF8" s="169">
        <f t="shared" si="31"/>
        <v>91.00064574127299</v>
      </c>
      <c r="BG8" s="169">
        <v>176747</v>
      </c>
      <c r="BH8" s="169">
        <v>138282</v>
      </c>
      <c r="BI8" s="169">
        <f t="shared" si="32"/>
        <v>78.237254380555257</v>
      </c>
      <c r="BJ8" s="169">
        <f t="shared" si="33"/>
        <v>123.78986819281073</v>
      </c>
      <c r="BK8" s="176">
        <f t="shared" si="34"/>
        <v>66410.600000000006</v>
      </c>
      <c r="BL8" s="179">
        <v>37100</v>
      </c>
      <c r="BM8" s="169">
        <v>39869.399999999994</v>
      </c>
      <c r="BN8" s="169">
        <f t="shared" si="35"/>
        <v>107.46469002695416</v>
      </c>
      <c r="BO8" s="169">
        <v>35487.300000000003</v>
      </c>
      <c r="BP8" s="169">
        <f t="shared" si="36"/>
        <v>95.653099730458223</v>
      </c>
      <c r="BQ8" s="169">
        <v>39300</v>
      </c>
      <c r="BR8" s="169">
        <v>40717.4</v>
      </c>
      <c r="BS8" s="169">
        <f t="shared" si="37"/>
        <v>103.60661577608144</v>
      </c>
      <c r="BT8" s="169">
        <f t="shared" si="38"/>
        <v>5.9299191374662996</v>
      </c>
      <c r="BU8" s="176">
        <f t="shared" si="39"/>
        <v>5230.0999999999985</v>
      </c>
      <c r="BV8" s="179">
        <v>178187</v>
      </c>
      <c r="BW8" s="169">
        <v>207426.89999999997</v>
      </c>
      <c r="BX8" s="169">
        <f t="shared" si="40"/>
        <v>116.40967073916725</v>
      </c>
      <c r="BY8" s="167">
        <v>187172.4</v>
      </c>
      <c r="BZ8" s="169">
        <f t="shared" si="41"/>
        <v>105.04267988124836</v>
      </c>
      <c r="CA8" s="167">
        <v>189484</v>
      </c>
      <c r="CB8" s="169">
        <v>145891.9</v>
      </c>
      <c r="CC8" s="243">
        <f t="shared" si="42"/>
        <v>76.994310865297336</v>
      </c>
      <c r="CD8" s="243">
        <f t="shared" si="43"/>
        <v>6.3399686845841785</v>
      </c>
      <c r="CE8" s="176">
        <f t="shared" si="44"/>
        <v>-41280.5</v>
      </c>
      <c r="CF8" s="179">
        <v>427340</v>
      </c>
      <c r="CG8" s="169">
        <v>444113.39999999997</v>
      </c>
      <c r="CH8" s="169">
        <f t="shared" si="45"/>
        <v>103.92507137174147</v>
      </c>
      <c r="CI8" s="169">
        <v>378675.80000000005</v>
      </c>
      <c r="CJ8" s="169">
        <f t="shared" si="46"/>
        <v>88.612299340103903</v>
      </c>
      <c r="CK8" s="169">
        <v>489943</v>
      </c>
      <c r="CL8" s="169">
        <v>424046.90000000008</v>
      </c>
      <c r="CM8" s="169">
        <f t="shared" si="47"/>
        <v>86.550251763980725</v>
      </c>
      <c r="CN8" s="168">
        <v>171630</v>
      </c>
      <c r="CO8" s="169">
        <v>127428.29999999999</v>
      </c>
      <c r="CP8" s="169">
        <f t="shared" si="48"/>
        <v>74.245936025170423</v>
      </c>
      <c r="CQ8" s="169">
        <f t="shared" si="49"/>
        <v>14.649459446810511</v>
      </c>
      <c r="CR8" s="176">
        <f t="shared" si="50"/>
        <v>45371.100000000035</v>
      </c>
    </row>
    <row r="9" spans="1:96" s="158" customFormat="1" ht="39" customHeight="1" x14ac:dyDescent="0.25">
      <c r="A9" s="174">
        <v>3</v>
      </c>
      <c r="B9" s="203" t="s">
        <v>46</v>
      </c>
      <c r="C9" s="169">
        <v>18349782.380399998</v>
      </c>
      <c r="D9" s="169">
        <v>18069700.559400003</v>
      </c>
      <c r="E9" s="169">
        <f t="shared" si="0"/>
        <v>98.47365044885133</v>
      </c>
      <c r="F9" s="169">
        <v>14873064.108699998</v>
      </c>
      <c r="G9" s="169">
        <f t="shared" si="1"/>
        <v>81.053081722573467</v>
      </c>
      <c r="H9" s="169">
        <v>21578859.297000002</v>
      </c>
      <c r="I9" s="169">
        <v>16989749.325799998</v>
      </c>
      <c r="J9" s="169">
        <f t="shared" si="2"/>
        <v>78.7333060193872</v>
      </c>
      <c r="K9" s="169">
        <f t="shared" si="3"/>
        <v>17.59735810299901</v>
      </c>
      <c r="L9" s="169">
        <f t="shared" si="4"/>
        <v>2116685.2171</v>
      </c>
      <c r="M9" s="175">
        <v>10760047.793313658</v>
      </c>
      <c r="N9" s="170">
        <v>5348950.5999999996</v>
      </c>
      <c r="O9" s="169">
        <v>5741135.0427999999</v>
      </c>
      <c r="P9" s="169">
        <f t="shared" si="5"/>
        <v>107.33198849882817</v>
      </c>
      <c r="Q9" s="169">
        <v>4751083.8976999996</v>
      </c>
      <c r="R9" s="169">
        <f t="shared" si="6"/>
        <v>88.822729035859865</v>
      </c>
      <c r="S9" s="169">
        <v>5731158.4969999995</v>
      </c>
      <c r="T9" s="169">
        <v>4841291.3088000007</v>
      </c>
      <c r="U9" s="169">
        <f t="shared" si="7"/>
        <v>84.473170849038567</v>
      </c>
      <c r="V9" s="169">
        <f t="shared" si="8"/>
        <v>7.1454744225904818</v>
      </c>
      <c r="W9" s="168">
        <f t="shared" si="9"/>
        <v>90207.411100001074</v>
      </c>
      <c r="X9" s="179">
        <f t="shared" si="10"/>
        <v>4003671.6</v>
      </c>
      <c r="Y9" s="169">
        <f t="shared" si="11"/>
        <v>4123641.0403999998</v>
      </c>
      <c r="Z9" s="169">
        <f t="shared" si="12"/>
        <v>102.99648553592658</v>
      </c>
      <c r="AA9" s="169">
        <f t="shared" si="13"/>
        <v>3336897.3771999991</v>
      </c>
      <c r="AB9" s="169">
        <f t="shared" si="14"/>
        <v>83.345931199751718</v>
      </c>
      <c r="AC9" s="169">
        <f t="shared" si="15"/>
        <v>4053037.7</v>
      </c>
      <c r="AD9" s="169">
        <f t="shared" si="16"/>
        <v>3383947.7526999996</v>
      </c>
      <c r="AE9" s="169">
        <f t="shared" si="17"/>
        <v>83.49164264373853</v>
      </c>
      <c r="AF9" s="169">
        <f t="shared" si="18"/>
        <v>1.2330207102900346</v>
      </c>
      <c r="AG9" s="176">
        <f t="shared" si="19"/>
        <v>47050.375500000548</v>
      </c>
      <c r="AH9" s="179">
        <v>1345445</v>
      </c>
      <c r="AI9" s="169">
        <v>1088133.3626999999</v>
      </c>
      <c r="AJ9" s="169">
        <f t="shared" si="20"/>
        <v>80.875350735258593</v>
      </c>
      <c r="AK9" s="169">
        <v>808082.62839999958</v>
      </c>
      <c r="AL9" s="169">
        <f t="shared" si="21"/>
        <v>60.060621459814378</v>
      </c>
      <c r="AM9" s="169">
        <v>1383292.8</v>
      </c>
      <c r="AN9" s="169">
        <v>1056225.4975000001</v>
      </c>
      <c r="AO9" s="169">
        <f t="shared" si="22"/>
        <v>76.355887741192603</v>
      </c>
      <c r="AP9" s="169">
        <f t="shared" si="23"/>
        <v>2.8130321194846317</v>
      </c>
      <c r="AQ9" s="176">
        <f t="shared" si="24"/>
        <v>248142.86910000048</v>
      </c>
      <c r="AR9" s="179">
        <v>1955405</v>
      </c>
      <c r="AS9" s="169">
        <v>2068612.5845999999</v>
      </c>
      <c r="AT9" s="169">
        <f t="shared" si="25"/>
        <v>105.78946993589562</v>
      </c>
      <c r="AU9" s="169">
        <v>1674328.3315999997</v>
      </c>
      <c r="AV9" s="169">
        <f t="shared" si="26"/>
        <v>85.625654613750086</v>
      </c>
      <c r="AW9" s="169">
        <v>2072805.7</v>
      </c>
      <c r="AX9" s="169">
        <v>1502470.3266</v>
      </c>
      <c r="AY9" s="169">
        <f t="shared" si="27"/>
        <v>72.484860814498916</v>
      </c>
      <c r="AZ9" s="166">
        <f t="shared" si="28"/>
        <v>6.0039071189855804</v>
      </c>
      <c r="BA9" s="191">
        <f t="shared" si="29"/>
        <v>-171858.00499999966</v>
      </c>
      <c r="BB9" s="193">
        <v>159120.9</v>
      </c>
      <c r="BC9" s="166">
        <v>210451.67300000001</v>
      </c>
      <c r="BD9" s="166">
        <f t="shared" si="30"/>
        <v>132.25897603646033</v>
      </c>
      <c r="BE9" s="169">
        <v>194132.57549999998</v>
      </c>
      <c r="BF9" s="169">
        <f t="shared" si="31"/>
        <v>122.00319096988514</v>
      </c>
      <c r="BG9" s="169">
        <v>191320.49999999997</v>
      </c>
      <c r="BH9" s="169">
        <v>374737.61490000004</v>
      </c>
      <c r="BI9" s="169">
        <f t="shared" si="32"/>
        <v>195.86903384634689</v>
      </c>
      <c r="BJ9" s="169">
        <f t="shared" si="33"/>
        <v>20.235933808820832</v>
      </c>
      <c r="BK9" s="176">
        <f t="shared" si="34"/>
        <v>180605.03940000007</v>
      </c>
      <c r="BL9" s="179">
        <v>71500</v>
      </c>
      <c r="BM9" s="169">
        <v>88317.172000000006</v>
      </c>
      <c r="BN9" s="169">
        <f t="shared" si="35"/>
        <v>123.52052027972029</v>
      </c>
      <c r="BO9" s="169">
        <v>80641.872000000003</v>
      </c>
      <c r="BP9" s="169">
        <f t="shared" si="36"/>
        <v>112.78583496503497</v>
      </c>
      <c r="BQ9" s="169">
        <v>76000</v>
      </c>
      <c r="BR9" s="169">
        <v>87225.049999999988</v>
      </c>
      <c r="BS9" s="169">
        <f t="shared" si="37"/>
        <v>114.76980263157893</v>
      </c>
      <c r="BT9" s="169">
        <f t="shared" si="38"/>
        <v>6.2937062937062933</v>
      </c>
      <c r="BU9" s="176">
        <f t="shared" si="39"/>
        <v>6583.1779999999853</v>
      </c>
      <c r="BV9" s="179">
        <v>472200.7</v>
      </c>
      <c r="BW9" s="169">
        <v>668126.24810000008</v>
      </c>
      <c r="BX9" s="169">
        <f t="shared" si="40"/>
        <v>141.49200712747779</v>
      </c>
      <c r="BY9" s="167">
        <v>579711.96970000002</v>
      </c>
      <c r="BZ9" s="169">
        <f t="shared" si="41"/>
        <v>122.7681300980706</v>
      </c>
      <c r="CA9" s="167">
        <v>329618.7</v>
      </c>
      <c r="CB9" s="169">
        <v>363289.26370000001</v>
      </c>
      <c r="CC9" s="243">
        <f t="shared" si="42"/>
        <v>110.21500409412451</v>
      </c>
      <c r="CD9" s="243">
        <f t="shared" si="43"/>
        <v>-30.19521148528581</v>
      </c>
      <c r="CE9" s="176">
        <f t="shared" si="44"/>
        <v>-216422.70600000001</v>
      </c>
      <c r="CF9" s="179">
        <v>973299.1</v>
      </c>
      <c r="CG9" s="169">
        <v>967378.73270000005</v>
      </c>
      <c r="CH9" s="169">
        <f t="shared" si="45"/>
        <v>99.391721691718416</v>
      </c>
      <c r="CI9" s="169">
        <v>835190.06220000004</v>
      </c>
      <c r="CJ9" s="169">
        <f t="shared" si="46"/>
        <v>85.810216222330837</v>
      </c>
      <c r="CK9" s="169">
        <v>1106334.5</v>
      </c>
      <c r="CL9" s="169">
        <v>883873.95750000002</v>
      </c>
      <c r="CM9" s="169">
        <f t="shared" si="47"/>
        <v>79.892108354209341</v>
      </c>
      <c r="CN9" s="168">
        <v>475979.89999999997</v>
      </c>
      <c r="CO9" s="168">
        <v>424159.45429999998</v>
      </c>
      <c r="CP9" s="169">
        <f t="shared" si="48"/>
        <v>89.112892014977945</v>
      </c>
      <c r="CQ9" s="169">
        <f t="shared" si="49"/>
        <v>13.66850128598702</v>
      </c>
      <c r="CR9" s="176">
        <f t="shared" si="50"/>
        <v>48683.895299999975</v>
      </c>
    </row>
    <row r="10" spans="1:96" s="158" customFormat="1" ht="39" customHeight="1" x14ac:dyDescent="0.25">
      <c r="A10" s="174">
        <v>4</v>
      </c>
      <c r="B10" s="203" t="s">
        <v>47</v>
      </c>
      <c r="C10" s="169">
        <v>14196933.4</v>
      </c>
      <c r="D10" s="169">
        <v>14656745.051999999</v>
      </c>
      <c r="E10" s="169">
        <f t="shared" si="0"/>
        <v>103.23880967139002</v>
      </c>
      <c r="F10" s="169">
        <v>12087553.238</v>
      </c>
      <c r="G10" s="169">
        <f t="shared" si="1"/>
        <v>85.142001426871516</v>
      </c>
      <c r="H10" s="169">
        <v>16831814.877999999</v>
      </c>
      <c r="I10" s="169">
        <v>14846124.505000001</v>
      </c>
      <c r="J10" s="169">
        <f t="shared" si="2"/>
        <v>88.202755392733124</v>
      </c>
      <c r="K10" s="169">
        <f t="shared" si="3"/>
        <v>18.559511436462728</v>
      </c>
      <c r="L10" s="169">
        <f t="shared" si="4"/>
        <v>2758571.2670000009</v>
      </c>
      <c r="M10" s="175">
        <v>9160127.5841567572</v>
      </c>
      <c r="N10" s="170">
        <v>4745402.4000000004</v>
      </c>
      <c r="O10" s="169">
        <v>5140372.0559999999</v>
      </c>
      <c r="P10" s="169">
        <f t="shared" si="5"/>
        <v>108.32320681592775</v>
      </c>
      <c r="Q10" s="169">
        <v>4268655.1849999996</v>
      </c>
      <c r="R10" s="169">
        <f t="shared" si="6"/>
        <v>89.953492352935115</v>
      </c>
      <c r="S10" s="169">
        <v>5066620.9000000004</v>
      </c>
      <c r="T10" s="169">
        <v>4704872.87</v>
      </c>
      <c r="U10" s="169">
        <f t="shared" si="7"/>
        <v>92.86017175668303</v>
      </c>
      <c r="V10" s="169">
        <f t="shared" si="8"/>
        <v>6.7690466039297377</v>
      </c>
      <c r="W10" s="168">
        <f t="shared" si="9"/>
        <v>436217.68500000052</v>
      </c>
      <c r="X10" s="179">
        <f t="shared" si="10"/>
        <v>3471134.4999999995</v>
      </c>
      <c r="Y10" s="169">
        <f t="shared" si="11"/>
        <v>3738744.3240000005</v>
      </c>
      <c r="Z10" s="169">
        <f t="shared" si="12"/>
        <v>107.70957806446282</v>
      </c>
      <c r="AA10" s="169">
        <f t="shared" si="13"/>
        <v>3071058.7250000001</v>
      </c>
      <c r="AB10" s="169">
        <f t="shared" si="14"/>
        <v>88.474207064001703</v>
      </c>
      <c r="AC10" s="169">
        <f t="shared" si="15"/>
        <v>3732973.2</v>
      </c>
      <c r="AD10" s="169">
        <f t="shared" si="16"/>
        <v>3287086.1430000002</v>
      </c>
      <c r="AE10" s="169">
        <f t="shared" si="17"/>
        <v>88.055444464482093</v>
      </c>
      <c r="AF10" s="169">
        <f t="shared" si="18"/>
        <v>7.5433176098477475</v>
      </c>
      <c r="AG10" s="176">
        <f t="shared" si="19"/>
        <v>216027.41800000006</v>
      </c>
      <c r="AH10" s="179">
        <v>1177919.7</v>
      </c>
      <c r="AI10" s="169">
        <v>1165626.9470000002</v>
      </c>
      <c r="AJ10" s="169">
        <f t="shared" si="20"/>
        <v>98.956401442305463</v>
      </c>
      <c r="AK10" s="169">
        <v>938077.39599999995</v>
      </c>
      <c r="AL10" s="169">
        <f t="shared" si="21"/>
        <v>79.638484355088053</v>
      </c>
      <c r="AM10" s="169">
        <v>1217472.2</v>
      </c>
      <c r="AN10" s="169">
        <v>1057348.8400000001</v>
      </c>
      <c r="AO10" s="169">
        <f t="shared" si="22"/>
        <v>86.847883672415691</v>
      </c>
      <c r="AP10" s="169">
        <f t="shared" si="23"/>
        <v>3.3578265139805268</v>
      </c>
      <c r="AQ10" s="176">
        <f t="shared" si="24"/>
        <v>119271.44400000013</v>
      </c>
      <c r="AR10" s="179">
        <v>1827541.9</v>
      </c>
      <c r="AS10" s="169">
        <v>2007270.6230000004</v>
      </c>
      <c r="AT10" s="169">
        <f t="shared" si="25"/>
        <v>109.83445156578901</v>
      </c>
      <c r="AU10" s="169">
        <v>1634610.463</v>
      </c>
      <c r="AV10" s="169">
        <f t="shared" si="26"/>
        <v>89.443118267220029</v>
      </c>
      <c r="AW10" s="169">
        <v>1978462.5</v>
      </c>
      <c r="AX10" s="169">
        <v>1613757.274</v>
      </c>
      <c r="AY10" s="169">
        <f t="shared" si="27"/>
        <v>81.566230039740447</v>
      </c>
      <c r="AZ10" s="166">
        <f t="shared" si="28"/>
        <v>8.2581198275125871</v>
      </c>
      <c r="BA10" s="191">
        <f t="shared" si="29"/>
        <v>-20853.189000000013</v>
      </c>
      <c r="BB10" s="193">
        <v>198769.9</v>
      </c>
      <c r="BC10" s="166">
        <v>248016.78000000003</v>
      </c>
      <c r="BD10" s="166">
        <f t="shared" si="30"/>
        <v>124.77582370368955</v>
      </c>
      <c r="BE10" s="169">
        <v>230715.24500000002</v>
      </c>
      <c r="BF10" s="169">
        <f t="shared" si="31"/>
        <v>116.07152038613494</v>
      </c>
      <c r="BG10" s="169">
        <v>264718.5</v>
      </c>
      <c r="BH10" s="169">
        <v>342658.20299999998</v>
      </c>
      <c r="BI10" s="169">
        <f t="shared" si="32"/>
        <v>129.44248437491146</v>
      </c>
      <c r="BJ10" s="169">
        <f t="shared" si="33"/>
        <v>33.178363524859662</v>
      </c>
      <c r="BK10" s="176">
        <f t="shared" si="34"/>
        <v>111942.95799999996</v>
      </c>
      <c r="BL10" s="179">
        <v>80600</v>
      </c>
      <c r="BM10" s="169">
        <v>97817.600000000006</v>
      </c>
      <c r="BN10" s="169">
        <f t="shared" si="35"/>
        <v>121.36178660049627</v>
      </c>
      <c r="BO10" s="169">
        <v>88677</v>
      </c>
      <c r="BP10" s="169">
        <f t="shared" si="36"/>
        <v>110.02109181141439</v>
      </c>
      <c r="BQ10" s="169">
        <v>86500</v>
      </c>
      <c r="BR10" s="169">
        <v>89375.7</v>
      </c>
      <c r="BS10" s="169">
        <f t="shared" si="37"/>
        <v>103.32450867052023</v>
      </c>
      <c r="BT10" s="169">
        <f t="shared" si="38"/>
        <v>7.3200992555831306</v>
      </c>
      <c r="BU10" s="176">
        <f t="shared" si="39"/>
        <v>698.69999999999709</v>
      </c>
      <c r="BV10" s="179">
        <v>186303</v>
      </c>
      <c r="BW10" s="169">
        <v>220012.37400000004</v>
      </c>
      <c r="BX10" s="169">
        <f t="shared" si="40"/>
        <v>118.09384389945414</v>
      </c>
      <c r="BY10" s="167">
        <v>178978.62100000001</v>
      </c>
      <c r="BZ10" s="169">
        <f t="shared" si="41"/>
        <v>96.068566260339352</v>
      </c>
      <c r="CA10" s="167">
        <v>185820</v>
      </c>
      <c r="CB10" s="169">
        <v>183946.12599999999</v>
      </c>
      <c r="CC10" s="243">
        <f t="shared" si="42"/>
        <v>98.991564955333118</v>
      </c>
      <c r="CD10" s="243">
        <f t="shared" si="43"/>
        <v>-0.2592550844591841</v>
      </c>
      <c r="CE10" s="176">
        <f t="shared" si="44"/>
        <v>4967.5049999999756</v>
      </c>
      <c r="CF10" s="179">
        <v>981785.3</v>
      </c>
      <c r="CG10" s="169">
        <v>966049.99499999988</v>
      </c>
      <c r="CH10" s="169">
        <f t="shared" si="45"/>
        <v>98.397276369894698</v>
      </c>
      <c r="CI10" s="169">
        <v>850879.20899999992</v>
      </c>
      <c r="CJ10" s="169">
        <f t="shared" si="46"/>
        <v>86.666525665030818</v>
      </c>
      <c r="CK10" s="169">
        <v>1031461.9</v>
      </c>
      <c r="CL10" s="169">
        <v>925956.31799999997</v>
      </c>
      <c r="CM10" s="169">
        <f t="shared" si="47"/>
        <v>89.77125747446415</v>
      </c>
      <c r="CN10" s="168">
        <v>424752.4</v>
      </c>
      <c r="CO10" s="168">
        <v>367662.03100000002</v>
      </c>
      <c r="CP10" s="169">
        <f t="shared" si="48"/>
        <v>86.559141513973799</v>
      </c>
      <c r="CQ10" s="169">
        <f t="shared" si="49"/>
        <v>5.0598231609293833</v>
      </c>
      <c r="CR10" s="176">
        <f t="shared" si="50"/>
        <v>75077.109000000055</v>
      </c>
    </row>
    <row r="11" spans="1:96" s="158" customFormat="1" ht="39" customHeight="1" x14ac:dyDescent="0.25">
      <c r="A11" s="174">
        <v>5</v>
      </c>
      <c r="B11" s="203" t="s">
        <v>48</v>
      </c>
      <c r="C11" s="169">
        <v>17236076.916500002</v>
      </c>
      <c r="D11" s="169">
        <v>14785829.6624</v>
      </c>
      <c r="E11" s="169">
        <f t="shared" si="0"/>
        <v>85.784194013694645</v>
      </c>
      <c r="F11" s="169">
        <v>11674045.851300001</v>
      </c>
      <c r="G11" s="169">
        <f t="shared" si="1"/>
        <v>67.730295634295416</v>
      </c>
      <c r="H11" s="169">
        <v>18317624.054399997</v>
      </c>
      <c r="I11" s="169">
        <v>13924391.180799998</v>
      </c>
      <c r="J11" s="169">
        <f t="shared" si="2"/>
        <v>76.016360743331674</v>
      </c>
      <c r="K11" s="169">
        <f t="shared" si="3"/>
        <v>6.2749031762827485</v>
      </c>
      <c r="L11" s="169">
        <f t="shared" si="4"/>
        <v>2250345.3294999972</v>
      </c>
      <c r="M11" s="175">
        <v>9159126.9037620761</v>
      </c>
      <c r="N11" s="170">
        <v>3629372.324000001</v>
      </c>
      <c r="O11" s="169">
        <v>3931157.9701000005</v>
      </c>
      <c r="P11" s="169">
        <f t="shared" si="5"/>
        <v>108.31509195417559</v>
      </c>
      <c r="Q11" s="169">
        <v>3301751.0713000004</v>
      </c>
      <c r="R11" s="169">
        <f t="shared" si="6"/>
        <v>90.973060258008388</v>
      </c>
      <c r="S11" s="169">
        <v>3294679.966</v>
      </c>
      <c r="T11" s="169">
        <v>2738949.9887000001</v>
      </c>
      <c r="U11" s="169">
        <f t="shared" si="7"/>
        <v>83.132505037364837</v>
      </c>
      <c r="V11" s="169">
        <f t="shared" si="8"/>
        <v>-9.2217697199809407</v>
      </c>
      <c r="W11" s="168">
        <f t="shared" si="9"/>
        <v>-562801.08260000031</v>
      </c>
      <c r="X11" s="179">
        <f t="shared" si="10"/>
        <v>2290025.5300000003</v>
      </c>
      <c r="Y11" s="169">
        <f t="shared" si="11"/>
        <v>2487305.9587000003</v>
      </c>
      <c r="Z11" s="169">
        <f t="shared" si="12"/>
        <v>108.61476984057903</v>
      </c>
      <c r="AA11" s="169">
        <f t="shared" si="13"/>
        <v>1980511.4968000003</v>
      </c>
      <c r="AB11" s="169">
        <f t="shared" si="14"/>
        <v>86.484254033622065</v>
      </c>
      <c r="AC11" s="169">
        <f t="shared" si="15"/>
        <v>2575410.4</v>
      </c>
      <c r="AD11" s="169">
        <f t="shared" si="16"/>
        <v>1903756.2457000003</v>
      </c>
      <c r="AE11" s="169">
        <f t="shared" si="17"/>
        <v>73.920500037586251</v>
      </c>
      <c r="AF11" s="169">
        <f t="shared" si="18"/>
        <v>12.462082464207285</v>
      </c>
      <c r="AG11" s="176">
        <f t="shared" si="19"/>
        <v>-76755.251099999994</v>
      </c>
      <c r="AH11" s="179">
        <v>547766.63000000035</v>
      </c>
      <c r="AI11" s="169">
        <v>506257.19770000025</v>
      </c>
      <c r="AJ11" s="169">
        <f t="shared" si="20"/>
        <v>92.422058952368076</v>
      </c>
      <c r="AK11" s="169">
        <v>399746.2235000002</v>
      </c>
      <c r="AL11" s="169">
        <f t="shared" si="21"/>
        <v>72.977469164194957</v>
      </c>
      <c r="AM11" s="169">
        <v>612831.59999999986</v>
      </c>
      <c r="AN11" s="169">
        <v>378951.53229999996</v>
      </c>
      <c r="AO11" s="169">
        <f t="shared" si="22"/>
        <v>61.836160586366638</v>
      </c>
      <c r="AP11" s="169">
        <f t="shared" si="23"/>
        <v>11.87822814252111</v>
      </c>
      <c r="AQ11" s="176">
        <f t="shared" si="24"/>
        <v>-20794.691200000234</v>
      </c>
      <c r="AR11" s="179">
        <v>1305978.1000000001</v>
      </c>
      <c r="AS11" s="169">
        <v>1544982.0061000001</v>
      </c>
      <c r="AT11" s="169">
        <f t="shared" si="25"/>
        <v>118.30075910920712</v>
      </c>
      <c r="AU11" s="169">
        <v>1213161.5362</v>
      </c>
      <c r="AV11" s="169">
        <f t="shared" si="26"/>
        <v>92.892946382485277</v>
      </c>
      <c r="AW11" s="169">
        <v>1500389.1</v>
      </c>
      <c r="AX11" s="169">
        <v>1095011.4424000001</v>
      </c>
      <c r="AY11" s="169">
        <f t="shared" si="27"/>
        <v>72.981831339617159</v>
      </c>
      <c r="AZ11" s="166">
        <f t="shared" si="28"/>
        <v>14.886237372586876</v>
      </c>
      <c r="BA11" s="191">
        <f t="shared" si="29"/>
        <v>-118150.09379999992</v>
      </c>
      <c r="BB11" s="193">
        <v>45792.5</v>
      </c>
      <c r="BC11" s="166">
        <v>54645.770600000003</v>
      </c>
      <c r="BD11" s="166">
        <f t="shared" si="30"/>
        <v>119.33345111098981</v>
      </c>
      <c r="BE11" s="169">
        <v>47617.371600000006</v>
      </c>
      <c r="BF11" s="169">
        <f t="shared" si="31"/>
        <v>103.98508838783644</v>
      </c>
      <c r="BG11" s="169">
        <v>47922.400000000001</v>
      </c>
      <c r="BH11" s="169">
        <v>57803.375899999999</v>
      </c>
      <c r="BI11" s="169">
        <f t="shared" si="32"/>
        <v>120.61870002337112</v>
      </c>
      <c r="BJ11" s="169">
        <f t="shared" si="33"/>
        <v>4.651198340339576</v>
      </c>
      <c r="BK11" s="176">
        <f t="shared" si="34"/>
        <v>10186.004299999993</v>
      </c>
      <c r="BL11" s="179">
        <v>45600</v>
      </c>
      <c r="BM11" s="169">
        <v>56122.1</v>
      </c>
      <c r="BN11" s="169">
        <f t="shared" si="35"/>
        <v>123.07478070175439</v>
      </c>
      <c r="BO11" s="169">
        <v>50040.800000000003</v>
      </c>
      <c r="BP11" s="169">
        <f t="shared" si="36"/>
        <v>109.73859649122808</v>
      </c>
      <c r="BQ11" s="169">
        <v>50400</v>
      </c>
      <c r="BR11" s="169">
        <v>53145.850000000006</v>
      </c>
      <c r="BS11" s="169">
        <f t="shared" si="37"/>
        <v>105.4481150793651</v>
      </c>
      <c r="BT11" s="169">
        <f t="shared" si="38"/>
        <v>10.526315789473699</v>
      </c>
      <c r="BU11" s="176">
        <f t="shared" si="39"/>
        <v>3105.0500000000029</v>
      </c>
      <c r="BV11" s="179">
        <v>344888.30000000005</v>
      </c>
      <c r="BW11" s="169">
        <v>325298.88429999998</v>
      </c>
      <c r="BX11" s="169">
        <f t="shared" si="40"/>
        <v>94.320069512360931</v>
      </c>
      <c r="BY11" s="167">
        <v>269945.56550000003</v>
      </c>
      <c r="BZ11" s="169">
        <f t="shared" si="41"/>
        <v>78.270432919875802</v>
      </c>
      <c r="CA11" s="167">
        <v>363867.3</v>
      </c>
      <c r="CB11" s="169">
        <v>318844.04509999999</v>
      </c>
      <c r="CC11" s="243">
        <f t="shared" si="42"/>
        <v>87.626463026493454</v>
      </c>
      <c r="CD11" s="243">
        <f t="shared" si="43"/>
        <v>5.5029410971610133</v>
      </c>
      <c r="CE11" s="176">
        <f t="shared" si="44"/>
        <v>48898.479599999962</v>
      </c>
      <c r="CF11" s="179">
        <v>479319.47</v>
      </c>
      <c r="CG11" s="169">
        <v>464865.45049999998</v>
      </c>
      <c r="CH11" s="169">
        <f t="shared" si="45"/>
        <v>96.984470607880795</v>
      </c>
      <c r="CI11" s="169">
        <v>385083.63219999999</v>
      </c>
      <c r="CJ11" s="169">
        <f t="shared" si="46"/>
        <v>80.339659934949026</v>
      </c>
      <c r="CK11" s="169">
        <v>544686.80000000005</v>
      </c>
      <c r="CL11" s="169">
        <v>412900.45379999996</v>
      </c>
      <c r="CM11" s="169">
        <f t="shared" si="47"/>
        <v>75.80511475585601</v>
      </c>
      <c r="CN11" s="168">
        <v>290453.3</v>
      </c>
      <c r="CO11" s="168">
        <v>174268.3498</v>
      </c>
      <c r="CP11" s="169">
        <f t="shared" si="48"/>
        <v>59.998750160524949</v>
      </c>
      <c r="CQ11" s="169">
        <f t="shared" si="49"/>
        <v>13.637528640345039</v>
      </c>
      <c r="CR11" s="176">
        <f t="shared" si="50"/>
        <v>27816.821599999967</v>
      </c>
    </row>
    <row r="12" spans="1:96" s="158" customFormat="1" ht="39" customHeight="1" x14ac:dyDescent="0.25">
      <c r="A12" s="174">
        <v>6</v>
      </c>
      <c r="B12" s="203" t="s">
        <v>49</v>
      </c>
      <c r="C12" s="169">
        <v>18194647.031299997</v>
      </c>
      <c r="D12" s="169">
        <v>13738113.855999999</v>
      </c>
      <c r="E12" s="169">
        <f t="shared" si="0"/>
        <v>75.506349930100384</v>
      </c>
      <c r="F12" s="169">
        <v>11970027.863800002</v>
      </c>
      <c r="G12" s="169">
        <f t="shared" si="1"/>
        <v>65.788733594051763</v>
      </c>
      <c r="H12" s="169">
        <v>23169232.842999998</v>
      </c>
      <c r="I12" s="169">
        <v>15326800.824400002</v>
      </c>
      <c r="J12" s="169">
        <f t="shared" si="2"/>
        <v>66.151524861690064</v>
      </c>
      <c r="K12" s="169">
        <f t="shared" si="3"/>
        <v>27.340930566788629</v>
      </c>
      <c r="L12" s="169">
        <f t="shared" si="4"/>
        <v>3356772.9605999999</v>
      </c>
      <c r="M12" s="175">
        <v>9802222.423499627</v>
      </c>
      <c r="N12" s="170">
        <v>4295005.2627999997</v>
      </c>
      <c r="O12" s="169">
        <v>4285305.6179</v>
      </c>
      <c r="P12" s="169">
        <f t="shared" si="5"/>
        <v>99.774164539819992</v>
      </c>
      <c r="Q12" s="169">
        <v>3708262.7874000003</v>
      </c>
      <c r="R12" s="169">
        <f t="shared" si="6"/>
        <v>86.338957940705981</v>
      </c>
      <c r="S12" s="169">
        <v>3637620.7970000003</v>
      </c>
      <c r="T12" s="169">
        <v>3092559.9346000007</v>
      </c>
      <c r="U12" s="169">
        <f t="shared" si="7"/>
        <v>85.016006537857947</v>
      </c>
      <c r="V12" s="169">
        <f t="shared" si="8"/>
        <v>-15.30578952938086</v>
      </c>
      <c r="W12" s="168">
        <f t="shared" si="9"/>
        <v>-615702.85279999953</v>
      </c>
      <c r="X12" s="179">
        <f t="shared" si="10"/>
        <v>2771012.7130999998</v>
      </c>
      <c r="Y12" s="169">
        <f t="shared" si="11"/>
        <v>2738762.3052000003</v>
      </c>
      <c r="Z12" s="169">
        <f t="shared" si="12"/>
        <v>98.83615085028174</v>
      </c>
      <c r="AA12" s="169">
        <f t="shared" si="13"/>
        <v>2307166.2155999998</v>
      </c>
      <c r="AB12" s="169">
        <f t="shared" si="14"/>
        <v>83.26075895259666</v>
      </c>
      <c r="AC12" s="169">
        <f t="shared" si="15"/>
        <v>2741582.2080000001</v>
      </c>
      <c r="AD12" s="169">
        <f t="shared" si="16"/>
        <v>2225752.7143000006</v>
      </c>
      <c r="AE12" s="169">
        <f t="shared" si="17"/>
        <v>81.184970773635854</v>
      </c>
      <c r="AF12" s="169">
        <f t="shared" si="18"/>
        <v>-1.0620848096750564</v>
      </c>
      <c r="AG12" s="176">
        <f t="shared" si="19"/>
        <v>-81413.501299999189</v>
      </c>
      <c r="AH12" s="179">
        <v>547761.03</v>
      </c>
      <c r="AI12" s="169">
        <v>527755.58659999992</v>
      </c>
      <c r="AJ12" s="169">
        <f t="shared" si="20"/>
        <v>96.347778994062409</v>
      </c>
      <c r="AK12" s="169">
        <v>421349.93840000022</v>
      </c>
      <c r="AL12" s="169">
        <f t="shared" si="21"/>
        <v>76.922218873438325</v>
      </c>
      <c r="AM12" s="169">
        <v>555375.79599999997</v>
      </c>
      <c r="AN12" s="169">
        <v>548667.52860000043</v>
      </c>
      <c r="AO12" s="169">
        <f t="shared" si="22"/>
        <v>98.792121037986405</v>
      </c>
      <c r="AP12" s="169">
        <f t="shared" si="23"/>
        <v>1.3901620566179957</v>
      </c>
      <c r="AQ12" s="176">
        <f t="shared" si="24"/>
        <v>127317.59020000021</v>
      </c>
      <c r="AR12" s="179">
        <v>1630921.9493</v>
      </c>
      <c r="AS12" s="169">
        <v>1652175.3151000002</v>
      </c>
      <c r="AT12" s="169">
        <f t="shared" si="25"/>
        <v>101.3031503935012</v>
      </c>
      <c r="AU12" s="169">
        <v>1400067.0340999996</v>
      </c>
      <c r="AV12" s="169">
        <f t="shared" si="26"/>
        <v>85.845127947472619</v>
      </c>
      <c r="AW12" s="169">
        <v>1652719.8020000001</v>
      </c>
      <c r="AX12" s="169">
        <v>1161046.5157999999</v>
      </c>
      <c r="AY12" s="169">
        <f t="shared" si="27"/>
        <v>70.250656789795016</v>
      </c>
      <c r="AZ12" s="166">
        <f t="shared" si="28"/>
        <v>1.3365356146782972</v>
      </c>
      <c r="BA12" s="191">
        <f t="shared" si="29"/>
        <v>-239020.51829999965</v>
      </c>
      <c r="BB12" s="193">
        <v>150742.9</v>
      </c>
      <c r="BC12" s="166">
        <v>134651.14300000001</v>
      </c>
      <c r="BD12" s="166">
        <f t="shared" si="30"/>
        <v>89.325031560358738</v>
      </c>
      <c r="BE12" s="169">
        <v>123954.70299999999</v>
      </c>
      <c r="BF12" s="169">
        <f t="shared" si="31"/>
        <v>82.229214775621273</v>
      </c>
      <c r="BG12" s="169">
        <v>142249.60999999999</v>
      </c>
      <c r="BH12" s="169">
        <v>140994.38700000002</v>
      </c>
      <c r="BI12" s="169">
        <f t="shared" si="32"/>
        <v>99.117591253853021</v>
      </c>
      <c r="BJ12" s="169">
        <f t="shared" si="33"/>
        <v>-5.6342885800923455</v>
      </c>
      <c r="BK12" s="176">
        <f t="shared" si="34"/>
        <v>17039.684000000023</v>
      </c>
      <c r="BL12" s="179">
        <v>82800</v>
      </c>
      <c r="BM12" s="169">
        <v>89572.4</v>
      </c>
      <c r="BN12" s="169">
        <f t="shared" si="35"/>
        <v>108.1792270531401</v>
      </c>
      <c r="BO12" s="169">
        <v>81889.399999999994</v>
      </c>
      <c r="BP12" s="169">
        <f t="shared" si="36"/>
        <v>98.900241545893707</v>
      </c>
      <c r="BQ12" s="169">
        <v>71300</v>
      </c>
      <c r="BR12" s="169">
        <v>86701.7</v>
      </c>
      <c r="BS12" s="169">
        <f t="shared" si="37"/>
        <v>121.60126227208976</v>
      </c>
      <c r="BT12" s="169">
        <f t="shared" si="38"/>
        <v>-13.888888888888886</v>
      </c>
      <c r="BU12" s="176">
        <f t="shared" si="39"/>
        <v>4812.3000000000029</v>
      </c>
      <c r="BV12" s="179">
        <v>358786.83380000002</v>
      </c>
      <c r="BW12" s="169">
        <v>334607.86050000001</v>
      </c>
      <c r="BX12" s="169">
        <f t="shared" si="40"/>
        <v>93.260908421885347</v>
      </c>
      <c r="BY12" s="167">
        <v>279905.14010000002</v>
      </c>
      <c r="BZ12" s="169">
        <f t="shared" si="41"/>
        <v>78.014328768827852</v>
      </c>
      <c r="CA12" s="167">
        <v>319937</v>
      </c>
      <c r="CB12" s="169">
        <v>288342.58290000004</v>
      </c>
      <c r="CC12" s="243">
        <f t="shared" si="42"/>
        <v>90.124800476343793</v>
      </c>
      <c r="CD12" s="243">
        <f t="shared" si="43"/>
        <v>-10.828110214784587</v>
      </c>
      <c r="CE12" s="176">
        <f t="shared" si="44"/>
        <v>8437.4428000000189</v>
      </c>
      <c r="CF12" s="179">
        <v>709782</v>
      </c>
      <c r="CG12" s="169">
        <v>655985.53889999993</v>
      </c>
      <c r="CH12" s="169">
        <f t="shared" si="45"/>
        <v>92.420706484526221</v>
      </c>
      <c r="CI12" s="169">
        <v>569709.10520000011</v>
      </c>
      <c r="CJ12" s="169">
        <f t="shared" si="46"/>
        <v>80.265363900465232</v>
      </c>
      <c r="CK12" s="169">
        <v>659069.71000000008</v>
      </c>
      <c r="CL12" s="169">
        <v>624368.73329999996</v>
      </c>
      <c r="CM12" s="169">
        <f t="shared" si="47"/>
        <v>94.734854875973568</v>
      </c>
      <c r="CN12" s="168">
        <v>300315.90000000002</v>
      </c>
      <c r="CO12" s="168">
        <v>313751.9363</v>
      </c>
      <c r="CP12" s="169">
        <f t="shared" si="48"/>
        <v>104.47396767870099</v>
      </c>
      <c r="CQ12" s="169">
        <f t="shared" si="49"/>
        <v>-7.1447698025590824</v>
      </c>
      <c r="CR12" s="176">
        <f t="shared" si="50"/>
        <v>54659.628099999856</v>
      </c>
    </row>
    <row r="13" spans="1:96" s="158" customFormat="1" ht="39" customHeight="1" x14ac:dyDescent="0.25">
      <c r="A13" s="174">
        <v>7</v>
      </c>
      <c r="B13" s="203" t="s">
        <v>50</v>
      </c>
      <c r="C13" s="169">
        <v>18818481.202100005</v>
      </c>
      <c r="D13" s="169">
        <v>16962451.7643</v>
      </c>
      <c r="E13" s="169">
        <f t="shared" si="0"/>
        <v>90.137198545051106</v>
      </c>
      <c r="F13" s="169">
        <v>14186909.9</v>
      </c>
      <c r="G13" s="169">
        <f t="shared" si="1"/>
        <v>75.388176907798737</v>
      </c>
      <c r="H13" s="169">
        <v>20877520.006999999</v>
      </c>
      <c r="I13" s="169">
        <v>16836060.855999999</v>
      </c>
      <c r="J13" s="169">
        <f t="shared" si="2"/>
        <v>80.642053511887696</v>
      </c>
      <c r="K13" s="169">
        <f t="shared" si="3"/>
        <v>10.941578030591657</v>
      </c>
      <c r="L13" s="169">
        <f t="shared" si="4"/>
        <v>2649150.9559999984</v>
      </c>
      <c r="M13" s="175">
        <v>8221283.6147111664</v>
      </c>
      <c r="N13" s="170">
        <v>7153652.4170000004</v>
      </c>
      <c r="O13" s="169">
        <v>7253876.6204999993</v>
      </c>
      <c r="P13" s="169">
        <f t="shared" si="5"/>
        <v>101.40102143153931</v>
      </c>
      <c r="Q13" s="169">
        <v>6069231.9539999999</v>
      </c>
      <c r="R13" s="169">
        <f t="shared" si="6"/>
        <v>84.841023860441211</v>
      </c>
      <c r="S13" s="169">
        <v>8311694.875</v>
      </c>
      <c r="T13" s="169">
        <v>7301576.9977000011</v>
      </c>
      <c r="U13" s="169">
        <f t="shared" si="7"/>
        <v>87.847028885309044</v>
      </c>
      <c r="V13" s="169">
        <f t="shared" si="8"/>
        <v>16.188128671837873</v>
      </c>
      <c r="W13" s="168">
        <f t="shared" si="9"/>
        <v>1232345.0437000012</v>
      </c>
      <c r="X13" s="179">
        <f t="shared" si="10"/>
        <v>4161037.1</v>
      </c>
      <c r="Y13" s="169">
        <f t="shared" si="11"/>
        <v>4654813.0203999989</v>
      </c>
      <c r="Z13" s="169">
        <f t="shared" si="12"/>
        <v>111.86665507981168</v>
      </c>
      <c r="AA13" s="169">
        <f t="shared" si="13"/>
        <v>3785159.5595999998</v>
      </c>
      <c r="AB13" s="169">
        <f t="shared" si="14"/>
        <v>90.966734221139234</v>
      </c>
      <c r="AC13" s="169">
        <f t="shared" si="15"/>
        <v>5221847.9590000007</v>
      </c>
      <c r="AD13" s="169">
        <f t="shared" si="16"/>
        <v>4878766.1011999995</v>
      </c>
      <c r="AE13" s="169">
        <f t="shared" si="17"/>
        <v>93.429876539995959</v>
      </c>
      <c r="AF13" s="169">
        <f t="shared" si="18"/>
        <v>25.493905329515101</v>
      </c>
      <c r="AG13" s="176">
        <f t="shared" si="19"/>
        <v>1093606.5415999996</v>
      </c>
      <c r="AH13" s="179">
        <v>1592459.3</v>
      </c>
      <c r="AI13" s="169">
        <v>1664496.0990000004</v>
      </c>
      <c r="AJ13" s="169">
        <f t="shared" si="20"/>
        <v>104.52361947335172</v>
      </c>
      <c r="AK13" s="169">
        <v>1217760.4881999998</v>
      </c>
      <c r="AL13" s="169">
        <f t="shared" si="21"/>
        <v>76.470430873806308</v>
      </c>
      <c r="AM13" s="169">
        <v>1907240.5590000004</v>
      </c>
      <c r="AN13" s="169">
        <v>1717159.7279999997</v>
      </c>
      <c r="AO13" s="169">
        <f t="shared" si="22"/>
        <v>90.033725420580225</v>
      </c>
      <c r="AP13" s="169">
        <f t="shared" si="23"/>
        <v>19.766989272504503</v>
      </c>
      <c r="AQ13" s="176">
        <f t="shared" si="24"/>
        <v>499399.23979999986</v>
      </c>
      <c r="AR13" s="179">
        <v>1859001.7</v>
      </c>
      <c r="AS13" s="169">
        <v>2205931.6740999995</v>
      </c>
      <c r="AT13" s="169">
        <f t="shared" si="25"/>
        <v>118.66216551066088</v>
      </c>
      <c r="AU13" s="169">
        <v>1874032.3510999999</v>
      </c>
      <c r="AV13" s="169">
        <f t="shared" si="26"/>
        <v>100.80853347794141</v>
      </c>
      <c r="AW13" s="169">
        <v>1987659.2999999998</v>
      </c>
      <c r="AX13" s="169">
        <v>1803696.1841</v>
      </c>
      <c r="AY13" s="169">
        <f t="shared" si="27"/>
        <v>90.744735986695517</v>
      </c>
      <c r="AZ13" s="166">
        <f t="shared" si="28"/>
        <v>6.9207897980943187</v>
      </c>
      <c r="BA13" s="191">
        <f t="shared" si="29"/>
        <v>-70336.166999999899</v>
      </c>
      <c r="BB13" s="193">
        <v>339666.1</v>
      </c>
      <c r="BC13" s="166">
        <v>361213.02100000001</v>
      </c>
      <c r="BD13" s="166">
        <f t="shared" si="30"/>
        <v>106.34355945441716</v>
      </c>
      <c r="BE13" s="169">
        <v>337319.43100000004</v>
      </c>
      <c r="BF13" s="169">
        <f t="shared" si="31"/>
        <v>99.309124755163992</v>
      </c>
      <c r="BG13" s="169">
        <v>898986.70000000007</v>
      </c>
      <c r="BH13" s="169">
        <v>996303.79280000005</v>
      </c>
      <c r="BI13" s="169">
        <f t="shared" si="32"/>
        <v>110.82519828157635</v>
      </c>
      <c r="BJ13" s="169">
        <f t="shared" si="33"/>
        <v>164.66777226223053</v>
      </c>
      <c r="BK13" s="176">
        <f t="shared" si="34"/>
        <v>658984.36180000007</v>
      </c>
      <c r="BL13" s="179">
        <v>96500</v>
      </c>
      <c r="BM13" s="169">
        <v>114299.02</v>
      </c>
      <c r="BN13" s="169">
        <f t="shared" si="35"/>
        <v>118.44458031088084</v>
      </c>
      <c r="BO13" s="169">
        <v>105019.71999999999</v>
      </c>
      <c r="BP13" s="169">
        <f t="shared" si="36"/>
        <v>108.82872538860101</v>
      </c>
      <c r="BQ13" s="169">
        <v>116500</v>
      </c>
      <c r="BR13" s="169">
        <v>113580.3</v>
      </c>
      <c r="BS13" s="169">
        <f t="shared" si="37"/>
        <v>97.493819742489279</v>
      </c>
      <c r="BT13" s="169">
        <f t="shared" si="38"/>
        <v>20.725388601036272</v>
      </c>
      <c r="BU13" s="176">
        <f t="shared" si="39"/>
        <v>8560.5800000000163</v>
      </c>
      <c r="BV13" s="179">
        <v>273410</v>
      </c>
      <c r="BW13" s="169">
        <v>308873.20630000002</v>
      </c>
      <c r="BX13" s="169">
        <f t="shared" si="40"/>
        <v>112.97070564353902</v>
      </c>
      <c r="BY13" s="167">
        <v>251027.56930000003</v>
      </c>
      <c r="BZ13" s="169">
        <f t="shared" si="41"/>
        <v>91.813602026260938</v>
      </c>
      <c r="CA13" s="167">
        <v>311461.39999999997</v>
      </c>
      <c r="CB13" s="169">
        <v>248026.0963</v>
      </c>
      <c r="CC13" s="243">
        <f t="shared" si="42"/>
        <v>79.633012726456641</v>
      </c>
      <c r="CD13" s="243">
        <f t="shared" si="43"/>
        <v>13.91734025822025</v>
      </c>
      <c r="CE13" s="176">
        <f t="shared" si="44"/>
        <v>-3001.4730000000272</v>
      </c>
      <c r="CF13" s="179">
        <v>1541218.0999999999</v>
      </c>
      <c r="CG13" s="169">
        <v>1522845.7437</v>
      </c>
      <c r="CH13" s="169">
        <f t="shared" si="45"/>
        <v>98.807932744885377</v>
      </c>
      <c r="CI13" s="169">
        <v>1343603.8628</v>
      </c>
      <c r="CJ13" s="169">
        <f t="shared" si="46"/>
        <v>87.178048505918809</v>
      </c>
      <c r="CK13" s="169">
        <v>1773930</v>
      </c>
      <c r="CL13" s="169">
        <v>1547449.6192999999</v>
      </c>
      <c r="CM13" s="169">
        <f t="shared" si="47"/>
        <v>87.232845675984947</v>
      </c>
      <c r="CN13" s="168">
        <v>643817.6</v>
      </c>
      <c r="CO13" s="168">
        <v>573366.28130000003</v>
      </c>
      <c r="CP13" s="169">
        <f t="shared" si="48"/>
        <v>89.057254927482575</v>
      </c>
      <c r="CQ13" s="169">
        <f t="shared" si="49"/>
        <v>15.09921924742514</v>
      </c>
      <c r="CR13" s="176">
        <f t="shared" si="50"/>
        <v>203845.7564999999</v>
      </c>
    </row>
    <row r="14" spans="1:96" s="158" customFormat="1" ht="39" customHeight="1" x14ac:dyDescent="0.25">
      <c r="A14" s="174">
        <v>8</v>
      </c>
      <c r="B14" s="203" t="s">
        <v>51</v>
      </c>
      <c r="C14" s="169">
        <v>16231553.627</v>
      </c>
      <c r="D14" s="169">
        <v>14863740.703200001</v>
      </c>
      <c r="E14" s="169">
        <f t="shared" si="0"/>
        <v>91.573123835017597</v>
      </c>
      <c r="F14" s="169">
        <v>13000634.6127</v>
      </c>
      <c r="G14" s="169">
        <f t="shared" si="1"/>
        <v>80.094825864816769</v>
      </c>
      <c r="H14" s="169">
        <v>17672785.427040432</v>
      </c>
      <c r="I14" s="169">
        <v>14616761.446900001</v>
      </c>
      <c r="J14" s="169">
        <f t="shared" si="2"/>
        <v>82.707740142283797</v>
      </c>
      <c r="K14" s="169">
        <f t="shared" si="3"/>
        <v>8.8791980925537928</v>
      </c>
      <c r="L14" s="169">
        <f t="shared" si="4"/>
        <v>1616126.8342000004</v>
      </c>
      <c r="M14" s="175">
        <v>9352061.2650404312</v>
      </c>
      <c r="N14" s="170">
        <v>4888302.2560000001</v>
      </c>
      <c r="O14" s="169">
        <v>4786539.3097999999</v>
      </c>
      <c r="P14" s="169">
        <f t="shared" si="5"/>
        <v>97.91823539399401</v>
      </c>
      <c r="Q14" s="169">
        <v>4119755.2837</v>
      </c>
      <c r="R14" s="169">
        <f t="shared" si="6"/>
        <v>84.277834469898622</v>
      </c>
      <c r="S14" s="169">
        <v>4638214.1390000004</v>
      </c>
      <c r="T14" s="169">
        <v>3817687.6730999998</v>
      </c>
      <c r="U14" s="169">
        <f t="shared" si="7"/>
        <v>82.309431145046133</v>
      </c>
      <c r="V14" s="169">
        <f t="shared" si="8"/>
        <v>-5.116052647788635</v>
      </c>
      <c r="W14" s="168">
        <f t="shared" si="9"/>
        <v>-302067.61060000025</v>
      </c>
      <c r="X14" s="179">
        <f t="shared" si="10"/>
        <v>2877633.2979999995</v>
      </c>
      <c r="Y14" s="169">
        <f t="shared" si="11"/>
        <v>2805905.3824000005</v>
      </c>
      <c r="Z14" s="169">
        <f t="shared" si="12"/>
        <v>97.507399026489892</v>
      </c>
      <c r="AA14" s="169">
        <f t="shared" si="13"/>
        <v>2249680.8911000001</v>
      </c>
      <c r="AB14" s="169">
        <f t="shared" si="14"/>
        <v>78.178164419474982</v>
      </c>
      <c r="AC14" s="169">
        <f t="shared" si="15"/>
        <v>3215581.66</v>
      </c>
      <c r="AD14" s="169">
        <f t="shared" si="16"/>
        <v>2406951.3163999999</v>
      </c>
      <c r="AE14" s="169">
        <f t="shared" si="17"/>
        <v>74.852750478742308</v>
      </c>
      <c r="AF14" s="169">
        <f t="shared" si="18"/>
        <v>11.743968984334458</v>
      </c>
      <c r="AG14" s="176">
        <f t="shared" si="19"/>
        <v>157270.42529999977</v>
      </c>
      <c r="AH14" s="179">
        <v>702521.16499999992</v>
      </c>
      <c r="AI14" s="169">
        <v>638325.66610000003</v>
      </c>
      <c r="AJ14" s="169">
        <f t="shared" si="20"/>
        <v>90.862125997300041</v>
      </c>
      <c r="AK14" s="169">
        <v>497584.06290000002</v>
      </c>
      <c r="AL14" s="169">
        <f t="shared" si="21"/>
        <v>70.828337662965652</v>
      </c>
      <c r="AM14" s="169">
        <v>846821.73900000006</v>
      </c>
      <c r="AN14" s="169">
        <v>634367.13669999992</v>
      </c>
      <c r="AO14" s="169">
        <f t="shared" si="22"/>
        <v>74.911531847200237</v>
      </c>
      <c r="AP14" s="169">
        <f t="shared" si="23"/>
        <v>20.54038813193624</v>
      </c>
      <c r="AQ14" s="176">
        <f t="shared" si="24"/>
        <v>136783.0737999999</v>
      </c>
      <c r="AR14" s="179">
        <v>1529642.9469999999</v>
      </c>
      <c r="AS14" s="169">
        <v>1515301.3561000002</v>
      </c>
      <c r="AT14" s="169">
        <f t="shared" si="25"/>
        <v>99.062422317042873</v>
      </c>
      <c r="AU14" s="169">
        <v>1196206.9005000002</v>
      </c>
      <c r="AV14" s="169">
        <f t="shared" si="26"/>
        <v>78.2017073230097</v>
      </c>
      <c r="AW14" s="169">
        <v>1727467.5650000002</v>
      </c>
      <c r="AX14" s="169">
        <v>1198720.9032000003</v>
      </c>
      <c r="AY14" s="169">
        <f t="shared" si="27"/>
        <v>69.391803787644506</v>
      </c>
      <c r="AZ14" s="166">
        <f t="shared" si="28"/>
        <v>12.93273168015989</v>
      </c>
      <c r="BA14" s="191">
        <f t="shared" si="29"/>
        <v>2514.00270000007</v>
      </c>
      <c r="BB14" s="193">
        <v>171843</v>
      </c>
      <c r="BC14" s="166">
        <v>179190.93649999998</v>
      </c>
      <c r="BD14" s="166">
        <f t="shared" si="30"/>
        <v>104.2759591603964</v>
      </c>
      <c r="BE14" s="169">
        <v>163222.48500000002</v>
      </c>
      <c r="BF14" s="169">
        <f t="shared" si="31"/>
        <v>94.983493654091248</v>
      </c>
      <c r="BG14" s="169">
        <v>178059.86299999998</v>
      </c>
      <c r="BH14" s="169">
        <v>171338.78989999997</v>
      </c>
      <c r="BI14" s="169">
        <f t="shared" si="32"/>
        <v>96.225385672682449</v>
      </c>
      <c r="BJ14" s="169">
        <f t="shared" si="33"/>
        <v>3.6177574879395564</v>
      </c>
      <c r="BK14" s="176">
        <f t="shared" si="34"/>
        <v>8116.3048999999592</v>
      </c>
      <c r="BL14" s="179">
        <v>66450</v>
      </c>
      <c r="BM14" s="169">
        <v>81177.716</v>
      </c>
      <c r="BN14" s="169">
        <f t="shared" si="35"/>
        <v>122.1636057185854</v>
      </c>
      <c r="BO14" s="169">
        <v>74711.615999999995</v>
      </c>
      <c r="BP14" s="169">
        <f t="shared" si="36"/>
        <v>112.43283069977426</v>
      </c>
      <c r="BQ14" s="169">
        <v>69550</v>
      </c>
      <c r="BR14" s="169">
        <v>72456.7</v>
      </c>
      <c r="BS14" s="169">
        <f t="shared" si="37"/>
        <v>104.17929547088424</v>
      </c>
      <c r="BT14" s="169">
        <f t="shared" si="38"/>
        <v>4.6651617757712529</v>
      </c>
      <c r="BU14" s="176">
        <f t="shared" si="39"/>
        <v>-2254.9159999999974</v>
      </c>
      <c r="BV14" s="179">
        <v>407176.18599999999</v>
      </c>
      <c r="BW14" s="169">
        <v>391909.70770000003</v>
      </c>
      <c r="BX14" s="169">
        <f t="shared" si="40"/>
        <v>96.250645586625751</v>
      </c>
      <c r="BY14" s="167">
        <v>317955.82669999998</v>
      </c>
      <c r="BZ14" s="169">
        <f t="shared" si="41"/>
        <v>78.088021262618739</v>
      </c>
      <c r="CA14" s="167">
        <v>393682.49300000002</v>
      </c>
      <c r="CB14" s="169">
        <v>330067.78659999999</v>
      </c>
      <c r="CC14" s="243">
        <f t="shared" si="42"/>
        <v>83.841113706826675</v>
      </c>
      <c r="CD14" s="243">
        <f t="shared" si="43"/>
        <v>-3.3139691032913134</v>
      </c>
      <c r="CE14" s="176">
        <f t="shared" si="44"/>
        <v>12111.959900000016</v>
      </c>
      <c r="CF14" s="179">
        <v>763897.20000000007</v>
      </c>
      <c r="CG14" s="169">
        <v>726635.26239999989</v>
      </c>
      <c r="CH14" s="169">
        <f t="shared" si="45"/>
        <v>95.122126694534273</v>
      </c>
      <c r="CI14" s="169">
        <v>630067.71339999989</v>
      </c>
      <c r="CJ14" s="169">
        <f t="shared" si="46"/>
        <v>82.4806941824109</v>
      </c>
      <c r="CK14" s="169">
        <v>793962.1</v>
      </c>
      <c r="CL14" s="169">
        <v>701620.82819999987</v>
      </c>
      <c r="CM14" s="169">
        <f t="shared" si="47"/>
        <v>88.369561746083335</v>
      </c>
      <c r="CN14" s="168">
        <v>351577.69999999995</v>
      </c>
      <c r="CO14" s="168">
        <v>292162.64760000003</v>
      </c>
      <c r="CP14" s="169">
        <f t="shared" si="48"/>
        <v>83.100449089916694</v>
      </c>
      <c r="CQ14" s="169">
        <f t="shared" si="49"/>
        <v>3.9357259065748451</v>
      </c>
      <c r="CR14" s="176">
        <f t="shared" si="50"/>
        <v>71553.114799999981</v>
      </c>
    </row>
    <row r="15" spans="1:96" s="158" customFormat="1" ht="39" customHeight="1" x14ac:dyDescent="0.25">
      <c r="A15" s="174">
        <v>9</v>
      </c>
      <c r="B15" s="203" t="s">
        <v>52</v>
      </c>
      <c r="C15" s="169">
        <v>19936447.321200002</v>
      </c>
      <c r="D15" s="169">
        <v>15144565.612300001</v>
      </c>
      <c r="E15" s="169">
        <f t="shared" si="0"/>
        <v>75.964214527809006</v>
      </c>
      <c r="F15" s="169">
        <v>12064797.824099999</v>
      </c>
      <c r="G15" s="169">
        <f t="shared" si="1"/>
        <v>60.516287730314644</v>
      </c>
      <c r="H15" s="169">
        <v>19369659.752</v>
      </c>
      <c r="I15" s="169">
        <v>11560414.675800001</v>
      </c>
      <c r="J15" s="169">
        <f t="shared" si="2"/>
        <v>59.683106589450233</v>
      </c>
      <c r="K15" s="169">
        <f t="shared" si="3"/>
        <v>-2.8429717695855032</v>
      </c>
      <c r="L15" s="169">
        <f t="shared" si="4"/>
        <v>-504383.14829999767</v>
      </c>
      <c r="M15" s="175">
        <v>6682240.3970998963</v>
      </c>
      <c r="N15" s="170">
        <v>4278075.1881999997</v>
      </c>
      <c r="O15" s="169">
        <v>4451261.3028999995</v>
      </c>
      <c r="P15" s="169">
        <f t="shared" si="5"/>
        <v>104.04822512651694</v>
      </c>
      <c r="Q15" s="169">
        <v>3817603.0361000006</v>
      </c>
      <c r="R15" s="169">
        <f t="shared" si="6"/>
        <v>89.236464254529793</v>
      </c>
      <c r="S15" s="169">
        <v>3676608.9760000003</v>
      </c>
      <c r="T15" s="169">
        <v>3352245.6189999999</v>
      </c>
      <c r="U15" s="169">
        <f t="shared" si="7"/>
        <v>91.177648775886567</v>
      </c>
      <c r="V15" s="169">
        <f t="shared" si="8"/>
        <v>-14.059271652330779</v>
      </c>
      <c r="W15" s="168">
        <f t="shared" si="9"/>
        <v>-465357.41710000066</v>
      </c>
      <c r="X15" s="179">
        <f t="shared" si="10"/>
        <v>2363914.1159999995</v>
      </c>
      <c r="Y15" s="169">
        <f t="shared" si="11"/>
        <v>2427764.1385999997</v>
      </c>
      <c r="Z15" s="169">
        <f t="shared" si="12"/>
        <v>102.70102971033658</v>
      </c>
      <c r="AA15" s="169">
        <f t="shared" si="13"/>
        <v>2004289.1703000006</v>
      </c>
      <c r="AB15" s="169">
        <f t="shared" si="14"/>
        <v>84.786886153523909</v>
      </c>
      <c r="AC15" s="169">
        <f t="shared" si="15"/>
        <v>2483565.9209999992</v>
      </c>
      <c r="AD15" s="169">
        <f t="shared" si="16"/>
        <v>2166574.4862000002</v>
      </c>
      <c r="AE15" s="169">
        <f t="shared" si="17"/>
        <v>87.236439664449762</v>
      </c>
      <c r="AF15" s="169">
        <f t="shared" si="18"/>
        <v>5.0615969586265521</v>
      </c>
      <c r="AG15" s="176">
        <f t="shared" si="19"/>
        <v>162285.31589999958</v>
      </c>
      <c r="AH15" s="179">
        <v>326473.95799999952</v>
      </c>
      <c r="AI15" s="169">
        <v>287053.92459999991</v>
      </c>
      <c r="AJ15" s="169">
        <f t="shared" si="20"/>
        <v>87.925519805166303</v>
      </c>
      <c r="AK15" s="169">
        <v>216312.42410000047</v>
      </c>
      <c r="AL15" s="169">
        <f t="shared" si="21"/>
        <v>66.25717574079853</v>
      </c>
      <c r="AM15" s="169">
        <v>345355.15799999953</v>
      </c>
      <c r="AN15" s="169">
        <v>290415.0674</v>
      </c>
      <c r="AO15" s="169">
        <f t="shared" si="22"/>
        <v>84.091712740540686</v>
      </c>
      <c r="AP15" s="169">
        <f t="shared" si="23"/>
        <v>5.7833709358221057</v>
      </c>
      <c r="AQ15" s="176">
        <f t="shared" si="24"/>
        <v>74102.64329999953</v>
      </c>
      <c r="AR15" s="179">
        <v>755757.69499999983</v>
      </c>
      <c r="AS15" s="169">
        <v>876559.91319999995</v>
      </c>
      <c r="AT15" s="169">
        <f t="shared" si="25"/>
        <v>115.98425249246058</v>
      </c>
      <c r="AU15" s="169">
        <v>712346.88419999997</v>
      </c>
      <c r="AV15" s="169">
        <f t="shared" si="26"/>
        <v>94.255988250308206</v>
      </c>
      <c r="AW15" s="169">
        <v>808089.04299999995</v>
      </c>
      <c r="AX15" s="169">
        <v>729805.82760000008</v>
      </c>
      <c r="AY15" s="169">
        <f t="shared" si="27"/>
        <v>90.312550816259503</v>
      </c>
      <c r="AZ15" s="166">
        <f t="shared" si="28"/>
        <v>6.9243552988236701</v>
      </c>
      <c r="BA15" s="191">
        <f t="shared" si="29"/>
        <v>17458.943400000106</v>
      </c>
      <c r="BB15" s="193">
        <v>102930.28</v>
      </c>
      <c r="BC15" s="166">
        <v>95551.257999999987</v>
      </c>
      <c r="BD15" s="166">
        <f t="shared" si="30"/>
        <v>92.831048356227129</v>
      </c>
      <c r="BE15" s="169">
        <v>95551.257999999987</v>
      </c>
      <c r="BF15" s="169">
        <f t="shared" si="31"/>
        <v>92.831048356227129</v>
      </c>
      <c r="BG15" s="169">
        <v>114231.94</v>
      </c>
      <c r="BH15" s="169">
        <v>118362.31099999999</v>
      </c>
      <c r="BI15" s="169">
        <f t="shared" si="32"/>
        <v>103.6157759379732</v>
      </c>
      <c r="BJ15" s="169">
        <f t="shared" si="33"/>
        <v>10.979917668542242</v>
      </c>
      <c r="BK15" s="176">
        <f t="shared" si="34"/>
        <v>22811.053</v>
      </c>
      <c r="BL15" s="179">
        <v>37911.675999999999</v>
      </c>
      <c r="BM15" s="169">
        <v>45877.600000000006</v>
      </c>
      <c r="BN15" s="169">
        <f t="shared" si="35"/>
        <v>121.01179594381426</v>
      </c>
      <c r="BO15" s="169">
        <v>41694.899999999994</v>
      </c>
      <c r="BP15" s="169">
        <f t="shared" si="36"/>
        <v>109.97904708829014</v>
      </c>
      <c r="BQ15" s="169">
        <v>48915</v>
      </c>
      <c r="BR15" s="169">
        <v>44790.9</v>
      </c>
      <c r="BS15" s="169">
        <f t="shared" si="37"/>
        <v>91.568843912910154</v>
      </c>
      <c r="BT15" s="169">
        <f t="shared" si="38"/>
        <v>29.023575744844408</v>
      </c>
      <c r="BU15" s="176">
        <f t="shared" si="39"/>
        <v>3096.0000000000073</v>
      </c>
      <c r="BV15" s="179">
        <v>1140840.507</v>
      </c>
      <c r="BW15" s="169">
        <v>1122721.4427999998</v>
      </c>
      <c r="BX15" s="169">
        <f t="shared" si="40"/>
        <v>98.411779377675956</v>
      </c>
      <c r="BY15" s="167">
        <v>938383.70400000014</v>
      </c>
      <c r="BZ15" s="169">
        <f t="shared" si="41"/>
        <v>82.253715417908126</v>
      </c>
      <c r="CA15" s="167">
        <v>1166974.78</v>
      </c>
      <c r="CB15" s="169">
        <v>983200.38020000001</v>
      </c>
      <c r="CC15" s="243">
        <f t="shared" si="42"/>
        <v>84.252067572531431</v>
      </c>
      <c r="CD15" s="243">
        <f t="shared" si="43"/>
        <v>2.2907911175703077</v>
      </c>
      <c r="CE15" s="176">
        <f t="shared" si="44"/>
        <v>44816.676199999871</v>
      </c>
      <c r="CF15" s="179">
        <v>543316.68299999996</v>
      </c>
      <c r="CG15" s="169">
        <v>564603.0551</v>
      </c>
      <c r="CH15" s="169">
        <f t="shared" si="45"/>
        <v>103.91785725821346</v>
      </c>
      <c r="CI15" s="169">
        <v>486963.02879999997</v>
      </c>
      <c r="CJ15" s="169">
        <f t="shared" si="46"/>
        <v>89.627843951186009</v>
      </c>
      <c r="CK15" s="169">
        <v>625201.46199999994</v>
      </c>
      <c r="CL15" s="169">
        <v>605406.64990000008</v>
      </c>
      <c r="CM15" s="169">
        <f t="shared" si="47"/>
        <v>96.833850638052439</v>
      </c>
      <c r="CN15" s="168">
        <v>347826.31200000003</v>
      </c>
      <c r="CO15" s="168">
        <v>370687.42290000001</v>
      </c>
      <c r="CP15" s="169">
        <f t="shared" si="48"/>
        <v>106.57256513130035</v>
      </c>
      <c r="CQ15" s="169">
        <f t="shared" si="49"/>
        <v>15.071280077000694</v>
      </c>
      <c r="CR15" s="176">
        <f t="shared" si="50"/>
        <v>118443.62110000011</v>
      </c>
    </row>
    <row r="16" spans="1:96" s="158" customFormat="1" ht="39" customHeight="1" x14ac:dyDescent="0.25">
      <c r="A16" s="174">
        <v>10</v>
      </c>
      <c r="B16" s="203" t="s">
        <v>53</v>
      </c>
      <c r="C16" s="169">
        <v>3373141.2409999999</v>
      </c>
      <c r="D16" s="169">
        <v>3300563.4027</v>
      </c>
      <c r="E16" s="169">
        <f t="shared" si="0"/>
        <v>97.848360530598967</v>
      </c>
      <c r="F16" s="169">
        <v>2709443.0516999997</v>
      </c>
      <c r="G16" s="169">
        <f t="shared" si="1"/>
        <v>80.324032055555421</v>
      </c>
      <c r="H16" s="169">
        <v>3997207.0979000004</v>
      </c>
      <c r="I16" s="169">
        <v>3475425.6790666664</v>
      </c>
      <c r="J16" s="169">
        <f t="shared" si="2"/>
        <v>86.946350137638333</v>
      </c>
      <c r="K16" s="169">
        <f t="shared" si="3"/>
        <v>18.501029524485318</v>
      </c>
      <c r="L16" s="169">
        <f t="shared" si="4"/>
        <v>765982.62736666668</v>
      </c>
      <c r="M16" s="175">
        <v>2076844.8899294431</v>
      </c>
      <c r="N16" s="170">
        <v>1264112.3556000001</v>
      </c>
      <c r="O16" s="169">
        <v>1343412.4567</v>
      </c>
      <c r="P16" s="169">
        <f t="shared" si="5"/>
        <v>106.27318455900708</v>
      </c>
      <c r="Q16" s="169">
        <v>1069299.7877</v>
      </c>
      <c r="R16" s="169">
        <f t="shared" si="6"/>
        <v>84.588983167755373</v>
      </c>
      <c r="S16" s="169">
        <v>1300550.8470999999</v>
      </c>
      <c r="T16" s="169">
        <v>1158972.3513999998</v>
      </c>
      <c r="U16" s="169">
        <f t="shared" si="7"/>
        <v>89.113959210768627</v>
      </c>
      <c r="V16" s="169">
        <f t="shared" si="8"/>
        <v>2.8825358235427245</v>
      </c>
      <c r="W16" s="168">
        <f t="shared" si="9"/>
        <v>89672.563699999824</v>
      </c>
      <c r="X16" s="179">
        <f t="shared" si="10"/>
        <v>915702.96029999992</v>
      </c>
      <c r="Y16" s="169">
        <f t="shared" si="11"/>
        <v>1001839.3518000001</v>
      </c>
      <c r="Z16" s="169">
        <f t="shared" si="12"/>
        <v>109.40658654983275</v>
      </c>
      <c r="AA16" s="169">
        <f t="shared" si="13"/>
        <v>789454.23749999993</v>
      </c>
      <c r="AB16" s="169">
        <f t="shared" si="14"/>
        <v>86.21291747723096</v>
      </c>
      <c r="AC16" s="169">
        <f t="shared" si="15"/>
        <v>981321.24009999994</v>
      </c>
      <c r="AD16" s="169">
        <f t="shared" si="16"/>
        <v>836325.85890000011</v>
      </c>
      <c r="AE16" s="169">
        <f t="shared" si="17"/>
        <v>85.224473365600005</v>
      </c>
      <c r="AF16" s="169">
        <f t="shared" si="18"/>
        <v>7.1658914129208711</v>
      </c>
      <c r="AG16" s="176">
        <f t="shared" si="19"/>
        <v>46871.621400000178</v>
      </c>
      <c r="AH16" s="179">
        <v>141788.78700000001</v>
      </c>
      <c r="AI16" s="169">
        <v>155924.228</v>
      </c>
      <c r="AJ16" s="169">
        <f t="shared" si="20"/>
        <v>109.96936450270923</v>
      </c>
      <c r="AK16" s="169">
        <v>120686.54199999999</v>
      </c>
      <c r="AL16" s="169">
        <f t="shared" si="21"/>
        <v>85.117127068729332</v>
      </c>
      <c r="AM16" s="169">
        <v>169535.9</v>
      </c>
      <c r="AN16" s="169">
        <v>144645.70700000002</v>
      </c>
      <c r="AO16" s="169">
        <f t="shared" si="22"/>
        <v>85.318629859516491</v>
      </c>
      <c r="AP16" s="169">
        <f t="shared" si="23"/>
        <v>19.569328144403954</v>
      </c>
      <c r="AQ16" s="176">
        <f t="shared" si="24"/>
        <v>23959.165000000037</v>
      </c>
      <c r="AR16" s="179">
        <v>319132.17330000002</v>
      </c>
      <c r="AS16" s="169">
        <v>359856.81460000004</v>
      </c>
      <c r="AT16" s="169">
        <f t="shared" si="25"/>
        <v>112.76105786479786</v>
      </c>
      <c r="AU16" s="169">
        <v>287336.25599999999</v>
      </c>
      <c r="AV16" s="169">
        <f t="shared" si="26"/>
        <v>90.036755939956478</v>
      </c>
      <c r="AW16" s="169">
        <v>349222.74</v>
      </c>
      <c r="AX16" s="169">
        <v>287234.97110000002</v>
      </c>
      <c r="AY16" s="169">
        <f t="shared" si="27"/>
        <v>82.249790234164024</v>
      </c>
      <c r="AZ16" s="166">
        <f t="shared" si="28"/>
        <v>9.4288728049093891</v>
      </c>
      <c r="BA16" s="191">
        <f t="shared" si="29"/>
        <v>-101.28489999996964</v>
      </c>
      <c r="BB16" s="193">
        <v>29313.16</v>
      </c>
      <c r="BC16" s="166">
        <v>32847.082900000001</v>
      </c>
      <c r="BD16" s="166">
        <f t="shared" si="30"/>
        <v>112.05575550367139</v>
      </c>
      <c r="BE16" s="169">
        <v>30048.8734</v>
      </c>
      <c r="BF16" s="169">
        <f t="shared" si="31"/>
        <v>102.50983994901948</v>
      </c>
      <c r="BG16" s="169">
        <v>40151.851999999999</v>
      </c>
      <c r="BH16" s="169">
        <v>44745.215499999998</v>
      </c>
      <c r="BI16" s="169">
        <f t="shared" si="32"/>
        <v>111.4399791571258</v>
      </c>
      <c r="BJ16" s="169">
        <f t="shared" si="33"/>
        <v>36.975515434023492</v>
      </c>
      <c r="BK16" s="176">
        <f t="shared" si="34"/>
        <v>14696.342099999998</v>
      </c>
      <c r="BL16" s="179">
        <v>8735</v>
      </c>
      <c r="BM16" s="169">
        <v>12050.5</v>
      </c>
      <c r="BN16" s="169">
        <f t="shared" si="35"/>
        <v>137.95649685174584</v>
      </c>
      <c r="BO16" s="169">
        <v>10904.400000000001</v>
      </c>
      <c r="BP16" s="169">
        <f t="shared" si="36"/>
        <v>124.83571837435605</v>
      </c>
      <c r="BQ16" s="169">
        <v>7615</v>
      </c>
      <c r="BR16" s="169">
        <v>12350.5</v>
      </c>
      <c r="BS16" s="169">
        <f t="shared" si="37"/>
        <v>162.18647406434667</v>
      </c>
      <c r="BT16" s="169">
        <f t="shared" si="38"/>
        <v>-12.821980538065262</v>
      </c>
      <c r="BU16" s="176">
        <f t="shared" si="39"/>
        <v>1446.0999999999985</v>
      </c>
      <c r="BV16" s="179">
        <v>416733.83999999997</v>
      </c>
      <c r="BW16" s="169">
        <v>441160.72630000004</v>
      </c>
      <c r="BX16" s="169">
        <f t="shared" si="40"/>
        <v>105.86150774316769</v>
      </c>
      <c r="BY16" s="167">
        <v>340478.16609999997</v>
      </c>
      <c r="BZ16" s="169">
        <f t="shared" si="41"/>
        <v>81.701588260746959</v>
      </c>
      <c r="CA16" s="167">
        <v>414795.74809999997</v>
      </c>
      <c r="CB16" s="169">
        <v>347349.46530000004</v>
      </c>
      <c r="CC16" s="243">
        <f t="shared" si="42"/>
        <v>83.739880866922533</v>
      </c>
      <c r="CD16" s="243">
        <f t="shared" si="43"/>
        <v>-0.46506707974567973</v>
      </c>
      <c r="CE16" s="176">
        <f t="shared" si="44"/>
        <v>6871.2992000000668</v>
      </c>
      <c r="CF16" s="179">
        <v>214284.03200000001</v>
      </c>
      <c r="CG16" s="169">
        <v>200917.12280000001</v>
      </c>
      <c r="CH16" s="169">
        <f t="shared" si="45"/>
        <v>93.762060068012914</v>
      </c>
      <c r="CI16" s="169">
        <v>169315.15210000004</v>
      </c>
      <c r="CJ16" s="169">
        <f t="shared" si="46"/>
        <v>79.014357962052912</v>
      </c>
      <c r="CK16" s="169">
        <v>209653.93599999999</v>
      </c>
      <c r="CL16" s="169">
        <v>188104.95450000002</v>
      </c>
      <c r="CM16" s="169">
        <f t="shared" si="47"/>
        <v>89.721642287698344</v>
      </c>
      <c r="CN16" s="168">
        <v>80853.98</v>
      </c>
      <c r="CO16" s="168">
        <v>59241.039300000004</v>
      </c>
      <c r="CP16" s="169">
        <f t="shared" si="48"/>
        <v>73.269169062549551</v>
      </c>
      <c r="CQ16" s="169">
        <f t="shared" si="49"/>
        <v>-2.1607284298253262</v>
      </c>
      <c r="CR16" s="176">
        <f t="shared" si="50"/>
        <v>18789.802399999986</v>
      </c>
    </row>
    <row r="17" spans="1:96" s="158" customFormat="1" ht="39" customHeight="1" x14ac:dyDescent="0.25">
      <c r="A17" s="244">
        <v>11</v>
      </c>
      <c r="B17" s="203" t="s">
        <v>54</v>
      </c>
      <c r="C17" s="169">
        <v>9424294.3000000007</v>
      </c>
      <c r="D17" s="169">
        <v>8785729.3000000007</v>
      </c>
      <c r="E17" s="169">
        <f t="shared" si="0"/>
        <v>93.224267200569074</v>
      </c>
      <c r="F17" s="169">
        <v>6352395.9999999991</v>
      </c>
      <c r="G17" s="169">
        <f t="shared" si="1"/>
        <v>67.40447398804173</v>
      </c>
      <c r="H17" s="169">
        <v>9183902.5999999996</v>
      </c>
      <c r="I17" s="169">
        <v>7944621.7000000002</v>
      </c>
      <c r="J17" s="169">
        <f t="shared" si="2"/>
        <v>86.505944651460055</v>
      </c>
      <c r="K17" s="169">
        <f t="shared" si="3"/>
        <v>-2.5507660557671841</v>
      </c>
      <c r="L17" s="169">
        <f t="shared" si="4"/>
        <v>1592225.7000000011</v>
      </c>
      <c r="M17" s="176">
        <v>5267512.0335623734</v>
      </c>
      <c r="N17" s="170">
        <v>2082523.9</v>
      </c>
      <c r="O17" s="169">
        <v>2098279.8000000003</v>
      </c>
      <c r="P17" s="169">
        <f t="shared" si="5"/>
        <v>100.75657715140748</v>
      </c>
      <c r="Q17" s="169">
        <v>1572334.4999999998</v>
      </c>
      <c r="R17" s="169">
        <f t="shared" si="6"/>
        <v>75.501390404210952</v>
      </c>
      <c r="S17" s="169">
        <v>2113311.2999999998</v>
      </c>
      <c r="T17" s="169">
        <v>1652750.1</v>
      </c>
      <c r="U17" s="169">
        <f t="shared" si="7"/>
        <v>78.206656066240697</v>
      </c>
      <c r="V17" s="169">
        <f t="shared" si="8"/>
        <v>1.4783695879792731</v>
      </c>
      <c r="W17" s="168">
        <f t="shared" si="9"/>
        <v>80415.600000000326</v>
      </c>
      <c r="X17" s="179">
        <f t="shared" si="10"/>
        <v>1290356.8000000003</v>
      </c>
      <c r="Y17" s="169">
        <f t="shared" si="11"/>
        <v>1314144.0999999999</v>
      </c>
      <c r="Z17" s="169">
        <f t="shared" si="12"/>
        <v>101.8434668612588</v>
      </c>
      <c r="AA17" s="169">
        <f t="shared" si="13"/>
        <v>932210.5</v>
      </c>
      <c r="AB17" s="169">
        <f t="shared" si="14"/>
        <v>72.244397828569575</v>
      </c>
      <c r="AC17" s="169">
        <f t="shared" si="15"/>
        <v>1510788.4</v>
      </c>
      <c r="AD17" s="169">
        <f t="shared" si="16"/>
        <v>1177111.0999999999</v>
      </c>
      <c r="AE17" s="169">
        <f t="shared" si="17"/>
        <v>77.913697245755912</v>
      </c>
      <c r="AF17" s="169">
        <f t="shared" si="18"/>
        <v>17.082995958947137</v>
      </c>
      <c r="AG17" s="176">
        <f t="shared" si="19"/>
        <v>244900.59999999986</v>
      </c>
      <c r="AH17" s="179">
        <v>335954.3</v>
      </c>
      <c r="AI17" s="169">
        <v>303082.8</v>
      </c>
      <c r="AJ17" s="169">
        <f t="shared" si="20"/>
        <v>90.215484665622682</v>
      </c>
      <c r="AK17" s="169">
        <v>161514.20000000001</v>
      </c>
      <c r="AL17" s="169">
        <f t="shared" si="21"/>
        <v>48.076241322108402</v>
      </c>
      <c r="AM17" s="169">
        <v>486271.9</v>
      </c>
      <c r="AN17" s="169">
        <v>345614.3</v>
      </c>
      <c r="AO17" s="169">
        <f t="shared" si="22"/>
        <v>71.074289918870477</v>
      </c>
      <c r="AP17" s="169">
        <f t="shared" si="23"/>
        <v>44.743466596498422</v>
      </c>
      <c r="AQ17" s="176">
        <f t="shared" si="24"/>
        <v>184100.09999999998</v>
      </c>
      <c r="AR17" s="179">
        <v>724894.8</v>
      </c>
      <c r="AS17" s="169">
        <v>769860.9</v>
      </c>
      <c r="AT17" s="169">
        <f t="shared" si="25"/>
        <v>106.20312078387097</v>
      </c>
      <c r="AU17" s="169">
        <v>587779.9</v>
      </c>
      <c r="AV17" s="169">
        <f t="shared" si="26"/>
        <v>81.084855347286251</v>
      </c>
      <c r="AW17" s="169">
        <v>779334.5</v>
      </c>
      <c r="AX17" s="169">
        <v>551658.69999999995</v>
      </c>
      <c r="AY17" s="169">
        <f t="shared" si="27"/>
        <v>70.785869225602099</v>
      </c>
      <c r="AZ17" s="169">
        <f t="shared" si="28"/>
        <v>7.5100138668397136</v>
      </c>
      <c r="BA17" s="176">
        <f t="shared" si="29"/>
        <v>-36121.20000000007</v>
      </c>
      <c r="BB17" s="179">
        <v>69779</v>
      </c>
      <c r="BC17" s="169">
        <v>79174.100000000006</v>
      </c>
      <c r="BD17" s="169">
        <f t="shared" si="30"/>
        <v>113.46407945083766</v>
      </c>
      <c r="BE17" s="169">
        <v>58768.2</v>
      </c>
      <c r="BF17" s="169">
        <f t="shared" si="31"/>
        <v>84.220467475888157</v>
      </c>
      <c r="BG17" s="169">
        <v>91613</v>
      </c>
      <c r="BH17" s="169">
        <v>121410.1</v>
      </c>
      <c r="BI17" s="169">
        <f t="shared" si="32"/>
        <v>132.52496916376498</v>
      </c>
      <c r="BJ17" s="169">
        <f t="shared" si="33"/>
        <v>31.290216254173885</v>
      </c>
      <c r="BK17" s="176">
        <f t="shared" si="34"/>
        <v>62641.900000000009</v>
      </c>
      <c r="BL17" s="179">
        <v>29751.1</v>
      </c>
      <c r="BM17" s="169">
        <v>37857.9</v>
      </c>
      <c r="BN17" s="169">
        <f t="shared" si="35"/>
        <v>127.24874038270855</v>
      </c>
      <c r="BO17" s="169">
        <v>30695.200000000001</v>
      </c>
      <c r="BP17" s="169">
        <f t="shared" si="36"/>
        <v>103.17332804501346</v>
      </c>
      <c r="BQ17" s="169">
        <v>35170.199999999997</v>
      </c>
      <c r="BR17" s="169">
        <v>42554.3</v>
      </c>
      <c r="BS17" s="169">
        <f t="shared" si="37"/>
        <v>120.99533127477243</v>
      </c>
      <c r="BT17" s="169">
        <f t="shared" si="38"/>
        <v>18.214788696888505</v>
      </c>
      <c r="BU17" s="176">
        <f t="shared" si="39"/>
        <v>11859.100000000002</v>
      </c>
      <c r="BV17" s="179">
        <v>129977.59999999999</v>
      </c>
      <c r="BW17" s="169">
        <v>124168.40000000001</v>
      </c>
      <c r="BX17" s="169">
        <f t="shared" si="40"/>
        <v>95.530614505884103</v>
      </c>
      <c r="BY17" s="169">
        <v>93453</v>
      </c>
      <c r="BZ17" s="169">
        <f t="shared" si="41"/>
        <v>71.899311881431885</v>
      </c>
      <c r="CA17" s="167">
        <v>118398.8</v>
      </c>
      <c r="CB17" s="169">
        <v>115873.7</v>
      </c>
      <c r="CC17" s="243">
        <f t="shared" si="42"/>
        <v>97.867292573911215</v>
      </c>
      <c r="CD17" s="243">
        <f t="shared" si="43"/>
        <v>-8.9083042001083186</v>
      </c>
      <c r="CE17" s="176">
        <f t="shared" si="44"/>
        <v>22420.699999999997</v>
      </c>
      <c r="CF17" s="179">
        <v>420069</v>
      </c>
      <c r="CG17" s="169">
        <v>372685.7</v>
      </c>
      <c r="CH17" s="169">
        <f t="shared" si="45"/>
        <v>88.72011502872148</v>
      </c>
      <c r="CI17" s="169">
        <v>290773.40000000002</v>
      </c>
      <c r="CJ17" s="169">
        <f t="shared" si="46"/>
        <v>69.220389983550319</v>
      </c>
      <c r="CK17" s="169">
        <v>451167.6</v>
      </c>
      <c r="CL17" s="169">
        <v>395474.2</v>
      </c>
      <c r="CM17" s="169">
        <f t="shared" si="47"/>
        <v>87.655718185437081</v>
      </c>
      <c r="CN17" s="169">
        <v>133142</v>
      </c>
      <c r="CO17" s="169">
        <v>102621.5</v>
      </c>
      <c r="CP17" s="169">
        <f t="shared" si="48"/>
        <v>77.076730107704563</v>
      </c>
      <c r="CQ17" s="169">
        <f t="shared" si="49"/>
        <v>7.4032123294030185</v>
      </c>
      <c r="CR17" s="176">
        <f t="shared" si="50"/>
        <v>104700.79999999999</v>
      </c>
    </row>
    <row r="18" spans="1:96" s="158" customFormat="1" ht="49.5" customHeight="1" thickBot="1" x14ac:dyDescent="0.3">
      <c r="A18" s="209"/>
      <c r="B18" s="204" t="s">
        <v>55</v>
      </c>
      <c r="C18" s="153">
        <f>SUM(C7:C17)</f>
        <v>258783834.01950005</v>
      </c>
      <c r="D18" s="153">
        <f>SUM(D7:D17)</f>
        <v>243703537.41230002</v>
      </c>
      <c r="E18" s="153">
        <f t="shared" si="0"/>
        <v>94.172628029746363</v>
      </c>
      <c r="F18" s="153">
        <f>SUM(F7:F17)</f>
        <v>198444748.25029996</v>
      </c>
      <c r="G18" s="153">
        <f t="shared" si="1"/>
        <v>76.683595403933396</v>
      </c>
      <c r="H18" s="153">
        <f>SUM(H7:H17)</f>
        <v>286404126.5563404</v>
      </c>
      <c r="I18" s="153">
        <f t="shared" ref="I18" si="51">SUM(I7:I17)</f>
        <v>219015706.09376666</v>
      </c>
      <c r="J18" s="153">
        <f t="shared" si="2"/>
        <v>76.470862597953058</v>
      </c>
      <c r="K18" s="153">
        <f t="shared" si="3"/>
        <v>10.673113582032755</v>
      </c>
      <c r="L18" s="153">
        <f>SUM(L7:L17)</f>
        <v>20570957.843466662</v>
      </c>
      <c r="M18" s="183">
        <f t="shared" ref="M18:Q18" si="52">SUM(M7:M17)</f>
        <v>85314575.693270862</v>
      </c>
      <c r="N18" s="202">
        <f>SUM(N7:N17)</f>
        <v>84465506.203600004</v>
      </c>
      <c r="O18" s="177">
        <f t="shared" si="52"/>
        <v>91381890.376699999</v>
      </c>
      <c r="P18" s="177">
        <f t="shared" si="5"/>
        <v>108.18841262423548</v>
      </c>
      <c r="Q18" s="177">
        <f t="shared" si="52"/>
        <v>73141352.502900004</v>
      </c>
      <c r="R18" s="177">
        <f t="shared" si="6"/>
        <v>86.593161860175599</v>
      </c>
      <c r="S18" s="177">
        <f t="shared" ref="S18" si="53">SUM(S7:S17)</f>
        <v>103467798.69710001</v>
      </c>
      <c r="T18" s="177">
        <f t="shared" ref="T18" si="54">SUM(T7:T17)</f>
        <v>94527032.8433</v>
      </c>
      <c r="U18" s="177">
        <f t="shared" si="7"/>
        <v>91.358890431240411</v>
      </c>
      <c r="V18" s="177">
        <f t="shared" si="8"/>
        <v>22.497103667023438</v>
      </c>
      <c r="W18" s="181">
        <f>SUM(W7:W17)</f>
        <v>21385680.340399995</v>
      </c>
      <c r="X18" s="182">
        <f>SUM(X7:X17)</f>
        <v>55225825.517399997</v>
      </c>
      <c r="Y18" s="153">
        <f t="shared" ref="Y18" si="55">SUM(Y7:Y17)</f>
        <v>56155562.521500006</v>
      </c>
      <c r="Z18" s="153">
        <f t="shared" si="12"/>
        <v>101.68351852668474</v>
      </c>
      <c r="AA18" s="153">
        <f>SUM(AA7:AA17)</f>
        <v>46264168.373099998</v>
      </c>
      <c r="AB18" s="153">
        <f t="shared" si="14"/>
        <v>83.772705866612256</v>
      </c>
      <c r="AC18" s="153">
        <f>SUM(AC7:AC17)</f>
        <v>69137034.288100004</v>
      </c>
      <c r="AD18" s="153">
        <f>AN18+AX18+BH18+BR18+CB18</f>
        <v>63886248.218400002</v>
      </c>
      <c r="AE18" s="153">
        <f t="shared" si="17"/>
        <v>92.405248324914368</v>
      </c>
      <c r="AF18" s="153">
        <f t="shared" si="18"/>
        <v>25.189680082404564</v>
      </c>
      <c r="AG18" s="183">
        <f>SUM(AG7:AG17)</f>
        <v>17622079.845299993</v>
      </c>
      <c r="AH18" s="182">
        <f>SUM(AH7:AH17)</f>
        <v>17935670.570000004</v>
      </c>
      <c r="AI18" s="153">
        <f t="shared" ref="AI18:AK18" si="56">SUM(AI7:AI17)</f>
        <v>16516433.411700001</v>
      </c>
      <c r="AJ18" s="153">
        <f t="shared" si="20"/>
        <v>92.08706943651228</v>
      </c>
      <c r="AK18" s="153">
        <f t="shared" si="56"/>
        <v>13090667.803499999</v>
      </c>
      <c r="AL18" s="153">
        <f t="shared" si="21"/>
        <v>72.986776560203054</v>
      </c>
      <c r="AM18" s="153">
        <f>SUM(AM7:AM17)</f>
        <v>21133028.151999999</v>
      </c>
      <c r="AN18" s="153">
        <f t="shared" ref="AN18" si="57">SUM(AN7:AN17)</f>
        <v>18259889.9375</v>
      </c>
      <c r="AO18" s="153">
        <f t="shared" si="22"/>
        <v>86.404512435062045</v>
      </c>
      <c r="AP18" s="153">
        <f t="shared" si="23"/>
        <v>17.82680814481526</v>
      </c>
      <c r="AQ18" s="183">
        <f t="shared" si="24"/>
        <v>5169222.1340000015</v>
      </c>
      <c r="AR18" s="182">
        <f>SUM(AR7:AR17)</f>
        <v>25554825.464600001</v>
      </c>
      <c r="AS18" s="153">
        <f>SUM(AS7:AS17)</f>
        <v>26325932.886799991</v>
      </c>
      <c r="AT18" s="153">
        <f t="shared" si="25"/>
        <v>103.01746307470647</v>
      </c>
      <c r="AU18" s="153">
        <f>SUM(AU7:AU17)</f>
        <v>21356752.856699996</v>
      </c>
      <c r="AV18" s="153">
        <f t="shared" si="26"/>
        <v>83.572290040816696</v>
      </c>
      <c r="AW18" s="153">
        <f>SUM(AW7:AW17)</f>
        <v>27116453.550000004</v>
      </c>
      <c r="AX18" s="153">
        <f>SUM(AX7:AX17)</f>
        <v>21005185.544799995</v>
      </c>
      <c r="AY18" s="153">
        <f t="shared" si="27"/>
        <v>77.462878787111862</v>
      </c>
      <c r="AZ18" s="153">
        <f t="shared" si="28"/>
        <v>6.110893175784966</v>
      </c>
      <c r="BA18" s="183">
        <f t="shared" si="29"/>
        <v>-351567.31190000102</v>
      </c>
      <c r="BB18" s="194">
        <f>SUM(BB7:BB17)</f>
        <v>4921469.24</v>
      </c>
      <c r="BC18" s="159">
        <f t="shared" ref="BC18" si="58">SUM(BC7:BC17)</f>
        <v>6231999.5650000004</v>
      </c>
      <c r="BD18" s="159">
        <f t="shared" si="30"/>
        <v>126.62884315822728</v>
      </c>
      <c r="BE18" s="159">
        <f>SUM(BE7:BE17)</f>
        <v>5771835.2425000006</v>
      </c>
      <c r="BF18" s="159">
        <f t="shared" si="31"/>
        <v>117.27870196949561</v>
      </c>
      <c r="BG18" s="159">
        <f t="shared" ref="BG18:BH18" si="59">SUM(BG7:BG17)</f>
        <v>13715620.464999998</v>
      </c>
      <c r="BH18" s="159">
        <f t="shared" si="59"/>
        <v>18339332.590000007</v>
      </c>
      <c r="BI18" s="159">
        <f t="shared" si="32"/>
        <v>133.71128660784223</v>
      </c>
      <c r="BJ18" s="159">
        <f t="shared" si="33"/>
        <v>178.68954972885285</v>
      </c>
      <c r="BK18" s="183">
        <f t="shared" si="34"/>
        <v>12567497.347500008</v>
      </c>
      <c r="BL18" s="194">
        <f t="shared" ref="BL18" si="60">SUM(BL7:BL17)</f>
        <v>1056947.7760000001</v>
      </c>
      <c r="BM18" s="159">
        <f t="shared" ref="BM18" si="61">SUM(BM7:BM17)</f>
        <v>1440985.9080000001</v>
      </c>
      <c r="BN18" s="159">
        <f t="shared" si="35"/>
        <v>136.33463646173564</v>
      </c>
      <c r="BO18" s="159">
        <f t="shared" ref="BO18" si="62">SUM(BO7:BO17)</f>
        <v>1311288.3079999997</v>
      </c>
      <c r="BP18" s="159">
        <f t="shared" si="36"/>
        <v>124.06368013399364</v>
      </c>
      <c r="BQ18" s="159">
        <f t="shared" ref="BQ18" si="63">SUM(BQ7:BQ17)</f>
        <v>1185458.8</v>
      </c>
      <c r="BR18" s="159">
        <f t="shared" ref="BR18" si="64">SUM(BR7:BR17)</f>
        <v>1333833.8999999997</v>
      </c>
      <c r="BS18" s="159">
        <f t="shared" si="37"/>
        <v>112.51625952753479</v>
      </c>
      <c r="BT18" s="159">
        <f t="shared" si="38"/>
        <v>12.158691935220077</v>
      </c>
      <c r="BU18" s="183">
        <f t="shared" si="39"/>
        <v>22545.591999999946</v>
      </c>
      <c r="BV18" s="194">
        <f t="shared" ref="BV18" si="65">SUM(BV7:BV17)</f>
        <v>5756912.4667999996</v>
      </c>
      <c r="BW18" s="159">
        <f t="shared" ref="BW18" si="66">SUM(BW7:BW17)</f>
        <v>5640210.7500000009</v>
      </c>
      <c r="BX18" s="159">
        <f t="shared" si="40"/>
        <v>97.972841910086089</v>
      </c>
      <c r="BY18" s="159">
        <f t="shared" ref="BY18" si="67">SUM(BY7:BY17)</f>
        <v>4733624.1624000007</v>
      </c>
      <c r="BZ18" s="159">
        <f t="shared" si="41"/>
        <v>82.225050141003848</v>
      </c>
      <c r="CA18" s="159">
        <f t="shared" ref="CA18:CB18" si="68">SUM(CA7:CA17)</f>
        <v>5986473.3210999994</v>
      </c>
      <c r="CB18" s="159">
        <f t="shared" si="68"/>
        <v>4948006.2460999992</v>
      </c>
      <c r="CC18" s="159">
        <f t="shared" si="42"/>
        <v>82.653107776496626</v>
      </c>
      <c r="CD18" s="159">
        <f t="shared" si="43"/>
        <v>3.9875689551278128</v>
      </c>
      <c r="CE18" s="183">
        <f t="shared" si="44"/>
        <v>214382.08369999845</v>
      </c>
      <c r="CF18" s="194">
        <f t="shared" ref="CF18" si="69">SUM(CF7:CF17)</f>
        <v>18112482.085000001</v>
      </c>
      <c r="CG18" s="159">
        <f t="shared" ref="CG18" si="70">SUM(CG7:CG17)</f>
        <v>23536747.201100003</v>
      </c>
      <c r="CH18" s="159">
        <f t="shared" si="45"/>
        <v>129.94766311234699</v>
      </c>
      <c r="CI18" s="159">
        <f t="shared" ref="CI18" si="71">SUM(CI7:CI17)</f>
        <v>16104069.065700004</v>
      </c>
      <c r="CJ18" s="159">
        <f t="shared" si="46"/>
        <v>88.911442341945616</v>
      </c>
      <c r="CK18" s="159">
        <f>SUM(CK7:CK17)</f>
        <v>25875593.508000005</v>
      </c>
      <c r="CL18" s="159">
        <f t="shared" ref="CL18" si="72">SUM(CL7:CL17)</f>
        <v>21740916.614500001</v>
      </c>
      <c r="CM18" s="159">
        <f t="shared" si="47"/>
        <v>84.020938912100021</v>
      </c>
      <c r="CN18" s="159">
        <f t="shared" ref="CN18" si="73">SUM(CN7:CN17)</f>
        <v>7409688.6920000007</v>
      </c>
      <c r="CO18" s="159">
        <f t="shared" ref="CO18" si="74">SUM(CO7:CO17)</f>
        <v>6319992.1624999996</v>
      </c>
      <c r="CP18" s="159">
        <f t="shared" si="48"/>
        <v>85.293626024039156</v>
      </c>
      <c r="CQ18" s="159">
        <f t="shared" si="49"/>
        <v>42.860560946691493</v>
      </c>
      <c r="CR18" s="183">
        <f t="shared" si="50"/>
        <v>5636847.5487999972</v>
      </c>
    </row>
    <row r="19" spans="1:96" s="152" customFormat="1" ht="8.25" customHeight="1" x14ac:dyDescent="0.25">
      <c r="A19" s="210"/>
      <c r="B19" s="205"/>
      <c r="C19" s="206"/>
      <c r="D19" s="206"/>
      <c r="E19" s="206"/>
      <c r="F19" s="245"/>
      <c r="G19" s="245"/>
      <c r="H19" s="207"/>
      <c r="I19" s="207"/>
      <c r="J19" s="207"/>
      <c r="K19" s="207"/>
      <c r="L19" s="208"/>
      <c r="M19" s="211"/>
      <c r="N19" s="154"/>
      <c r="O19" s="160"/>
      <c r="P19" s="161"/>
      <c r="Q19" s="161"/>
      <c r="R19" s="157"/>
      <c r="S19" s="157"/>
      <c r="T19" s="155"/>
      <c r="U19" s="154"/>
      <c r="V19" s="154"/>
      <c r="W19" s="154"/>
      <c r="X19" s="184"/>
      <c r="Y19" s="185"/>
      <c r="Z19" s="185"/>
      <c r="AA19" s="186"/>
      <c r="AB19" s="186"/>
      <c r="AC19" s="186"/>
      <c r="AD19" s="186"/>
      <c r="AE19" s="169"/>
      <c r="AF19" s="185"/>
      <c r="AG19" s="188"/>
      <c r="AH19" s="184"/>
      <c r="AI19" s="186"/>
      <c r="AJ19" s="185"/>
      <c r="AK19" s="186"/>
      <c r="AL19" s="162"/>
      <c r="AM19" s="156"/>
      <c r="AN19" s="189"/>
      <c r="AO19" s="189"/>
      <c r="AP19" s="189"/>
      <c r="AQ19" s="190"/>
      <c r="AR19" s="192"/>
      <c r="AS19" s="187"/>
      <c r="AT19" s="187"/>
      <c r="AU19" s="186"/>
      <c r="AV19" s="153"/>
      <c r="AW19" s="186"/>
      <c r="AX19" s="186"/>
      <c r="AY19" s="189"/>
      <c r="AZ19" s="189"/>
      <c r="BA19" s="190"/>
      <c r="BB19" s="195"/>
      <c r="BC19" s="189"/>
      <c r="BD19" s="189"/>
      <c r="BE19" s="196"/>
      <c r="BF19" s="197"/>
      <c r="BG19" s="196"/>
      <c r="BH19" s="196"/>
      <c r="BI19" s="198"/>
      <c r="BJ19" s="198"/>
      <c r="BK19" s="199"/>
      <c r="BL19" s="201"/>
      <c r="BM19" s="196"/>
      <c r="BN19" s="198"/>
      <c r="BO19" s="196"/>
      <c r="BP19" s="198"/>
      <c r="BQ19" s="196"/>
      <c r="BR19" s="196"/>
      <c r="BS19" s="198"/>
      <c r="BT19" s="198"/>
      <c r="BU19" s="199"/>
      <c r="BV19" s="201"/>
      <c r="BW19" s="196"/>
      <c r="BX19" s="198"/>
      <c r="BY19" s="196"/>
      <c r="BZ19" s="198"/>
      <c r="CA19" s="196"/>
      <c r="CB19" s="196"/>
      <c r="CC19" s="198"/>
      <c r="CD19" s="198"/>
      <c r="CE19" s="199"/>
      <c r="CF19" s="201"/>
      <c r="CG19" s="196"/>
      <c r="CH19" s="198"/>
      <c r="CI19" s="196"/>
      <c r="CJ19" s="198"/>
      <c r="CK19" s="196"/>
      <c r="CL19" s="196"/>
      <c r="CM19" s="198"/>
      <c r="CN19" s="196"/>
      <c r="CO19" s="196"/>
      <c r="CP19" s="198"/>
      <c r="CQ19" s="198"/>
      <c r="CR19" s="199"/>
    </row>
    <row r="20" spans="1:96" s="158" customFormat="1" ht="60.75" customHeight="1" thickBot="1" x14ac:dyDescent="0.3">
      <c r="A20" s="212"/>
      <c r="B20" s="213" t="s">
        <v>126</v>
      </c>
      <c r="C20" s="177">
        <f>C18-C7</f>
        <v>145921597.11950004</v>
      </c>
      <c r="D20" s="177">
        <f>D18-D7</f>
        <v>129794763.51230003</v>
      </c>
      <c r="E20" s="177">
        <f>D20/C20*100</f>
        <v>88.948288721104646</v>
      </c>
      <c r="F20" s="177">
        <f>F18-F7</f>
        <v>106420014.05029997</v>
      </c>
      <c r="G20" s="177">
        <f>F20/C20*100</f>
        <v>72.929584208942757</v>
      </c>
      <c r="H20" s="177">
        <f>H18-H7</f>
        <v>163137960.25634038</v>
      </c>
      <c r="I20" s="177">
        <f t="shared" ref="I20" si="75">I18-I7</f>
        <v>124780834.39376667</v>
      </c>
      <c r="J20" s="177">
        <f>I20/H20*100</f>
        <v>76.48792114214082</v>
      </c>
      <c r="K20" s="177">
        <f>H20/C20*100-100</f>
        <v>11.798365339122</v>
      </c>
      <c r="L20" s="177">
        <f>L18-L7</f>
        <v>18360820.343466662</v>
      </c>
      <c r="M20" s="178">
        <f>M18-M7</f>
        <v>76877753.74991402</v>
      </c>
      <c r="N20" s="171">
        <f>N18-N7</f>
        <v>40124546.003600001</v>
      </c>
      <c r="O20" s="153">
        <f t="shared" ref="O20" si="76">O18-O7</f>
        <v>41612468.376699999</v>
      </c>
      <c r="P20" s="153">
        <f>O20/N20*100</f>
        <v>103.70825970957154</v>
      </c>
      <c r="Q20" s="153">
        <f>Q18-Q7</f>
        <v>34827440.102899998</v>
      </c>
      <c r="R20" s="153">
        <f>Q20/N20*100</f>
        <v>86.798340596240649</v>
      </c>
      <c r="S20" s="153">
        <f>S18-S7</f>
        <v>40550483.797100008</v>
      </c>
      <c r="T20" s="153">
        <f t="shared" ref="T20" si="77">T18-T7</f>
        <v>35056668.8433</v>
      </c>
      <c r="U20" s="153">
        <f>T20/S20*100</f>
        <v>86.451912679293613</v>
      </c>
      <c r="V20" s="153">
        <f>S20/N20*100-100</f>
        <v>1.061539222055714</v>
      </c>
      <c r="W20" s="159">
        <f>W18-W7</f>
        <v>229228.74040000141</v>
      </c>
      <c r="X20" s="180">
        <f>X18-X7</f>
        <v>26021658.417399995</v>
      </c>
      <c r="Y20" s="177">
        <f t="shared" ref="Y20" si="78">Y18-Y7</f>
        <v>27252797.421500009</v>
      </c>
      <c r="Z20" s="177">
        <f>Y20/X20*100</f>
        <v>104.7312088428491</v>
      </c>
      <c r="AA20" s="177">
        <f>AA18-AA7</f>
        <v>22093628.173099995</v>
      </c>
      <c r="AB20" s="177">
        <f>AA20/X20*100</f>
        <v>84.904765940385147</v>
      </c>
      <c r="AC20" s="177">
        <f>AC18-AC7</f>
        <v>28625488.9881</v>
      </c>
      <c r="AD20" s="177">
        <f>AN20+AX20+BH20+BR20+CB20</f>
        <v>24042448.318399999</v>
      </c>
      <c r="AE20" s="177">
        <f>AD20/AC20*100</f>
        <v>83.989651070745964</v>
      </c>
      <c r="AF20" s="177">
        <f>AC20/X20*100-100</f>
        <v>10.006397474493369</v>
      </c>
      <c r="AG20" s="178">
        <f>AG18-AG7</f>
        <v>1948820.1452999972</v>
      </c>
      <c r="AH20" s="180">
        <f>AH18-AH7</f>
        <v>7404164.3700000029</v>
      </c>
      <c r="AI20" s="177">
        <f t="shared" ref="AI20" si="79">AI18-AI7</f>
        <v>7005118.8116999995</v>
      </c>
      <c r="AJ20" s="177">
        <f>AI20/AH20*100</f>
        <v>94.610525396804462</v>
      </c>
      <c r="AK20" s="177">
        <f>AK18-AK7</f>
        <v>5339601.1034999974</v>
      </c>
      <c r="AL20" s="177">
        <f>AK20/AH20*100</f>
        <v>72.11618808916306</v>
      </c>
      <c r="AM20" s="177">
        <f>AM18-AM7</f>
        <v>8263450.0519999973</v>
      </c>
      <c r="AN20" s="177">
        <f t="shared" ref="AN20" si="80">AN18-AN7</f>
        <v>6830469.8374999985</v>
      </c>
      <c r="AO20" s="177">
        <f>AN20/AM20*100</f>
        <v>82.65881435135951</v>
      </c>
      <c r="AP20" s="177">
        <f>AM20/AH20*100-100</f>
        <v>11.605437684252735</v>
      </c>
      <c r="AQ20" s="178">
        <f>AN20-AK20</f>
        <v>1490868.7340000011</v>
      </c>
      <c r="AR20" s="180">
        <f>AR18-AR7</f>
        <v>12805105.564600002</v>
      </c>
      <c r="AS20" s="177">
        <f>AS18-AS7</f>
        <v>13962480.786799993</v>
      </c>
      <c r="AT20" s="177">
        <f>+AS20/AR20*100</f>
        <v>109.03838876111713</v>
      </c>
      <c r="AU20" s="177">
        <f>AU18-AU7</f>
        <v>11364051.356699996</v>
      </c>
      <c r="AV20" s="177">
        <f>AU20/AR20*100</f>
        <v>88.746252808068732</v>
      </c>
      <c r="AW20" s="177">
        <f>AW18-AW7</f>
        <v>13820747.150000004</v>
      </c>
      <c r="AX20" s="177">
        <f>AX18-AX7</f>
        <v>10737612.944799995</v>
      </c>
      <c r="AY20" s="177">
        <f>AX20/AW20*100</f>
        <v>77.691986028410852</v>
      </c>
      <c r="AZ20" s="177">
        <f>AW20/AR20*100-100</f>
        <v>7.9315362163648615</v>
      </c>
      <c r="BA20" s="178">
        <f>AX20-AU20</f>
        <v>-626438.41190000065</v>
      </c>
      <c r="BB20" s="200">
        <f>BB18-BB7</f>
        <v>1346936.7400000002</v>
      </c>
      <c r="BC20" s="181">
        <f t="shared" ref="BC20" si="81">BC18-BC7</f>
        <v>1477930.665000001</v>
      </c>
      <c r="BD20" s="181">
        <f>BC20/BB20*100</f>
        <v>109.72532125005372</v>
      </c>
      <c r="BE20" s="181">
        <f>BE18-BE7</f>
        <v>1353201.5425000014</v>
      </c>
      <c r="BF20" s="181">
        <f>BE20/BB20*100</f>
        <v>100.46511482788725</v>
      </c>
      <c r="BG20" s="181">
        <f t="shared" ref="BG20:BH20" si="82">BG18-BG7</f>
        <v>2146001.3649999984</v>
      </c>
      <c r="BH20" s="181">
        <f t="shared" si="82"/>
        <v>2506635.7900000066</v>
      </c>
      <c r="BI20" s="181">
        <f>BH20/BG20*100</f>
        <v>116.80494853739334</v>
      </c>
      <c r="BJ20" s="181">
        <f>BG20/BB20*100-100</f>
        <v>59.324584538394731</v>
      </c>
      <c r="BK20" s="178">
        <f>BH20-BE20</f>
        <v>1153434.2475000052</v>
      </c>
      <c r="BL20" s="200">
        <f t="shared" ref="BL20:BM20" si="83">BL18-BL7</f>
        <v>556947.77600000007</v>
      </c>
      <c r="BM20" s="181">
        <f t="shared" si="83"/>
        <v>662961.40800000005</v>
      </c>
      <c r="BN20" s="181">
        <f>BM20/BL20*100</f>
        <v>119.0347527305684</v>
      </c>
      <c r="BO20" s="181">
        <f t="shared" ref="BO20" si="84">BO18-BO7</f>
        <v>599762.20799999975</v>
      </c>
      <c r="BP20" s="181">
        <f>BO20/BL20*100</f>
        <v>107.68733332728124</v>
      </c>
      <c r="BQ20" s="181">
        <f t="shared" ref="BQ20" si="85">BQ18-BQ7</f>
        <v>601250.20000000007</v>
      </c>
      <c r="BR20" s="181">
        <f>BR18-BR7</f>
        <v>642898.39999999967</v>
      </c>
      <c r="BS20" s="181">
        <f>BR20/BQ20*100</f>
        <v>106.92693324675811</v>
      </c>
      <c r="BT20" s="181">
        <f>BQ20/BL20*100-100</f>
        <v>7.9545023625339013</v>
      </c>
      <c r="BU20" s="178">
        <f>BR20-BO20</f>
        <v>43136.191999999923</v>
      </c>
      <c r="BV20" s="200">
        <f t="shared" ref="BV20:BW20" si="86">BV18-BV7</f>
        <v>3908503.9667999996</v>
      </c>
      <c r="BW20" s="181">
        <f t="shared" si="86"/>
        <v>4144305.7500000009</v>
      </c>
      <c r="BX20" s="181">
        <f>BW20/BV20*100</f>
        <v>106.03304448973245</v>
      </c>
      <c r="BY20" s="181">
        <f>BY18-BY7</f>
        <v>3437011.9624000005</v>
      </c>
      <c r="BZ20" s="181">
        <f>BY20/BV20*100</f>
        <v>87.936765360736672</v>
      </c>
      <c r="CA20" s="181">
        <f t="shared" ref="CA20" si="87">CA18-CA7</f>
        <v>3794040.2210999993</v>
      </c>
      <c r="CB20" s="181">
        <f>CB18-CB7</f>
        <v>3324831.3460999997</v>
      </c>
      <c r="CC20" s="181">
        <f>CB20/CA20*100</f>
        <v>87.633002085993624</v>
      </c>
      <c r="CD20" s="181">
        <f>CA20/BV20*100-100</f>
        <v>-2.9285820526802553</v>
      </c>
      <c r="CE20" s="178">
        <f>CB20-BY20</f>
        <v>-112180.61630000081</v>
      </c>
      <c r="CF20" s="200">
        <f t="shared" ref="CF20:CG20" si="88">CF18-CF7</f>
        <v>7054310.8849999998</v>
      </c>
      <c r="CG20" s="181">
        <f t="shared" si="88"/>
        <v>6886080.0011000037</v>
      </c>
      <c r="CH20" s="181">
        <f>CG20/CF20*100</f>
        <v>97.61520456579656</v>
      </c>
      <c r="CI20" s="181">
        <f t="shared" ref="CI20" si="89">CI18-CI7</f>
        <v>5940260.9657000042</v>
      </c>
      <c r="CJ20" s="181">
        <f>CI20/CF20*100</f>
        <v>84.207530154804118</v>
      </c>
      <c r="CK20" s="181">
        <f t="shared" ref="CK20:CL20" si="90">CK18-CK7</f>
        <v>7685411.008000005</v>
      </c>
      <c r="CL20" s="181">
        <f t="shared" si="90"/>
        <v>6709202.6145000011</v>
      </c>
      <c r="CM20" s="181">
        <f>CL20/CK20*100</f>
        <v>87.297902578224694</v>
      </c>
      <c r="CN20" s="181">
        <f t="shared" ref="CN20" si="91">CN18-CN7</f>
        <v>3220349.0920000011</v>
      </c>
      <c r="CO20" s="181">
        <f>CO18-CO7</f>
        <v>2805348.9624999999</v>
      </c>
      <c r="CP20" s="181">
        <f>CO20/CN20*100</f>
        <v>87.113194326324887</v>
      </c>
      <c r="CQ20" s="181">
        <f>CK20/CF20*100-100</f>
        <v>8.9463043703099459</v>
      </c>
      <c r="CR20" s="178">
        <f>CL20-CI20</f>
        <v>768941.64879999682</v>
      </c>
    </row>
  </sheetData>
  <mergeCells count="64">
    <mergeCell ref="CC3:CE3"/>
    <mergeCell ref="CP3:CR3"/>
    <mergeCell ref="A4:A6"/>
    <mergeCell ref="B4:B6"/>
    <mergeCell ref="M4:M6"/>
    <mergeCell ref="AP3:AQ3"/>
    <mergeCell ref="L5:L6"/>
    <mergeCell ref="K3:M3"/>
    <mergeCell ref="C4:L4"/>
    <mergeCell ref="AF3:AG3"/>
    <mergeCell ref="AP5:AP6"/>
    <mergeCell ref="S5:U5"/>
    <mergeCell ref="X4:AG4"/>
    <mergeCell ref="CK5:CP5"/>
    <mergeCell ref="C5:G5"/>
    <mergeCell ref="N5:R5"/>
    <mergeCell ref="BV2:CE2"/>
    <mergeCell ref="AR5:AV5"/>
    <mergeCell ref="AZ5:AZ6"/>
    <mergeCell ref="AM5:AO5"/>
    <mergeCell ref="V3:W3"/>
    <mergeCell ref="BO2:BU2"/>
    <mergeCell ref="CD5:CD6"/>
    <mergeCell ref="BL5:BP5"/>
    <mergeCell ref="BU5:BU6"/>
    <mergeCell ref="AF5:AF6"/>
    <mergeCell ref="BL4:BU4"/>
    <mergeCell ref="BJ3:BK3"/>
    <mergeCell ref="AZ3:BA3"/>
    <mergeCell ref="BQ5:BS5"/>
    <mergeCell ref="AR4:BA4"/>
    <mergeCell ref="AH5:AL5"/>
    <mergeCell ref="N1:W1"/>
    <mergeCell ref="BE2:BI2"/>
    <mergeCell ref="AC5:AE5"/>
    <mergeCell ref="H5:J5"/>
    <mergeCell ref="BK5:BK6"/>
    <mergeCell ref="BB4:BK4"/>
    <mergeCell ref="AQ5:AQ6"/>
    <mergeCell ref="X5:AB5"/>
    <mergeCell ref="AH4:AQ4"/>
    <mergeCell ref="C1:M1"/>
    <mergeCell ref="C2:M2"/>
    <mergeCell ref="N2:W2"/>
    <mergeCell ref="W5:W6"/>
    <mergeCell ref="V5:V6"/>
    <mergeCell ref="N4:W4"/>
    <mergeCell ref="K5:K6"/>
    <mergeCell ref="BV4:CE4"/>
    <mergeCell ref="CF5:CJ5"/>
    <mergeCell ref="CF4:CR4"/>
    <mergeCell ref="CR5:CR6"/>
    <mergeCell ref="CQ5:CQ6"/>
    <mergeCell ref="CA5:CC5"/>
    <mergeCell ref="CE5:CE6"/>
    <mergeCell ref="BV5:BZ5"/>
    <mergeCell ref="F19:G19"/>
    <mergeCell ref="BG5:BI5"/>
    <mergeCell ref="BJ5:BJ6"/>
    <mergeCell ref="BB5:BF5"/>
    <mergeCell ref="BT5:BT6"/>
    <mergeCell ref="AW5:AY5"/>
    <mergeCell ref="AG5:AG6"/>
    <mergeCell ref="BA5:BA6"/>
  </mergeCells>
  <conditionalFormatting sqref="V7:V10 N19:Q19 V16">
    <cfRule type="cellIs" dxfId="1" priority="128" stopIfTrue="1" operator="lessThan">
      <formula>-1</formula>
    </cfRule>
  </conditionalFormatting>
  <conditionalFormatting sqref="O19:Q19">
    <cfRule type="cellIs" dxfId="0" priority="2" stopIfTrue="1" operator="lessThan">
      <formula>-1000</formula>
    </cfRule>
  </conditionalFormatting>
  <printOptions horizontalCentered="1" verticalCentered="1"/>
  <pageMargins left="0" right="0" top="0" bottom="0" header="0.27559055118110237" footer="0.15748031496062992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417" t="s">
        <v>5</v>
      </c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7"/>
      <c r="O1" s="417"/>
      <c r="P1" s="417"/>
      <c r="Q1" s="417"/>
      <c r="R1" s="417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418" t="s">
        <v>102</v>
      </c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R2" s="418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419" t="s">
        <v>4</v>
      </c>
      <c r="P3" s="419"/>
      <c r="Q3" s="419"/>
      <c r="R3" s="419"/>
      <c r="S3" s="11"/>
      <c r="T3" s="11"/>
      <c r="U3" s="11"/>
      <c r="V3" s="11"/>
      <c r="W3" s="11"/>
      <c r="X3" s="11"/>
      <c r="Y3" s="419"/>
      <c r="Z3" s="419"/>
      <c r="AA3" s="419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61" t="s">
        <v>1</v>
      </c>
      <c r="C4" s="425" t="s">
        <v>6</v>
      </c>
      <c r="D4" s="426" t="s">
        <v>7</v>
      </c>
      <c r="E4" s="426" t="s">
        <v>8</v>
      </c>
      <c r="F4" s="373" t="s">
        <v>9</v>
      </c>
      <c r="G4" s="373"/>
      <c r="H4" s="374"/>
      <c r="I4" s="379" t="s">
        <v>10</v>
      </c>
      <c r="J4" s="379"/>
      <c r="K4" s="380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  <c r="AK4" s="402"/>
      <c r="AL4" s="402"/>
      <c r="AM4" s="402"/>
      <c r="AN4" s="402"/>
      <c r="AO4" s="402"/>
      <c r="AP4" s="402"/>
      <c r="AQ4" s="402"/>
      <c r="AR4" s="402"/>
      <c r="AS4" s="402"/>
      <c r="AT4" s="402"/>
      <c r="AU4" s="402"/>
      <c r="AV4" s="402"/>
      <c r="AW4" s="402"/>
      <c r="AX4" s="402"/>
      <c r="AY4" s="402"/>
      <c r="AZ4" s="402"/>
      <c r="BA4" s="402"/>
      <c r="BB4" s="402"/>
      <c r="BC4" s="402"/>
      <c r="BD4" s="402"/>
      <c r="BE4" s="402"/>
      <c r="BF4" s="12"/>
      <c r="BG4" s="367" t="s">
        <v>11</v>
      </c>
      <c r="BH4" s="368"/>
      <c r="BI4" s="402"/>
      <c r="BJ4" s="402"/>
      <c r="BK4" s="402"/>
      <c r="BL4" s="402"/>
      <c r="BM4" s="402"/>
      <c r="BN4" s="402"/>
      <c r="BO4" s="402"/>
      <c r="BP4" s="402"/>
      <c r="BQ4" s="402"/>
      <c r="BR4" s="402"/>
      <c r="BS4" s="402"/>
      <c r="BT4" s="12"/>
      <c r="BU4" s="12"/>
      <c r="BV4" s="12"/>
      <c r="BW4" s="396" t="s">
        <v>12</v>
      </c>
      <c r="BX4" s="397"/>
    </row>
    <row r="5" spans="2:80" ht="18" customHeight="1" x14ac:dyDescent="0.2">
      <c r="B5" s="361"/>
      <c r="C5" s="425"/>
      <c r="D5" s="427"/>
      <c r="E5" s="427"/>
      <c r="F5" s="375"/>
      <c r="G5" s="375"/>
      <c r="H5" s="376"/>
      <c r="I5" s="381"/>
      <c r="J5" s="381"/>
      <c r="K5" s="382"/>
      <c r="L5" s="332" t="s">
        <v>13</v>
      </c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4"/>
      <c r="AN5" s="366"/>
      <c r="AO5" s="366"/>
      <c r="AP5" s="366"/>
      <c r="AQ5" s="366"/>
      <c r="AR5" s="366"/>
      <c r="AS5" s="366"/>
      <c r="AT5" s="366"/>
      <c r="AU5" s="366"/>
      <c r="AV5" s="300"/>
      <c r="AW5" s="301"/>
      <c r="AX5" s="301"/>
      <c r="AY5" s="301"/>
      <c r="AZ5" s="301"/>
      <c r="BA5" s="301"/>
      <c r="BB5" s="301"/>
      <c r="BC5" s="301"/>
      <c r="BD5" s="301"/>
      <c r="BE5" s="302"/>
      <c r="BF5" s="365" t="s">
        <v>15</v>
      </c>
      <c r="BG5" s="369"/>
      <c r="BH5" s="370"/>
      <c r="BI5" s="300" t="s">
        <v>14</v>
      </c>
      <c r="BJ5" s="301"/>
      <c r="BK5" s="301"/>
      <c r="BL5" s="302"/>
      <c r="BM5" s="314"/>
      <c r="BN5" s="315"/>
      <c r="BO5" s="41"/>
      <c r="BP5" s="314"/>
      <c r="BQ5" s="314"/>
      <c r="BR5" s="314"/>
      <c r="BS5" s="314"/>
      <c r="BT5" s="314"/>
      <c r="BU5" s="314"/>
      <c r="BV5" s="365" t="s">
        <v>16</v>
      </c>
      <c r="BW5" s="398"/>
      <c r="BX5" s="399"/>
    </row>
    <row r="6" spans="2:80" ht="37.5" customHeight="1" x14ac:dyDescent="0.2">
      <c r="B6" s="361"/>
      <c r="C6" s="425"/>
      <c r="D6" s="427"/>
      <c r="E6" s="427"/>
      <c r="F6" s="375"/>
      <c r="G6" s="375"/>
      <c r="H6" s="376"/>
      <c r="I6" s="381"/>
      <c r="J6" s="381"/>
      <c r="K6" s="382"/>
      <c r="L6" s="385" t="s">
        <v>17</v>
      </c>
      <c r="M6" s="386"/>
      <c r="N6" s="386"/>
      <c r="O6" s="386"/>
      <c r="P6" s="386"/>
      <c r="Q6" s="386"/>
      <c r="R6" s="387"/>
      <c r="S6" s="353" t="s">
        <v>73</v>
      </c>
      <c r="T6" s="353" t="s">
        <v>66</v>
      </c>
      <c r="U6" s="351" t="s">
        <v>67</v>
      </c>
      <c r="V6" s="347" t="s">
        <v>72</v>
      </c>
      <c r="W6" s="347" t="s">
        <v>18</v>
      </c>
      <c r="X6" s="347" t="s">
        <v>42</v>
      </c>
      <c r="Y6" s="335" t="s">
        <v>19</v>
      </c>
      <c r="Z6" s="335"/>
      <c r="AA6" s="336"/>
      <c r="AB6" s="353" t="s">
        <v>68</v>
      </c>
      <c r="AC6" s="353" t="s">
        <v>66</v>
      </c>
      <c r="AD6" s="351" t="s">
        <v>67</v>
      </c>
      <c r="AE6" s="347" t="s">
        <v>61</v>
      </c>
      <c r="AF6" s="347" t="s">
        <v>18</v>
      </c>
      <c r="AG6" s="347" t="s">
        <v>43</v>
      </c>
      <c r="AH6" s="341" t="s">
        <v>20</v>
      </c>
      <c r="AI6" s="342"/>
      <c r="AJ6" s="335" t="s">
        <v>69</v>
      </c>
      <c r="AK6" s="336"/>
      <c r="AL6" s="335" t="s">
        <v>21</v>
      </c>
      <c r="AM6" s="336"/>
      <c r="AN6" s="326" t="s">
        <v>36</v>
      </c>
      <c r="AO6" s="327"/>
      <c r="AP6" s="313" t="s">
        <v>22</v>
      </c>
      <c r="AQ6" s="314"/>
      <c r="AR6" s="314"/>
      <c r="AS6" s="314"/>
      <c r="AT6" s="314"/>
      <c r="AU6" s="315"/>
      <c r="AV6" s="320" t="s">
        <v>23</v>
      </c>
      <c r="AW6" s="321"/>
      <c r="AX6" s="303" t="s">
        <v>24</v>
      </c>
      <c r="AY6" s="304"/>
      <c r="AZ6" s="313" t="s">
        <v>25</v>
      </c>
      <c r="BA6" s="314"/>
      <c r="BB6" s="314"/>
      <c r="BC6" s="315"/>
      <c r="BD6" s="303" t="s">
        <v>26</v>
      </c>
      <c r="BE6" s="304"/>
      <c r="BF6" s="365"/>
      <c r="BG6" s="369"/>
      <c r="BH6" s="370"/>
      <c r="BI6" s="403" t="s">
        <v>62</v>
      </c>
      <c r="BJ6" s="404"/>
      <c r="BK6" s="409" t="s">
        <v>63</v>
      </c>
      <c r="BL6" s="410"/>
      <c r="BM6" s="415" t="s">
        <v>59</v>
      </c>
      <c r="BN6" s="410"/>
      <c r="BO6" s="394" t="s">
        <v>65</v>
      </c>
      <c r="BP6" s="355" t="s">
        <v>70</v>
      </c>
      <c r="BQ6" s="356"/>
      <c r="BR6" s="388" t="s">
        <v>27</v>
      </c>
      <c r="BS6" s="389"/>
      <c r="BT6" s="303" t="s">
        <v>26</v>
      </c>
      <c r="BU6" s="304"/>
      <c r="BV6" s="365"/>
      <c r="BW6" s="398"/>
      <c r="BX6" s="399"/>
    </row>
    <row r="7" spans="2:80" ht="34.5" customHeight="1" x14ac:dyDescent="0.2">
      <c r="B7" s="361"/>
      <c r="C7" s="425"/>
      <c r="D7" s="427"/>
      <c r="E7" s="427"/>
      <c r="F7" s="375"/>
      <c r="G7" s="375"/>
      <c r="H7" s="376"/>
      <c r="I7" s="381"/>
      <c r="J7" s="381"/>
      <c r="K7" s="382"/>
      <c r="L7" s="335" t="s">
        <v>28</v>
      </c>
      <c r="M7" s="335"/>
      <c r="N7" s="336"/>
      <c r="O7" s="335" t="s">
        <v>29</v>
      </c>
      <c r="P7" s="335"/>
      <c r="Q7" s="335"/>
      <c r="R7" s="336"/>
      <c r="S7" s="354"/>
      <c r="T7" s="354"/>
      <c r="U7" s="352"/>
      <c r="V7" s="421"/>
      <c r="W7" s="423"/>
      <c r="X7" s="348"/>
      <c r="Y7" s="337"/>
      <c r="Z7" s="337"/>
      <c r="AA7" s="338"/>
      <c r="AB7" s="354"/>
      <c r="AC7" s="354"/>
      <c r="AD7" s="352"/>
      <c r="AE7" s="348"/>
      <c r="AF7" s="348"/>
      <c r="AG7" s="348"/>
      <c r="AH7" s="343"/>
      <c r="AI7" s="344"/>
      <c r="AJ7" s="337"/>
      <c r="AK7" s="338"/>
      <c r="AL7" s="337"/>
      <c r="AM7" s="338"/>
      <c r="AN7" s="328"/>
      <c r="AO7" s="329"/>
      <c r="AP7" s="326" t="s">
        <v>30</v>
      </c>
      <c r="AQ7" s="327"/>
      <c r="AR7" s="326" t="s">
        <v>31</v>
      </c>
      <c r="AS7" s="327"/>
      <c r="AT7" s="326" t="s">
        <v>32</v>
      </c>
      <c r="AU7" s="327"/>
      <c r="AV7" s="322"/>
      <c r="AW7" s="323"/>
      <c r="AX7" s="305"/>
      <c r="AY7" s="306"/>
      <c r="AZ7" s="309" t="s">
        <v>33</v>
      </c>
      <c r="BA7" s="310"/>
      <c r="BB7" s="316" t="s">
        <v>34</v>
      </c>
      <c r="BC7" s="317"/>
      <c r="BD7" s="305"/>
      <c r="BE7" s="306"/>
      <c r="BF7" s="365"/>
      <c r="BG7" s="369"/>
      <c r="BH7" s="370"/>
      <c r="BI7" s="405"/>
      <c r="BJ7" s="406"/>
      <c r="BK7" s="411"/>
      <c r="BL7" s="412"/>
      <c r="BM7" s="416" t="s">
        <v>60</v>
      </c>
      <c r="BN7" s="412"/>
      <c r="BO7" s="395"/>
      <c r="BP7" s="357"/>
      <c r="BQ7" s="358"/>
      <c r="BR7" s="390"/>
      <c r="BS7" s="391"/>
      <c r="BT7" s="305"/>
      <c r="BU7" s="306"/>
      <c r="BV7" s="365"/>
      <c r="BW7" s="398"/>
      <c r="BX7" s="399"/>
    </row>
    <row r="8" spans="2:80" ht="70.5" customHeight="1" x14ac:dyDescent="0.2">
      <c r="B8" s="361"/>
      <c r="C8" s="425"/>
      <c r="D8" s="427"/>
      <c r="E8" s="427"/>
      <c r="F8" s="377"/>
      <c r="G8" s="377"/>
      <c r="H8" s="378"/>
      <c r="I8" s="383"/>
      <c r="J8" s="383"/>
      <c r="K8" s="384"/>
      <c r="L8" s="339"/>
      <c r="M8" s="339"/>
      <c r="N8" s="340"/>
      <c r="O8" s="339"/>
      <c r="P8" s="339"/>
      <c r="Q8" s="339"/>
      <c r="R8" s="340"/>
      <c r="S8" s="354"/>
      <c r="T8" s="354"/>
      <c r="U8" s="352"/>
      <c r="V8" s="421"/>
      <c r="W8" s="423"/>
      <c r="X8" s="348"/>
      <c r="Y8" s="339"/>
      <c r="Z8" s="339"/>
      <c r="AA8" s="340"/>
      <c r="AB8" s="354"/>
      <c r="AC8" s="354"/>
      <c r="AD8" s="352"/>
      <c r="AE8" s="348"/>
      <c r="AF8" s="348"/>
      <c r="AG8" s="348"/>
      <c r="AH8" s="345"/>
      <c r="AI8" s="346"/>
      <c r="AJ8" s="339"/>
      <c r="AK8" s="340"/>
      <c r="AL8" s="339"/>
      <c r="AM8" s="340"/>
      <c r="AN8" s="330"/>
      <c r="AO8" s="331"/>
      <c r="AP8" s="330"/>
      <c r="AQ8" s="331"/>
      <c r="AR8" s="330"/>
      <c r="AS8" s="331"/>
      <c r="AT8" s="330"/>
      <c r="AU8" s="331"/>
      <c r="AV8" s="324"/>
      <c r="AW8" s="325"/>
      <c r="AX8" s="307"/>
      <c r="AY8" s="308"/>
      <c r="AZ8" s="311"/>
      <c r="BA8" s="312"/>
      <c r="BB8" s="318"/>
      <c r="BC8" s="319"/>
      <c r="BD8" s="307"/>
      <c r="BE8" s="308"/>
      <c r="BF8" s="365"/>
      <c r="BG8" s="371"/>
      <c r="BH8" s="372"/>
      <c r="BI8" s="407"/>
      <c r="BJ8" s="408"/>
      <c r="BK8" s="413"/>
      <c r="BL8" s="414"/>
      <c r="BM8" s="363"/>
      <c r="BN8" s="364"/>
      <c r="BO8" s="395"/>
      <c r="BP8" s="359"/>
      <c r="BQ8" s="360"/>
      <c r="BR8" s="392"/>
      <c r="BS8" s="393"/>
      <c r="BT8" s="307"/>
      <c r="BU8" s="308"/>
      <c r="BV8" s="365"/>
      <c r="BW8" s="400"/>
      <c r="BX8" s="401"/>
    </row>
    <row r="9" spans="2:80" ht="27.75" customHeight="1" x14ac:dyDescent="0.2">
      <c r="B9" s="361"/>
      <c r="C9" s="425"/>
      <c r="D9" s="428"/>
      <c r="E9" s="428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354"/>
      <c r="T9" s="354"/>
      <c r="U9" s="352"/>
      <c r="V9" s="421"/>
      <c r="W9" s="423"/>
      <c r="X9" s="348"/>
      <c r="Y9" s="25" t="s">
        <v>35</v>
      </c>
      <c r="Z9" s="4" t="s">
        <v>0</v>
      </c>
      <c r="AA9" s="38" t="s">
        <v>2</v>
      </c>
      <c r="AB9" s="354"/>
      <c r="AC9" s="354"/>
      <c r="AD9" s="352"/>
      <c r="AE9" s="348"/>
      <c r="AF9" s="348"/>
      <c r="AG9" s="348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71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422"/>
      <c r="W10" s="424"/>
      <c r="X10" s="362"/>
      <c r="Y10" s="17">
        <v>21</v>
      </c>
      <c r="Z10" s="17">
        <v>22</v>
      </c>
      <c r="AA10" s="18">
        <v>23</v>
      </c>
      <c r="AB10" s="45"/>
      <c r="AC10" s="420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58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49" t="s">
        <v>3</v>
      </c>
      <c r="C22" s="350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L5:AM5"/>
    <mergeCell ref="Y6:AA8"/>
    <mergeCell ref="AH6:AI8"/>
    <mergeCell ref="AJ6:AK8"/>
    <mergeCell ref="AG6:AG9"/>
    <mergeCell ref="AN6:AO8"/>
    <mergeCell ref="AP6:AU6"/>
    <mergeCell ref="AP7:AQ8"/>
    <mergeCell ref="AR7:AS8"/>
    <mergeCell ref="AT7:AU8"/>
    <mergeCell ref="AV5:BE5"/>
    <mergeCell ref="AX6:AY8"/>
    <mergeCell ref="AZ7:BA8"/>
    <mergeCell ref="AZ6:BC6"/>
    <mergeCell ref="BB7:BC8"/>
    <mergeCell ref="BD6:BE8"/>
    <mergeCell ref="AV6:AW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434" t="s">
        <v>74</v>
      </c>
      <c r="N1" s="434"/>
      <c r="O1" s="434"/>
    </row>
    <row r="2" spans="1:28" ht="39" customHeight="1" x14ac:dyDescent="0.3">
      <c r="C2" s="435" t="s">
        <v>75</v>
      </c>
      <c r="D2" s="435"/>
      <c r="E2" s="435"/>
      <c r="F2" s="435"/>
      <c r="G2" s="435"/>
      <c r="H2" s="435"/>
      <c r="I2" s="435"/>
      <c r="J2" s="435"/>
      <c r="K2" s="435"/>
      <c r="L2" s="435"/>
      <c r="M2" s="435"/>
      <c r="N2" s="435"/>
      <c r="O2" s="435"/>
    </row>
    <row r="3" spans="1:28" ht="22.5" customHeight="1" x14ac:dyDescent="0.3">
      <c r="C3" s="436" t="s">
        <v>99</v>
      </c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432"/>
      <c r="B5" s="291" t="s">
        <v>76</v>
      </c>
      <c r="C5" s="437" t="s">
        <v>37</v>
      </c>
      <c r="D5" s="438"/>
      <c r="E5" s="438"/>
      <c r="F5" s="438"/>
      <c r="G5" s="438"/>
      <c r="H5" s="438"/>
      <c r="I5" s="438"/>
      <c r="J5" s="438"/>
      <c r="K5" s="438"/>
      <c r="L5" s="438"/>
      <c r="M5" s="438"/>
      <c r="N5" s="438"/>
      <c r="O5" s="438"/>
      <c r="P5" s="429" t="s">
        <v>38</v>
      </c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</row>
    <row r="6" spans="1:28" ht="105" customHeight="1" x14ac:dyDescent="0.3">
      <c r="A6" s="433"/>
      <c r="B6" s="291"/>
      <c r="C6" s="107" t="s">
        <v>77</v>
      </c>
      <c r="D6" s="63" t="s">
        <v>78</v>
      </c>
      <c r="E6" s="63" t="s">
        <v>79</v>
      </c>
      <c r="F6" s="64" t="s">
        <v>100</v>
      </c>
      <c r="G6" s="65" t="s">
        <v>80</v>
      </c>
      <c r="H6" s="65" t="s">
        <v>95</v>
      </c>
      <c r="I6" s="66" t="s">
        <v>97</v>
      </c>
      <c r="J6" s="67" t="s">
        <v>98</v>
      </c>
      <c r="K6" s="68" t="s">
        <v>84</v>
      </c>
      <c r="L6" s="69" t="s">
        <v>83</v>
      </c>
      <c r="M6" s="70" t="s">
        <v>85</v>
      </c>
      <c r="N6" s="71" t="s">
        <v>86</v>
      </c>
      <c r="O6" s="72" t="s">
        <v>83</v>
      </c>
      <c r="P6" s="62" t="s">
        <v>87</v>
      </c>
      <c r="Q6" s="63" t="s">
        <v>78</v>
      </c>
      <c r="R6" s="63" t="s">
        <v>88</v>
      </c>
      <c r="S6" s="64" t="s">
        <v>101</v>
      </c>
      <c r="T6" s="65" t="s">
        <v>81</v>
      </c>
      <c r="U6" s="65" t="s">
        <v>82</v>
      </c>
      <c r="V6" s="66" t="s">
        <v>96</v>
      </c>
      <c r="W6" s="67" t="s">
        <v>89</v>
      </c>
      <c r="X6" s="68" t="s">
        <v>90</v>
      </c>
      <c r="Y6" s="69" t="s">
        <v>96</v>
      </c>
      <c r="Z6" s="70" t="s">
        <v>91</v>
      </c>
      <c r="AA6" s="71" t="s">
        <v>92</v>
      </c>
      <c r="AB6" s="72" t="s">
        <v>96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93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430" t="s">
        <v>94</v>
      </c>
      <c r="B18" s="431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417" t="s">
        <v>5</v>
      </c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7"/>
      <c r="O1" s="417"/>
      <c r="P1" s="417"/>
      <c r="Q1" s="417"/>
      <c r="R1" s="417"/>
      <c r="S1" s="417"/>
      <c r="T1" s="417"/>
      <c r="U1" s="417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418" t="s">
        <v>113</v>
      </c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R2" s="418"/>
      <c r="S2" s="418"/>
      <c r="T2" s="418"/>
      <c r="U2" s="418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419" t="s">
        <v>4</v>
      </c>
      <c r="T3" s="419"/>
      <c r="U3" s="419"/>
      <c r="V3" s="11"/>
      <c r="W3" s="11"/>
      <c r="X3" s="11"/>
      <c r="Y3" s="11"/>
      <c r="Z3" s="11"/>
      <c r="AA3" s="11"/>
      <c r="AB3" s="11"/>
      <c r="AC3" s="419"/>
      <c r="AD3" s="419"/>
      <c r="AE3" s="419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61" t="s">
        <v>1</v>
      </c>
      <c r="C4" s="425" t="s">
        <v>6</v>
      </c>
      <c r="D4" s="426" t="s">
        <v>7</v>
      </c>
      <c r="E4" s="426" t="s">
        <v>8</v>
      </c>
      <c r="F4" s="450" t="s">
        <v>9</v>
      </c>
      <c r="G4" s="373"/>
      <c r="H4" s="373"/>
      <c r="I4" s="373"/>
      <c r="J4" s="453" t="s">
        <v>10</v>
      </c>
      <c r="K4" s="379"/>
      <c r="L4" s="379"/>
      <c r="M4" s="379"/>
      <c r="N4" s="492" t="s">
        <v>103</v>
      </c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  <c r="AK4" s="402"/>
      <c r="AL4" s="402"/>
      <c r="AM4" s="402"/>
      <c r="AN4" s="402"/>
      <c r="AO4" s="402"/>
      <c r="AP4" s="402"/>
      <c r="AQ4" s="402"/>
      <c r="AR4" s="402"/>
      <c r="AS4" s="402"/>
      <c r="AT4" s="402"/>
      <c r="AU4" s="402"/>
      <c r="AV4" s="402"/>
      <c r="AW4" s="402"/>
      <c r="AX4" s="402"/>
      <c r="AY4" s="402"/>
      <c r="AZ4" s="402"/>
      <c r="BA4" s="402"/>
      <c r="BB4" s="402"/>
      <c r="BC4" s="402"/>
      <c r="BD4" s="402"/>
      <c r="BE4" s="402"/>
      <c r="BF4" s="402"/>
      <c r="BG4" s="402"/>
      <c r="BH4" s="402"/>
      <c r="BI4" s="402"/>
      <c r="BJ4" s="402"/>
      <c r="BK4" s="402"/>
      <c r="BL4" s="402"/>
      <c r="BM4" s="402"/>
      <c r="BN4" s="402"/>
      <c r="BO4" s="402"/>
      <c r="BP4" s="402"/>
      <c r="BQ4" s="402"/>
      <c r="BR4" s="402"/>
      <c r="BS4" s="402"/>
      <c r="BT4" s="402"/>
      <c r="BU4" s="402"/>
      <c r="BV4" s="402"/>
      <c r="BW4" s="12"/>
      <c r="BX4" s="12"/>
      <c r="BY4" s="493" t="s">
        <v>11</v>
      </c>
      <c r="BZ4" s="493"/>
      <c r="CA4" s="493"/>
      <c r="CB4" s="492" t="s">
        <v>104</v>
      </c>
      <c r="CC4" s="402"/>
      <c r="CD4" s="402"/>
      <c r="CE4" s="402"/>
      <c r="CF4" s="402"/>
      <c r="CG4" s="402"/>
      <c r="CH4" s="402"/>
      <c r="CI4" s="402"/>
      <c r="CJ4" s="402"/>
      <c r="CK4" s="402"/>
      <c r="CL4" s="402"/>
      <c r="CM4" s="402"/>
      <c r="CN4" s="402"/>
      <c r="CO4" s="402"/>
      <c r="CP4" s="402"/>
      <c r="CQ4" s="402"/>
      <c r="CR4" s="12"/>
      <c r="CS4" s="12"/>
      <c r="CT4" s="12"/>
      <c r="CU4" s="12"/>
      <c r="CV4" s="473" t="s">
        <v>12</v>
      </c>
      <c r="CW4" s="473"/>
      <c r="CX4" s="473"/>
    </row>
    <row r="5" spans="2:107" ht="25.5" customHeight="1" x14ac:dyDescent="0.2">
      <c r="B5" s="361"/>
      <c r="C5" s="425"/>
      <c r="D5" s="427"/>
      <c r="E5" s="427"/>
      <c r="F5" s="451"/>
      <c r="G5" s="375"/>
      <c r="H5" s="375"/>
      <c r="I5" s="375"/>
      <c r="J5" s="454"/>
      <c r="K5" s="381"/>
      <c r="L5" s="381"/>
      <c r="M5" s="381"/>
      <c r="N5" s="474" t="s">
        <v>13</v>
      </c>
      <c r="O5" s="475"/>
      <c r="P5" s="475"/>
      <c r="Q5" s="475"/>
      <c r="R5" s="475"/>
      <c r="S5" s="475"/>
      <c r="T5" s="475"/>
      <c r="U5" s="475"/>
      <c r="V5" s="475"/>
      <c r="W5" s="475"/>
      <c r="X5" s="475"/>
      <c r="Y5" s="475"/>
      <c r="Z5" s="475"/>
      <c r="AA5" s="475"/>
      <c r="AB5" s="475"/>
      <c r="AC5" s="475"/>
      <c r="AD5" s="475"/>
      <c r="AE5" s="475"/>
      <c r="AF5" s="475"/>
      <c r="AG5" s="475"/>
      <c r="AH5" s="475"/>
      <c r="AI5" s="475"/>
      <c r="AJ5" s="475"/>
      <c r="AK5" s="475"/>
      <c r="AL5" s="475"/>
      <c r="AM5" s="475"/>
      <c r="AN5" s="475"/>
      <c r="AO5" s="475"/>
      <c r="AP5" s="475"/>
      <c r="AQ5" s="475"/>
      <c r="AR5" s="475"/>
      <c r="AS5" s="475"/>
      <c r="AT5" s="476"/>
      <c r="AU5" s="477" t="s">
        <v>14</v>
      </c>
      <c r="AV5" s="366"/>
      <c r="AW5" s="366"/>
      <c r="AX5" s="366"/>
      <c r="AY5" s="366"/>
      <c r="AZ5" s="366"/>
      <c r="BA5" s="366"/>
      <c r="BB5" s="366"/>
      <c r="BC5" s="366"/>
      <c r="BD5" s="366"/>
      <c r="BE5" s="366"/>
      <c r="BF5" s="366"/>
      <c r="BG5" s="300" t="s">
        <v>105</v>
      </c>
      <c r="BH5" s="301"/>
      <c r="BI5" s="301"/>
      <c r="BJ5" s="301"/>
      <c r="BK5" s="301"/>
      <c r="BL5" s="301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365" t="s">
        <v>15</v>
      </c>
      <c r="BY5" s="493"/>
      <c r="BZ5" s="493"/>
      <c r="CA5" s="493"/>
      <c r="CB5" s="302" t="s">
        <v>14</v>
      </c>
      <c r="CC5" s="468"/>
      <c r="CD5" s="468"/>
      <c r="CE5" s="468"/>
      <c r="CF5" s="468"/>
      <c r="CG5" s="468"/>
      <c r="CH5" s="313"/>
      <c r="CI5" s="314"/>
      <c r="CJ5" s="315"/>
      <c r="CK5" s="41"/>
      <c r="CL5" s="313" t="s">
        <v>106</v>
      </c>
      <c r="CM5" s="314"/>
      <c r="CN5" s="314"/>
      <c r="CO5" s="314"/>
      <c r="CP5" s="314"/>
      <c r="CQ5" s="314"/>
      <c r="CR5" s="314"/>
      <c r="CS5" s="314"/>
      <c r="CT5" s="314"/>
      <c r="CU5" s="365" t="s">
        <v>16</v>
      </c>
      <c r="CV5" s="473"/>
      <c r="CW5" s="473"/>
      <c r="CX5" s="473"/>
    </row>
    <row r="6" spans="2:107" ht="37.5" customHeight="1" x14ac:dyDescent="0.2">
      <c r="B6" s="361"/>
      <c r="C6" s="425"/>
      <c r="D6" s="427"/>
      <c r="E6" s="427"/>
      <c r="F6" s="451"/>
      <c r="G6" s="375"/>
      <c r="H6" s="375"/>
      <c r="I6" s="375"/>
      <c r="J6" s="454"/>
      <c r="K6" s="381"/>
      <c r="L6" s="381"/>
      <c r="M6" s="381"/>
      <c r="N6" s="385" t="s">
        <v>17</v>
      </c>
      <c r="O6" s="386"/>
      <c r="P6" s="386"/>
      <c r="Q6" s="386"/>
      <c r="R6" s="386"/>
      <c r="S6" s="386"/>
      <c r="T6" s="386"/>
      <c r="U6" s="386"/>
      <c r="V6" s="353" t="s">
        <v>107</v>
      </c>
      <c r="W6" s="353" t="s">
        <v>66</v>
      </c>
      <c r="X6" s="351" t="s">
        <v>67</v>
      </c>
      <c r="Y6" s="347" t="s">
        <v>108</v>
      </c>
      <c r="Z6" s="347" t="s">
        <v>18</v>
      </c>
      <c r="AA6" s="347" t="s">
        <v>42</v>
      </c>
      <c r="AB6" s="458" t="s">
        <v>19</v>
      </c>
      <c r="AC6" s="335"/>
      <c r="AD6" s="335"/>
      <c r="AE6" s="335"/>
      <c r="AF6" s="353" t="s">
        <v>68</v>
      </c>
      <c r="AG6" s="353" t="s">
        <v>66</v>
      </c>
      <c r="AH6" s="351" t="s">
        <v>67</v>
      </c>
      <c r="AI6" s="347" t="s">
        <v>61</v>
      </c>
      <c r="AJ6" s="347" t="s">
        <v>18</v>
      </c>
      <c r="AK6" s="347" t="s">
        <v>43</v>
      </c>
      <c r="AL6" s="478" t="s">
        <v>20</v>
      </c>
      <c r="AM6" s="341"/>
      <c r="AN6" s="342"/>
      <c r="AO6" s="458" t="s">
        <v>69</v>
      </c>
      <c r="AP6" s="335"/>
      <c r="AQ6" s="336"/>
      <c r="AR6" s="458" t="s">
        <v>21</v>
      </c>
      <c r="AS6" s="335"/>
      <c r="AT6" s="336"/>
      <c r="AU6" s="494" t="s">
        <v>36</v>
      </c>
      <c r="AV6" s="326"/>
      <c r="AW6" s="327"/>
      <c r="AX6" s="463" t="s">
        <v>22</v>
      </c>
      <c r="AY6" s="303"/>
      <c r="AZ6" s="303"/>
      <c r="BA6" s="303"/>
      <c r="BB6" s="303"/>
      <c r="BC6" s="303"/>
      <c r="BD6" s="303"/>
      <c r="BE6" s="303"/>
      <c r="BF6" s="304"/>
      <c r="BG6" s="464" t="s">
        <v>23</v>
      </c>
      <c r="BH6" s="303"/>
      <c r="BI6" s="304"/>
      <c r="BJ6" s="463" t="s">
        <v>24</v>
      </c>
      <c r="BK6" s="303"/>
      <c r="BL6" s="304"/>
      <c r="BM6" s="467" t="s">
        <v>25</v>
      </c>
      <c r="BN6" s="467"/>
      <c r="BO6" s="467"/>
      <c r="BP6" s="467"/>
      <c r="BQ6" s="467"/>
      <c r="BR6" s="467"/>
      <c r="BS6" s="467"/>
      <c r="BT6" s="467" t="s">
        <v>26</v>
      </c>
      <c r="BU6" s="467"/>
      <c r="BV6" s="313"/>
      <c r="BW6" s="468" t="s">
        <v>115</v>
      </c>
      <c r="BX6" s="365"/>
      <c r="BY6" s="493"/>
      <c r="BZ6" s="493"/>
      <c r="CA6" s="493"/>
      <c r="CB6" s="403" t="s">
        <v>62</v>
      </c>
      <c r="CC6" s="403"/>
      <c r="CD6" s="404"/>
      <c r="CE6" s="415" t="s">
        <v>63</v>
      </c>
      <c r="CF6" s="409"/>
      <c r="CG6" s="410"/>
      <c r="CH6" s="485" t="s">
        <v>59</v>
      </c>
      <c r="CI6" s="486"/>
      <c r="CJ6" s="487"/>
      <c r="CK6" s="394" t="s">
        <v>65</v>
      </c>
      <c r="CL6" s="482" t="s">
        <v>70</v>
      </c>
      <c r="CM6" s="483"/>
      <c r="CN6" s="483"/>
      <c r="CO6" s="484" t="s">
        <v>27</v>
      </c>
      <c r="CP6" s="484"/>
      <c r="CQ6" s="484"/>
      <c r="CR6" s="463" t="s">
        <v>26</v>
      </c>
      <c r="CS6" s="303"/>
      <c r="CT6" s="303"/>
      <c r="CU6" s="365"/>
      <c r="CV6" s="473"/>
      <c r="CW6" s="473"/>
      <c r="CX6" s="473"/>
    </row>
    <row r="7" spans="2:107" ht="34.5" customHeight="1" x14ac:dyDescent="0.2">
      <c r="B7" s="361"/>
      <c r="C7" s="425"/>
      <c r="D7" s="427"/>
      <c r="E7" s="427"/>
      <c r="F7" s="451"/>
      <c r="G7" s="375"/>
      <c r="H7" s="375"/>
      <c r="I7" s="375"/>
      <c r="J7" s="454"/>
      <c r="K7" s="381"/>
      <c r="L7" s="381"/>
      <c r="M7" s="381"/>
      <c r="N7" s="458" t="s">
        <v>28</v>
      </c>
      <c r="O7" s="335"/>
      <c r="P7" s="335"/>
      <c r="Q7" s="335"/>
      <c r="R7" s="458" t="s">
        <v>29</v>
      </c>
      <c r="S7" s="335"/>
      <c r="T7" s="335"/>
      <c r="U7" s="335"/>
      <c r="V7" s="354"/>
      <c r="W7" s="354"/>
      <c r="X7" s="352"/>
      <c r="Y7" s="421"/>
      <c r="Z7" s="423"/>
      <c r="AA7" s="348"/>
      <c r="AB7" s="481"/>
      <c r="AC7" s="337"/>
      <c r="AD7" s="337"/>
      <c r="AE7" s="337"/>
      <c r="AF7" s="354"/>
      <c r="AG7" s="354"/>
      <c r="AH7" s="352"/>
      <c r="AI7" s="348"/>
      <c r="AJ7" s="348"/>
      <c r="AK7" s="348"/>
      <c r="AL7" s="479"/>
      <c r="AM7" s="343"/>
      <c r="AN7" s="344"/>
      <c r="AO7" s="481"/>
      <c r="AP7" s="337"/>
      <c r="AQ7" s="338"/>
      <c r="AR7" s="481"/>
      <c r="AS7" s="337"/>
      <c r="AT7" s="338"/>
      <c r="AU7" s="495"/>
      <c r="AV7" s="328"/>
      <c r="AW7" s="329"/>
      <c r="AX7" s="460" t="s">
        <v>30</v>
      </c>
      <c r="AY7" s="460"/>
      <c r="AZ7" s="460"/>
      <c r="BA7" s="460" t="s">
        <v>31</v>
      </c>
      <c r="BB7" s="460"/>
      <c r="BC7" s="460"/>
      <c r="BD7" s="460" t="s">
        <v>32</v>
      </c>
      <c r="BE7" s="460"/>
      <c r="BF7" s="460"/>
      <c r="BG7" s="465"/>
      <c r="BH7" s="305"/>
      <c r="BI7" s="306"/>
      <c r="BJ7" s="465"/>
      <c r="BK7" s="305"/>
      <c r="BL7" s="306"/>
      <c r="BM7" s="461" t="s">
        <v>33</v>
      </c>
      <c r="BN7" s="461"/>
      <c r="BO7" s="461"/>
      <c r="BP7" s="469" t="s">
        <v>115</v>
      </c>
      <c r="BQ7" s="488" t="s">
        <v>34</v>
      </c>
      <c r="BR7" s="488"/>
      <c r="BS7" s="488"/>
      <c r="BT7" s="467"/>
      <c r="BU7" s="467"/>
      <c r="BV7" s="313"/>
      <c r="BW7" s="468"/>
      <c r="BX7" s="365"/>
      <c r="BY7" s="493"/>
      <c r="BZ7" s="493"/>
      <c r="CA7" s="493"/>
      <c r="CB7" s="405"/>
      <c r="CC7" s="405"/>
      <c r="CD7" s="406"/>
      <c r="CE7" s="416"/>
      <c r="CF7" s="411"/>
      <c r="CG7" s="412"/>
      <c r="CH7" s="489" t="s">
        <v>60</v>
      </c>
      <c r="CI7" s="490"/>
      <c r="CJ7" s="491"/>
      <c r="CK7" s="395"/>
      <c r="CL7" s="483"/>
      <c r="CM7" s="483"/>
      <c r="CN7" s="483"/>
      <c r="CO7" s="484"/>
      <c r="CP7" s="484"/>
      <c r="CQ7" s="484"/>
      <c r="CR7" s="465"/>
      <c r="CS7" s="305"/>
      <c r="CT7" s="305"/>
      <c r="CU7" s="365"/>
      <c r="CV7" s="473"/>
      <c r="CW7" s="473"/>
      <c r="CX7" s="473"/>
    </row>
    <row r="8" spans="2:107" ht="45.75" customHeight="1" x14ac:dyDescent="0.2">
      <c r="B8" s="361"/>
      <c r="C8" s="425"/>
      <c r="D8" s="427"/>
      <c r="E8" s="427"/>
      <c r="F8" s="452"/>
      <c r="G8" s="377"/>
      <c r="H8" s="377"/>
      <c r="I8" s="377"/>
      <c r="J8" s="455"/>
      <c r="K8" s="383"/>
      <c r="L8" s="383"/>
      <c r="M8" s="383"/>
      <c r="N8" s="459"/>
      <c r="O8" s="339"/>
      <c r="P8" s="339"/>
      <c r="Q8" s="339"/>
      <c r="R8" s="459"/>
      <c r="S8" s="339"/>
      <c r="T8" s="339"/>
      <c r="U8" s="339"/>
      <c r="V8" s="354"/>
      <c r="W8" s="354"/>
      <c r="X8" s="352"/>
      <c r="Y8" s="421"/>
      <c r="Z8" s="423"/>
      <c r="AA8" s="348"/>
      <c r="AB8" s="481"/>
      <c r="AC8" s="337"/>
      <c r="AD8" s="337"/>
      <c r="AE8" s="337"/>
      <c r="AF8" s="354"/>
      <c r="AG8" s="354"/>
      <c r="AH8" s="352"/>
      <c r="AI8" s="348"/>
      <c r="AJ8" s="348"/>
      <c r="AK8" s="348"/>
      <c r="AL8" s="480"/>
      <c r="AM8" s="345"/>
      <c r="AN8" s="346"/>
      <c r="AO8" s="481"/>
      <c r="AP8" s="337"/>
      <c r="AQ8" s="338"/>
      <c r="AR8" s="459"/>
      <c r="AS8" s="339"/>
      <c r="AT8" s="340"/>
      <c r="AU8" s="496"/>
      <c r="AV8" s="330"/>
      <c r="AW8" s="331"/>
      <c r="AX8" s="460"/>
      <c r="AY8" s="460"/>
      <c r="AZ8" s="460"/>
      <c r="BA8" s="460"/>
      <c r="BB8" s="460"/>
      <c r="BC8" s="460"/>
      <c r="BD8" s="460"/>
      <c r="BE8" s="460"/>
      <c r="BF8" s="460"/>
      <c r="BG8" s="466"/>
      <c r="BH8" s="307"/>
      <c r="BI8" s="308"/>
      <c r="BJ8" s="466"/>
      <c r="BK8" s="307"/>
      <c r="BL8" s="308"/>
      <c r="BM8" s="461"/>
      <c r="BN8" s="461"/>
      <c r="BO8" s="461"/>
      <c r="BP8" s="470"/>
      <c r="BQ8" s="488"/>
      <c r="BR8" s="488"/>
      <c r="BS8" s="488"/>
      <c r="BT8" s="467"/>
      <c r="BU8" s="467"/>
      <c r="BV8" s="313"/>
      <c r="BW8" s="468"/>
      <c r="BX8" s="365"/>
      <c r="BY8" s="493"/>
      <c r="BZ8" s="493"/>
      <c r="CA8" s="493"/>
      <c r="CB8" s="407"/>
      <c r="CC8" s="407"/>
      <c r="CD8" s="408"/>
      <c r="CE8" s="462"/>
      <c r="CF8" s="413"/>
      <c r="CG8" s="414"/>
      <c r="CH8" s="472"/>
      <c r="CI8" s="363"/>
      <c r="CJ8" s="364"/>
      <c r="CK8" s="395"/>
      <c r="CL8" s="483"/>
      <c r="CM8" s="483"/>
      <c r="CN8" s="483"/>
      <c r="CO8" s="484"/>
      <c r="CP8" s="484"/>
      <c r="CQ8" s="484"/>
      <c r="CR8" s="466"/>
      <c r="CS8" s="307"/>
      <c r="CT8" s="307"/>
      <c r="CU8" s="365"/>
      <c r="CV8" s="473"/>
      <c r="CW8" s="473"/>
      <c r="CX8" s="473"/>
    </row>
    <row r="9" spans="2:107" ht="21.75" customHeight="1" x14ac:dyDescent="0.2">
      <c r="B9" s="361"/>
      <c r="C9" s="425"/>
      <c r="D9" s="427"/>
      <c r="E9" s="427"/>
      <c r="F9" s="444" t="s">
        <v>35</v>
      </c>
      <c r="G9" s="446" t="s">
        <v>109</v>
      </c>
      <c r="H9" s="447"/>
      <c r="I9" s="447"/>
      <c r="J9" s="444" t="s">
        <v>35</v>
      </c>
      <c r="K9" s="446" t="s">
        <v>109</v>
      </c>
      <c r="L9" s="447"/>
      <c r="M9" s="447"/>
      <c r="N9" s="444" t="s">
        <v>35</v>
      </c>
      <c r="O9" s="446" t="s">
        <v>109</v>
      </c>
      <c r="P9" s="447"/>
      <c r="Q9" s="447"/>
      <c r="R9" s="444" t="s">
        <v>35</v>
      </c>
      <c r="S9" s="446" t="s">
        <v>109</v>
      </c>
      <c r="T9" s="447"/>
      <c r="U9" s="447"/>
      <c r="V9" s="354"/>
      <c r="W9" s="354"/>
      <c r="X9" s="352"/>
      <c r="Y9" s="421"/>
      <c r="Z9" s="423"/>
      <c r="AA9" s="348"/>
      <c r="AB9" s="444" t="s">
        <v>35</v>
      </c>
      <c r="AC9" s="441" t="s">
        <v>109</v>
      </c>
      <c r="AD9" s="441"/>
      <c r="AE9" s="442"/>
      <c r="AF9" s="354"/>
      <c r="AG9" s="354"/>
      <c r="AH9" s="352"/>
      <c r="AI9" s="348"/>
      <c r="AJ9" s="348"/>
      <c r="AK9" s="348"/>
      <c r="AL9" s="444" t="s">
        <v>35</v>
      </c>
      <c r="AM9" s="442" t="s">
        <v>109</v>
      </c>
      <c r="AN9" s="443"/>
      <c r="AO9" s="444" t="s">
        <v>35</v>
      </c>
      <c r="AP9" s="442" t="s">
        <v>109</v>
      </c>
      <c r="AQ9" s="443"/>
      <c r="AR9" s="444" t="s">
        <v>35</v>
      </c>
      <c r="AS9" s="442" t="s">
        <v>109</v>
      </c>
      <c r="AT9" s="443"/>
      <c r="AU9" s="444" t="s">
        <v>35</v>
      </c>
      <c r="AV9" s="442" t="s">
        <v>109</v>
      </c>
      <c r="AW9" s="443"/>
      <c r="AX9" s="444" t="s">
        <v>35</v>
      </c>
      <c r="AY9" s="442" t="s">
        <v>109</v>
      </c>
      <c r="AZ9" s="443"/>
      <c r="BA9" s="444" t="s">
        <v>35</v>
      </c>
      <c r="BB9" s="442" t="s">
        <v>109</v>
      </c>
      <c r="BC9" s="443"/>
      <c r="BD9" s="444" t="s">
        <v>35</v>
      </c>
      <c r="BE9" s="442" t="s">
        <v>109</v>
      </c>
      <c r="BF9" s="443"/>
      <c r="BG9" s="440" t="s">
        <v>35</v>
      </c>
      <c r="BH9" s="441" t="s">
        <v>109</v>
      </c>
      <c r="BI9" s="441"/>
      <c r="BJ9" s="440" t="s">
        <v>35</v>
      </c>
      <c r="BK9" s="441" t="s">
        <v>109</v>
      </c>
      <c r="BL9" s="441"/>
      <c r="BM9" s="440" t="s">
        <v>35</v>
      </c>
      <c r="BN9" s="441" t="s">
        <v>109</v>
      </c>
      <c r="BO9" s="441"/>
      <c r="BP9" s="470"/>
      <c r="BQ9" s="440" t="s">
        <v>35</v>
      </c>
      <c r="BR9" s="441" t="s">
        <v>109</v>
      </c>
      <c r="BS9" s="441"/>
      <c r="BT9" s="440" t="s">
        <v>35</v>
      </c>
      <c r="BU9" s="441" t="s">
        <v>109</v>
      </c>
      <c r="BV9" s="442"/>
      <c r="BW9" s="468"/>
      <c r="BX9" s="365"/>
      <c r="BY9" s="440" t="s">
        <v>35</v>
      </c>
      <c r="BZ9" s="441" t="s">
        <v>109</v>
      </c>
      <c r="CA9" s="441"/>
      <c r="CB9" s="440" t="s">
        <v>35</v>
      </c>
      <c r="CC9" s="441" t="s">
        <v>109</v>
      </c>
      <c r="CD9" s="441"/>
      <c r="CE9" s="440" t="s">
        <v>35</v>
      </c>
      <c r="CF9" s="441" t="s">
        <v>109</v>
      </c>
      <c r="CG9" s="441"/>
      <c r="CH9" s="440" t="s">
        <v>35</v>
      </c>
      <c r="CI9" s="441" t="s">
        <v>109</v>
      </c>
      <c r="CJ9" s="441"/>
      <c r="CK9" s="439" t="s">
        <v>110</v>
      </c>
      <c r="CL9" s="440" t="s">
        <v>35</v>
      </c>
      <c r="CM9" s="441" t="s">
        <v>109</v>
      </c>
      <c r="CN9" s="441"/>
      <c r="CO9" s="440" t="s">
        <v>35</v>
      </c>
      <c r="CP9" s="441" t="s">
        <v>109</v>
      </c>
      <c r="CQ9" s="441"/>
      <c r="CR9" s="449" t="s">
        <v>35</v>
      </c>
      <c r="CS9" s="456" t="s">
        <v>109</v>
      </c>
      <c r="CT9" s="457"/>
      <c r="CU9" s="365"/>
      <c r="CV9" s="440" t="s">
        <v>35</v>
      </c>
      <c r="CW9" s="441" t="s">
        <v>109</v>
      </c>
      <c r="CX9" s="441"/>
      <c r="CY9" s="448" t="s">
        <v>111</v>
      </c>
      <c r="CZ9" s="448"/>
      <c r="DA9" s="448"/>
      <c r="DB9" s="448"/>
    </row>
    <row r="10" spans="2:107" ht="22.5" customHeight="1" x14ac:dyDescent="0.2">
      <c r="B10" s="361"/>
      <c r="C10" s="425"/>
      <c r="D10" s="428"/>
      <c r="E10" s="428"/>
      <c r="F10" s="445"/>
      <c r="G10" s="25" t="s">
        <v>114</v>
      </c>
      <c r="H10" s="24" t="s">
        <v>0</v>
      </c>
      <c r="I10" s="24" t="s">
        <v>2</v>
      </c>
      <c r="J10" s="445"/>
      <c r="K10" s="25" t="s">
        <v>114</v>
      </c>
      <c r="L10" s="24" t="s">
        <v>0</v>
      </c>
      <c r="M10" s="26" t="s">
        <v>2</v>
      </c>
      <c r="N10" s="445"/>
      <c r="O10" s="25" t="s">
        <v>114</v>
      </c>
      <c r="P10" s="4" t="s">
        <v>0</v>
      </c>
      <c r="Q10" s="26" t="s">
        <v>2</v>
      </c>
      <c r="R10" s="445"/>
      <c r="S10" s="25" t="s">
        <v>114</v>
      </c>
      <c r="T10" s="4" t="s">
        <v>0</v>
      </c>
      <c r="U10" s="38" t="s">
        <v>2</v>
      </c>
      <c r="V10" s="354"/>
      <c r="W10" s="354"/>
      <c r="X10" s="352"/>
      <c r="Y10" s="421"/>
      <c r="Z10" s="423"/>
      <c r="AA10" s="348"/>
      <c r="AB10" s="445"/>
      <c r="AC10" s="25" t="s">
        <v>114</v>
      </c>
      <c r="AD10" s="4" t="s">
        <v>0</v>
      </c>
      <c r="AE10" s="38" t="s">
        <v>2</v>
      </c>
      <c r="AF10" s="354"/>
      <c r="AG10" s="354"/>
      <c r="AH10" s="352"/>
      <c r="AI10" s="348"/>
      <c r="AJ10" s="348"/>
      <c r="AK10" s="348"/>
      <c r="AL10" s="445"/>
      <c r="AM10" s="25" t="s">
        <v>114</v>
      </c>
      <c r="AN10" s="4" t="s">
        <v>0</v>
      </c>
      <c r="AO10" s="445"/>
      <c r="AP10" s="25" t="s">
        <v>114</v>
      </c>
      <c r="AQ10" s="4" t="s">
        <v>0</v>
      </c>
      <c r="AR10" s="445"/>
      <c r="AS10" s="25" t="s">
        <v>114</v>
      </c>
      <c r="AT10" s="4" t="s">
        <v>0</v>
      </c>
      <c r="AU10" s="445"/>
      <c r="AV10" s="25" t="s">
        <v>114</v>
      </c>
      <c r="AW10" s="4" t="s">
        <v>0</v>
      </c>
      <c r="AX10" s="445"/>
      <c r="AY10" s="25" t="s">
        <v>114</v>
      </c>
      <c r="AZ10" s="4" t="s">
        <v>0</v>
      </c>
      <c r="BA10" s="445"/>
      <c r="BB10" s="25" t="s">
        <v>114</v>
      </c>
      <c r="BC10" s="4" t="s">
        <v>0</v>
      </c>
      <c r="BD10" s="445"/>
      <c r="BE10" s="25" t="s">
        <v>71</v>
      </c>
      <c r="BF10" s="13" t="s">
        <v>0</v>
      </c>
      <c r="BG10" s="440"/>
      <c r="BH10" s="25" t="s">
        <v>114</v>
      </c>
      <c r="BI10" s="13" t="s">
        <v>0</v>
      </c>
      <c r="BJ10" s="440"/>
      <c r="BK10" s="25" t="s">
        <v>114</v>
      </c>
      <c r="BL10" s="13" t="s">
        <v>0</v>
      </c>
      <c r="BM10" s="440"/>
      <c r="BN10" s="25" t="s">
        <v>114</v>
      </c>
      <c r="BO10" s="13" t="s">
        <v>0</v>
      </c>
      <c r="BP10" s="471"/>
      <c r="BQ10" s="440"/>
      <c r="BR10" s="25" t="s">
        <v>114</v>
      </c>
      <c r="BS10" s="13" t="s">
        <v>0</v>
      </c>
      <c r="BT10" s="440"/>
      <c r="BU10" s="25" t="s">
        <v>114</v>
      </c>
      <c r="BV10" s="14" t="s">
        <v>0</v>
      </c>
      <c r="BW10" s="468"/>
      <c r="BX10" s="14"/>
      <c r="BY10" s="440"/>
      <c r="BZ10" s="25" t="s">
        <v>114</v>
      </c>
      <c r="CA10" s="13" t="s">
        <v>0</v>
      </c>
      <c r="CB10" s="440"/>
      <c r="CC10" s="25" t="s">
        <v>114</v>
      </c>
      <c r="CD10" s="4" t="s">
        <v>0</v>
      </c>
      <c r="CE10" s="440"/>
      <c r="CF10" s="25" t="s">
        <v>114</v>
      </c>
      <c r="CG10" s="13" t="s">
        <v>0</v>
      </c>
      <c r="CH10" s="440"/>
      <c r="CI10" s="25" t="s">
        <v>114</v>
      </c>
      <c r="CJ10" s="13" t="s">
        <v>0</v>
      </c>
      <c r="CK10" s="439"/>
      <c r="CL10" s="440"/>
      <c r="CM10" s="25" t="s">
        <v>114</v>
      </c>
      <c r="CN10" s="13" t="s">
        <v>0</v>
      </c>
      <c r="CO10" s="440"/>
      <c r="CP10" s="25" t="s">
        <v>114</v>
      </c>
      <c r="CQ10" s="13" t="s">
        <v>0</v>
      </c>
      <c r="CR10" s="449"/>
      <c r="CS10" s="25" t="s">
        <v>71</v>
      </c>
      <c r="CT10" s="13" t="s">
        <v>0</v>
      </c>
      <c r="CU10" s="13"/>
      <c r="CV10" s="440"/>
      <c r="CW10" s="25" t="s">
        <v>114</v>
      </c>
      <c r="CX10" s="13" t="s">
        <v>0</v>
      </c>
      <c r="CY10" s="25" t="s">
        <v>112</v>
      </c>
      <c r="CZ10" s="25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422"/>
      <c r="Z11" s="424"/>
      <c r="AA11" s="362"/>
      <c r="AB11" s="17">
        <v>20</v>
      </c>
      <c r="AC11" s="17">
        <v>21</v>
      </c>
      <c r="AD11" s="17">
        <v>22</v>
      </c>
      <c r="AE11" s="18">
        <v>23</v>
      </c>
      <c r="AF11" s="45"/>
      <c r="AG11" s="420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58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49" t="s">
        <v>3</v>
      </c>
      <c r="C23" s="350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Ekamut!Print_Titles</vt:lpstr>
      <vt:lpstr>Mutqer11!Print_Titles</vt:lpstr>
      <vt:lpstr>Лист4!Print_Titles</vt:lpstr>
      <vt:lpstr>Лист5!Print_Titles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2024-12-11T05:32:07Z</cp:lastPrinted>
  <dcterms:created xsi:type="dcterms:W3CDTF">2002-03-15T09:46:46Z</dcterms:created>
  <dcterms:modified xsi:type="dcterms:W3CDTF">2024-12-11T06:14:58Z</dcterms:modified>
</cp:coreProperties>
</file>