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31.10.2024\"/>
    </mc:Choice>
  </mc:AlternateContent>
  <xr:revisionPtr revIDLastSave="0" documentId="13_ncr:1_{625BF963-BAC8-4332-BD04-DAC49AC02649}" xr6:coauthVersionLast="46" xr6:coauthVersionMax="46" xr10:uidLastSave="{00000000-0000-0000-0000-000000000000}"/>
  <bookViews>
    <workbookView xWindow="-120" yWindow="-120" windowWidth="21840" windowHeight="13140" tabRatio="535" xr2:uid="{00000000-000D-0000-FFFF-FFFF00000000}"/>
  </bookViews>
  <sheets>
    <sheet name="Ekamut" sheetId="15" r:id="rId1"/>
    <sheet name="Mutqer11" sheetId="14" state="hidden" r:id="rId2"/>
    <sheet name="Лист1" sheetId="16" state="hidden" r:id="rId3"/>
    <sheet name="Лист2" sheetId="17" state="hidden" r:id="rId4"/>
    <sheet name="Лист3" sheetId="18" state="hidden" r:id="rId5"/>
    <sheet name="Лист5" sheetId="20" state="hidden" r:id="rId6"/>
    <sheet name="Лист4" sheetId="21" state="hidden" r:id="rId7"/>
  </sheets>
  <definedNames>
    <definedName name="_xlnm.Print_Titles" localSheetId="0">Ekamut!$A:$B,Ekamut!$2:$6</definedName>
    <definedName name="_xlnm.Print_Titles" localSheetId="1">Mutqer11!$B:$B</definedName>
    <definedName name="_xlnm.Print_Titles" localSheetId="6">Лист4!$B:$B</definedName>
    <definedName name="_xlnm.Print_Titles" localSheetId="5">Лист5!$A:$B,Лист5!$5:$7</definedName>
  </definedNames>
  <calcPr calcId="191029"/>
</workbook>
</file>

<file path=xl/calcChain.xml><?xml version="1.0" encoding="utf-8"?>
<calcChain xmlns="http://schemas.openxmlformats.org/spreadsheetml/2006/main">
  <c r="G8" i="15" l="1"/>
  <c r="DI7" i="15" l="1"/>
  <c r="X6" i="15"/>
  <c r="AJ6" i="15" s="1"/>
  <c r="AV6" i="15" s="1"/>
  <c r="BH6" i="15" s="1"/>
  <c r="BT6" i="15" s="1"/>
  <c r="CF6" i="15" s="1"/>
  <c r="CR6" i="15" s="1"/>
  <c r="K7" i="15"/>
  <c r="V6" i="15"/>
  <c r="AH6" i="15" s="1"/>
  <c r="AT6" i="15" s="1"/>
  <c r="BF6" i="15" s="1"/>
  <c r="BR6" i="15" s="1"/>
  <c r="CD6" i="15" s="1"/>
  <c r="CP6" i="15" s="1"/>
  <c r="DB6" i="15" s="1"/>
  <c r="J6" i="15"/>
  <c r="W6" i="15" s="1"/>
  <c r="AI6" i="15" s="1"/>
  <c r="AU6" i="15" s="1"/>
  <c r="BG6" i="15" s="1"/>
  <c r="BZ6" i="15"/>
  <c r="CL6" i="15" s="1"/>
  <c r="DI6" i="15" l="1"/>
  <c r="DD6" i="15"/>
  <c r="BS6" i="15"/>
  <c r="CE6" i="15" s="1"/>
  <c r="CQ6" i="15" s="1"/>
  <c r="DC6" i="15" s="1"/>
  <c r="CR7" i="15"/>
  <c r="CS7" i="15"/>
  <c r="CT7" i="15"/>
  <c r="CR8" i="15"/>
  <c r="CS8" i="15"/>
  <c r="CT8" i="15"/>
  <c r="CR9" i="15"/>
  <c r="CS9" i="15"/>
  <c r="CT9" i="15"/>
  <c r="CR10" i="15"/>
  <c r="CS10" i="15"/>
  <c r="CT10" i="15"/>
  <c r="CR11" i="15"/>
  <c r="CS11" i="15"/>
  <c r="CT11" i="15"/>
  <c r="CR12" i="15"/>
  <c r="CS12" i="15"/>
  <c r="CT12" i="15"/>
  <c r="CR13" i="15"/>
  <c r="CS13" i="15"/>
  <c r="CT13" i="15"/>
  <c r="CR14" i="15"/>
  <c r="CS14" i="15"/>
  <c r="CT14" i="15"/>
  <c r="CR15" i="15"/>
  <c r="CS15" i="15"/>
  <c r="CT15" i="15"/>
  <c r="CR16" i="15"/>
  <c r="CS16" i="15"/>
  <c r="CT16" i="15"/>
  <c r="CR17" i="15"/>
  <c r="CS17" i="15"/>
  <c r="CT17" i="15"/>
  <c r="DB18" i="15" l="1"/>
  <c r="DC18" i="15"/>
  <c r="DA18" i="15"/>
  <c r="CO18" i="15" l="1"/>
  <c r="CO20" i="15" s="1"/>
  <c r="CP18" i="15"/>
  <c r="CP20" i="15" s="1"/>
  <c r="AE7" i="15" l="1"/>
  <c r="AC8" i="15"/>
  <c r="AC9" i="15"/>
  <c r="AC10" i="15"/>
  <c r="AC11" i="15"/>
  <c r="AC12" i="15"/>
  <c r="AC13" i="15"/>
  <c r="AC14" i="15"/>
  <c r="AC15" i="15"/>
  <c r="AC16" i="15"/>
  <c r="AC17" i="15"/>
  <c r="AG8" i="15"/>
  <c r="AH8" i="15"/>
  <c r="AI8" i="15"/>
  <c r="AG9" i="15"/>
  <c r="AH9" i="15"/>
  <c r="AI9" i="15"/>
  <c r="AG10" i="15"/>
  <c r="AH10" i="15"/>
  <c r="AI10" i="15"/>
  <c r="AG11" i="15"/>
  <c r="AH11" i="15"/>
  <c r="AI11" i="15"/>
  <c r="AG12" i="15"/>
  <c r="AH12" i="15"/>
  <c r="AI12" i="15"/>
  <c r="AG13" i="15"/>
  <c r="AH13" i="15"/>
  <c r="AI13" i="15"/>
  <c r="AG14" i="15"/>
  <c r="AH14" i="15"/>
  <c r="AI14" i="15"/>
  <c r="AG15" i="15"/>
  <c r="AH15" i="15"/>
  <c r="AI15" i="15"/>
  <c r="AG16" i="15"/>
  <c r="AH16" i="15"/>
  <c r="AI16" i="15"/>
  <c r="AG17" i="15"/>
  <c r="AH17" i="15"/>
  <c r="AI17" i="15"/>
  <c r="AH7" i="15"/>
  <c r="AI7" i="15"/>
  <c r="AG7" i="15"/>
  <c r="AB8" i="15"/>
  <c r="AB9" i="15"/>
  <c r="AB10" i="15"/>
  <c r="AB11" i="15"/>
  <c r="AB12" i="15"/>
  <c r="AB13" i="15"/>
  <c r="AB14" i="15"/>
  <c r="AB15" i="15"/>
  <c r="AB16" i="15"/>
  <c r="AB17" i="15"/>
  <c r="AC7" i="15"/>
  <c r="AB7" i="15"/>
  <c r="AZ18" i="15"/>
  <c r="BA18" i="15"/>
  <c r="AA5" i="15"/>
  <c r="AM5" i="15" s="1"/>
  <c r="AY5" i="15" s="1"/>
  <c r="BK5" i="15" s="1"/>
  <c r="BW5" i="15" s="1"/>
  <c r="CI5" i="15" s="1"/>
  <c r="CU5" i="15" s="1"/>
  <c r="DL5" i="15" s="1"/>
  <c r="Z5" i="15"/>
  <c r="AL5" i="15" s="1"/>
  <c r="AX5" i="15" s="1"/>
  <c r="BJ5" i="15" s="1"/>
  <c r="BV5" i="15" s="1"/>
  <c r="CH5" i="15" s="1"/>
  <c r="CT5" i="15" s="1"/>
  <c r="DK5" i="15" s="1"/>
  <c r="U5" i="15"/>
  <c r="AG5" i="15" s="1"/>
  <c r="AS5" i="15" s="1"/>
  <c r="BE5" i="15" s="1"/>
  <c r="BQ5" i="15" s="1"/>
  <c r="CC5" i="15" s="1"/>
  <c r="CO5" i="15" s="1"/>
  <c r="DA5" i="15" s="1"/>
  <c r="P5" i="15"/>
  <c r="AB5" i="15" s="1"/>
  <c r="AN5" i="15" s="1"/>
  <c r="AZ5" i="15" s="1"/>
  <c r="BL5" i="15" s="1"/>
  <c r="BX5" i="15" s="1"/>
  <c r="CJ5" i="15" s="1"/>
  <c r="CV5" i="15" s="1"/>
  <c r="DF18" i="15"/>
  <c r="DG18" i="15"/>
  <c r="DH18" i="15"/>
  <c r="N7" i="15" l="1"/>
  <c r="Z12" i="15" l="1"/>
  <c r="AA13" i="15" l="1"/>
  <c r="Z13" i="15"/>
  <c r="CU17" i="15" l="1"/>
  <c r="M17" i="15"/>
  <c r="N9" i="15"/>
  <c r="AA15" i="15" l="1"/>
  <c r="AA11" i="15" l="1"/>
  <c r="DL11" i="15"/>
  <c r="BK15" i="15" l="1"/>
  <c r="DL13" i="15" l="1"/>
  <c r="N13" i="15"/>
  <c r="AY15" i="15"/>
  <c r="M15" i="15"/>
  <c r="AA8" i="15" l="1"/>
  <c r="AA12" i="15" l="1"/>
  <c r="BJ12" i="15"/>
  <c r="M16" i="15" l="1"/>
  <c r="M14" i="15"/>
  <c r="M13" i="15"/>
  <c r="M12" i="15"/>
  <c r="M11" i="15"/>
  <c r="M8" i="15"/>
  <c r="Z17" i="15" l="1"/>
  <c r="Z11" i="15" l="1"/>
  <c r="AE14" i="15" l="1"/>
  <c r="BP7" i="15" l="1"/>
  <c r="AR7" i="15" l="1"/>
  <c r="Y7" i="15"/>
  <c r="X7" i="15"/>
  <c r="T7" i="15"/>
  <c r="R7" i="15"/>
  <c r="L7" i="15"/>
  <c r="G7" i="15"/>
  <c r="DJ7" i="15" l="1"/>
  <c r="CZ7" i="15"/>
  <c r="CN7" i="15"/>
  <c r="BU7" i="15"/>
  <c r="BT7" i="15"/>
  <c r="BD7" i="15"/>
  <c r="AY7" i="15"/>
  <c r="AW7" i="15"/>
  <c r="AV7" i="15"/>
  <c r="AP7" i="15"/>
  <c r="U6" i="15"/>
  <c r="AG6" i="15" s="1"/>
  <c r="AS6" i="15" s="1"/>
  <c r="BE6" i="15" s="1"/>
  <c r="BQ6" i="15" s="1"/>
  <c r="CC6" i="15" s="1"/>
  <c r="CO6" i="15" s="1"/>
  <c r="DA6" i="15" s="1"/>
  <c r="G9" i="15"/>
  <c r="G10" i="15"/>
  <c r="G11" i="15"/>
  <c r="G12" i="15"/>
  <c r="G13" i="15"/>
  <c r="G14" i="15"/>
  <c r="G15" i="15"/>
  <c r="G16" i="15"/>
  <c r="G17" i="15"/>
  <c r="E7" i="15"/>
  <c r="L6" i="15"/>
  <c r="T6" i="15" s="1"/>
  <c r="Y6" i="15" s="1"/>
  <c r="AF6" i="15" s="1"/>
  <c r="AK6" i="15" s="1"/>
  <c r="AR6" i="15" s="1"/>
  <c r="AW6" i="15" s="1"/>
  <c r="BD6" i="15" s="1"/>
  <c r="BI6" i="15" s="1"/>
  <c r="BU6" i="15" s="1"/>
  <c r="CG6" i="15" s="1"/>
  <c r="CS6" i="15" s="1"/>
  <c r="DE6" i="15" s="1"/>
  <c r="T13" i="15"/>
  <c r="Y8" i="15"/>
  <c r="Y9" i="15"/>
  <c r="Y10" i="15"/>
  <c r="Y11" i="15"/>
  <c r="Y12" i="15"/>
  <c r="Y13" i="15"/>
  <c r="Y14" i="15"/>
  <c r="Y15" i="15"/>
  <c r="Y16" i="15"/>
  <c r="Y17" i="15"/>
  <c r="X8" i="15"/>
  <c r="X9" i="15"/>
  <c r="X10" i="15"/>
  <c r="X11" i="15"/>
  <c r="X12" i="15"/>
  <c r="X13" i="15"/>
  <c r="X14" i="15"/>
  <c r="X15" i="15"/>
  <c r="X16" i="15"/>
  <c r="X17" i="15"/>
  <c r="S6" i="15"/>
  <c r="AE6" i="15" s="1"/>
  <c r="AQ6" i="15" s="1"/>
  <c r="BC6" i="15" s="1"/>
  <c r="BP6" i="15" l="1"/>
  <c r="CB6" i="15"/>
  <c r="CN6" i="15" s="1"/>
  <c r="BO6" i="15"/>
  <c r="CA6" i="15"/>
  <c r="CM6" i="15" s="1"/>
  <c r="DG20" i="15"/>
  <c r="DF20" i="15"/>
  <c r="CY18" i="15"/>
  <c r="CW18" i="15"/>
  <c r="CW20" i="15" s="1"/>
  <c r="CV18" i="15"/>
  <c r="CV20" i="15" s="1"/>
  <c r="CQ18" i="15"/>
  <c r="CQ20" i="15" s="1"/>
  <c r="CM18" i="15"/>
  <c r="CM20" i="15" s="1"/>
  <c r="CK18" i="15"/>
  <c r="CK20" i="15" s="1"/>
  <c r="CJ18" i="15"/>
  <c r="CE18" i="15"/>
  <c r="CD18" i="15"/>
  <c r="CD20" i="15" s="1"/>
  <c r="CC18" i="15"/>
  <c r="CC20" i="15" s="1"/>
  <c r="BZ17" i="15"/>
  <c r="CA18" i="15"/>
  <c r="CA20" i="15" s="1"/>
  <c r="BY18" i="15"/>
  <c r="BY20" i="15" s="1"/>
  <c r="BX18" i="15"/>
  <c r="BX20" i="15" s="1"/>
  <c r="BU17" i="15"/>
  <c r="BV17" i="15"/>
  <c r="BW17" i="15"/>
  <c r="BS18" i="15"/>
  <c r="BS20" i="15" s="1"/>
  <c r="BR18" i="15"/>
  <c r="BR20" i="15" s="1"/>
  <c r="BQ18" i="15"/>
  <c r="BQ20" i="15" s="1"/>
  <c r="BO18" i="15"/>
  <c r="BO20" i="15" s="1"/>
  <c r="BM18" i="15"/>
  <c r="BM20" i="15" s="1"/>
  <c r="BL18" i="15"/>
  <c r="BL20" i="15" s="1"/>
  <c r="BG18" i="15"/>
  <c r="BF18" i="15"/>
  <c r="BF20" i="15" s="1"/>
  <c r="BE18" i="15"/>
  <c r="BE20" i="15" s="1"/>
  <c r="BC18" i="15"/>
  <c r="BC20" i="15" s="1"/>
  <c r="BA20" i="15"/>
  <c r="AZ20" i="15"/>
  <c r="AY17" i="15"/>
  <c r="AT18" i="15"/>
  <c r="AT20" i="15" s="1"/>
  <c r="AU18" i="15"/>
  <c r="AS18" i="15"/>
  <c r="AQ18" i="15"/>
  <c r="AQ20" i="15" s="1"/>
  <c r="AP17" i="15"/>
  <c r="AO18" i="15"/>
  <c r="AO20" i="15" s="1"/>
  <c r="AN18" i="15"/>
  <c r="AN20" i="15" s="1"/>
  <c r="AE17" i="15"/>
  <c r="Z16" i="15"/>
  <c r="V18" i="15"/>
  <c r="V20" i="15" s="1"/>
  <c r="W18" i="15"/>
  <c r="W20" i="15" s="1"/>
  <c r="U18" i="15"/>
  <c r="U20" i="15" s="1"/>
  <c r="T17" i="15"/>
  <c r="S18" i="15"/>
  <c r="P18" i="15"/>
  <c r="P20" i="15" s="1"/>
  <c r="Q18" i="15"/>
  <c r="O18" i="15"/>
  <c r="O20" i="15" s="1"/>
  <c r="I18" i="15"/>
  <c r="J18" i="15"/>
  <c r="J20" i="15" s="1"/>
  <c r="H18" i="15"/>
  <c r="BZ7" i="15"/>
  <c r="BB17" i="15"/>
  <c r="CY20" i="15" l="1"/>
  <c r="CZ18" i="15"/>
  <c r="CL18" i="15"/>
  <c r="CB20" i="15"/>
  <c r="BB20" i="15"/>
  <c r="CX20" i="15"/>
  <c r="AP20" i="15"/>
  <c r="S20" i="15"/>
  <c r="R18" i="15"/>
  <c r="Z20" i="15"/>
  <c r="AP18" i="15"/>
  <c r="AX18" i="15"/>
  <c r="BJ20" i="15"/>
  <c r="CN18" i="15"/>
  <c r="BB18" i="15"/>
  <c r="CJ20" i="15"/>
  <c r="CL20" i="15" s="1"/>
  <c r="CX18" i="15"/>
  <c r="Q20" i="15"/>
  <c r="R20" i="15" s="1"/>
  <c r="BZ20" i="15"/>
  <c r="CZ20" i="15"/>
  <c r="BN18" i="15"/>
  <c r="BN20" i="15"/>
  <c r="BP20" i="15"/>
  <c r="BP18" i="15"/>
  <c r="BZ18" i="15"/>
  <c r="CH20" i="15"/>
  <c r="T18" i="15"/>
  <c r="CZ6" i="15"/>
  <c r="DJ6" i="15" s="1"/>
  <c r="CY6" i="15"/>
  <c r="AV18" i="15"/>
  <c r="CI18" i="15"/>
  <c r="CB18" i="15"/>
  <c r="BW20" i="15"/>
  <c r="BD20" i="15"/>
  <c r="BD18" i="15"/>
  <c r="AR20" i="15"/>
  <c r="AR18" i="15"/>
  <c r="CR20" i="15"/>
  <c r="DI18" i="15"/>
  <c r="CS20" i="15"/>
  <c r="BH18" i="15"/>
  <c r="DH20" i="15"/>
  <c r="DI20" i="15" s="1"/>
  <c r="AU20" i="15"/>
  <c r="AY20" i="15" s="1"/>
  <c r="Z18" i="15"/>
  <c r="DJ18" i="15"/>
  <c r="CR18" i="15"/>
  <c r="CU20" i="15"/>
  <c r="CU18" i="15"/>
  <c r="CH18" i="15"/>
  <c r="BW18" i="15"/>
  <c r="BK18" i="15"/>
  <c r="BJ18" i="15"/>
  <c r="K18" i="15"/>
  <c r="L18" i="15"/>
  <c r="CT18" i="15"/>
  <c r="CS18" i="15"/>
  <c r="CG18" i="15"/>
  <c r="CE20" i="15"/>
  <c r="CF18" i="15"/>
  <c r="BV20" i="15"/>
  <c r="BU20" i="15"/>
  <c r="BV18" i="15"/>
  <c r="BU18" i="15"/>
  <c r="BT18" i="15"/>
  <c r="BT20" i="15"/>
  <c r="BI18" i="15"/>
  <c r="BG20" i="15"/>
  <c r="AS20" i="15"/>
  <c r="AX20" i="15" s="1"/>
  <c r="AW18" i="15"/>
  <c r="AY18" i="15"/>
  <c r="X20" i="15"/>
  <c r="Y20" i="15"/>
  <c r="X18" i="15"/>
  <c r="Y18" i="15"/>
  <c r="I20" i="15"/>
  <c r="K20" i="15" s="1"/>
  <c r="H20" i="15"/>
  <c r="T20" i="15" l="1"/>
  <c r="CN20" i="15"/>
  <c r="CT20" i="15"/>
  <c r="DJ20" i="15"/>
  <c r="AW20" i="15"/>
  <c r="AV20" i="15"/>
  <c r="CI20" i="15"/>
  <c r="CG20" i="15"/>
  <c r="CF20" i="15"/>
  <c r="BK20" i="15"/>
  <c r="BI20" i="15"/>
  <c r="BH20" i="15"/>
  <c r="L20" i="15"/>
  <c r="BB16" i="15"/>
  <c r="BB15" i="15"/>
  <c r="BB14" i="15" l="1"/>
  <c r="BB13" i="15"/>
  <c r="BB12" i="15" l="1"/>
  <c r="BB11" i="15"/>
  <c r="AY10" i="15"/>
  <c r="AY11" i="15"/>
  <c r="BB10" i="15" l="1"/>
  <c r="BB9" i="15" l="1"/>
  <c r="BB7" i="15"/>
  <c r="AL17" i="15" l="1"/>
  <c r="AP16" i="15" l="1"/>
  <c r="AP15" i="15"/>
  <c r="AP14" i="15" l="1"/>
  <c r="AP13" i="15"/>
  <c r="AP12" i="15" l="1"/>
  <c r="F18" i="15"/>
  <c r="D18" i="15"/>
  <c r="C18" i="15"/>
  <c r="M18" i="15" s="1"/>
  <c r="AE11" i="15"/>
  <c r="AR11" i="15"/>
  <c r="AP11" i="15"/>
  <c r="D20" i="15" l="1"/>
  <c r="E18" i="15"/>
  <c r="G18" i="15"/>
  <c r="C20" i="15"/>
  <c r="M20" i="15" s="1"/>
  <c r="F20" i="15"/>
  <c r="AI20" i="15"/>
  <c r="AI18" i="15"/>
  <c r="E20" i="15" l="1"/>
  <c r="G20" i="15"/>
  <c r="AE10" i="15" l="1"/>
  <c r="AR10" i="15"/>
  <c r="AP10" i="15"/>
  <c r="AP9" i="15" l="1"/>
  <c r="DL15" i="15" l="1"/>
  <c r="DK15" i="15"/>
  <c r="DJ15" i="15"/>
  <c r="DI15" i="15"/>
  <c r="DL14" i="15"/>
  <c r="DK14" i="15"/>
  <c r="DJ14" i="15"/>
  <c r="DI14" i="15"/>
  <c r="DK13" i="15"/>
  <c r="DJ13" i="15"/>
  <c r="DI13" i="15"/>
  <c r="DL12" i="15"/>
  <c r="DK12" i="15"/>
  <c r="DJ12" i="15"/>
  <c r="DI12" i="15"/>
  <c r="DK11" i="15"/>
  <c r="DJ11" i="15"/>
  <c r="DI11" i="15"/>
  <c r="DL10" i="15"/>
  <c r="DK10" i="15"/>
  <c r="DJ10" i="15"/>
  <c r="DI10" i="15"/>
  <c r="DL9" i="15"/>
  <c r="DK9" i="15"/>
  <c r="DJ9" i="15"/>
  <c r="DI9" i="15"/>
  <c r="DL8" i="15"/>
  <c r="DK8" i="15"/>
  <c r="DJ8" i="15"/>
  <c r="DI8" i="15"/>
  <c r="DL7" i="15"/>
  <c r="DK7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E7" i="15"/>
  <c r="DD7" i="15"/>
  <c r="CZ15" i="15"/>
  <c r="CZ14" i="15"/>
  <c r="CZ13" i="15"/>
  <c r="CZ12" i="15"/>
  <c r="CZ11" i="15"/>
  <c r="CZ10" i="15"/>
  <c r="CZ9" i="15"/>
  <c r="CZ8" i="15"/>
  <c r="CX15" i="15"/>
  <c r="CX14" i="15"/>
  <c r="CX13" i="15"/>
  <c r="CX12" i="15"/>
  <c r="CX11" i="15"/>
  <c r="CX10" i="15"/>
  <c r="CX9" i="15"/>
  <c r="CX8" i="15"/>
  <c r="CX7" i="15"/>
  <c r="CU15" i="15"/>
  <c r="CU14" i="15"/>
  <c r="CU13" i="15"/>
  <c r="CU12" i="15"/>
  <c r="CU11" i="15"/>
  <c r="CU10" i="15"/>
  <c r="CU9" i="15"/>
  <c r="CU8" i="15"/>
  <c r="CU7" i="15"/>
  <c r="CN15" i="15"/>
  <c r="CN14" i="15"/>
  <c r="CN13" i="15"/>
  <c r="CN12" i="15"/>
  <c r="CN11" i="15"/>
  <c r="CN10" i="15"/>
  <c r="CN9" i="15"/>
  <c r="CN8" i="15"/>
  <c r="CL15" i="15"/>
  <c r="CL14" i="15"/>
  <c r="CL13" i="15"/>
  <c r="CL12" i="15"/>
  <c r="CL11" i="15"/>
  <c r="CL10" i="15"/>
  <c r="CL9" i="15"/>
  <c r="CL8" i="15"/>
  <c r="CL7" i="15"/>
  <c r="CI15" i="15"/>
  <c r="CH15" i="15"/>
  <c r="CG15" i="15"/>
  <c r="CF15" i="15"/>
  <c r="CI14" i="15"/>
  <c r="CH14" i="15"/>
  <c r="CG14" i="15"/>
  <c r="CF14" i="15"/>
  <c r="CI13" i="15"/>
  <c r="CH13" i="15"/>
  <c r="CG13" i="15"/>
  <c r="CF13" i="15"/>
  <c r="CI12" i="15"/>
  <c r="CH12" i="15"/>
  <c r="CG12" i="15"/>
  <c r="CF12" i="15"/>
  <c r="CI11" i="15"/>
  <c r="CH11" i="15"/>
  <c r="CG11" i="15"/>
  <c r="CF11" i="15"/>
  <c r="CI10" i="15"/>
  <c r="CH10" i="15"/>
  <c r="CG10" i="15"/>
  <c r="CF10" i="15"/>
  <c r="CI9" i="15"/>
  <c r="CH9" i="15"/>
  <c r="CG9" i="15"/>
  <c r="CF9" i="15"/>
  <c r="CI8" i="15"/>
  <c r="CH8" i="15"/>
  <c r="CG8" i="15"/>
  <c r="CF8" i="15"/>
  <c r="CI7" i="15"/>
  <c r="CH7" i="15"/>
  <c r="CG7" i="15"/>
  <c r="CF7" i="15"/>
  <c r="CB15" i="15"/>
  <c r="CB14" i="15"/>
  <c r="CB13" i="15"/>
  <c r="CB12" i="15"/>
  <c r="CB11" i="15"/>
  <c r="CB10" i="15"/>
  <c r="CB9" i="15"/>
  <c r="CB7" i="15"/>
  <c r="BZ15" i="15"/>
  <c r="BZ14" i="15"/>
  <c r="BZ13" i="15"/>
  <c r="BZ12" i="15"/>
  <c r="BZ11" i="15"/>
  <c r="BZ10" i="15"/>
  <c r="BZ9" i="15"/>
  <c r="BW15" i="15"/>
  <c r="BV15" i="15"/>
  <c r="BU15" i="15"/>
  <c r="BT15" i="15"/>
  <c r="BW14" i="15"/>
  <c r="BV14" i="15"/>
  <c r="BU14" i="15"/>
  <c r="BT14" i="15"/>
  <c r="BW13" i="15"/>
  <c r="BV13" i="15"/>
  <c r="BU13" i="15"/>
  <c r="BT13" i="15"/>
  <c r="BW12" i="15"/>
  <c r="BV12" i="15"/>
  <c r="BU12" i="15"/>
  <c r="BT12" i="15"/>
  <c r="BW11" i="15"/>
  <c r="BV11" i="15"/>
  <c r="BU11" i="15"/>
  <c r="BT11" i="15"/>
  <c r="BW10" i="15"/>
  <c r="BV10" i="15"/>
  <c r="BU10" i="15"/>
  <c r="BT10" i="15"/>
  <c r="BW9" i="15"/>
  <c r="BV9" i="15"/>
  <c r="BU9" i="15"/>
  <c r="BT9" i="15"/>
  <c r="BW7" i="15"/>
  <c r="BV7" i="15"/>
  <c r="BP16" i="15"/>
  <c r="BP15" i="15"/>
  <c r="BP14" i="15"/>
  <c r="BP13" i="15"/>
  <c r="BP12" i="15"/>
  <c r="BP11" i="15"/>
  <c r="BP10" i="15"/>
  <c r="BP9" i="15"/>
  <c r="BN15" i="15"/>
  <c r="BN14" i="15"/>
  <c r="BN13" i="15"/>
  <c r="BN12" i="15"/>
  <c r="BN11" i="15"/>
  <c r="BN10" i="15"/>
  <c r="BN9" i="15"/>
  <c r="BN8" i="15"/>
  <c r="BN7" i="15"/>
  <c r="BJ15" i="15"/>
  <c r="BI15" i="15"/>
  <c r="BH15" i="15"/>
  <c r="BK14" i="15"/>
  <c r="BJ14" i="15"/>
  <c r="BI14" i="15"/>
  <c r="BH14" i="15"/>
  <c r="BK13" i="15"/>
  <c r="BJ13" i="15"/>
  <c r="BI13" i="15"/>
  <c r="BH13" i="15"/>
  <c r="BK12" i="15"/>
  <c r="BI12" i="15"/>
  <c r="BH12" i="15"/>
  <c r="BK11" i="15"/>
  <c r="BJ11" i="15"/>
  <c r="BI11" i="15"/>
  <c r="BH11" i="15"/>
  <c r="BK10" i="15"/>
  <c r="BJ10" i="15"/>
  <c r="BI10" i="15"/>
  <c r="BH10" i="15"/>
  <c r="BK9" i="15"/>
  <c r="BJ9" i="15"/>
  <c r="BI9" i="15"/>
  <c r="BH9" i="15"/>
  <c r="BK8" i="15"/>
  <c r="BJ8" i="15"/>
  <c r="BI8" i="15"/>
  <c r="BH8" i="15"/>
  <c r="BK7" i="15"/>
  <c r="BJ7" i="15"/>
  <c r="BI7" i="15"/>
  <c r="BH7" i="15"/>
  <c r="BD15" i="15"/>
  <c r="BD14" i="15"/>
  <c r="BD13" i="15"/>
  <c r="BD12" i="15"/>
  <c r="BD11" i="15"/>
  <c r="BD10" i="15"/>
  <c r="BD9" i="15"/>
  <c r="BD8" i="15"/>
  <c r="AX15" i="15"/>
  <c r="AW15" i="15"/>
  <c r="AV15" i="15"/>
  <c r="AY14" i="15"/>
  <c r="AX14" i="15"/>
  <c r="AW14" i="15"/>
  <c r="AV14" i="15"/>
  <c r="AY13" i="15"/>
  <c r="AX13" i="15"/>
  <c r="AW13" i="15"/>
  <c r="AV13" i="15"/>
  <c r="AY12" i="15"/>
  <c r="AX12" i="15"/>
  <c r="AW12" i="15"/>
  <c r="AV12" i="15"/>
  <c r="AX11" i="15"/>
  <c r="AW11" i="15"/>
  <c r="AV11" i="15"/>
  <c r="AX10" i="15"/>
  <c r="AW10" i="15"/>
  <c r="AV10" i="15"/>
  <c r="AY9" i="15"/>
  <c r="AX9" i="15"/>
  <c r="AW9" i="15"/>
  <c r="AV9" i="15"/>
  <c r="AY8" i="15"/>
  <c r="AX8" i="15"/>
  <c r="AW8" i="15"/>
  <c r="AV8" i="15"/>
  <c r="AX7" i="15"/>
  <c r="AR15" i="15"/>
  <c r="AR14" i="15"/>
  <c r="AR13" i="15"/>
  <c r="AR12" i="15"/>
  <c r="AR9" i="15"/>
  <c r="AR8" i="15"/>
  <c r="AE15" i="15"/>
  <c r="AE13" i="15"/>
  <c r="AE12" i="15"/>
  <c r="AM11" i="15"/>
  <c r="AF11" i="15"/>
  <c r="AE9" i="15"/>
  <c r="AL7" i="15"/>
  <c r="Z8" i="15"/>
  <c r="AA16" i="15"/>
  <c r="Z15" i="15"/>
  <c r="AA14" i="15"/>
  <c r="Z14" i="15"/>
  <c r="AA10" i="15"/>
  <c r="Z10" i="15"/>
  <c r="AA9" i="15"/>
  <c r="Z9" i="15"/>
  <c r="AA7" i="15"/>
  <c r="Z7" i="15"/>
  <c r="T15" i="15"/>
  <c r="T14" i="15"/>
  <c r="T12" i="15"/>
  <c r="T11" i="15"/>
  <c r="T10" i="15"/>
  <c r="T9" i="15"/>
  <c r="T8" i="15"/>
  <c r="R17" i="15"/>
  <c r="R16" i="15"/>
  <c r="R15" i="15"/>
  <c r="R14" i="15"/>
  <c r="R13" i="15"/>
  <c r="R12" i="15"/>
  <c r="R11" i="15"/>
  <c r="R10" i="15"/>
  <c r="R9" i="15"/>
  <c r="N16" i="15"/>
  <c r="N15" i="15"/>
  <c r="N14" i="15"/>
  <c r="N12" i="15"/>
  <c r="N11" i="15"/>
  <c r="N10" i="15"/>
  <c r="M10" i="15"/>
  <c r="M9" i="15"/>
  <c r="M7" i="15"/>
  <c r="L16" i="15"/>
  <c r="L15" i="15"/>
  <c r="L14" i="15"/>
  <c r="L13" i="15"/>
  <c r="L12" i="15"/>
  <c r="L11" i="15"/>
  <c r="L10" i="15"/>
  <c r="L9" i="15"/>
  <c r="K16" i="15"/>
  <c r="K15" i="15"/>
  <c r="K14" i="15"/>
  <c r="K13" i="15"/>
  <c r="K12" i="15"/>
  <c r="K11" i="15"/>
  <c r="K10" i="15"/>
  <c r="K9" i="15"/>
  <c r="E15" i="15"/>
  <c r="E14" i="15"/>
  <c r="E13" i="15"/>
  <c r="E12" i="15"/>
  <c r="E11" i="15"/>
  <c r="E10" i="15"/>
  <c r="E9" i="15"/>
  <c r="E8" i="15"/>
  <c r="BB8" i="15"/>
  <c r="AE8" i="15"/>
  <c r="AE16" i="15"/>
  <c r="K8" i="15"/>
  <c r="T16" i="15"/>
  <c r="DK16" i="15"/>
  <c r="DE16" i="15"/>
  <c r="CX16" i="15"/>
  <c r="CH16" i="15"/>
  <c r="CG16" i="15"/>
  <c r="BV16" i="15"/>
  <c r="BV8" i="15"/>
  <c r="BU16" i="15"/>
  <c r="BU8" i="15"/>
  <c r="BP8" i="15"/>
  <c r="BN16" i="15"/>
  <c r="BJ16" i="15"/>
  <c r="BI16" i="15"/>
  <c r="BD16" i="15"/>
  <c r="AX16" i="15"/>
  <c r="AW16" i="15"/>
  <c r="DD17" i="15"/>
  <c r="BH17" i="15"/>
  <c r="DD16" i="15"/>
  <c r="CF16" i="15"/>
  <c r="BT16" i="15"/>
  <c r="BT8" i="15"/>
  <c r="BH16" i="15"/>
  <c r="AV16" i="15"/>
  <c r="DI16" i="15"/>
  <c r="DJ16" i="15"/>
  <c r="DL16" i="15"/>
  <c r="CZ16" i="15"/>
  <c r="CU16" i="15"/>
  <c r="CN16" i="15"/>
  <c r="CL16" i="15"/>
  <c r="CI16" i="15"/>
  <c r="CB16" i="15"/>
  <c r="BZ16" i="15"/>
  <c r="BW16" i="15"/>
  <c r="BK16" i="15"/>
  <c r="AY16" i="15"/>
  <c r="AR16" i="15"/>
  <c r="E16" i="15"/>
  <c r="N8" i="15"/>
  <c r="L8" i="15"/>
  <c r="BZ8" i="15"/>
  <c r="AP8" i="15"/>
  <c r="R8" i="15"/>
  <c r="E17" i="15"/>
  <c r="BJ17" i="15"/>
  <c r="AV17" i="15"/>
  <c r="BW8" i="15"/>
  <c r="CB8" i="15"/>
  <c r="BP17" i="15"/>
  <c r="CF17" i="15"/>
  <c r="BT17" i="15"/>
  <c r="CI17" i="15"/>
  <c r="DE17" i="15"/>
  <c r="CH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C15" i="21"/>
  <c r="CY16" i="21"/>
  <c r="CZ16" i="21"/>
  <c r="DA16" i="21"/>
  <c r="DB16" i="21" s="1"/>
  <c r="DC16" i="21"/>
  <c r="CY17" i="21"/>
  <c r="CZ17" i="21"/>
  <c r="DA17" i="21"/>
  <c r="DC17" i="21"/>
  <c r="CY18" i="21"/>
  <c r="CZ18" i="2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 s="1"/>
  <c r="DC21" i="21"/>
  <c r="CY22" i="21"/>
  <c r="CZ22" i="21"/>
  <c r="DA22" i="21"/>
  <c r="DC22" i="21"/>
  <c r="D23" i="21"/>
  <c r="E23" i="21"/>
  <c r="F23" i="21"/>
  <c r="G23" i="21"/>
  <c r="H23" i="21"/>
  <c r="I23" i="21" s="1"/>
  <c r="J23" i="21"/>
  <c r="K23" i="21"/>
  <c r="L23" i="21"/>
  <c r="M23" i="21" s="1"/>
  <c r="N23" i="21"/>
  <c r="O23" i="21"/>
  <c r="P23" i="21"/>
  <c r="R23" i="21"/>
  <c r="S23" i="21"/>
  <c r="T23" i="21"/>
  <c r="V23" i="21"/>
  <c r="W23" i="21"/>
  <c r="Y23" i="21"/>
  <c r="Z23" i="21"/>
  <c r="AA23" i="21"/>
  <c r="AB23" i="21"/>
  <c r="AC23" i="21"/>
  <c r="CZ23" i="21" s="1"/>
  <c r="DB23" i="21" s="1"/>
  <c r="AD23" i="2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O8" i="20"/>
  <c r="S8" i="20"/>
  <c r="W8" i="20"/>
  <c r="X8" i="20"/>
  <c r="AB8" i="20"/>
  <c r="F9" i="20"/>
  <c r="J9" i="20"/>
  <c r="K9" i="20"/>
  <c r="O9" i="20"/>
  <c r="S9" i="20"/>
  <c r="W9" i="20"/>
  <c r="X9" i="20"/>
  <c r="AB9" i="20"/>
  <c r="F10" i="20"/>
  <c r="J10" i="20"/>
  <c r="K10" i="20"/>
  <c r="O10" i="20"/>
  <c r="S10" i="20"/>
  <c r="W10" i="20"/>
  <c r="X10" i="20"/>
  <c r="AB10" i="20"/>
  <c r="F11" i="20"/>
  <c r="J11" i="20"/>
  <c r="K11" i="20"/>
  <c r="O11" i="20"/>
  <c r="S11" i="20"/>
  <c r="W11" i="20"/>
  <c r="X11" i="20"/>
  <c r="AB11" i="20"/>
  <c r="F12" i="20"/>
  <c r="L12" i="20"/>
  <c r="O12" i="20"/>
  <c r="S12" i="20"/>
  <c r="W12" i="20"/>
  <c r="X12" i="20"/>
  <c r="AB12" i="20"/>
  <c r="F13" i="20"/>
  <c r="J13" i="20"/>
  <c r="K13" i="20"/>
  <c r="O13" i="20"/>
  <c r="S13" i="20"/>
  <c r="W13" i="20"/>
  <c r="X13" i="20"/>
  <c r="AB13" i="20"/>
  <c r="F14" i="20"/>
  <c r="J14" i="20"/>
  <c r="K14" i="20"/>
  <c r="O14" i="20"/>
  <c r="S14" i="20"/>
  <c r="W14" i="20"/>
  <c r="X14" i="20"/>
  <c r="Y14" i="20" s="1"/>
  <c r="AB14" i="20"/>
  <c r="F15" i="20"/>
  <c r="J15" i="20"/>
  <c r="K15" i="20"/>
  <c r="O15" i="20"/>
  <c r="S15" i="20"/>
  <c r="W15" i="20"/>
  <c r="X15" i="20"/>
  <c r="AB15" i="20"/>
  <c r="F16" i="20"/>
  <c r="J16" i="20"/>
  <c r="K16" i="20"/>
  <c r="O16" i="20"/>
  <c r="S16" i="20"/>
  <c r="Y16" i="20"/>
  <c r="AB16" i="20"/>
  <c r="F17" i="20"/>
  <c r="J17" i="20"/>
  <c r="K17" i="20"/>
  <c r="L17" i="20" s="1"/>
  <c r="O17" i="20"/>
  <c r="S17" i="20"/>
  <c r="W17" i="20"/>
  <c r="X17" i="20"/>
  <c r="Y17" i="20" s="1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 s="1"/>
  <c r="BY11" i="14"/>
  <c r="BZ11" i="14"/>
  <c r="U12" i="14"/>
  <c r="AD12" i="14"/>
  <c r="BY12" i="14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BZ18" i="14"/>
  <c r="CB18" i="14"/>
  <c r="U19" i="14"/>
  <c r="AD19" i="14"/>
  <c r="BY19" i="14"/>
  <c r="BZ19" i="14"/>
  <c r="CB19" i="14"/>
  <c r="U20" i="14"/>
  <c r="AD20" i="14"/>
  <c r="BY20" i="14"/>
  <c r="BZ20" i="14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B22" i="14"/>
  <c r="AC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CL17" i="15"/>
  <c r="BD17" i="15"/>
  <c r="DA23" i="21"/>
  <c r="CG17" i="15"/>
  <c r="AW17" i="15"/>
  <c r="CZ17" i="15"/>
  <c r="AA17" i="15"/>
  <c r="DL17" i="15"/>
  <c r="CX17" i="15"/>
  <c r="BN17" i="15"/>
  <c r="BK17" i="15"/>
  <c r="AR17" i="15"/>
  <c r="AX17" i="15"/>
  <c r="K17" i="15"/>
  <c r="AD22" i="14" l="1"/>
  <c r="K22" i="14"/>
  <c r="CA20" i="14"/>
  <c r="Q23" i="21"/>
  <c r="AA22" i="14"/>
  <c r="CA19" i="14"/>
  <c r="Y15" i="20"/>
  <c r="L15" i="20"/>
  <c r="Y11" i="20"/>
  <c r="L11" i="20"/>
  <c r="Y10" i="20"/>
  <c r="L9" i="20"/>
  <c r="Y8" i="20"/>
  <c r="L8" i="20"/>
  <c r="AE23" i="21"/>
  <c r="CA18" i="14"/>
  <c r="Y13" i="20"/>
  <c r="CY23" i="21"/>
  <c r="X23" i="21"/>
  <c r="DB17" i="21"/>
  <c r="BZ22" i="14"/>
  <c r="CA14" i="14"/>
  <c r="V18" i="20"/>
  <c r="J18" i="20"/>
  <c r="DB22" i="21"/>
  <c r="L16" i="20"/>
  <c r="AB18" i="15"/>
  <c r="AB20" i="15" s="1"/>
  <c r="AC18" i="15"/>
  <c r="CA12" i="14"/>
  <c r="L14" i="20"/>
  <c r="L10" i="20"/>
  <c r="W18" i="20"/>
  <c r="U23" i="21"/>
  <c r="DB18" i="21"/>
  <c r="DB15" i="21"/>
  <c r="AD7" i="15"/>
  <c r="AJ13" i="15"/>
  <c r="AM13" i="15"/>
  <c r="AK12" i="15"/>
  <c r="AK7" i="15"/>
  <c r="AJ7" i="15"/>
  <c r="AJ11" i="15"/>
  <c r="AJ9" i="15"/>
  <c r="AJ8" i="15"/>
  <c r="AJ15" i="15"/>
  <c r="AF7" i="15"/>
  <c r="AM7" i="15"/>
  <c r="AK16" i="15"/>
  <c r="AL16" i="15"/>
  <c r="AM12" i="15"/>
  <c r="AL10" i="15"/>
  <c r="AG18" i="15"/>
  <c r="AG20" i="15" s="1"/>
  <c r="AK10" i="15"/>
  <c r="AM10" i="15"/>
  <c r="AH18" i="15"/>
  <c r="AJ18" i="15" s="1"/>
  <c r="AA18" i="15"/>
  <c r="AA20" i="15" s="1"/>
  <c r="AL14" i="15"/>
  <c r="AK14" i="15"/>
  <c r="AF8" i="15"/>
  <c r="AD8" i="15"/>
  <c r="AD15" i="15"/>
  <c r="AD16" i="15"/>
  <c r="AD13" i="15"/>
  <c r="AD11" i="15"/>
  <c r="AL11" i="15"/>
  <c r="AD10" i="15"/>
  <c r="AL9" i="15"/>
  <c r="AD9" i="15"/>
  <c r="AL8" i="15"/>
  <c r="AL15" i="15"/>
  <c r="AF14" i="15"/>
  <c r="AD14" i="15"/>
  <c r="AL13" i="15"/>
  <c r="AE18" i="15"/>
  <c r="AL12" i="15"/>
  <c r="AD12" i="15"/>
  <c r="AF12" i="15"/>
  <c r="AM9" i="15"/>
  <c r="AF13" i="15"/>
  <c r="AM15" i="15"/>
  <c r="AF15" i="15"/>
  <c r="AF10" i="15"/>
  <c r="AF9" i="15"/>
  <c r="AK9" i="15"/>
  <c r="AK11" i="15"/>
  <c r="AK13" i="15"/>
  <c r="AM14" i="15"/>
  <c r="AK15" i="15"/>
  <c r="AJ10" i="15"/>
  <c r="AJ12" i="15"/>
  <c r="AJ14" i="15"/>
  <c r="AF17" i="15"/>
  <c r="DJ17" i="15"/>
  <c r="CN17" i="15"/>
  <c r="AK8" i="15"/>
  <c r="DK17" i="15"/>
  <c r="AJ16" i="15"/>
  <c r="DC23" i="21"/>
  <c r="L17" i="15"/>
  <c r="BI17" i="15"/>
  <c r="DI17" i="15"/>
  <c r="X18" i="20"/>
  <c r="Y18" i="20" s="1"/>
  <c r="O18" i="20"/>
  <c r="AM8" i="15"/>
  <c r="N17" i="15"/>
  <c r="N18" i="15" s="1"/>
  <c r="N20" i="15" s="1"/>
  <c r="K18" i="20"/>
  <c r="L18" i="20" s="1"/>
  <c r="S18" i="20"/>
  <c r="BY22" i="14"/>
  <c r="CA22" i="14" s="1"/>
  <c r="AF16" i="15"/>
  <c r="AM16" i="15"/>
  <c r="CB17" i="15"/>
  <c r="BC22" i="14"/>
  <c r="CB22" i="14" s="1"/>
  <c r="R22" i="14"/>
  <c r="CA21" i="14"/>
  <c r="CA11" i="14"/>
  <c r="L13" i="20"/>
  <c r="Y12" i="20"/>
  <c r="Y9" i="20"/>
  <c r="DB14" i="21"/>
  <c r="AD17" i="15"/>
  <c r="AJ17" i="15"/>
  <c r="AD18" i="15" l="1"/>
  <c r="AC20" i="15"/>
  <c r="AD20" i="15" s="1"/>
  <c r="AF18" i="15"/>
  <c r="AH20" i="15"/>
  <c r="AJ20" i="15" s="1"/>
  <c r="AL18" i="15"/>
  <c r="AK18" i="15"/>
  <c r="AL20" i="15"/>
  <c r="AK20" i="15"/>
  <c r="AE20" i="15"/>
  <c r="AK17" i="15"/>
  <c r="AM17" i="15"/>
  <c r="AM18" i="15" s="1"/>
  <c r="AM20" i="15" s="1"/>
  <c r="AF20" i="15" l="1"/>
  <c r="DA20" i="15" l="1"/>
  <c r="DK20" i="15" s="1"/>
  <c r="DK18" i="15"/>
  <c r="DC20" i="15"/>
  <c r="DE18" i="15"/>
  <c r="DD18" i="15"/>
  <c r="DL18" i="15"/>
  <c r="DB20" i="15"/>
  <c r="DE20" i="15" l="1"/>
  <c r="DL20" i="15"/>
  <c r="DD20" i="15"/>
</calcChain>
</file>

<file path=xl/sharedStrings.xml><?xml version="1.0" encoding="utf-8"?>
<sst xmlns="http://schemas.openxmlformats.org/spreadsheetml/2006/main" count="422" uniqueCount="144">
  <si>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</si>
  <si>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</si>
  <si>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</si>
  <si>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</si>
  <si>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</si>
  <si>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</si>
  <si>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</si>
  <si>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</si>
  <si>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</si>
  <si>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</si>
  <si>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</si>
  <si>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</si>
  <si>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</si>
  <si>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</si>
  <si>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</si>
  <si>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</si>
  <si>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</si>
  <si>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</si>
  <si>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</si>
  <si>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</si>
  <si>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</si>
  <si>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</si>
  <si>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</si>
  <si>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</si>
  <si>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</si>
  <si>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</si>
  <si>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</si>
  <si>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</si>
  <si>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</si>
  <si>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</si>
  <si>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</si>
  <si>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</si>
  <si>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</si>
  <si>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</si>
  <si>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</si>
  <si>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</si>
  <si>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</si>
  <si>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</si>
  <si>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</si>
  <si>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</si>
  <si>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</si>
  <si>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</si>
  <si>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</si>
  <si>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</si>
  <si>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</si>
  <si>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</si>
  <si>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</si>
  <si>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</si>
  <si>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</si>
  <si>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</si>
  <si>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</si>
  <si>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</si>
  <si>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</si>
  <si>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</si>
  <si>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</si>
  <si>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</si>
  <si>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</si>
  <si>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</si>
  <si>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</si>
  <si>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</si>
  <si>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</si>
  <si>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</si>
  <si>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</si>
  <si>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</si>
  <si>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</si>
  <si>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</si>
  <si>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</si>
  <si>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</si>
  <si>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</si>
  <si>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</si>
  <si>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</si>
  <si>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</si>
  <si>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</si>
  <si>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</si>
  <si>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</si>
  <si>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</si>
  <si>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</si>
  <si>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</si>
  <si>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</si>
  <si>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</si>
  <si>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</si>
  <si>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</si>
  <si>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</si>
  <si>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</si>
  <si>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</si>
  <si>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</si>
  <si>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</si>
  <si>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</si>
  <si>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</si>
  <si>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</si>
  <si>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</si>
  <si>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</si>
  <si>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</si>
  <si>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</si>
  <si>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</si>
  <si>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</si>
  <si>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</si>
  <si>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</si>
  <si>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</si>
  <si>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</si>
  <si>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</si>
  <si>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</si>
  <si>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</si>
  <si>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</si>
  <si>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</si>
  <si>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</si>
  <si>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</si>
  <si>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</si>
  <si>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</si>
  <si>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</si>
  <si>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</si>
  <si>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</si>
  <si>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</si>
  <si>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</si>
  <si>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</si>
  <si>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</si>
  <si>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</si>
  <si>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</si>
  <si>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</si>
  <si>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</si>
  <si>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</si>
  <si>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</si>
  <si>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</si>
  <si>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</si>
  <si>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</si>
  <si>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Անշարժ գույքի հարկ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</si>
  <si>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</si>
  <si>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</si>
  <si>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</si>
  <si>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>2023թ.</t>
  </si>
  <si>
    <t>2024թ.</t>
  </si>
  <si>
    <t>2024թ. ծրագրի  աճը 2023թ.        ծրագրի համեմատ /%/</t>
  </si>
  <si>
    <t>2024թ. փաստ. աճը 2023թ. փաստ       համեմատ    /հազ. դրամ./</t>
  </si>
  <si>
    <t>այդ թվում` աղբահանության վճար  ծրագիր տարեկան  2024թ.</t>
  </si>
  <si>
    <t>Տեղական վճարներ</t>
  </si>
  <si>
    <t>Ֆինանսական համահարթեցման դոտացիա 2024թ.</t>
  </si>
  <si>
    <t>ՀՀ համայնքների  բյուջեների եկամուտների հավաքագրման վերաբերյալ 2023թ. և 2024թ. 10 ամիս</t>
  </si>
  <si>
    <t xml:space="preserve">ծրագիր 
տարեկան 31.10.2024թ. դրությամբ                                                                                                         </t>
  </si>
  <si>
    <t>ծրագիր             
10 ամիս</t>
  </si>
  <si>
    <t xml:space="preserve">փաստ.                         10 ամիս                                                </t>
  </si>
  <si>
    <t>10 ամսվա կատ. %-ը
տարեկան պլանի նկատմամբ</t>
  </si>
  <si>
    <t>աղբահանության վճար փաստ.
10 ամիս</t>
  </si>
  <si>
    <t>10 ամսվա կատ. %-ը
10 ամսվա պլանի նկատմամբ</t>
  </si>
  <si>
    <t>աղբահանության վճար  ծրագիր                    10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</si>
</sst>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b/>
      <sz val="8"/>
      <name val="GHEA Grapalat"/>
      <family val="3"/>
    </font>
  </fonts>
  <fills count="16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</cellStyleXfs>
  <cellXfs count="506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1" fillId="0" borderId="0" xfId="0" applyFont="1"/>
    <xf numFmtId="0" fontId="22" fillId="0" borderId="0" xfId="0" applyFont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 vertical="center" wrapText="1"/>
    </xf>
    <xf numFmtId="0" fontId="17" fillId="0" borderId="0" xfId="0" applyFont="1"/>
    <xf numFmtId="164" fontId="17" fillId="0" borderId="0" xfId="0" applyNumberFormat="1" applyFont="1"/>
    <xf numFmtId="0" fontId="18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3" fontId="17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34" fillId="0" borderId="0" xfId="0" applyFont="1"/>
    <xf numFmtId="0" fontId="17" fillId="0" borderId="0" xfId="0" applyFont="1"/>
    <xf numFmtId="165" fontId="16" fillId="15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/>
    </xf>
    <xf numFmtId="165" fontId="16" fillId="0" borderId="0" xfId="0" applyNumberFormat="1" applyFont="1" applyFill="1" applyAlignment="1">
      <alignment horizontal="center"/>
    </xf>
    <xf numFmtId="165" fontId="16" fillId="8" borderId="0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165" fontId="16" fillId="15" borderId="3" xfId="0" applyNumberFormat="1" applyFont="1" applyFill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3" fontId="16" fillId="0" borderId="0" xfId="0" applyNumberFormat="1" applyFont="1" applyFill="1" applyAlignment="1">
      <alignment horizontal="center" vertical="center"/>
    </xf>
    <xf numFmtId="165" fontId="16" fillId="8" borderId="1" xfId="0" applyNumberFormat="1" applyFont="1" applyFill="1" applyBorder="1" applyAlignment="1">
      <alignment horizontal="center" vertical="center"/>
    </xf>
    <xf numFmtId="0" fontId="39" fillId="0" borderId="0" xfId="0" applyFont="1" applyAlignment="1">
      <alignment horizontal="center"/>
    </xf>
    <xf numFmtId="0" fontId="41" fillId="0" borderId="0" xfId="0" applyFont="1" applyBorder="1" applyAlignment="1">
      <alignment horizontal="center" vertical="center"/>
    </xf>
    <xf numFmtId="3" fontId="41" fillId="0" borderId="0" xfId="0" applyNumberFormat="1" applyFont="1" applyAlignment="1">
      <alignment horizontal="center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7" fillId="0" borderId="3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165" fontId="17" fillId="0" borderId="16" xfId="0" applyNumberFormat="1" applyFont="1" applyFill="1" applyBorder="1" applyAlignment="1">
      <alignment horizontal="center" vertical="center"/>
    </xf>
    <xf numFmtId="165" fontId="16" fillId="15" borderId="16" xfId="0" applyNumberFormat="1" applyFont="1" applyFill="1" applyBorder="1" applyAlignment="1">
      <alignment horizontal="center" vertical="center"/>
    </xf>
    <xf numFmtId="3" fontId="17" fillId="0" borderId="0" xfId="0" applyNumberFormat="1" applyFont="1" applyBorder="1" applyAlignment="1">
      <alignment horizontal="center"/>
    </xf>
    <xf numFmtId="3" fontId="17" fillId="0" borderId="0" xfId="0" applyNumberFormat="1" applyFont="1" applyBorder="1" applyAlignment="1"/>
    <xf numFmtId="0" fontId="17" fillId="0" borderId="10" xfId="0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 wrapText="1"/>
    </xf>
    <xf numFmtId="165" fontId="17" fillId="0" borderId="11" xfId="0" applyNumberFormat="1" applyFont="1" applyFill="1" applyBorder="1" applyAlignment="1">
      <alignment horizontal="center" vertical="center"/>
    </xf>
    <xf numFmtId="165" fontId="16" fillId="15" borderId="13" xfId="0" applyNumberFormat="1" applyFont="1" applyFill="1" applyBorder="1" applyAlignment="1">
      <alignment horizontal="center" vertical="center"/>
    </xf>
    <xf numFmtId="165" fontId="16" fillId="15" borderId="14" xfId="0" applyNumberFormat="1" applyFont="1" applyFill="1" applyBorder="1" applyAlignment="1">
      <alignment horizontal="center" vertical="center"/>
    </xf>
    <xf numFmtId="165" fontId="17" fillId="0" borderId="10" xfId="0" applyNumberFormat="1" applyFont="1" applyFill="1" applyBorder="1" applyAlignment="1">
      <alignment horizontal="center" vertical="center"/>
    </xf>
    <xf numFmtId="165" fontId="16" fillId="15" borderId="12" xfId="0" applyNumberFormat="1" applyFont="1" applyFill="1" applyBorder="1" applyAlignment="1">
      <alignment horizontal="center" vertical="center"/>
    </xf>
    <xf numFmtId="165" fontId="16" fillId="15" borderId="29" xfId="0" applyNumberFormat="1" applyFont="1" applyFill="1" applyBorder="1" applyAlignment="1">
      <alignment horizontal="center" vertical="center"/>
    </xf>
    <xf numFmtId="165" fontId="16" fillId="15" borderId="10" xfId="0" applyNumberFormat="1" applyFont="1" applyFill="1" applyBorder="1" applyAlignment="1">
      <alignment horizontal="center" vertical="center"/>
    </xf>
    <xf numFmtId="165" fontId="16" fillId="15" borderId="11" xfId="0" applyNumberFormat="1" applyFont="1" applyFill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/>
    </xf>
    <xf numFmtId="165" fontId="16" fillId="0" borderId="0" xfId="0" applyNumberFormat="1" applyFont="1" applyBorder="1" applyAlignment="1">
      <alignment horizontal="center"/>
    </xf>
    <xf numFmtId="3" fontId="16" fillId="0" borderId="34" xfId="0" applyNumberFormat="1" applyFont="1" applyBorder="1" applyAlignment="1">
      <alignment horizontal="center" vertical="center"/>
    </xf>
    <xf numFmtId="165" fontId="16" fillId="0" borderId="0" xfId="0" applyNumberFormat="1" applyFont="1" applyBorder="1" applyAlignment="1">
      <alignment horizontal="center" vertical="center"/>
    </xf>
    <xf numFmtId="165" fontId="16" fillId="0" borderId="34" xfId="0" applyNumberFormat="1" applyFont="1" applyBorder="1" applyAlignment="1">
      <alignment horizontal="center" vertical="center"/>
    </xf>
    <xf numFmtId="165" fontId="17" fillId="0" borderId="11" xfId="0" applyNumberFormat="1" applyFont="1" applyFill="1" applyBorder="1" applyAlignment="1" applyProtection="1">
      <alignment horizontal="center" vertical="center" wrapText="1"/>
    </xf>
    <xf numFmtId="165" fontId="16" fillId="0" borderId="33" xfId="0" applyNumberFormat="1" applyFont="1" applyBorder="1" applyAlignment="1">
      <alignment horizontal="center"/>
    </xf>
    <xf numFmtId="165" fontId="17" fillId="0" borderId="10" xfId="0" applyNumberFormat="1" applyFont="1" applyFill="1" applyBorder="1" applyAlignment="1" applyProtection="1">
      <alignment horizontal="center" vertical="center" wrapText="1"/>
    </xf>
    <xf numFmtId="165" fontId="16" fillId="15" borderId="27" xfId="0" applyNumberFormat="1" applyFont="1" applyFill="1" applyBorder="1" applyAlignment="1">
      <alignment horizontal="center" vertical="center"/>
    </xf>
    <xf numFmtId="165" fontId="16" fillId="0" borderId="33" xfId="0" applyNumberFormat="1" applyFont="1" applyBorder="1" applyAlignment="1">
      <alignment horizontal="center" vertical="center"/>
    </xf>
    <xf numFmtId="165" fontId="17" fillId="0" borderId="0" xfId="0" applyNumberFormat="1" applyFont="1" applyBorder="1" applyAlignment="1">
      <alignment horizontal="center" vertical="center"/>
    </xf>
    <xf numFmtId="0" fontId="17" fillId="0" borderId="0" xfId="0" applyFont="1" applyFill="1" applyBorder="1"/>
    <xf numFmtId="0" fontId="17" fillId="0" borderId="0" xfId="0" applyFont="1" applyBorder="1"/>
    <xf numFmtId="0" fontId="17" fillId="0" borderId="34" xfId="0" applyFont="1" applyBorder="1"/>
    <xf numFmtId="165" fontId="16" fillId="15" borderId="28" xfId="0" applyNumberFormat="1" applyFont="1" applyFill="1" applyBorder="1" applyAlignment="1">
      <alignment horizontal="center" vertical="center"/>
    </xf>
    <xf numFmtId="165" fontId="17" fillId="0" borderId="33" xfId="0" applyNumberFormat="1" applyFont="1" applyBorder="1" applyAlignment="1">
      <alignment horizontal="center" vertical="center"/>
    </xf>
    <xf numFmtId="165" fontId="16" fillId="15" borderId="39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6" fillId="15" borderId="1" xfId="0" applyFont="1" applyFill="1" applyBorder="1" applyAlignment="1">
      <alignment vertical="center"/>
    </xf>
    <xf numFmtId="0" fontId="17" fillId="0" borderId="1" xfId="0" applyFont="1" applyBorder="1"/>
    <xf numFmtId="165" fontId="17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16" fillId="14" borderId="10" xfId="0" applyFont="1" applyFill="1" applyBorder="1" applyAlignment="1">
      <alignment horizontal="center" vertical="center"/>
    </xf>
    <xf numFmtId="0" fontId="17" fillId="0" borderId="10" xfId="0" applyFont="1" applyBorder="1"/>
    <xf numFmtId="165" fontId="16" fillId="0" borderId="11" xfId="0" applyNumberFormat="1" applyFont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16" fillId="15" borderId="13" xfId="0" applyFont="1" applyFill="1" applyBorder="1" applyAlignment="1">
      <alignment horizontal="center" vertical="center" wrapText="1"/>
    </xf>
    <xf numFmtId="0" fontId="17" fillId="13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Border="1" applyAlignment="1" applyProtection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13" borderId="39" xfId="0" applyFont="1" applyFill="1" applyBorder="1" applyAlignment="1" applyProtection="1">
      <alignment horizontal="center" vertical="center" wrapText="1"/>
    </xf>
    <xf numFmtId="0" fontId="17" fillId="13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Border="1" applyAlignment="1" applyProtection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7" fillId="13" borderId="12" xfId="0" applyFont="1" applyFill="1" applyBorder="1" applyAlignment="1" applyProtection="1">
      <alignment horizontal="center" vertical="center" wrapText="1"/>
    </xf>
    <xf numFmtId="0" fontId="17" fillId="13" borderId="43" xfId="0" applyFont="1" applyFill="1" applyBorder="1" applyAlignment="1" applyProtection="1">
      <alignment horizontal="center" vertical="center" wrapText="1"/>
    </xf>
    <xf numFmtId="0" fontId="18" fillId="8" borderId="40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 applyProtection="1">
      <alignment horizontal="center" vertical="center" wrapText="1"/>
    </xf>
    <xf numFmtId="0" fontId="17" fillId="0" borderId="40" xfId="0" applyNumberFormat="1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21" fillId="0" borderId="0" xfId="0" applyFont="1" applyFill="1"/>
    <xf numFmtId="0" fontId="17" fillId="0" borderId="40" xfId="0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43" fillId="15" borderId="11" xfId="0" applyNumberFormat="1" applyFont="1" applyFill="1" applyBorder="1" applyAlignment="1">
      <alignment horizontal="center" vertical="center"/>
    </xf>
    <xf numFmtId="0" fontId="22" fillId="0" borderId="34" xfId="0" applyFont="1" applyBorder="1"/>
    <xf numFmtId="165" fontId="43" fillId="15" borderId="14" xfId="0" applyNumberFormat="1" applyFont="1" applyFill="1" applyBorder="1" applyAlignment="1">
      <alignment horizontal="center" vertical="center"/>
    </xf>
    <xf numFmtId="165" fontId="18" fillId="0" borderId="11" xfId="0" applyNumberFormat="1" applyFont="1" applyFill="1" applyBorder="1" applyAlignment="1">
      <alignment horizontal="center" vertical="center"/>
    </xf>
    <xf numFmtId="0" fontId="17" fillId="0" borderId="3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/>
    </xf>
    <xf numFmtId="165" fontId="17" fillId="0" borderId="5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 wrapText="1"/>
    </xf>
    <xf numFmtId="165" fontId="17" fillId="0" borderId="22" xfId="0" applyNumberFormat="1" applyFont="1" applyFill="1" applyBorder="1" applyAlignment="1">
      <alignment horizontal="center" vertical="center"/>
    </xf>
    <xf numFmtId="165" fontId="17" fillId="0" borderId="24" xfId="0" applyNumberFormat="1" applyFont="1" applyFill="1" applyBorder="1" applyAlignment="1">
      <alignment horizontal="center" vertical="center"/>
    </xf>
    <xf numFmtId="165" fontId="17" fillId="0" borderId="38" xfId="0" applyNumberFormat="1" applyFont="1" applyFill="1" applyBorder="1" applyAlignment="1">
      <alignment horizontal="center" vertical="center"/>
    </xf>
    <xf numFmtId="165" fontId="17" fillId="0" borderId="26" xfId="0" applyNumberFormat="1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 applyProtection="1">
      <alignment horizontal="center" vertical="center" wrapText="1"/>
    </xf>
    <xf numFmtId="165" fontId="17" fillId="0" borderId="26" xfId="0" applyNumberFormat="1" applyFont="1" applyFill="1" applyBorder="1" applyAlignment="1" applyProtection="1">
      <alignment horizontal="center" vertical="center" wrapText="1"/>
    </xf>
    <xf numFmtId="165" fontId="17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22" fillId="0" borderId="26" xfId="0" applyNumberFormat="1" applyFont="1" applyFill="1" applyBorder="1" applyAlignment="1">
      <alignment horizontal="center" vertical="center"/>
    </xf>
    <xf numFmtId="0" fontId="34" fillId="14" borderId="7" xfId="0" applyFont="1" applyFill="1" applyBorder="1" applyAlignment="1">
      <alignment horizontal="center" vertical="center" wrapText="1"/>
    </xf>
    <xf numFmtId="0" fontId="34" fillId="14" borderId="10" xfId="0" applyFont="1" applyFill="1" applyBorder="1" applyAlignment="1">
      <alignment horizontal="center" vertical="center" wrapText="1"/>
    </xf>
    <xf numFmtId="0" fontId="34" fillId="14" borderId="12" xfId="0" applyFont="1" applyFill="1" applyBorder="1" applyAlignment="1">
      <alignment horizontal="center" vertical="center" wrapText="1"/>
    </xf>
    <xf numFmtId="0" fontId="35" fillId="8" borderId="8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13" xfId="0" applyFont="1" applyFill="1" applyBorder="1" applyAlignment="1">
      <alignment horizontal="center" vertical="center" wrapText="1"/>
    </xf>
    <xf numFmtId="0" fontId="16" fillId="14" borderId="9" xfId="0" applyFont="1" applyFill="1" applyBorder="1" applyAlignment="1">
      <alignment horizontal="center" vertical="center" wrapText="1"/>
    </xf>
    <xf numFmtId="0" fontId="16" fillId="14" borderId="11" xfId="0" applyFont="1" applyFill="1" applyBorder="1" applyAlignment="1">
      <alignment horizontal="center" vertical="center" wrapText="1"/>
    </xf>
    <xf numFmtId="0" fontId="16" fillId="14" borderId="14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8" borderId="13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40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/>
    </xf>
    <xf numFmtId="0" fontId="17" fillId="14" borderId="30" xfId="0" applyFont="1" applyFill="1" applyBorder="1" applyAlignment="1">
      <alignment horizontal="center" vertical="center" wrapText="1"/>
    </xf>
    <xf numFmtId="0" fontId="17" fillId="14" borderId="25" xfId="0" applyFont="1" applyFill="1" applyBorder="1" applyAlignment="1">
      <alignment horizontal="center" vertical="center" wrapText="1"/>
    </xf>
    <xf numFmtId="0" fontId="17" fillId="14" borderId="31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8" borderId="27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0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8" borderId="32" xfId="0" applyFont="1" applyFill="1" applyBorder="1" applyAlignment="1">
      <alignment horizontal="center" vertical="center" wrapText="1"/>
    </xf>
    <xf numFmtId="0" fontId="17" fillId="8" borderId="4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40" xfId="0" applyFont="1" applyFill="1" applyBorder="1" applyAlignment="1">
      <alignment horizontal="center" vertical="center" wrapText="1"/>
    </xf>
    <xf numFmtId="0" fontId="16" fillId="14" borderId="35" xfId="0" applyFont="1" applyFill="1" applyBorder="1" applyAlignment="1">
      <alignment horizontal="center" vertical="center" wrapText="1"/>
    </xf>
    <xf numFmtId="0" fontId="16" fillId="14" borderId="36" xfId="0" applyFont="1" applyFill="1" applyBorder="1" applyAlignment="1">
      <alignment horizontal="center" vertical="center" wrapText="1"/>
    </xf>
    <xf numFmtId="0" fontId="16" fillId="14" borderId="37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6" fillId="14" borderId="7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7" fillId="8" borderId="6" xfId="0" applyFont="1" applyFill="1" applyBorder="1" applyAlignment="1">
      <alignment horizontal="center" vertical="center" wrapText="1"/>
    </xf>
    <xf numFmtId="0" fontId="17" fillId="8" borderId="41" xfId="0" applyFont="1" applyFill="1" applyBorder="1" applyAlignment="1">
      <alignment horizontal="center" vertical="center" wrapText="1"/>
    </xf>
    <xf numFmtId="0" fontId="16" fillId="14" borderId="25" xfId="0" applyFont="1" applyFill="1" applyBorder="1" applyAlignment="1">
      <alignment horizontal="center" vertical="center" wrapText="1"/>
    </xf>
    <xf numFmtId="0" fontId="16" fillId="14" borderId="30" xfId="0" applyFont="1" applyFill="1" applyBorder="1" applyAlignment="1">
      <alignment horizontal="center" vertical="center" wrapText="1"/>
    </xf>
    <xf numFmtId="0" fontId="16" fillId="14" borderId="31" xfId="0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/>
    </xf>
    <xf numFmtId="0" fontId="16" fillId="14" borderId="1" xfId="0" applyFont="1" applyFill="1" applyBorder="1" applyAlignment="1">
      <alignment horizontal="center" vertical="center" wrapText="1"/>
    </xf>
    <xf numFmtId="0" fontId="17" fillId="8" borderId="18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7" fillId="0" borderId="4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5" xr:uid="{00000000-0005-0000-0000-000003000000}"/>
    <cellStyle name="Normal 3" xfId="6" xr:uid="{00000000-0005-0000-0000-000004000000}"/>
    <cellStyle name="Normal 4" xfId="7" xr:uid="{00000000-0005-0000-0000-000005000000}"/>
    <cellStyle name="Обычный 2" xfId="3" xr:uid="{00000000-0005-0000-0000-000006000000}"/>
    <cellStyle name="Обычный 3" xfId="4" xr:uid="{00000000-0005-0000-0000-000007000000}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L20"/>
  <sheetViews>
    <sheetView tabSelected="1" zoomScale="50" zoomScaleNormal="50" zoomScaleSheetLayoutView="11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B4" sqref="B4:B6"/>
    </sheetView>
  </sheetViews>
  <sheetFormatPr defaultRowHeight="17.25" x14ac:dyDescent="0.3"/>
  <cols>
    <col min="1" max="1" width="3.875" style="136" customWidth="1"/>
    <col min="2" max="2" width="19.375" style="136" customWidth="1"/>
    <col min="3" max="3" width="15" style="140" customWidth="1"/>
    <col min="4" max="4" width="15.375" style="140" customWidth="1"/>
    <col min="5" max="5" width="8.125" style="136" customWidth="1"/>
    <col min="6" max="6" width="16.125" style="140" customWidth="1"/>
    <col min="7" max="7" width="9.875" style="136" customWidth="1"/>
    <col min="8" max="8" width="17.25" style="140" customWidth="1"/>
    <col min="9" max="10" width="15.375" style="140" customWidth="1"/>
    <col min="11" max="11" width="10.125" style="140" customWidth="1"/>
    <col min="12" max="12" width="10.125" style="136" customWidth="1"/>
    <col min="13" max="13" width="8.5" style="140" customWidth="1"/>
    <col min="14" max="14" width="13" style="140" customWidth="1"/>
    <col min="15" max="15" width="17.5" style="140" customWidth="1"/>
    <col min="16" max="17" width="16.5" style="140" customWidth="1"/>
    <col min="18" max="18" width="10.375" style="140" customWidth="1"/>
    <col min="19" max="19" width="15.5" style="139" customWidth="1"/>
    <col min="20" max="20" width="10.375" style="140" customWidth="1"/>
    <col min="21" max="21" width="19" style="140" customWidth="1"/>
    <col min="22" max="23" width="17.5" style="140" customWidth="1"/>
    <col min="24" max="24" width="12.5" style="140" customWidth="1"/>
    <col min="25" max="26" width="10.5" style="140" customWidth="1"/>
    <col min="27" max="27" width="14.75" style="140" customWidth="1"/>
    <col min="28" max="28" width="17.25" style="139" customWidth="1"/>
    <col min="29" max="29" width="15.875" style="139" customWidth="1"/>
    <col min="30" max="30" width="12.375" style="139" customWidth="1"/>
    <col min="31" max="31" width="14.625" style="139" customWidth="1"/>
    <col min="32" max="32" width="12.875" style="139" customWidth="1"/>
    <col min="33" max="33" width="14" style="139" customWidth="1"/>
    <col min="34" max="34" width="14.375" style="139" customWidth="1"/>
    <col min="35" max="35" width="14.125" style="139" customWidth="1"/>
    <col min="36" max="36" width="11.75" style="139" customWidth="1"/>
    <col min="37" max="37" width="10.875" style="139" customWidth="1"/>
    <col min="38" max="38" width="8.25" style="139" customWidth="1"/>
    <col min="39" max="39" width="13" style="139" customWidth="1"/>
    <col min="40" max="40" width="15.5" style="140" customWidth="1"/>
    <col min="41" max="41" width="16.25" style="140" customWidth="1"/>
    <col min="42" max="42" width="10.25" style="140" customWidth="1"/>
    <col min="43" max="43" width="14.75" style="163" customWidth="1"/>
    <col min="44" max="44" width="10.5" style="140" customWidth="1"/>
    <col min="45" max="45" width="19" style="140" customWidth="1"/>
    <col min="46" max="46" width="18.625" style="140" customWidth="1"/>
    <col min="47" max="47" width="16.625" style="140" customWidth="1"/>
    <col min="48" max="48" width="13.75" style="140" customWidth="1"/>
    <col min="49" max="49" width="11.375" style="140" customWidth="1"/>
    <col min="50" max="50" width="12" style="140" customWidth="1"/>
    <col min="51" max="51" width="12.875" style="140" customWidth="1"/>
    <col min="52" max="52" width="15.5" style="140" customWidth="1"/>
    <col min="53" max="53" width="16" style="140" customWidth="1"/>
    <col min="54" max="54" width="14.5" style="140" customWidth="1"/>
    <col min="55" max="55" width="15.125" style="163" customWidth="1"/>
    <col min="56" max="56" width="12.5" style="140" customWidth="1"/>
    <col min="57" max="57" width="16.625" style="140" customWidth="1"/>
    <col min="58" max="58" width="17.25" style="140" customWidth="1"/>
    <col min="59" max="59" width="16" style="140" customWidth="1"/>
    <col min="60" max="60" width="12" style="140" customWidth="1"/>
    <col min="61" max="61" width="11.375" style="140" customWidth="1"/>
    <col min="62" max="62" width="10.5" style="140" customWidth="1"/>
    <col min="63" max="63" width="14" style="140" customWidth="1"/>
    <col min="64" max="64" width="15.75" style="140" customWidth="1"/>
    <col min="65" max="65" width="14.125" style="140" customWidth="1"/>
    <col min="66" max="66" width="11" style="140" customWidth="1"/>
    <col min="67" max="67" width="16.125" style="140" customWidth="1"/>
    <col min="68" max="68" width="10.125" style="140" customWidth="1"/>
    <col min="69" max="69" width="16.875" style="140" customWidth="1"/>
    <col min="70" max="70" width="17.375" style="140" customWidth="1"/>
    <col min="71" max="71" width="18" style="140" customWidth="1"/>
    <col min="72" max="72" width="14.125" style="140" customWidth="1"/>
    <col min="73" max="73" width="13.125" style="140" customWidth="1"/>
    <col min="74" max="74" width="11.875" style="140" customWidth="1"/>
    <col min="75" max="75" width="13.375" style="140" customWidth="1"/>
    <col min="76" max="76" width="15.875" style="140" customWidth="1"/>
    <col min="77" max="77" width="17.5" style="140" customWidth="1"/>
    <col min="78" max="78" width="12.875" style="140" customWidth="1"/>
    <col min="79" max="79" width="15.75" style="140" customWidth="1"/>
    <col min="80" max="80" width="10" style="140" customWidth="1"/>
    <col min="81" max="81" width="17" style="140" customWidth="1"/>
    <col min="82" max="82" width="16" style="140" customWidth="1"/>
    <col min="83" max="83" width="13.625" style="140" customWidth="1"/>
    <col min="84" max="84" width="14.375" style="140" customWidth="1"/>
    <col min="85" max="85" width="12.25" style="140" customWidth="1"/>
    <col min="86" max="86" width="13.5" style="140" customWidth="1"/>
    <col min="87" max="87" width="12.375" style="140" customWidth="1"/>
    <col min="88" max="88" width="15.75" style="140" customWidth="1"/>
    <col min="89" max="89" width="14.75" style="140" customWidth="1"/>
    <col min="90" max="90" width="13" style="140" customWidth="1"/>
    <col min="91" max="91" width="16.25" style="140" customWidth="1"/>
    <col min="92" max="92" width="11.875" style="140" customWidth="1"/>
    <col min="93" max="93" width="17.125" style="140" customWidth="1"/>
    <col min="94" max="94" width="15.5" style="140" customWidth="1"/>
    <col min="95" max="95" width="17.75" style="140" customWidth="1"/>
    <col min="96" max="96" width="12.875" style="140" customWidth="1"/>
    <col min="97" max="97" width="13" style="140" customWidth="1"/>
    <col min="98" max="98" width="11.625" style="140" customWidth="1"/>
    <col min="99" max="99" width="11.75" style="140" customWidth="1"/>
    <col min="100" max="100" width="12" style="140" customWidth="1"/>
    <col min="101" max="101" width="12.375" style="140" customWidth="1"/>
    <col min="102" max="102" width="5.875" style="140" customWidth="1"/>
    <col min="103" max="103" width="12.5" style="139" customWidth="1"/>
    <col min="104" max="104" width="4.875" style="140" customWidth="1"/>
    <col min="105" max="105" width="13.625" style="140" customWidth="1"/>
    <col min="106" max="106" width="15.375" style="140" customWidth="1"/>
    <col min="107" max="107" width="12.75" style="140" customWidth="1"/>
    <col min="108" max="109" width="6.875" style="140" customWidth="1"/>
    <col min="110" max="110" width="13.25" style="140" customWidth="1"/>
    <col min="111" max="111" width="14.25" style="140" customWidth="1"/>
    <col min="112" max="112" width="12.25" style="140" customWidth="1"/>
    <col min="113" max="113" width="7" style="140" customWidth="1"/>
    <col min="114" max="114" width="5.125" style="140" customWidth="1"/>
    <col min="115" max="116" width="8.125" style="140" customWidth="1"/>
    <col min="117" max="16384" width="9" style="136"/>
  </cols>
  <sheetData>
    <row r="1" spans="1:116" ht="18.75" customHeight="1" x14ac:dyDescent="0.3">
      <c r="B1" s="137"/>
      <c r="C1" s="287" t="s">
        <v>117</v>
      </c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7"/>
      <c r="O1" s="287"/>
      <c r="P1" s="287"/>
      <c r="Q1" s="287"/>
      <c r="R1" s="287"/>
      <c r="S1" s="287"/>
      <c r="T1" s="287"/>
      <c r="U1" s="287"/>
      <c r="V1" s="287"/>
      <c r="W1" s="287"/>
      <c r="X1" s="287"/>
      <c r="Y1" s="287"/>
      <c r="Z1" s="287"/>
      <c r="AA1" s="287"/>
      <c r="AB1" s="138"/>
      <c r="AC1" s="138"/>
      <c r="AD1" s="138"/>
      <c r="AE1" s="138"/>
      <c r="AF1" s="138"/>
      <c r="CJ1" s="140" t="s">
        <v>124</v>
      </c>
    </row>
    <row r="2" spans="1:116" s="234" customFormat="1" ht="21.75" customHeight="1" x14ac:dyDescent="0.3">
      <c r="A2" s="228"/>
      <c r="B2" s="229"/>
      <c r="C2" s="295" t="s">
        <v>136</v>
      </c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6"/>
      <c r="Q2" s="296"/>
      <c r="R2" s="296"/>
      <c r="S2" s="296"/>
      <c r="T2" s="296"/>
      <c r="U2" s="296"/>
      <c r="V2" s="296"/>
      <c r="W2" s="296"/>
      <c r="X2" s="296"/>
      <c r="Y2" s="296"/>
      <c r="Z2" s="296"/>
      <c r="AA2" s="296"/>
      <c r="AB2" s="141"/>
      <c r="AC2" s="141"/>
      <c r="AD2" s="141"/>
      <c r="AE2" s="141"/>
      <c r="AF2" s="141"/>
      <c r="AG2" s="141"/>
      <c r="AH2" s="141"/>
      <c r="AI2" s="141"/>
      <c r="AJ2" s="141"/>
      <c r="AK2" s="141"/>
      <c r="AL2" s="141"/>
      <c r="AM2" s="141"/>
      <c r="AN2" s="141"/>
      <c r="AO2" s="141"/>
      <c r="AP2" s="141"/>
      <c r="AQ2" s="230"/>
      <c r="AR2" s="141"/>
      <c r="AS2" s="141"/>
      <c r="AT2" s="141"/>
      <c r="AU2" s="231"/>
      <c r="AV2" s="231"/>
      <c r="AW2" s="231"/>
      <c r="AX2" s="231"/>
      <c r="AY2" s="231"/>
      <c r="AZ2" s="231"/>
      <c r="BA2" s="231"/>
      <c r="BB2" s="231"/>
      <c r="BC2" s="232"/>
      <c r="BD2" s="231"/>
      <c r="BE2" s="231"/>
      <c r="BF2" s="231"/>
      <c r="BG2" s="231"/>
      <c r="BH2" s="231"/>
      <c r="BI2" s="231"/>
      <c r="BJ2" s="231"/>
      <c r="BK2" s="231"/>
      <c r="BL2" s="231"/>
      <c r="BM2" s="231"/>
      <c r="BN2" s="231"/>
      <c r="BO2" s="274"/>
      <c r="BP2" s="274"/>
      <c r="BQ2" s="274"/>
      <c r="BR2" s="274"/>
      <c r="BS2" s="274"/>
      <c r="BT2" s="274"/>
      <c r="BU2" s="274"/>
      <c r="BV2" s="233"/>
      <c r="BW2" s="233"/>
      <c r="BX2" s="233"/>
      <c r="BY2" s="233"/>
      <c r="BZ2" s="233"/>
      <c r="CA2" s="274"/>
      <c r="CB2" s="274"/>
      <c r="CC2" s="274"/>
      <c r="CD2" s="274"/>
      <c r="CE2" s="274"/>
      <c r="CF2" s="274"/>
      <c r="CG2" s="274"/>
      <c r="CH2" s="274"/>
      <c r="CI2" s="274"/>
      <c r="CJ2" s="274"/>
      <c r="CK2" s="274"/>
      <c r="CL2" s="274"/>
      <c r="CM2" s="274"/>
      <c r="CN2" s="274"/>
      <c r="CO2" s="274"/>
      <c r="CP2" s="274"/>
      <c r="CQ2" s="274"/>
      <c r="CR2" s="274"/>
      <c r="CS2" s="274"/>
      <c r="CT2" s="274"/>
      <c r="CU2" s="274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  <c r="DK2" s="139"/>
      <c r="DL2" s="139"/>
    </row>
    <row r="3" spans="1:116" ht="13.5" customHeight="1" thickBot="1" x14ac:dyDescent="0.35">
      <c r="A3" s="142"/>
      <c r="B3" s="143"/>
      <c r="C3" s="172"/>
      <c r="D3" s="172"/>
      <c r="E3" s="173"/>
      <c r="F3" s="172"/>
      <c r="G3" s="173"/>
      <c r="H3" s="172"/>
      <c r="I3" s="172"/>
      <c r="J3" s="172"/>
      <c r="K3" s="172"/>
      <c r="L3" s="173"/>
      <c r="M3" s="263" t="s">
        <v>64</v>
      </c>
      <c r="N3" s="263"/>
      <c r="O3" s="263"/>
      <c r="P3" s="144"/>
      <c r="Q3" s="144"/>
      <c r="R3" s="144"/>
      <c r="S3" s="150"/>
      <c r="T3" s="144"/>
      <c r="U3" s="144"/>
      <c r="V3" s="144"/>
      <c r="W3" s="144"/>
      <c r="X3" s="144"/>
      <c r="Y3" s="144"/>
      <c r="Z3" s="263" t="s">
        <v>64</v>
      </c>
      <c r="AA3" s="263"/>
      <c r="AB3" s="145"/>
      <c r="AC3" s="145"/>
      <c r="AD3" s="145"/>
      <c r="AE3" s="145"/>
      <c r="AF3" s="145"/>
      <c r="AG3" s="146"/>
      <c r="AH3" s="146"/>
      <c r="AI3" s="146"/>
      <c r="AJ3" s="146"/>
      <c r="AK3" s="146"/>
      <c r="AL3" s="267" t="s">
        <v>64</v>
      </c>
      <c r="AM3" s="267"/>
      <c r="AN3" s="147"/>
      <c r="AO3" s="147"/>
      <c r="AP3" s="147"/>
      <c r="AQ3" s="164"/>
      <c r="AR3" s="147"/>
      <c r="AS3" s="147"/>
      <c r="AT3" s="147"/>
      <c r="AU3" s="149"/>
      <c r="AV3" s="149"/>
      <c r="AW3" s="149"/>
      <c r="AX3" s="263" t="s">
        <v>64</v>
      </c>
      <c r="AY3" s="263"/>
      <c r="AZ3" s="148"/>
      <c r="BA3" s="148"/>
      <c r="BB3" s="148"/>
      <c r="BC3" s="165"/>
      <c r="BD3" s="148"/>
      <c r="BE3" s="148"/>
      <c r="BF3" s="148"/>
      <c r="BG3" s="149"/>
      <c r="BH3" s="149"/>
      <c r="BI3" s="149"/>
      <c r="BJ3" s="263" t="s">
        <v>64</v>
      </c>
      <c r="BK3" s="263"/>
      <c r="BL3" s="147"/>
      <c r="BM3" s="147"/>
      <c r="BN3" s="147"/>
      <c r="BO3" s="148"/>
      <c r="BP3" s="148"/>
      <c r="BQ3" s="148"/>
      <c r="BR3" s="148"/>
      <c r="BS3" s="148"/>
      <c r="BT3" s="148"/>
      <c r="BU3" s="148"/>
      <c r="BV3" s="263" t="s">
        <v>64</v>
      </c>
      <c r="BW3" s="263"/>
      <c r="BX3" s="149"/>
      <c r="BY3" s="149"/>
      <c r="BZ3" s="149"/>
      <c r="CA3" s="148"/>
      <c r="CB3" s="148"/>
      <c r="CC3" s="148"/>
      <c r="CD3" s="148"/>
      <c r="CE3" s="148"/>
      <c r="CF3" s="148"/>
      <c r="CG3" s="148"/>
      <c r="CH3" s="149"/>
      <c r="CI3" s="147" t="s">
        <v>64</v>
      </c>
      <c r="CJ3" s="149"/>
      <c r="CK3" s="149"/>
      <c r="CL3" s="149"/>
      <c r="CM3" s="149"/>
      <c r="CN3" s="148"/>
      <c r="CO3" s="148"/>
      <c r="CP3" s="148"/>
      <c r="CQ3" s="148"/>
      <c r="CR3" s="148"/>
      <c r="CS3" s="148"/>
      <c r="CT3" s="149"/>
      <c r="CU3" s="147"/>
    </row>
    <row r="4" spans="1:116" s="151" customFormat="1" ht="66" customHeight="1" x14ac:dyDescent="0.25">
      <c r="A4" s="254" t="s">
        <v>57</v>
      </c>
      <c r="B4" s="257" t="s">
        <v>56</v>
      </c>
      <c r="C4" s="266" t="s">
        <v>122</v>
      </c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0" t="s">
        <v>135</v>
      </c>
      <c r="P4" s="299" t="s">
        <v>116</v>
      </c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71" t="s">
        <v>127</v>
      </c>
      <c r="AC4" s="272"/>
      <c r="AD4" s="272"/>
      <c r="AE4" s="272"/>
      <c r="AF4" s="272"/>
      <c r="AG4" s="272"/>
      <c r="AH4" s="272"/>
      <c r="AI4" s="272"/>
      <c r="AJ4" s="272"/>
      <c r="AK4" s="272"/>
      <c r="AL4" s="272"/>
      <c r="AM4" s="273"/>
      <c r="AN4" s="284" t="s">
        <v>125</v>
      </c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6"/>
      <c r="AZ4" s="284" t="s">
        <v>128</v>
      </c>
      <c r="BA4" s="285"/>
      <c r="BB4" s="285"/>
      <c r="BC4" s="285"/>
      <c r="BD4" s="285"/>
      <c r="BE4" s="285"/>
      <c r="BF4" s="285"/>
      <c r="BG4" s="285"/>
      <c r="BH4" s="285"/>
      <c r="BI4" s="285"/>
      <c r="BJ4" s="285"/>
      <c r="BK4" s="286"/>
      <c r="BL4" s="291" t="s">
        <v>39</v>
      </c>
      <c r="BM4" s="292"/>
      <c r="BN4" s="292"/>
      <c r="BO4" s="292"/>
      <c r="BP4" s="292"/>
      <c r="BQ4" s="292"/>
      <c r="BR4" s="292"/>
      <c r="BS4" s="292"/>
      <c r="BT4" s="292"/>
      <c r="BU4" s="292"/>
      <c r="BV4" s="292"/>
      <c r="BW4" s="260"/>
      <c r="BX4" s="284" t="s">
        <v>40</v>
      </c>
      <c r="BY4" s="285"/>
      <c r="BZ4" s="285"/>
      <c r="CA4" s="285"/>
      <c r="CB4" s="285"/>
      <c r="CC4" s="285"/>
      <c r="CD4" s="285"/>
      <c r="CE4" s="285"/>
      <c r="CF4" s="285"/>
      <c r="CG4" s="285"/>
      <c r="CH4" s="285"/>
      <c r="CI4" s="286"/>
      <c r="CJ4" s="284" t="s">
        <v>41</v>
      </c>
      <c r="CK4" s="285"/>
      <c r="CL4" s="285"/>
      <c r="CM4" s="285"/>
      <c r="CN4" s="285"/>
      <c r="CO4" s="285"/>
      <c r="CP4" s="285"/>
      <c r="CQ4" s="285"/>
      <c r="CR4" s="285"/>
      <c r="CS4" s="285"/>
      <c r="CT4" s="285"/>
      <c r="CU4" s="286"/>
      <c r="CV4" s="300" t="s">
        <v>134</v>
      </c>
      <c r="CW4" s="299"/>
      <c r="CX4" s="299"/>
      <c r="CY4" s="299"/>
      <c r="CZ4" s="299"/>
      <c r="DA4" s="299"/>
      <c r="DB4" s="299"/>
      <c r="DC4" s="299"/>
      <c r="DD4" s="299"/>
      <c r="DE4" s="299"/>
      <c r="DF4" s="299"/>
      <c r="DG4" s="299"/>
      <c r="DH4" s="299"/>
      <c r="DI4" s="299"/>
      <c r="DJ4" s="299"/>
      <c r="DK4" s="299"/>
      <c r="DL4" s="301"/>
    </row>
    <row r="5" spans="1:116" s="142" customFormat="1" ht="42" customHeight="1" x14ac:dyDescent="0.25">
      <c r="A5" s="255"/>
      <c r="B5" s="258"/>
      <c r="C5" s="279" t="s">
        <v>129</v>
      </c>
      <c r="D5" s="279"/>
      <c r="E5" s="279"/>
      <c r="F5" s="279"/>
      <c r="G5" s="279"/>
      <c r="H5" s="270" t="s">
        <v>130</v>
      </c>
      <c r="I5" s="270"/>
      <c r="J5" s="270"/>
      <c r="K5" s="270"/>
      <c r="L5" s="270"/>
      <c r="M5" s="264" t="s">
        <v>131</v>
      </c>
      <c r="N5" s="264" t="s">
        <v>132</v>
      </c>
      <c r="O5" s="261"/>
      <c r="P5" s="276" t="str">
        <f>C5</f>
        <v>2023թ.</v>
      </c>
      <c r="Q5" s="276"/>
      <c r="R5" s="276"/>
      <c r="S5" s="276"/>
      <c r="T5" s="277"/>
      <c r="U5" s="270" t="str">
        <f>H5</f>
        <v>2024թ.</v>
      </c>
      <c r="V5" s="270"/>
      <c r="W5" s="270"/>
      <c r="X5" s="270"/>
      <c r="Y5" s="270"/>
      <c r="Z5" s="268" t="str">
        <f>M5</f>
        <v>2024թ. ծրագրի  աճը 2023թ.        ծրագրի համեմատ /%/</v>
      </c>
      <c r="AA5" s="297" t="str">
        <f>N5</f>
        <v>2024թ. փաստ. աճը 2023թ. փաստ       համեմատ    /հազ. դրամ./</v>
      </c>
      <c r="AB5" s="293" t="str">
        <f>P5</f>
        <v>2023թ.</v>
      </c>
      <c r="AC5" s="294"/>
      <c r="AD5" s="294"/>
      <c r="AE5" s="294"/>
      <c r="AF5" s="294"/>
      <c r="AG5" s="288" t="str">
        <f>U5</f>
        <v>2024թ.</v>
      </c>
      <c r="AH5" s="288"/>
      <c r="AI5" s="288"/>
      <c r="AJ5" s="288"/>
      <c r="AK5" s="288"/>
      <c r="AL5" s="282" t="str">
        <f>Z5</f>
        <v>2024թ. ծրագրի  աճը 2023թ.        ծրագրի համեմատ /%/</v>
      </c>
      <c r="AM5" s="307" t="str">
        <f>AA5</f>
        <v>2024թ. փաստ. աճը 2023թ. փաստ       համեմատ    /հազ. դրամ./</v>
      </c>
      <c r="AN5" s="278" t="str">
        <f>AB5</f>
        <v>2023թ.</v>
      </c>
      <c r="AO5" s="279"/>
      <c r="AP5" s="279"/>
      <c r="AQ5" s="279"/>
      <c r="AR5" s="279"/>
      <c r="AS5" s="270" t="str">
        <f>AG5</f>
        <v>2024թ.</v>
      </c>
      <c r="AT5" s="270"/>
      <c r="AU5" s="270"/>
      <c r="AV5" s="270"/>
      <c r="AW5" s="270"/>
      <c r="AX5" s="268" t="str">
        <f>AL5</f>
        <v>2024թ. ծրագրի  աճը 2023թ.        ծրագրի համեմատ /%/</v>
      </c>
      <c r="AY5" s="280" t="str">
        <f>AM5</f>
        <v>2024թ. փաստ. աճը 2023թ. փաստ       համեմատ    /հազ. դրամ./</v>
      </c>
      <c r="AZ5" s="275" t="str">
        <f>AN5</f>
        <v>2023թ.</v>
      </c>
      <c r="BA5" s="276"/>
      <c r="BB5" s="276"/>
      <c r="BC5" s="276"/>
      <c r="BD5" s="277"/>
      <c r="BE5" s="305" t="str">
        <f>AS5</f>
        <v>2024թ.</v>
      </c>
      <c r="BF5" s="288"/>
      <c r="BG5" s="288"/>
      <c r="BH5" s="288"/>
      <c r="BI5" s="306"/>
      <c r="BJ5" s="268" t="str">
        <f>AX5</f>
        <v>2024թ. ծրագրի  աճը 2023թ.        ծրագրի համեմատ /%/</v>
      </c>
      <c r="BK5" s="280" t="str">
        <f>AY5</f>
        <v>2024թ. փաստ. աճը 2023թ. փաստ       համեմատ    /հազ. դրամ./</v>
      </c>
      <c r="BL5" s="278" t="str">
        <f>AZ5</f>
        <v>2023թ.</v>
      </c>
      <c r="BM5" s="279"/>
      <c r="BN5" s="279"/>
      <c r="BO5" s="279"/>
      <c r="BP5" s="279"/>
      <c r="BQ5" s="303" t="str">
        <f>BE5</f>
        <v>2024թ.</v>
      </c>
      <c r="BR5" s="303"/>
      <c r="BS5" s="303"/>
      <c r="BT5" s="303"/>
      <c r="BU5" s="303"/>
      <c r="BV5" s="304" t="str">
        <f>BJ5</f>
        <v>2024թ. ծրագրի  աճը 2023թ.        ծրագրի համեմատ /%/</v>
      </c>
      <c r="BW5" s="289" t="str">
        <f>BK5</f>
        <v>2024թ. փաստ. աճը 2023թ. փաստ       համեմատ    /հազ. դրամ./</v>
      </c>
      <c r="BX5" s="278" t="str">
        <f>BL5</f>
        <v>2023թ.</v>
      </c>
      <c r="BY5" s="279"/>
      <c r="BZ5" s="279"/>
      <c r="CA5" s="279"/>
      <c r="CB5" s="279"/>
      <c r="CC5" s="270" t="str">
        <f>BQ5</f>
        <v>2024թ.</v>
      </c>
      <c r="CD5" s="270"/>
      <c r="CE5" s="270"/>
      <c r="CF5" s="270"/>
      <c r="CG5" s="270"/>
      <c r="CH5" s="268" t="str">
        <f>BV5</f>
        <v>2024թ. ծրագրի  աճը 2023թ.        ծրագրի համեմատ /%/</v>
      </c>
      <c r="CI5" s="280" t="str">
        <f>BW5</f>
        <v>2024թ. փաստ. աճը 2023թ. փաստ       համեմատ    /հազ. դրամ./</v>
      </c>
      <c r="CJ5" s="278" t="str">
        <f>BX5</f>
        <v>2023թ.</v>
      </c>
      <c r="CK5" s="279"/>
      <c r="CL5" s="279"/>
      <c r="CM5" s="279"/>
      <c r="CN5" s="279"/>
      <c r="CO5" s="270" t="str">
        <f>CC5</f>
        <v>2024թ.</v>
      </c>
      <c r="CP5" s="270"/>
      <c r="CQ5" s="270"/>
      <c r="CR5" s="270"/>
      <c r="CS5" s="270"/>
      <c r="CT5" s="268" t="str">
        <f>CH5</f>
        <v>2024թ. ծրագրի  աճը 2023թ.        ծրագրի համեմատ /%/</v>
      </c>
      <c r="CU5" s="280" t="str">
        <f>CI5</f>
        <v>2024թ. փաստ. աճը 2023թ. փաստ       համեմատ    /հազ. դրամ./</v>
      </c>
      <c r="CV5" s="275" t="str">
        <f>CJ5</f>
        <v>2023թ.</v>
      </c>
      <c r="CW5" s="276"/>
      <c r="CX5" s="276"/>
      <c r="CY5" s="276"/>
      <c r="CZ5" s="277"/>
      <c r="DA5" s="270" t="str">
        <f>CO5</f>
        <v>2024թ.</v>
      </c>
      <c r="DB5" s="270"/>
      <c r="DC5" s="270"/>
      <c r="DD5" s="270"/>
      <c r="DE5" s="270"/>
      <c r="DF5" s="270"/>
      <c r="DG5" s="270"/>
      <c r="DH5" s="270"/>
      <c r="DI5" s="270"/>
      <c r="DJ5" s="270"/>
      <c r="DK5" s="268" t="str">
        <f>CT5</f>
        <v>2024թ. ծրագրի  աճը 2023թ.        ծրագրի համեմատ /%/</v>
      </c>
      <c r="DL5" s="280" t="str">
        <f>CU5</f>
        <v>2024թ. փաստ. աճը 2023թ. փաստ       համեմատ    /հազ. դրամ./</v>
      </c>
    </row>
    <row r="6" spans="1:116" s="142" customFormat="1" ht="199.5" customHeight="1" thickBot="1" x14ac:dyDescent="0.3">
      <c r="A6" s="256"/>
      <c r="B6" s="259"/>
      <c r="C6" s="214" t="s">
        <v>120</v>
      </c>
      <c r="D6" s="214" t="s">
        <v>121</v>
      </c>
      <c r="E6" s="215" t="s">
        <v>123</v>
      </c>
      <c r="F6" s="215" t="s">
        <v>139</v>
      </c>
      <c r="G6" s="216" t="s">
        <v>140</v>
      </c>
      <c r="H6" s="214" t="s">
        <v>137</v>
      </c>
      <c r="I6" s="217" t="s">
        <v>138</v>
      </c>
      <c r="J6" s="215" t="str">
        <f>F6</f>
        <v xml:space="preserve">փաստ.                         10 ամիս                                                </v>
      </c>
      <c r="K6" s="218" t="s">
        <v>142</v>
      </c>
      <c r="L6" s="216" t="str">
        <f>G6</f>
        <v>10 ամսվա կատ. %-ը
տարեկան պլանի նկատմամբ</v>
      </c>
      <c r="M6" s="265"/>
      <c r="N6" s="265"/>
      <c r="O6" s="262"/>
      <c r="P6" s="219" t="s">
        <v>118</v>
      </c>
      <c r="Q6" s="220" t="s">
        <v>119</v>
      </c>
      <c r="R6" s="221" t="s">
        <v>123</v>
      </c>
      <c r="S6" s="221" t="str">
        <f>J6</f>
        <v xml:space="preserve">փաստ.                         10 ամիս                                                </v>
      </c>
      <c r="T6" s="222" t="str">
        <f>L6</f>
        <v>10 ամսվա կատ. %-ը
տարեկան պլանի նկատմամբ</v>
      </c>
      <c r="U6" s="214" t="str">
        <f>H6</f>
        <v xml:space="preserve">ծրագիր 
տարեկան 31.10.2024թ. դրությամբ                                                                                                         </v>
      </c>
      <c r="V6" s="217" t="str">
        <f>I6</f>
        <v>ծրագիր             
10 ամիս</v>
      </c>
      <c r="W6" s="217" t="str">
        <f>J6</f>
        <v xml:space="preserve">փաստ.                         10 ամիս                                                </v>
      </c>
      <c r="X6" s="217" t="str">
        <f>K6</f>
        <v>10 ամսվա կատ. %-ը
10 ամսվա պլանի նկատմամբ</v>
      </c>
      <c r="Y6" s="222" t="str">
        <f>T6</f>
        <v>10 ամսվա կատ. %-ը
տարեկան պլանի նկատմամբ</v>
      </c>
      <c r="Z6" s="269"/>
      <c r="AA6" s="298"/>
      <c r="AB6" s="223" t="s">
        <v>118</v>
      </c>
      <c r="AC6" s="214" t="s">
        <v>119</v>
      </c>
      <c r="AD6" s="221" t="s">
        <v>123</v>
      </c>
      <c r="AE6" s="221" t="str">
        <f>W6</f>
        <v xml:space="preserve">փաստ.                         10 ամիս                                                </v>
      </c>
      <c r="AF6" s="222" t="str">
        <f>Y6</f>
        <v>10 ամսվա կատ. %-ը
տարեկան պլանի նկատմամբ</v>
      </c>
      <c r="AG6" s="214" t="str">
        <f>U6</f>
        <v xml:space="preserve">ծրագիր 
տարեկան 31.10.2024թ. դրությամբ                                                                                                         </v>
      </c>
      <c r="AH6" s="217" t="str">
        <f>V6</f>
        <v>ծրագիր             
10 ամիս</v>
      </c>
      <c r="AI6" s="217" t="str">
        <f>W6</f>
        <v xml:space="preserve">փաստ.                         10 ամիս                                                </v>
      </c>
      <c r="AJ6" s="217" t="str">
        <f>X6</f>
        <v>10 ամսվա կատ. %-ը
10 ամսվա պլանի նկատմամբ</v>
      </c>
      <c r="AK6" s="222" t="str">
        <f>AF6</f>
        <v>10 ամսվա կատ. %-ը
տարեկան պլանի նկատմամբ</v>
      </c>
      <c r="AL6" s="283"/>
      <c r="AM6" s="308"/>
      <c r="AN6" s="223" t="s">
        <v>118</v>
      </c>
      <c r="AO6" s="220" t="s">
        <v>119</v>
      </c>
      <c r="AP6" s="221" t="s">
        <v>123</v>
      </c>
      <c r="AQ6" s="221" t="str">
        <f>AI6</f>
        <v xml:space="preserve">փաստ.                         10 ամիս                                                </v>
      </c>
      <c r="AR6" s="222" t="str">
        <f>AK6</f>
        <v>10 ամսվա կատ. %-ը
տարեկան պլանի նկատմամբ</v>
      </c>
      <c r="AS6" s="214" t="str">
        <f>AG6</f>
        <v xml:space="preserve">ծրագիր 
տարեկան 31.10.2024թ. դրությամբ                                                                                                         </v>
      </c>
      <c r="AT6" s="217" t="str">
        <f>AH6</f>
        <v>ծրագիր             
10 ամիս</v>
      </c>
      <c r="AU6" s="217" t="str">
        <f>AI6</f>
        <v xml:space="preserve">փաստ.                         10 ամիս                                                </v>
      </c>
      <c r="AV6" s="217" t="str">
        <f>AJ6</f>
        <v>10 ամսվա կատ. %-ը
10 ամսվա պլանի նկատմամբ</v>
      </c>
      <c r="AW6" s="222" t="str">
        <f>AR6</f>
        <v>10 ամսվա կատ. %-ը
տարեկան պլանի նկատմամբ</v>
      </c>
      <c r="AX6" s="269"/>
      <c r="AY6" s="281"/>
      <c r="AZ6" s="224" t="s">
        <v>118</v>
      </c>
      <c r="BA6" s="220" t="s">
        <v>119</v>
      </c>
      <c r="BB6" s="221" t="s">
        <v>123</v>
      </c>
      <c r="BC6" s="221" t="str">
        <f>AU6</f>
        <v xml:space="preserve">փաստ.                         10 ամիս                                                </v>
      </c>
      <c r="BD6" s="222" t="str">
        <f>AW6</f>
        <v>10 ամսվա կատ. %-ը
տարեկան պլանի նկատմամբ</v>
      </c>
      <c r="BE6" s="214" t="str">
        <f>AS6</f>
        <v xml:space="preserve">ծրագիր 
տարեկան 31.10.2024թ. դրությամբ                                                                                                         </v>
      </c>
      <c r="BF6" s="217" t="str">
        <f>AT6</f>
        <v>ծրագիր             
10 ամիս</v>
      </c>
      <c r="BG6" s="217" t="str">
        <f>AU6</f>
        <v xml:space="preserve">փաստ.                         10 ամիս                                                </v>
      </c>
      <c r="BH6" s="217" t="str">
        <f>AV6</f>
        <v>10 ամսվա կատ. %-ը
10 ամսվա պլանի նկատմամբ</v>
      </c>
      <c r="BI6" s="216" t="str">
        <f>BD6</f>
        <v>10 ամսվա կատ. %-ը
տարեկան պլանի նկատմամբ</v>
      </c>
      <c r="BJ6" s="269"/>
      <c r="BK6" s="281"/>
      <c r="BL6" s="224" t="s">
        <v>118</v>
      </c>
      <c r="BM6" s="220" t="s">
        <v>119</v>
      </c>
      <c r="BN6" s="221" t="s">
        <v>123</v>
      </c>
      <c r="BO6" s="221" t="str">
        <f>BS6</f>
        <v xml:space="preserve">փաստ.                         10 ամիս                                                </v>
      </c>
      <c r="BP6" s="222" t="str">
        <f>BU6</f>
        <v>10 ամսվա կատ. %-ը
տարեկան պլանի նկատմամբ</v>
      </c>
      <c r="BQ6" s="214" t="str">
        <f>BE6</f>
        <v xml:space="preserve">ծրագիր 
տարեկան 31.10.2024թ. դրությամբ                                                                                                         </v>
      </c>
      <c r="BR6" s="217" t="str">
        <f>BF6</f>
        <v>ծրագիր             
10 ամիս</v>
      </c>
      <c r="BS6" s="217" t="str">
        <f>BG6</f>
        <v xml:space="preserve">փաստ.                         10 ամիս                                                </v>
      </c>
      <c r="BT6" s="217" t="str">
        <f>BH6</f>
        <v>10 ամսվա կատ. %-ը
10 ամսվա պլանի նկատմամբ</v>
      </c>
      <c r="BU6" s="217" t="str">
        <f>BI6</f>
        <v>10 ամսվա կատ. %-ը
տարեկան պլանի նկատմամբ</v>
      </c>
      <c r="BV6" s="269"/>
      <c r="BW6" s="290"/>
      <c r="BX6" s="224" t="s">
        <v>118</v>
      </c>
      <c r="BY6" s="214" t="s">
        <v>119</v>
      </c>
      <c r="BZ6" s="221" t="str">
        <f>BN6</f>
        <v>կատ. %-ը տարեկան պլանի նկատմամբ</v>
      </c>
      <c r="CA6" s="221" t="str">
        <f>BS6</f>
        <v xml:space="preserve">փաստ.                         10 ամիս                                                </v>
      </c>
      <c r="CB6" s="222" t="str">
        <f>BU6</f>
        <v>10 ամսվա կատ. %-ը
տարեկան պլանի նկատմամբ</v>
      </c>
      <c r="CC6" s="214" t="str">
        <f>BQ6</f>
        <v xml:space="preserve">ծրագիր 
տարեկան 31.10.2024թ. դրությամբ                                                                                                         </v>
      </c>
      <c r="CD6" s="217" t="str">
        <f>BR6</f>
        <v>ծրագիր             
10 ամիս</v>
      </c>
      <c r="CE6" s="217" t="str">
        <f>BS6</f>
        <v xml:space="preserve">փաստ.                         10 ամիս                                                </v>
      </c>
      <c r="CF6" s="217" t="str">
        <f>BT6</f>
        <v>10 ամսվա կատ. %-ը
10 ամսվա պլանի նկատմամբ</v>
      </c>
      <c r="CG6" s="217" t="str">
        <f>BU6</f>
        <v>10 ամսվա կատ. %-ը
տարեկան պլանի նկատմամբ</v>
      </c>
      <c r="CH6" s="269"/>
      <c r="CI6" s="281"/>
      <c r="CJ6" s="223" t="s">
        <v>118</v>
      </c>
      <c r="CK6" s="220" t="s">
        <v>119</v>
      </c>
      <c r="CL6" s="221" t="str">
        <f>BZ6</f>
        <v>կատ. %-ը տարեկան պլանի նկատմամբ</v>
      </c>
      <c r="CM6" s="221" t="str">
        <f>CE6</f>
        <v xml:space="preserve">փաստ.                         10 ամիս                                                </v>
      </c>
      <c r="CN6" s="222" t="str">
        <f>CG6</f>
        <v>10 ամսվա կատ. %-ը
տարեկան պլանի նկատմամբ</v>
      </c>
      <c r="CO6" s="214" t="str">
        <f>CC6</f>
        <v xml:space="preserve">ծրագիր 
տարեկան 31.10.2024թ. դրությամբ                                                                                                         </v>
      </c>
      <c r="CP6" s="235" t="str">
        <f>CD6</f>
        <v>ծրագիր             
10 ամիս</v>
      </c>
      <c r="CQ6" s="235" t="str">
        <f>CE6</f>
        <v xml:space="preserve">փաստ.                         10 ամիս                                                </v>
      </c>
      <c r="CR6" s="235" t="str">
        <f>CF6</f>
        <v>10 ամսվա կատ. %-ը
10 ամսվա պլանի նկատմամբ</v>
      </c>
      <c r="CS6" s="235" t="str">
        <f>CG6</f>
        <v>10 ամսվա կատ. %-ը
տարեկան պլանի նկատմամբ</v>
      </c>
      <c r="CT6" s="269"/>
      <c r="CU6" s="281"/>
      <c r="CV6" s="223" t="s">
        <v>118</v>
      </c>
      <c r="CW6" s="220" t="s">
        <v>119</v>
      </c>
      <c r="CX6" s="221" t="s">
        <v>123</v>
      </c>
      <c r="CY6" s="221" t="str">
        <f>CQ6</f>
        <v xml:space="preserve">փաստ.                         10 ամիս                                                </v>
      </c>
      <c r="CZ6" s="225" t="str">
        <f>CS6</f>
        <v>10 ամսվա կատ. %-ը
տարեկան պլանի նկատմամբ</v>
      </c>
      <c r="DA6" s="220" t="str">
        <f>CO6</f>
        <v xml:space="preserve">ծրագիր 
տարեկան 31.10.2024թ. դրությամբ                                                                                                         </v>
      </c>
      <c r="DB6" s="226" t="str">
        <f>CP6</f>
        <v>ծրագիր             
10 ամիս</v>
      </c>
      <c r="DC6" s="226" t="str">
        <f t="shared" ref="DC6:DE6" si="0">CQ6</f>
        <v xml:space="preserve">փաստ.                         10 ամիս                                                </v>
      </c>
      <c r="DD6" s="226" t="str">
        <f t="shared" si="0"/>
        <v>10 ամսվա կատ. %-ը
10 ամսվա պլանի նկատմամբ</v>
      </c>
      <c r="DE6" s="226" t="str">
        <f t="shared" si="0"/>
        <v>10 ամսվա կատ. %-ը
տարեկան պլանի նկատմամբ</v>
      </c>
      <c r="DF6" s="226" t="s">
        <v>133</v>
      </c>
      <c r="DG6" s="226" t="s">
        <v>143</v>
      </c>
      <c r="DH6" s="226" t="s">
        <v>141</v>
      </c>
      <c r="DI6" s="227" t="str">
        <f>CR6</f>
        <v>10 ամսվա կատ. %-ը
10 ամսվա պլանի նկատմամբ</v>
      </c>
      <c r="DJ6" s="225" t="str">
        <f>CZ6</f>
        <v>10 ամսվա կատ. %-ը
տարեկան պլանի նկատմամբ</v>
      </c>
      <c r="DK6" s="269"/>
      <c r="DL6" s="281"/>
    </row>
    <row r="7" spans="1:116" s="158" customFormat="1" ht="39" customHeight="1" x14ac:dyDescent="0.25">
      <c r="A7" s="242">
        <v>1</v>
      </c>
      <c r="B7" s="243" t="s">
        <v>58</v>
      </c>
      <c r="C7" s="244">
        <v>112862236.90000001</v>
      </c>
      <c r="D7" s="244">
        <v>113908773.89999999</v>
      </c>
      <c r="E7" s="244">
        <f t="shared" ref="E7:E18" si="1">D7/C7*100</f>
        <v>100.92726941158119</v>
      </c>
      <c r="F7" s="244">
        <v>84270694.599999994</v>
      </c>
      <c r="G7" s="244">
        <f t="shared" ref="G7:G18" si="2">F7/C7*100</f>
        <v>74.666865476595916</v>
      </c>
      <c r="H7" s="244">
        <v>123266166.30000001</v>
      </c>
      <c r="I7" s="244">
        <v>123266166.30000001</v>
      </c>
      <c r="J7" s="244">
        <v>84729847</v>
      </c>
      <c r="K7" s="244">
        <f>J7/I7*100</f>
        <v>68.737310117837254</v>
      </c>
      <c r="L7" s="244">
        <f>J7/H7*100</f>
        <v>68.737310117837254</v>
      </c>
      <c r="M7" s="244">
        <f t="shared" ref="M7:M18" si="3">H7/C7*100-100</f>
        <v>9.2182555350362776</v>
      </c>
      <c r="N7" s="244">
        <f t="shared" ref="N7:N17" si="4">J7-F7</f>
        <v>459152.40000000596</v>
      </c>
      <c r="O7" s="245">
        <v>8436821.9433568399</v>
      </c>
      <c r="P7" s="246">
        <v>44340960.200000003</v>
      </c>
      <c r="Q7" s="244">
        <v>49769422</v>
      </c>
      <c r="R7" s="244">
        <f t="shared" ref="R7:R18" si="5">Q7/P7*100</f>
        <v>112.24254453560525</v>
      </c>
      <c r="S7" s="244">
        <v>32196687.599999994</v>
      </c>
      <c r="T7" s="244">
        <f t="shared" ref="T7:T18" si="6">S7/P7*100</f>
        <v>72.61161565914847</v>
      </c>
      <c r="U7" s="244">
        <v>62917314.900000006</v>
      </c>
      <c r="V7" s="244">
        <v>62917314.900000006</v>
      </c>
      <c r="W7" s="244">
        <v>50831503.400000006</v>
      </c>
      <c r="X7" s="244">
        <f>W7/V7*100</f>
        <v>80.790961090426322</v>
      </c>
      <c r="Y7" s="244">
        <f>W7/U7*100</f>
        <v>80.790961090426322</v>
      </c>
      <c r="Z7" s="244">
        <f t="shared" ref="Z7:Z18" si="7">U7/P7*100-100</f>
        <v>41.894344678625174</v>
      </c>
      <c r="AA7" s="247">
        <f t="shared" ref="AA7:AA17" si="8">W7-S7</f>
        <v>18634815.800000012</v>
      </c>
      <c r="AB7" s="248">
        <f t="shared" ref="AB7:AB17" si="9">AN7+AZ7+BL7+BX7+CJ7</f>
        <v>29204167.100000001</v>
      </c>
      <c r="AC7" s="244">
        <f t="shared" ref="AC7:AC17" si="10">AO7+BA7+BM7+BY7+CK7</f>
        <v>28902765.099999998</v>
      </c>
      <c r="AD7" s="244">
        <f t="shared" ref="AD7:AD18" si="11">AC7/AB7*100</f>
        <v>98.967948652779754</v>
      </c>
      <c r="AE7" s="244">
        <f t="shared" ref="AE7:AE17" si="12">AQ7+BC7+BO7+CA7+CM7</f>
        <v>20189461.200000003</v>
      </c>
      <c r="AF7" s="244">
        <f t="shared" ref="AF7:AF18" si="13">AE7/AB7*100</f>
        <v>69.132124641212599</v>
      </c>
      <c r="AG7" s="244">
        <f t="shared" ref="AG7:AG17" si="14">AS7+BE7+BQ7+CC7+CO7</f>
        <v>40511545.300000004</v>
      </c>
      <c r="AH7" s="244">
        <f t="shared" ref="AH7:AH17" si="15">AT7+BF7+BR7+CD7+CP7</f>
        <v>40511545.300000004</v>
      </c>
      <c r="AI7" s="244">
        <f t="shared" ref="AI7:AI17" si="16">AU7+BG7+BS7+CE7+CQ7</f>
        <v>32718634.300000004</v>
      </c>
      <c r="AJ7" s="244">
        <f>AI7/AH7*100</f>
        <v>80.763728111847669</v>
      </c>
      <c r="AK7" s="244">
        <f>AI7/AG7*100</f>
        <v>80.763728111847669</v>
      </c>
      <c r="AL7" s="244">
        <f t="shared" ref="AL7:AL18" si="17">AG7/AB7*100-100</f>
        <v>38.718372488698719</v>
      </c>
      <c r="AM7" s="249">
        <f t="shared" ref="AM7:AM17" si="18">AI7-AE7</f>
        <v>12529173.100000001</v>
      </c>
      <c r="AN7" s="248">
        <v>10531506.200000001</v>
      </c>
      <c r="AO7" s="244">
        <v>9511314.6000000015</v>
      </c>
      <c r="AP7" s="244">
        <f t="shared" ref="AP7:AP18" si="19">AO7/AN7*100</f>
        <v>90.312956374654192</v>
      </c>
      <c r="AQ7" s="244">
        <v>5802715.7999999998</v>
      </c>
      <c r="AR7" s="244">
        <f t="shared" ref="AR7:AR18" si="20">AQ7/AN7*100</f>
        <v>55.09863157085735</v>
      </c>
      <c r="AS7" s="244">
        <v>12869578.100000001</v>
      </c>
      <c r="AT7" s="244">
        <v>12869578.100000001</v>
      </c>
      <c r="AU7" s="244">
        <v>8268289.5999999996</v>
      </c>
      <c r="AV7" s="244">
        <f>AU7/AT7*100</f>
        <v>64.246780552969312</v>
      </c>
      <c r="AW7" s="244">
        <f>AU7/AS7*100</f>
        <v>64.246780552969312</v>
      </c>
      <c r="AX7" s="244">
        <f t="shared" ref="AX7:AX18" si="21">AS7/AN7*100-100</f>
        <v>22.200736111231663</v>
      </c>
      <c r="AY7" s="249">
        <f t="shared" ref="AY7:AY18" si="22">AU7-AQ7</f>
        <v>2465573.7999999998</v>
      </c>
      <c r="AZ7" s="248">
        <v>12749719.899999999</v>
      </c>
      <c r="BA7" s="244">
        <v>12363452.099999998</v>
      </c>
      <c r="BB7" s="244">
        <f t="shared" ref="BB7:BB18" si="23">+BA7/AZ7*100</f>
        <v>96.970382070903369</v>
      </c>
      <c r="BC7" s="244">
        <v>8398731.5000000019</v>
      </c>
      <c r="BD7" s="244">
        <f t="shared" ref="BD7:BD18" si="24">BC7/AZ7*100</f>
        <v>65.873851079661776</v>
      </c>
      <c r="BE7" s="244">
        <v>13295706.4</v>
      </c>
      <c r="BF7" s="244">
        <v>13295706.4</v>
      </c>
      <c r="BG7" s="244">
        <v>8365254.1999999993</v>
      </c>
      <c r="BH7" s="244">
        <f t="shared" ref="BH7:BH15" si="25">BG7/BF7*100</f>
        <v>62.916959417816251</v>
      </c>
      <c r="BI7" s="244">
        <f t="shared" ref="BI7:BI15" si="26">BG7/BE7*100</f>
        <v>62.916959417816251</v>
      </c>
      <c r="BJ7" s="250">
        <f t="shared" ref="BJ7:BJ18" si="27">BE7/AZ7*100-100</f>
        <v>4.2823411359805874</v>
      </c>
      <c r="BK7" s="251">
        <f t="shared" ref="BK7:BK18" si="28">BG7-BC7</f>
        <v>-33477.300000002608</v>
      </c>
      <c r="BL7" s="248">
        <v>3574532.5</v>
      </c>
      <c r="BM7" s="244">
        <v>4754068.8999999994</v>
      </c>
      <c r="BN7" s="250">
        <f t="shared" ref="BN7:BN18" si="29">BM7/BL7*100</f>
        <v>132.9983403424084</v>
      </c>
      <c r="BO7" s="244">
        <v>4155063.4000000004</v>
      </c>
      <c r="BP7" s="244">
        <f t="shared" ref="BP7:BP18" si="30">BO7/BL7*100</f>
        <v>116.24075036385879</v>
      </c>
      <c r="BQ7" s="244">
        <v>11569619.1</v>
      </c>
      <c r="BR7" s="244">
        <v>11569619.1</v>
      </c>
      <c r="BS7" s="244">
        <v>14001615.300000001</v>
      </c>
      <c r="BT7" s="244">
        <f>BS7/BR7*100</f>
        <v>121.02053817830529</v>
      </c>
      <c r="BU7" s="244">
        <f>BS7/BQ7*100</f>
        <v>121.02053817830529</v>
      </c>
      <c r="BV7" s="244">
        <f t="shared" ref="BV7:BV18" si="31">BQ7/BL7*100-100</f>
        <v>223.66803491085898</v>
      </c>
      <c r="BW7" s="249">
        <f t="shared" ref="BW7:BW18" si="32">BS7-BO7</f>
        <v>9846551.9000000004</v>
      </c>
      <c r="BX7" s="248">
        <v>500000</v>
      </c>
      <c r="BY7" s="244">
        <v>778024.5</v>
      </c>
      <c r="BZ7" s="244">
        <f t="shared" ref="BZ7:BZ18" si="33">BY7/BX7*100</f>
        <v>155.60490000000001</v>
      </c>
      <c r="CA7" s="244">
        <v>647761.69999999995</v>
      </c>
      <c r="CB7" s="244">
        <f t="shared" ref="CB7:CB18" si="34">CA7/BX7*100</f>
        <v>129.55233999999999</v>
      </c>
      <c r="CC7" s="244">
        <v>584208.6</v>
      </c>
      <c r="CD7" s="244">
        <v>584208.6</v>
      </c>
      <c r="CE7" s="244">
        <v>637279.1</v>
      </c>
      <c r="CF7" s="244">
        <f t="shared" ref="CF7:CF15" si="35">CE7/CD7*100</f>
        <v>109.08416959284747</v>
      </c>
      <c r="CG7" s="244">
        <f t="shared" ref="CG7:CG15" si="36">CE7/CC7*100</f>
        <v>109.08416959284747</v>
      </c>
      <c r="CH7" s="244">
        <f t="shared" ref="CH7:CH18" si="37">CC7/BX7*100-100</f>
        <v>16.841719999999995</v>
      </c>
      <c r="CI7" s="249">
        <f t="shared" ref="CI7:CI18" si="38">CE7-CA7</f>
        <v>-10482.599999999977</v>
      </c>
      <c r="CJ7" s="248">
        <v>1848408.4999999998</v>
      </c>
      <c r="CK7" s="244">
        <v>1495905</v>
      </c>
      <c r="CL7" s="244">
        <f t="shared" ref="CL7:CL18" si="39">CK7/CJ7*100</f>
        <v>80.929350844253321</v>
      </c>
      <c r="CM7" s="244">
        <v>1185188.8</v>
      </c>
      <c r="CN7" s="244">
        <f t="shared" ref="CN7:CN18" si="40">CM7/CJ7*100</f>
        <v>64.119419489793529</v>
      </c>
      <c r="CO7" s="252">
        <v>2192433.1</v>
      </c>
      <c r="CP7" s="252">
        <v>2192433.1</v>
      </c>
      <c r="CQ7" s="244">
        <v>1446196.1</v>
      </c>
      <c r="CR7" s="168">
        <f t="shared" ref="CR7:CR17" si="41">CQ7/CP7*100</f>
        <v>65.963066330279361</v>
      </c>
      <c r="CS7" s="168">
        <f t="shared" ref="CS7:CS17" si="42">CQ7/CO7*100</f>
        <v>65.963066330279361</v>
      </c>
      <c r="CT7" s="168">
        <f t="shared" ref="CT7:CT18" si="43">CO7/CJ7*100-100</f>
        <v>18.611935619209731</v>
      </c>
      <c r="CU7" s="249">
        <f t="shared" ref="CU7:CU18" si="44">CQ7-CM7</f>
        <v>261007.30000000005</v>
      </c>
      <c r="CV7" s="248">
        <v>11058171.200000001</v>
      </c>
      <c r="CW7" s="244">
        <v>16650667.199999999</v>
      </c>
      <c r="CX7" s="244">
        <f t="shared" ref="CX7:CX18" si="45">CW7/CV7*100</f>
        <v>150.57342573969191</v>
      </c>
      <c r="CY7" s="244">
        <v>8249567.7999999998</v>
      </c>
      <c r="CZ7" s="244">
        <f t="shared" ref="CZ7:CZ17" si="46">CY7/CV7*100</f>
        <v>74.601556177752059</v>
      </c>
      <c r="DA7" s="244">
        <v>18190182.5</v>
      </c>
      <c r="DB7" s="244">
        <v>18190182.5</v>
      </c>
      <c r="DC7" s="244">
        <v>13730577.5</v>
      </c>
      <c r="DD7" s="244">
        <f t="shared" ref="DD7:DD15" si="47">DC7/DB7*100</f>
        <v>75.48345103189591</v>
      </c>
      <c r="DE7" s="244">
        <f t="shared" ref="DE7:DE15" si="48">DC7/DA7*100</f>
        <v>75.48345103189591</v>
      </c>
      <c r="DF7" s="244">
        <v>4189339.5999999996</v>
      </c>
      <c r="DG7" s="244">
        <v>4189339.5999999996</v>
      </c>
      <c r="DH7" s="244">
        <v>3141340.5</v>
      </c>
      <c r="DI7" s="244">
        <f>DH7/DG7*100</f>
        <v>74.98414547247495</v>
      </c>
      <c r="DJ7" s="244">
        <f>DH7/DF7*100</f>
        <v>74.98414547247495</v>
      </c>
      <c r="DK7" s="244">
        <f t="shared" ref="DK7:DK18" si="49">DA7/CV7*100-100</f>
        <v>64.495395947568625</v>
      </c>
      <c r="DL7" s="253">
        <f t="shared" ref="DL7:DL18" si="50">DC7-CY7</f>
        <v>5481009.7000000002</v>
      </c>
    </row>
    <row r="8" spans="1:116" s="158" customFormat="1" ht="39" customHeight="1" x14ac:dyDescent="0.25">
      <c r="A8" s="174">
        <v>2</v>
      </c>
      <c r="B8" s="203" t="s">
        <v>45</v>
      </c>
      <c r="C8" s="169">
        <v>10160239.699999999</v>
      </c>
      <c r="D8" s="169">
        <v>9487323.5999999978</v>
      </c>
      <c r="E8" s="169">
        <f t="shared" si="1"/>
        <v>93.376966293423152</v>
      </c>
      <c r="F8" s="169">
        <v>6523601.0999999996</v>
      </c>
      <c r="G8" s="169">
        <f>F8/C8*100</f>
        <v>64.207157435468773</v>
      </c>
      <c r="H8" s="169">
        <v>12083581.600000001</v>
      </c>
      <c r="I8" s="169">
        <v>12083581.600000001</v>
      </c>
      <c r="J8" s="169">
        <v>8231754</v>
      </c>
      <c r="K8" s="169">
        <f>J8/I8*100</f>
        <v>68.123461010930725</v>
      </c>
      <c r="L8" s="169">
        <f>J8/H8*100</f>
        <v>68.123461010930725</v>
      </c>
      <c r="M8" s="169">
        <f t="shared" si="3"/>
        <v>18.930083903433911</v>
      </c>
      <c r="N8" s="169">
        <f t="shared" si="4"/>
        <v>1708152.9000000004</v>
      </c>
      <c r="O8" s="175">
        <v>6396286.8448385885</v>
      </c>
      <c r="P8" s="170">
        <v>2439149.2999999998</v>
      </c>
      <c r="Q8" s="169">
        <v>2581128.2000000002</v>
      </c>
      <c r="R8" s="169">
        <f t="shared" si="5"/>
        <v>105.8208367974851</v>
      </c>
      <c r="S8" s="169">
        <v>1743854.9000000001</v>
      </c>
      <c r="T8" s="169">
        <f t="shared" si="6"/>
        <v>71.49438945783271</v>
      </c>
      <c r="U8" s="169">
        <v>2780023.5</v>
      </c>
      <c r="V8" s="169">
        <v>2780023.5</v>
      </c>
      <c r="W8" s="169">
        <v>2034724.0000000002</v>
      </c>
      <c r="X8" s="169">
        <f t="shared" ref="X8:X17" si="51">W8/V8*100</f>
        <v>73.190892091379808</v>
      </c>
      <c r="Y8" s="169">
        <f t="shared" ref="Y8:Y17" si="52">W8/U8*100</f>
        <v>73.190892091379808</v>
      </c>
      <c r="Z8" s="169">
        <f t="shared" si="7"/>
        <v>13.975126491846979</v>
      </c>
      <c r="AA8" s="168">
        <f t="shared" si="8"/>
        <v>290869.10000000009</v>
      </c>
      <c r="AB8" s="179">
        <f t="shared" si="9"/>
        <v>1877169.8</v>
      </c>
      <c r="AC8" s="169">
        <f t="shared" si="10"/>
        <v>1959877.7999999996</v>
      </c>
      <c r="AD8" s="169">
        <f t="shared" si="11"/>
        <v>104.40599459889029</v>
      </c>
      <c r="AE8" s="169">
        <f t="shared" si="12"/>
        <v>1330583.4000000001</v>
      </c>
      <c r="AF8" s="169">
        <f t="shared" si="13"/>
        <v>70.88242097225303</v>
      </c>
      <c r="AG8" s="169">
        <f t="shared" si="14"/>
        <v>2109380.3000000003</v>
      </c>
      <c r="AH8" s="169">
        <f t="shared" si="15"/>
        <v>2109380.2999999998</v>
      </c>
      <c r="AI8" s="169">
        <f t="shared" si="16"/>
        <v>1490468.6</v>
      </c>
      <c r="AJ8" s="169">
        <f>AI8/AH8*100</f>
        <v>70.65907461068069</v>
      </c>
      <c r="AK8" s="169">
        <f>AI8/AG8*100</f>
        <v>70.659074610680676</v>
      </c>
      <c r="AL8" s="169">
        <f t="shared" si="17"/>
        <v>12.370244822817853</v>
      </c>
      <c r="AM8" s="176">
        <f t="shared" si="18"/>
        <v>159885.19999999995</v>
      </c>
      <c r="AN8" s="179">
        <v>686074.5</v>
      </c>
      <c r="AO8" s="169">
        <v>668463</v>
      </c>
      <c r="AP8" s="169">
        <f t="shared" si="19"/>
        <v>97.433004724705555</v>
      </c>
      <c r="AQ8" s="169">
        <v>423669.70000000007</v>
      </c>
      <c r="AR8" s="169">
        <f t="shared" si="20"/>
        <v>61.752725104926668</v>
      </c>
      <c r="AS8" s="169">
        <v>739252.40000000014</v>
      </c>
      <c r="AT8" s="169">
        <v>739252.40000000014</v>
      </c>
      <c r="AU8" s="169">
        <v>521053</v>
      </c>
      <c r="AV8" s="169">
        <f t="shared" ref="AV8:AV15" si="53">AU8/AT8*100</f>
        <v>70.483775230219052</v>
      </c>
      <c r="AW8" s="169">
        <f t="shared" ref="AW8:AW15" si="54">AU8/AS8*100</f>
        <v>70.483775230219052</v>
      </c>
      <c r="AX8" s="169">
        <f t="shared" si="21"/>
        <v>7.7510386991500297</v>
      </c>
      <c r="AY8" s="176">
        <f t="shared" si="22"/>
        <v>97383.29999999993</v>
      </c>
      <c r="AZ8" s="179">
        <v>896829.3</v>
      </c>
      <c r="BA8" s="169">
        <v>961929.59999999986</v>
      </c>
      <c r="BB8" s="169">
        <f t="shared" si="23"/>
        <v>107.25893991197654</v>
      </c>
      <c r="BC8" s="169">
        <v>647155.39999999991</v>
      </c>
      <c r="BD8" s="169">
        <f t="shared" si="24"/>
        <v>72.160376562184112</v>
      </c>
      <c r="BE8" s="169">
        <v>964596.9</v>
      </c>
      <c r="BF8" s="169">
        <v>964596.89999999991</v>
      </c>
      <c r="BG8" s="169">
        <v>670184</v>
      </c>
      <c r="BH8" s="169">
        <f t="shared" si="25"/>
        <v>69.47814159469101</v>
      </c>
      <c r="BI8" s="169">
        <f t="shared" si="26"/>
        <v>69.478141594690996</v>
      </c>
      <c r="BJ8" s="166">
        <f t="shared" si="27"/>
        <v>7.5563543697780631</v>
      </c>
      <c r="BK8" s="191">
        <f t="shared" si="28"/>
        <v>23028.600000000093</v>
      </c>
      <c r="BL8" s="193">
        <v>78979</v>
      </c>
      <c r="BM8" s="166">
        <v>82188.900000000009</v>
      </c>
      <c r="BN8" s="166">
        <f t="shared" si="29"/>
        <v>104.06424492586639</v>
      </c>
      <c r="BO8" s="169">
        <v>60892.299999999996</v>
      </c>
      <c r="BP8" s="169">
        <f t="shared" si="30"/>
        <v>77.099355524886363</v>
      </c>
      <c r="BQ8" s="169">
        <v>176747</v>
      </c>
      <c r="BR8" s="169">
        <v>176747</v>
      </c>
      <c r="BS8" s="169">
        <v>130618</v>
      </c>
      <c r="BT8" s="169">
        <f>BS8/BR8*100</f>
        <v>73.901112890176364</v>
      </c>
      <c r="BU8" s="169">
        <f>BS8/BQ8*100</f>
        <v>73.901112890176364</v>
      </c>
      <c r="BV8" s="169">
        <f t="shared" si="31"/>
        <v>123.78986819281073</v>
      </c>
      <c r="BW8" s="176">
        <f t="shared" si="32"/>
        <v>69725.700000000012</v>
      </c>
      <c r="BX8" s="179">
        <v>37100</v>
      </c>
      <c r="BY8" s="169">
        <v>39869.399999999994</v>
      </c>
      <c r="BZ8" s="169">
        <f t="shared" si="33"/>
        <v>107.46469002695416</v>
      </c>
      <c r="CA8" s="169">
        <v>29902.2</v>
      </c>
      <c r="CB8" s="169">
        <f t="shared" si="34"/>
        <v>80.598921832884102</v>
      </c>
      <c r="CC8" s="169">
        <v>39300</v>
      </c>
      <c r="CD8" s="169">
        <v>39300</v>
      </c>
      <c r="CE8" s="169">
        <v>37227.799999999996</v>
      </c>
      <c r="CF8" s="169">
        <f t="shared" si="35"/>
        <v>94.727226463104316</v>
      </c>
      <c r="CG8" s="169">
        <f t="shared" si="36"/>
        <v>94.727226463104316</v>
      </c>
      <c r="CH8" s="169">
        <f t="shared" si="37"/>
        <v>5.9299191374662996</v>
      </c>
      <c r="CI8" s="176">
        <f t="shared" si="38"/>
        <v>7325.5999999999949</v>
      </c>
      <c r="CJ8" s="179">
        <v>178187</v>
      </c>
      <c r="CK8" s="169">
        <v>207426.89999999997</v>
      </c>
      <c r="CL8" s="169">
        <f t="shared" si="39"/>
        <v>116.40967073916725</v>
      </c>
      <c r="CM8" s="167">
        <v>168963.8</v>
      </c>
      <c r="CN8" s="169">
        <f t="shared" si="40"/>
        <v>94.823864816176268</v>
      </c>
      <c r="CO8" s="167">
        <v>189484</v>
      </c>
      <c r="CP8" s="167">
        <v>189484</v>
      </c>
      <c r="CQ8" s="169">
        <v>131385.79999999999</v>
      </c>
      <c r="CR8" s="168">
        <f t="shared" si="41"/>
        <v>69.338730446897884</v>
      </c>
      <c r="CS8" s="168">
        <f t="shared" si="42"/>
        <v>69.338730446897884</v>
      </c>
      <c r="CT8" s="168">
        <f t="shared" si="43"/>
        <v>6.3399686845841785</v>
      </c>
      <c r="CU8" s="176">
        <f t="shared" si="44"/>
        <v>-37578</v>
      </c>
      <c r="CV8" s="179">
        <v>427340</v>
      </c>
      <c r="CW8" s="169">
        <v>444113.39999999997</v>
      </c>
      <c r="CX8" s="169">
        <f t="shared" si="45"/>
        <v>103.92507137174147</v>
      </c>
      <c r="CY8" s="169">
        <v>303654.59999999998</v>
      </c>
      <c r="CZ8" s="169">
        <f t="shared" si="46"/>
        <v>71.056910188608597</v>
      </c>
      <c r="DA8" s="169">
        <v>489943</v>
      </c>
      <c r="DB8" s="169">
        <v>489943</v>
      </c>
      <c r="DC8" s="169">
        <v>372484.9</v>
      </c>
      <c r="DD8" s="169">
        <f t="shared" si="47"/>
        <v>76.026170391249607</v>
      </c>
      <c r="DE8" s="169">
        <f t="shared" si="48"/>
        <v>76.026170391249607</v>
      </c>
      <c r="DF8" s="168">
        <v>171630</v>
      </c>
      <c r="DG8" s="168">
        <v>171630</v>
      </c>
      <c r="DH8" s="169">
        <v>107679.2</v>
      </c>
      <c r="DI8" s="169">
        <f t="shared" ref="DI8:DI15" si="55">DH8/DG8*100</f>
        <v>62.739148167569766</v>
      </c>
      <c r="DJ8" s="169">
        <f t="shared" ref="DJ8:DJ15" si="56">DH8/DF8*100</f>
        <v>62.739148167569766</v>
      </c>
      <c r="DK8" s="169">
        <f t="shared" si="49"/>
        <v>14.649459446810511</v>
      </c>
      <c r="DL8" s="176">
        <f t="shared" si="50"/>
        <v>68830.300000000047</v>
      </c>
    </row>
    <row r="9" spans="1:116" s="158" customFormat="1" ht="39" customHeight="1" x14ac:dyDescent="0.25">
      <c r="A9" s="174">
        <v>3</v>
      </c>
      <c r="B9" s="203" t="s">
        <v>46</v>
      </c>
      <c r="C9" s="169">
        <v>18349782.380399998</v>
      </c>
      <c r="D9" s="169">
        <v>18069700.559400003</v>
      </c>
      <c r="E9" s="169">
        <f t="shared" si="1"/>
        <v>98.47365044885133</v>
      </c>
      <c r="F9" s="169">
        <v>13129941.6603</v>
      </c>
      <c r="G9" s="169">
        <f t="shared" si="2"/>
        <v>71.553664169470039</v>
      </c>
      <c r="H9" s="169">
        <v>21184182.655000001</v>
      </c>
      <c r="I9" s="169">
        <v>21184182.655000001</v>
      </c>
      <c r="J9" s="169">
        <v>14581749.676999999</v>
      </c>
      <c r="K9" s="169">
        <f t="shared" ref="K9:K16" si="57">J9/I9*100</f>
        <v>68.83319462673883</v>
      </c>
      <c r="L9" s="169">
        <f t="shared" ref="L9:L16" si="58">J9/H9*100</f>
        <v>68.83319462673883</v>
      </c>
      <c r="M9" s="169">
        <f t="shared" si="3"/>
        <v>15.44650620831078</v>
      </c>
      <c r="N9" s="169">
        <f t="shared" si="4"/>
        <v>1451808.0166999996</v>
      </c>
      <c r="O9" s="175">
        <v>10760047.793313658</v>
      </c>
      <c r="P9" s="170">
        <v>5348950.5999999996</v>
      </c>
      <c r="Q9" s="169">
        <v>5741135.0427999999</v>
      </c>
      <c r="R9" s="169">
        <f t="shared" si="5"/>
        <v>107.33198849882817</v>
      </c>
      <c r="S9" s="169">
        <v>3901873.5883000004</v>
      </c>
      <c r="T9" s="169">
        <f t="shared" si="6"/>
        <v>72.946525030535909</v>
      </c>
      <c r="U9" s="169">
        <v>5737702.2970000003</v>
      </c>
      <c r="V9" s="169">
        <v>5737702.2970000003</v>
      </c>
      <c r="W9" s="169">
        <v>4009243.8680000007</v>
      </c>
      <c r="X9" s="169">
        <f t="shared" si="51"/>
        <v>69.875425047693113</v>
      </c>
      <c r="Y9" s="169">
        <f t="shared" si="52"/>
        <v>69.875425047693113</v>
      </c>
      <c r="Z9" s="169">
        <f t="shared" si="7"/>
        <v>7.267812437826592</v>
      </c>
      <c r="AA9" s="168">
        <f t="shared" si="8"/>
        <v>107370.2797000003</v>
      </c>
      <c r="AB9" s="179">
        <f t="shared" si="9"/>
        <v>4003671.6</v>
      </c>
      <c r="AC9" s="169">
        <f t="shared" si="10"/>
        <v>4123641.0403999998</v>
      </c>
      <c r="AD9" s="169">
        <f t="shared" si="11"/>
        <v>102.99648553592658</v>
      </c>
      <c r="AE9" s="169">
        <f t="shared" si="12"/>
        <v>2789308.2637999998</v>
      </c>
      <c r="AF9" s="169">
        <f t="shared" si="13"/>
        <v>69.668757642360063</v>
      </c>
      <c r="AG9" s="169">
        <f t="shared" si="14"/>
        <v>4052962.7000000007</v>
      </c>
      <c r="AH9" s="169">
        <f t="shared" si="15"/>
        <v>4052962.7</v>
      </c>
      <c r="AI9" s="169">
        <f t="shared" si="16"/>
        <v>2692481.3574999999</v>
      </c>
      <c r="AJ9" s="169">
        <f t="shared" ref="AJ9:AJ15" si="59">AI9/AH9*100</f>
        <v>66.43242380444309</v>
      </c>
      <c r="AK9" s="169">
        <f t="shared" ref="AK9:AK15" si="60">AI9/AG9*100</f>
        <v>66.43242380444309</v>
      </c>
      <c r="AL9" s="169">
        <f t="shared" si="17"/>
        <v>1.2311474297742109</v>
      </c>
      <c r="AM9" s="176">
        <f t="shared" si="18"/>
        <v>-96826.906299999915</v>
      </c>
      <c r="AN9" s="179">
        <v>1345445</v>
      </c>
      <c r="AO9" s="169">
        <v>1088133.3626999999</v>
      </c>
      <c r="AP9" s="169">
        <f t="shared" si="19"/>
        <v>80.875350735258593</v>
      </c>
      <c r="AQ9" s="169">
        <v>625240.75340000005</v>
      </c>
      <c r="AR9" s="169">
        <f t="shared" si="20"/>
        <v>46.470926228868521</v>
      </c>
      <c r="AS9" s="169">
        <v>1383292.8000000005</v>
      </c>
      <c r="AT9" s="169">
        <v>1383292.8</v>
      </c>
      <c r="AU9" s="169">
        <v>695886.59950000001</v>
      </c>
      <c r="AV9" s="169">
        <f t="shared" si="53"/>
        <v>50.30652942746466</v>
      </c>
      <c r="AW9" s="169">
        <f t="shared" si="54"/>
        <v>50.306529427464653</v>
      </c>
      <c r="AX9" s="169">
        <f t="shared" si="21"/>
        <v>2.8130321194846744</v>
      </c>
      <c r="AY9" s="176">
        <f t="shared" si="22"/>
        <v>70645.846099999966</v>
      </c>
      <c r="AZ9" s="179">
        <v>1955405</v>
      </c>
      <c r="BA9" s="169">
        <v>2068612.5845999999</v>
      </c>
      <c r="BB9" s="169">
        <f t="shared" si="23"/>
        <v>105.78946993589562</v>
      </c>
      <c r="BC9" s="169">
        <v>1394220.9835999999</v>
      </c>
      <c r="BD9" s="169">
        <f t="shared" si="24"/>
        <v>71.300880564384357</v>
      </c>
      <c r="BE9" s="169">
        <v>2072805.7</v>
      </c>
      <c r="BF9" s="169">
        <v>2072805.7</v>
      </c>
      <c r="BG9" s="169">
        <v>1257252.3517999998</v>
      </c>
      <c r="BH9" s="169">
        <f t="shared" si="25"/>
        <v>60.654616677289141</v>
      </c>
      <c r="BI9" s="169">
        <f t="shared" si="26"/>
        <v>60.654616677289141</v>
      </c>
      <c r="BJ9" s="166">
        <f t="shared" si="27"/>
        <v>6.0039071189855804</v>
      </c>
      <c r="BK9" s="191">
        <f t="shared" si="28"/>
        <v>-136968.63180000009</v>
      </c>
      <c r="BL9" s="193">
        <v>159120.9</v>
      </c>
      <c r="BM9" s="166">
        <v>210451.67300000001</v>
      </c>
      <c r="BN9" s="166">
        <f t="shared" si="29"/>
        <v>132.25897603646033</v>
      </c>
      <c r="BO9" s="169">
        <v>182060.56950000001</v>
      </c>
      <c r="BP9" s="169">
        <f t="shared" si="30"/>
        <v>114.41650311178482</v>
      </c>
      <c r="BQ9" s="169">
        <v>191245.49999999997</v>
      </c>
      <c r="BR9" s="169">
        <v>191245.49999999997</v>
      </c>
      <c r="BS9" s="169">
        <v>352878.20439999999</v>
      </c>
      <c r="BT9" s="169">
        <f t="shared" ref="BT9:BT15" si="61">BS9/BR9*100</f>
        <v>184.51582097356541</v>
      </c>
      <c r="BU9" s="169">
        <f t="shared" ref="BU9:BU15" si="62">BS9/BQ9*100</f>
        <v>184.51582097356541</v>
      </c>
      <c r="BV9" s="169">
        <f t="shared" si="31"/>
        <v>20.18879983710498</v>
      </c>
      <c r="BW9" s="176">
        <f t="shared" si="32"/>
        <v>170817.63489999998</v>
      </c>
      <c r="BX9" s="179">
        <v>71500</v>
      </c>
      <c r="BY9" s="169">
        <v>88317.172000000006</v>
      </c>
      <c r="BZ9" s="169">
        <f t="shared" si="33"/>
        <v>123.52052027972029</v>
      </c>
      <c r="CA9" s="169">
        <v>72614.510999999999</v>
      </c>
      <c r="CB9" s="169">
        <f t="shared" si="34"/>
        <v>101.55875664335665</v>
      </c>
      <c r="CC9" s="169">
        <v>76000</v>
      </c>
      <c r="CD9" s="169">
        <v>76000</v>
      </c>
      <c r="CE9" s="169">
        <v>79810.899999999994</v>
      </c>
      <c r="CF9" s="169">
        <f t="shared" si="35"/>
        <v>105.01434210526315</v>
      </c>
      <c r="CG9" s="169">
        <f t="shared" si="36"/>
        <v>105.01434210526315</v>
      </c>
      <c r="CH9" s="169">
        <f t="shared" si="37"/>
        <v>6.2937062937062933</v>
      </c>
      <c r="CI9" s="176">
        <f t="shared" si="38"/>
        <v>7196.3889999999956</v>
      </c>
      <c r="CJ9" s="179">
        <v>472200.7</v>
      </c>
      <c r="CK9" s="169">
        <v>668126.24810000008</v>
      </c>
      <c r="CL9" s="169">
        <f t="shared" si="39"/>
        <v>141.49200712747779</v>
      </c>
      <c r="CM9" s="167">
        <v>515171.44630000001</v>
      </c>
      <c r="CN9" s="169">
        <f t="shared" si="40"/>
        <v>109.10010220230508</v>
      </c>
      <c r="CO9" s="167">
        <v>329618.7</v>
      </c>
      <c r="CP9" s="167">
        <v>329618.7</v>
      </c>
      <c r="CQ9" s="169">
        <v>306653.30180000002</v>
      </c>
      <c r="CR9" s="168">
        <f t="shared" si="41"/>
        <v>93.032738069775775</v>
      </c>
      <c r="CS9" s="168">
        <f t="shared" si="42"/>
        <v>93.032738069775775</v>
      </c>
      <c r="CT9" s="168">
        <f t="shared" si="43"/>
        <v>-30.19521148528581</v>
      </c>
      <c r="CU9" s="176">
        <f t="shared" si="44"/>
        <v>-208518.14449999999</v>
      </c>
      <c r="CV9" s="179">
        <v>973299.1</v>
      </c>
      <c r="CW9" s="169">
        <v>967378.73270000005</v>
      </c>
      <c r="CX9" s="169">
        <f t="shared" si="45"/>
        <v>99.391721691718416</v>
      </c>
      <c r="CY9" s="169">
        <v>716314.07869999995</v>
      </c>
      <c r="CZ9" s="169">
        <f t="shared" si="46"/>
        <v>73.596500674869631</v>
      </c>
      <c r="DA9" s="169">
        <v>1108414.5</v>
      </c>
      <c r="DB9" s="169">
        <v>1108414.5</v>
      </c>
      <c r="DC9" s="169">
        <v>783179.86789999995</v>
      </c>
      <c r="DD9" s="169">
        <f t="shared" si="47"/>
        <v>70.657670745014613</v>
      </c>
      <c r="DE9" s="169">
        <f t="shared" si="48"/>
        <v>70.657670745014613</v>
      </c>
      <c r="DF9" s="168">
        <v>475979.89999999997</v>
      </c>
      <c r="DG9" s="168">
        <v>475979.89999999997</v>
      </c>
      <c r="DH9" s="168">
        <v>372659.71769999998</v>
      </c>
      <c r="DI9" s="169">
        <f t="shared" si="55"/>
        <v>78.293162736493699</v>
      </c>
      <c r="DJ9" s="169">
        <f t="shared" si="56"/>
        <v>78.293162736493699</v>
      </c>
      <c r="DK9" s="169">
        <f t="shared" si="49"/>
        <v>13.882207432432651</v>
      </c>
      <c r="DL9" s="176">
        <f t="shared" si="50"/>
        <v>66865.789199999999</v>
      </c>
    </row>
    <row r="10" spans="1:116" s="158" customFormat="1" ht="34.5" customHeight="1" x14ac:dyDescent="0.25">
      <c r="A10" s="174">
        <v>4</v>
      </c>
      <c r="B10" s="203" t="s">
        <v>47</v>
      </c>
      <c r="C10" s="169">
        <v>14196933.4</v>
      </c>
      <c r="D10" s="169">
        <v>14656745.051999999</v>
      </c>
      <c r="E10" s="169">
        <f t="shared" si="1"/>
        <v>103.23880967139002</v>
      </c>
      <c r="F10" s="169">
        <v>10702447.393000001</v>
      </c>
      <c r="G10" s="169">
        <f t="shared" si="2"/>
        <v>75.385627948356799</v>
      </c>
      <c r="H10" s="169">
        <v>16580577.978</v>
      </c>
      <c r="I10" s="169">
        <v>16580577.978</v>
      </c>
      <c r="J10" s="169">
        <v>13181062.044</v>
      </c>
      <c r="K10" s="169">
        <f t="shared" si="57"/>
        <v>79.496999812004987</v>
      </c>
      <c r="L10" s="169">
        <f t="shared" si="58"/>
        <v>79.496999812004987</v>
      </c>
      <c r="M10" s="169">
        <f t="shared" si="3"/>
        <v>16.789855321854219</v>
      </c>
      <c r="N10" s="169">
        <f t="shared" si="4"/>
        <v>2478614.6509999987</v>
      </c>
      <c r="O10" s="175">
        <v>9160127.5841567572</v>
      </c>
      <c r="P10" s="170">
        <v>4745402.4000000004</v>
      </c>
      <c r="Q10" s="169">
        <v>5140372.0559999999</v>
      </c>
      <c r="R10" s="169">
        <f t="shared" si="5"/>
        <v>108.32320681592775</v>
      </c>
      <c r="S10" s="169">
        <v>3609444.2399999998</v>
      </c>
      <c r="T10" s="169">
        <f t="shared" si="6"/>
        <v>76.061921324100979</v>
      </c>
      <c r="U10" s="169">
        <v>4976484.8999999994</v>
      </c>
      <c r="V10" s="169">
        <v>4976484.8999999994</v>
      </c>
      <c r="W10" s="169">
        <v>4054760.6249999995</v>
      </c>
      <c r="X10" s="169">
        <f t="shared" si="51"/>
        <v>81.478407078056236</v>
      </c>
      <c r="Y10" s="169">
        <f t="shared" si="52"/>
        <v>81.478407078056236</v>
      </c>
      <c r="Z10" s="169">
        <f t="shared" si="7"/>
        <v>4.8696081074178039</v>
      </c>
      <c r="AA10" s="168">
        <f t="shared" si="8"/>
        <v>445316.38499999978</v>
      </c>
      <c r="AB10" s="179">
        <f t="shared" si="9"/>
        <v>3471134.4999999995</v>
      </c>
      <c r="AC10" s="169">
        <f t="shared" si="10"/>
        <v>3738744.3240000005</v>
      </c>
      <c r="AD10" s="169">
        <f t="shared" si="11"/>
        <v>107.70957806446282</v>
      </c>
      <c r="AE10" s="169">
        <f t="shared" si="12"/>
        <v>2563286.8969999999</v>
      </c>
      <c r="AF10" s="169">
        <f t="shared" si="13"/>
        <v>73.845795862995232</v>
      </c>
      <c r="AG10" s="169">
        <f t="shared" si="14"/>
        <v>3703973.2</v>
      </c>
      <c r="AH10" s="169">
        <f t="shared" si="15"/>
        <v>3703973.2</v>
      </c>
      <c r="AI10" s="169">
        <f t="shared" si="16"/>
        <v>2762317.8350000004</v>
      </c>
      <c r="AJ10" s="169">
        <f t="shared" si="59"/>
        <v>74.577155012892646</v>
      </c>
      <c r="AK10" s="169">
        <f t="shared" si="60"/>
        <v>74.577155012892646</v>
      </c>
      <c r="AL10" s="169">
        <f t="shared" si="17"/>
        <v>6.7078558897674725</v>
      </c>
      <c r="AM10" s="176">
        <f t="shared" si="18"/>
        <v>199030.93800000055</v>
      </c>
      <c r="AN10" s="179">
        <v>1177919.7</v>
      </c>
      <c r="AO10" s="169">
        <v>1165626.9470000002</v>
      </c>
      <c r="AP10" s="169">
        <f t="shared" si="19"/>
        <v>98.956401442305463</v>
      </c>
      <c r="AQ10" s="169">
        <v>747049.73900000006</v>
      </c>
      <c r="AR10" s="169">
        <f t="shared" si="20"/>
        <v>63.421109180872016</v>
      </c>
      <c r="AS10" s="169">
        <v>1201472.2000000002</v>
      </c>
      <c r="AT10" s="169">
        <v>1201472.2000000002</v>
      </c>
      <c r="AU10" s="169">
        <v>832064.19400000002</v>
      </c>
      <c r="AV10" s="169">
        <f t="shared" si="53"/>
        <v>69.253720061105028</v>
      </c>
      <c r="AW10" s="169">
        <f t="shared" si="54"/>
        <v>69.253720061105028</v>
      </c>
      <c r="AX10" s="169">
        <f t="shared" si="21"/>
        <v>1.999499626332792</v>
      </c>
      <c r="AY10" s="176">
        <f t="shared" si="22"/>
        <v>85014.454999999958</v>
      </c>
      <c r="AZ10" s="179">
        <v>1827541.9</v>
      </c>
      <c r="BA10" s="169">
        <v>2007270.6230000004</v>
      </c>
      <c r="BB10" s="169">
        <f t="shared" si="23"/>
        <v>109.83445156578901</v>
      </c>
      <c r="BC10" s="169">
        <v>1365584.6939999999</v>
      </c>
      <c r="BD10" s="169">
        <f t="shared" si="24"/>
        <v>74.722483462622662</v>
      </c>
      <c r="BE10" s="169">
        <v>1978462.5</v>
      </c>
      <c r="BF10" s="169">
        <v>1978462.5</v>
      </c>
      <c r="BG10" s="169">
        <v>1373146.5750000002</v>
      </c>
      <c r="BH10" s="169">
        <f t="shared" si="25"/>
        <v>69.40473094637882</v>
      </c>
      <c r="BI10" s="169">
        <f t="shared" si="26"/>
        <v>69.40473094637882</v>
      </c>
      <c r="BJ10" s="166">
        <f t="shared" si="27"/>
        <v>8.2581198275125871</v>
      </c>
      <c r="BK10" s="191">
        <f t="shared" si="28"/>
        <v>7561.881000000285</v>
      </c>
      <c r="BL10" s="193">
        <v>198769.9</v>
      </c>
      <c r="BM10" s="166">
        <v>248016.78000000003</v>
      </c>
      <c r="BN10" s="166">
        <f t="shared" si="29"/>
        <v>124.77582370368955</v>
      </c>
      <c r="BO10" s="169">
        <v>214590.315</v>
      </c>
      <c r="BP10" s="169">
        <f t="shared" si="30"/>
        <v>107.95916031552062</v>
      </c>
      <c r="BQ10" s="169">
        <v>251718.5</v>
      </c>
      <c r="BR10" s="169">
        <v>251718.5</v>
      </c>
      <c r="BS10" s="169">
        <v>319398.90300000005</v>
      </c>
      <c r="BT10" s="169">
        <f t="shared" si="61"/>
        <v>126.8873376410554</v>
      </c>
      <c r="BU10" s="169">
        <f t="shared" si="62"/>
        <v>126.8873376410554</v>
      </c>
      <c r="BV10" s="169">
        <f t="shared" si="31"/>
        <v>26.638137866950686</v>
      </c>
      <c r="BW10" s="176">
        <f t="shared" si="32"/>
        <v>104808.58800000005</v>
      </c>
      <c r="BX10" s="179">
        <v>80600</v>
      </c>
      <c r="BY10" s="169">
        <v>97817.600000000006</v>
      </c>
      <c r="BZ10" s="169">
        <f t="shared" si="33"/>
        <v>121.36178660049627</v>
      </c>
      <c r="CA10" s="169">
        <v>79995.899999999994</v>
      </c>
      <c r="CB10" s="169">
        <f t="shared" si="34"/>
        <v>99.25049627791563</v>
      </c>
      <c r="CC10" s="169">
        <v>86500</v>
      </c>
      <c r="CD10" s="169">
        <v>86500</v>
      </c>
      <c r="CE10" s="169">
        <v>81355.599999999991</v>
      </c>
      <c r="CF10" s="169">
        <f t="shared" si="35"/>
        <v>94.052716763005776</v>
      </c>
      <c r="CG10" s="169">
        <f t="shared" si="36"/>
        <v>94.052716763005776</v>
      </c>
      <c r="CH10" s="169">
        <f t="shared" si="37"/>
        <v>7.3200992555831306</v>
      </c>
      <c r="CI10" s="176">
        <f t="shared" si="38"/>
        <v>1359.6999999999971</v>
      </c>
      <c r="CJ10" s="179">
        <v>186303</v>
      </c>
      <c r="CK10" s="169">
        <v>220012.37400000004</v>
      </c>
      <c r="CL10" s="169">
        <f t="shared" si="39"/>
        <v>118.09384389945414</v>
      </c>
      <c r="CM10" s="167">
        <v>156066.24900000001</v>
      </c>
      <c r="CN10" s="169">
        <f t="shared" si="40"/>
        <v>83.770121254086092</v>
      </c>
      <c r="CO10" s="167">
        <v>185820</v>
      </c>
      <c r="CP10" s="167">
        <v>185820</v>
      </c>
      <c r="CQ10" s="169">
        <v>156352.56300000002</v>
      </c>
      <c r="CR10" s="168">
        <f t="shared" si="41"/>
        <v>84.141945431062325</v>
      </c>
      <c r="CS10" s="168">
        <f t="shared" si="42"/>
        <v>84.141945431062325</v>
      </c>
      <c r="CT10" s="168">
        <f t="shared" si="43"/>
        <v>-0.2592550844591841</v>
      </c>
      <c r="CU10" s="176">
        <f t="shared" si="44"/>
        <v>286.31400000001304</v>
      </c>
      <c r="CV10" s="179">
        <v>981785.3</v>
      </c>
      <c r="CW10" s="169">
        <v>966049.99499999988</v>
      </c>
      <c r="CX10" s="169">
        <f t="shared" si="45"/>
        <v>98.397276369894698</v>
      </c>
      <c r="CY10" s="169">
        <v>756796.83399999992</v>
      </c>
      <c r="CZ10" s="169">
        <f t="shared" si="46"/>
        <v>77.083740610090601</v>
      </c>
      <c r="DA10" s="169">
        <v>1042461.8999999999</v>
      </c>
      <c r="DB10" s="169">
        <v>1042461.8999999999</v>
      </c>
      <c r="DC10" s="169">
        <v>831105.21899999992</v>
      </c>
      <c r="DD10" s="169">
        <f t="shared" si="47"/>
        <v>79.725236864771759</v>
      </c>
      <c r="DE10" s="169">
        <f t="shared" si="48"/>
        <v>79.725236864771759</v>
      </c>
      <c r="DF10" s="168">
        <v>424752.39999999997</v>
      </c>
      <c r="DG10" s="168">
        <v>424752.39999999997</v>
      </c>
      <c r="DH10" s="168">
        <v>330238.23</v>
      </c>
      <c r="DI10" s="169">
        <f t="shared" si="55"/>
        <v>77.748408249135252</v>
      </c>
      <c r="DJ10" s="169">
        <f t="shared" si="56"/>
        <v>77.748408249135252</v>
      </c>
      <c r="DK10" s="169">
        <f t="shared" si="49"/>
        <v>6.1802310545900241</v>
      </c>
      <c r="DL10" s="176">
        <f t="shared" si="50"/>
        <v>74308.385000000009</v>
      </c>
    </row>
    <row r="11" spans="1:116" s="158" customFormat="1" ht="39" customHeight="1" x14ac:dyDescent="0.25">
      <c r="A11" s="174">
        <v>5</v>
      </c>
      <c r="B11" s="203" t="s">
        <v>48</v>
      </c>
      <c r="C11" s="169">
        <v>17236076.916500002</v>
      </c>
      <c r="D11" s="169">
        <v>14785829.6624</v>
      </c>
      <c r="E11" s="169">
        <f t="shared" si="1"/>
        <v>85.784194013694645</v>
      </c>
      <c r="F11" s="169">
        <v>10421444.738</v>
      </c>
      <c r="G11" s="169">
        <f t="shared" si="2"/>
        <v>60.462974193527806</v>
      </c>
      <c r="H11" s="169">
        <v>17524189.807399999</v>
      </c>
      <c r="I11" s="169">
        <v>14603491.506166665</v>
      </c>
      <c r="J11" s="169">
        <v>12050086.5766</v>
      </c>
      <c r="K11" s="169">
        <f t="shared" si="57"/>
        <v>82.515106551824061</v>
      </c>
      <c r="L11" s="169">
        <f t="shared" si="58"/>
        <v>68.762588793186723</v>
      </c>
      <c r="M11" s="169">
        <f t="shared" si="3"/>
        <v>1.6715688395669019</v>
      </c>
      <c r="N11" s="169">
        <f t="shared" si="4"/>
        <v>1628641.8386000004</v>
      </c>
      <c r="O11" s="175">
        <v>9159126.9037620761</v>
      </c>
      <c r="P11" s="170">
        <v>3629372.324000001</v>
      </c>
      <c r="Q11" s="169">
        <v>3931157.9701000005</v>
      </c>
      <c r="R11" s="169">
        <f t="shared" si="5"/>
        <v>108.31509195417559</v>
      </c>
      <c r="S11" s="169">
        <v>2953773.3420000002</v>
      </c>
      <c r="T11" s="169">
        <f t="shared" si="6"/>
        <v>81.38523905270182</v>
      </c>
      <c r="U11" s="169">
        <v>3247007.8289999999</v>
      </c>
      <c r="V11" s="169">
        <v>2705839.8574999995</v>
      </c>
      <c r="W11" s="169">
        <v>2296732.5975000001</v>
      </c>
      <c r="X11" s="169">
        <f t="shared" si="51"/>
        <v>84.880581204166873</v>
      </c>
      <c r="Y11" s="169">
        <f t="shared" si="52"/>
        <v>70.733817670139047</v>
      </c>
      <c r="Z11" s="169">
        <f t="shared" si="7"/>
        <v>-10.535278854460145</v>
      </c>
      <c r="AA11" s="168">
        <f t="shared" si="8"/>
        <v>-657040.74450000003</v>
      </c>
      <c r="AB11" s="179">
        <f t="shared" si="9"/>
        <v>2290025.5300000003</v>
      </c>
      <c r="AC11" s="169">
        <f t="shared" si="10"/>
        <v>2487305.9587000003</v>
      </c>
      <c r="AD11" s="169">
        <f t="shared" si="11"/>
        <v>108.61476984057903</v>
      </c>
      <c r="AE11" s="169">
        <f t="shared" si="12"/>
        <v>1682423.6996999998</v>
      </c>
      <c r="AF11" s="169">
        <f t="shared" si="13"/>
        <v>73.467464779748525</v>
      </c>
      <c r="AG11" s="169">
        <f t="shared" si="14"/>
        <v>2581410.4</v>
      </c>
      <c r="AH11" s="169">
        <f t="shared" si="15"/>
        <v>2151175.333333333</v>
      </c>
      <c r="AI11" s="169">
        <f t="shared" si="16"/>
        <v>1677420.8562</v>
      </c>
      <c r="AJ11" s="169">
        <f t="shared" si="59"/>
        <v>77.976947309114436</v>
      </c>
      <c r="AK11" s="169">
        <f t="shared" si="60"/>
        <v>64.980789424262028</v>
      </c>
      <c r="AL11" s="169">
        <f t="shared" si="17"/>
        <v>12.724088276867349</v>
      </c>
      <c r="AM11" s="176">
        <f t="shared" si="18"/>
        <v>-5002.8434999997262</v>
      </c>
      <c r="AN11" s="179">
        <v>547766.63000000035</v>
      </c>
      <c r="AO11" s="169">
        <v>506257.19770000025</v>
      </c>
      <c r="AP11" s="169">
        <f t="shared" si="19"/>
        <v>92.422058952368076</v>
      </c>
      <c r="AQ11" s="169">
        <v>307390.01289999962</v>
      </c>
      <c r="AR11" s="169">
        <f t="shared" si="20"/>
        <v>56.116965887461859</v>
      </c>
      <c r="AS11" s="169">
        <v>612831.59999999986</v>
      </c>
      <c r="AT11" s="169">
        <v>510692.99999999983</v>
      </c>
      <c r="AU11" s="169">
        <v>364005.94209999999</v>
      </c>
      <c r="AV11" s="169">
        <f t="shared" si="53"/>
        <v>71.276861460799367</v>
      </c>
      <c r="AW11" s="169">
        <f t="shared" si="54"/>
        <v>59.397384550666132</v>
      </c>
      <c r="AX11" s="169">
        <f t="shared" si="21"/>
        <v>11.87822814252111</v>
      </c>
      <c r="AY11" s="176">
        <f t="shared" si="22"/>
        <v>56615.929200000362</v>
      </c>
      <c r="AZ11" s="179">
        <v>1305978.1000000001</v>
      </c>
      <c r="BA11" s="169">
        <v>1544982.0061000001</v>
      </c>
      <c r="BB11" s="169">
        <f t="shared" si="23"/>
        <v>118.30075910920712</v>
      </c>
      <c r="BC11" s="169">
        <v>1045415.0596</v>
      </c>
      <c r="BD11" s="169">
        <f t="shared" si="24"/>
        <v>80.048437228771292</v>
      </c>
      <c r="BE11" s="169">
        <v>1500389.1</v>
      </c>
      <c r="BF11" s="169">
        <v>1250324.25</v>
      </c>
      <c r="BG11" s="169">
        <v>929196.70609999995</v>
      </c>
      <c r="BH11" s="169">
        <f t="shared" si="25"/>
        <v>74.316458798587647</v>
      </c>
      <c r="BI11" s="169">
        <f t="shared" si="26"/>
        <v>61.930382332156363</v>
      </c>
      <c r="BJ11" s="166">
        <f t="shared" si="27"/>
        <v>14.886237372586876</v>
      </c>
      <c r="BK11" s="191">
        <f t="shared" si="28"/>
        <v>-116218.35350000008</v>
      </c>
      <c r="BL11" s="193">
        <v>45792.5</v>
      </c>
      <c r="BM11" s="166">
        <v>54645.770600000003</v>
      </c>
      <c r="BN11" s="166">
        <f t="shared" si="29"/>
        <v>119.33345111098981</v>
      </c>
      <c r="BO11" s="169">
        <v>43276.9876</v>
      </c>
      <c r="BP11" s="169">
        <f t="shared" si="30"/>
        <v>94.506715291805435</v>
      </c>
      <c r="BQ11" s="169">
        <v>47922.400000000001</v>
      </c>
      <c r="BR11" s="169">
        <v>39935.333333333328</v>
      </c>
      <c r="BS11" s="169">
        <v>53055.538399999998</v>
      </c>
      <c r="BT11" s="169">
        <f t="shared" si="61"/>
        <v>132.85362602874648</v>
      </c>
      <c r="BU11" s="169">
        <f t="shared" si="62"/>
        <v>110.71135502395539</v>
      </c>
      <c r="BV11" s="169">
        <f t="shared" si="31"/>
        <v>4.651198340339576</v>
      </c>
      <c r="BW11" s="176">
        <f t="shared" si="32"/>
        <v>9778.5507999999973</v>
      </c>
      <c r="BX11" s="179">
        <v>45600</v>
      </c>
      <c r="BY11" s="169">
        <v>56122.1</v>
      </c>
      <c r="BZ11" s="169">
        <f t="shared" si="33"/>
        <v>123.07478070175439</v>
      </c>
      <c r="CA11" s="169">
        <v>45987.9</v>
      </c>
      <c r="CB11" s="169">
        <f t="shared" si="34"/>
        <v>100.85065789473684</v>
      </c>
      <c r="CC11" s="169">
        <v>50400</v>
      </c>
      <c r="CD11" s="169">
        <v>42000</v>
      </c>
      <c r="CE11" s="169">
        <v>49039.55</v>
      </c>
      <c r="CF11" s="169">
        <f t="shared" si="35"/>
        <v>116.76083333333334</v>
      </c>
      <c r="CG11" s="169">
        <f t="shared" si="36"/>
        <v>97.300694444444446</v>
      </c>
      <c r="CH11" s="169">
        <f t="shared" si="37"/>
        <v>10.526315789473699</v>
      </c>
      <c r="CI11" s="176">
        <f t="shared" si="38"/>
        <v>3051.6500000000015</v>
      </c>
      <c r="CJ11" s="179">
        <v>344888.30000000005</v>
      </c>
      <c r="CK11" s="169">
        <v>325298.88429999998</v>
      </c>
      <c r="CL11" s="169">
        <f t="shared" si="39"/>
        <v>94.320069512360931</v>
      </c>
      <c r="CM11" s="167">
        <v>240353.73959999997</v>
      </c>
      <c r="CN11" s="169">
        <f t="shared" si="40"/>
        <v>69.690314110394567</v>
      </c>
      <c r="CO11" s="167">
        <v>369867.3</v>
      </c>
      <c r="CP11" s="167">
        <v>308222.75</v>
      </c>
      <c r="CQ11" s="169">
        <v>282123.11960000003</v>
      </c>
      <c r="CR11" s="168">
        <f t="shared" si="41"/>
        <v>91.532218046850872</v>
      </c>
      <c r="CS11" s="168">
        <f t="shared" si="42"/>
        <v>76.276848372375724</v>
      </c>
      <c r="CT11" s="168">
        <f t="shared" si="43"/>
        <v>7.2426347892926373</v>
      </c>
      <c r="CU11" s="176">
        <f t="shared" si="44"/>
        <v>41769.380000000063</v>
      </c>
      <c r="CV11" s="179">
        <v>479319.47</v>
      </c>
      <c r="CW11" s="169">
        <v>464865.45049999998</v>
      </c>
      <c r="CX11" s="169">
        <f t="shared" si="45"/>
        <v>96.984470607880795</v>
      </c>
      <c r="CY11" s="169">
        <v>336065.64539999998</v>
      </c>
      <c r="CZ11" s="169">
        <f t="shared" si="46"/>
        <v>70.113080405433976</v>
      </c>
      <c r="DA11" s="169">
        <v>547014.80000000005</v>
      </c>
      <c r="DB11" s="169">
        <v>455845.66666666669</v>
      </c>
      <c r="DC11" s="169">
        <v>356084.23129999998</v>
      </c>
      <c r="DD11" s="169">
        <f t="shared" si="47"/>
        <v>78.115085288368789</v>
      </c>
      <c r="DE11" s="169">
        <f t="shared" si="48"/>
        <v>65.095904406973986</v>
      </c>
      <c r="DF11" s="168">
        <v>290453.3</v>
      </c>
      <c r="DG11" s="168">
        <v>242044.41666666669</v>
      </c>
      <c r="DH11" s="168">
        <v>153373.50029999999</v>
      </c>
      <c r="DI11" s="169">
        <f t="shared" si="55"/>
        <v>63.365849298320917</v>
      </c>
      <c r="DJ11" s="169">
        <f t="shared" si="56"/>
        <v>52.804874415267442</v>
      </c>
      <c r="DK11" s="169">
        <f t="shared" si="49"/>
        <v>14.123217235469298</v>
      </c>
      <c r="DL11" s="176">
        <f t="shared" si="50"/>
        <v>20018.585900000005</v>
      </c>
    </row>
    <row r="12" spans="1:116" s="158" customFormat="1" ht="39" customHeight="1" x14ac:dyDescent="0.25">
      <c r="A12" s="174">
        <v>6</v>
      </c>
      <c r="B12" s="203" t="s">
        <v>49</v>
      </c>
      <c r="C12" s="169">
        <v>18194647.031299997</v>
      </c>
      <c r="D12" s="169">
        <v>13738113.855999999</v>
      </c>
      <c r="E12" s="169">
        <f t="shared" si="1"/>
        <v>75.506349930100384</v>
      </c>
      <c r="F12" s="169">
        <v>10655837.0986</v>
      </c>
      <c r="G12" s="169">
        <f t="shared" si="2"/>
        <v>58.565780805029696</v>
      </c>
      <c r="H12" s="169">
        <v>23869318.272</v>
      </c>
      <c r="I12" s="169">
        <v>17901988.704000004</v>
      </c>
      <c r="J12" s="169">
        <v>13675888.229</v>
      </c>
      <c r="K12" s="169">
        <f t="shared" si="57"/>
        <v>76.393122882176058</v>
      </c>
      <c r="L12" s="169">
        <f t="shared" si="58"/>
        <v>57.294842161632054</v>
      </c>
      <c r="M12" s="169">
        <f t="shared" si="3"/>
        <v>31.188685501499123</v>
      </c>
      <c r="N12" s="169">
        <f t="shared" si="4"/>
        <v>3020051.1304000001</v>
      </c>
      <c r="O12" s="175">
        <v>9802222.423499627</v>
      </c>
      <c r="P12" s="170">
        <v>4295005.2627999997</v>
      </c>
      <c r="Q12" s="169">
        <v>4285305.6179</v>
      </c>
      <c r="R12" s="169">
        <f t="shared" si="5"/>
        <v>99.774164539819992</v>
      </c>
      <c r="S12" s="169">
        <v>3313063.857700001</v>
      </c>
      <c r="T12" s="169">
        <f t="shared" si="6"/>
        <v>77.137597161875149</v>
      </c>
      <c r="U12" s="169">
        <v>3561970.9140000003</v>
      </c>
      <c r="V12" s="169">
        <v>2671478.1854999997</v>
      </c>
      <c r="W12" s="169">
        <v>2546601.8709999998</v>
      </c>
      <c r="X12" s="169">
        <f t="shared" si="51"/>
        <v>95.325572367470869</v>
      </c>
      <c r="Y12" s="169">
        <f t="shared" si="52"/>
        <v>71.49417927560313</v>
      </c>
      <c r="Z12" s="169">
        <f t="shared" si="7"/>
        <v>-17.067135054500952</v>
      </c>
      <c r="AA12" s="168">
        <f t="shared" si="8"/>
        <v>-766461.98670000117</v>
      </c>
      <c r="AB12" s="179">
        <f t="shared" si="9"/>
        <v>2771012.7130999998</v>
      </c>
      <c r="AC12" s="169">
        <f t="shared" si="10"/>
        <v>2738762.3052000003</v>
      </c>
      <c r="AD12" s="169">
        <f t="shared" si="11"/>
        <v>98.83615085028174</v>
      </c>
      <c r="AE12" s="169">
        <f t="shared" si="12"/>
        <v>2014840.1118000008</v>
      </c>
      <c r="AF12" s="169">
        <f t="shared" si="13"/>
        <v>72.711326883302164</v>
      </c>
      <c r="AG12" s="169">
        <f t="shared" si="14"/>
        <v>2745612.2080000001</v>
      </c>
      <c r="AH12" s="169">
        <f t="shared" si="15"/>
        <v>2059209.156</v>
      </c>
      <c r="AI12" s="169">
        <f t="shared" si="16"/>
        <v>1815953.2299999995</v>
      </c>
      <c r="AJ12" s="169">
        <f t="shared" si="59"/>
        <v>88.186924806000604</v>
      </c>
      <c r="AK12" s="169">
        <f t="shared" si="60"/>
        <v>66.140193604500439</v>
      </c>
      <c r="AL12" s="169">
        <f t="shared" si="17"/>
        <v>-0.91665061585312912</v>
      </c>
      <c r="AM12" s="176">
        <f t="shared" si="18"/>
        <v>-198886.88180000125</v>
      </c>
      <c r="AN12" s="179">
        <v>547761.03</v>
      </c>
      <c r="AO12" s="169">
        <v>527755.58659999992</v>
      </c>
      <c r="AP12" s="169">
        <f t="shared" si="19"/>
        <v>96.347778994062409</v>
      </c>
      <c r="AQ12" s="169">
        <v>329322.41760000074</v>
      </c>
      <c r="AR12" s="169">
        <f t="shared" si="20"/>
        <v>60.121549282175245</v>
      </c>
      <c r="AS12" s="169">
        <v>555375.79599999997</v>
      </c>
      <c r="AT12" s="169">
        <v>416531.84699999995</v>
      </c>
      <c r="AU12" s="169">
        <v>399862.4295999998</v>
      </c>
      <c r="AV12" s="169">
        <f t="shared" si="53"/>
        <v>95.998044922601039</v>
      </c>
      <c r="AW12" s="169">
        <f t="shared" si="54"/>
        <v>71.998533691950769</v>
      </c>
      <c r="AX12" s="169">
        <f t="shared" si="21"/>
        <v>1.3901620566179957</v>
      </c>
      <c r="AY12" s="176">
        <f t="shared" si="22"/>
        <v>70540.011999999057</v>
      </c>
      <c r="AZ12" s="179">
        <v>1630921.9493</v>
      </c>
      <c r="BA12" s="169">
        <v>1652175.3151000002</v>
      </c>
      <c r="BB12" s="169">
        <f t="shared" si="23"/>
        <v>101.3031503935012</v>
      </c>
      <c r="BC12" s="169">
        <v>1249044.3531000002</v>
      </c>
      <c r="BD12" s="169">
        <f t="shared" si="24"/>
        <v>76.585170347121547</v>
      </c>
      <c r="BE12" s="169">
        <v>1655219.8020000001</v>
      </c>
      <c r="BF12" s="169">
        <v>1241414.8514999999</v>
      </c>
      <c r="BG12" s="169">
        <v>985140.20680000004</v>
      </c>
      <c r="BH12" s="169">
        <f t="shared" si="25"/>
        <v>79.3562446598457</v>
      </c>
      <c r="BI12" s="169">
        <f t="shared" si="26"/>
        <v>59.517183494884264</v>
      </c>
      <c r="BJ12" s="166">
        <f t="shared" si="27"/>
        <v>1.4898231463761391</v>
      </c>
      <c r="BK12" s="191">
        <f t="shared" si="28"/>
        <v>-263904.14630000014</v>
      </c>
      <c r="BL12" s="193">
        <v>150742.9</v>
      </c>
      <c r="BM12" s="166">
        <v>134651.14300000001</v>
      </c>
      <c r="BN12" s="166">
        <f t="shared" si="29"/>
        <v>89.325031560358738</v>
      </c>
      <c r="BO12" s="169">
        <v>117486.29300000001</v>
      </c>
      <c r="BP12" s="169">
        <f t="shared" si="30"/>
        <v>77.938193440619756</v>
      </c>
      <c r="BQ12" s="169">
        <v>142249.60999999999</v>
      </c>
      <c r="BR12" s="169">
        <v>106687.20749999999</v>
      </c>
      <c r="BS12" s="169">
        <v>130510.93099999997</v>
      </c>
      <c r="BT12" s="169">
        <f t="shared" si="61"/>
        <v>122.33044060132512</v>
      </c>
      <c r="BU12" s="169">
        <f t="shared" si="62"/>
        <v>91.747830450993845</v>
      </c>
      <c r="BV12" s="169">
        <f t="shared" si="31"/>
        <v>-5.6342885800923455</v>
      </c>
      <c r="BW12" s="176">
        <f t="shared" si="32"/>
        <v>13024.637999999963</v>
      </c>
      <c r="BX12" s="179">
        <v>82800</v>
      </c>
      <c r="BY12" s="169">
        <v>89572.4</v>
      </c>
      <c r="BZ12" s="169">
        <f t="shared" si="33"/>
        <v>108.1792270531401</v>
      </c>
      <c r="CA12" s="169">
        <v>73785.900000000009</v>
      </c>
      <c r="CB12" s="169">
        <f t="shared" si="34"/>
        <v>89.113405797101464</v>
      </c>
      <c r="CC12" s="169">
        <v>71300</v>
      </c>
      <c r="CD12" s="169">
        <v>53475</v>
      </c>
      <c r="CE12" s="169">
        <v>79320.300000000017</v>
      </c>
      <c r="CF12" s="169">
        <f t="shared" si="35"/>
        <v>148.33155680224408</v>
      </c>
      <c r="CG12" s="169">
        <f t="shared" si="36"/>
        <v>111.24866760168305</v>
      </c>
      <c r="CH12" s="169">
        <f t="shared" si="37"/>
        <v>-13.888888888888886</v>
      </c>
      <c r="CI12" s="176">
        <f t="shared" si="38"/>
        <v>5534.4000000000087</v>
      </c>
      <c r="CJ12" s="179">
        <v>358786.83380000002</v>
      </c>
      <c r="CK12" s="169">
        <v>334607.86050000001</v>
      </c>
      <c r="CL12" s="169">
        <f t="shared" si="39"/>
        <v>93.260908421885347</v>
      </c>
      <c r="CM12" s="167">
        <v>245201.14809999993</v>
      </c>
      <c r="CN12" s="169">
        <f t="shared" si="40"/>
        <v>68.341735259071228</v>
      </c>
      <c r="CO12" s="167">
        <v>321467</v>
      </c>
      <c r="CP12" s="167">
        <v>241100.25</v>
      </c>
      <c r="CQ12" s="169">
        <v>221119.36259999999</v>
      </c>
      <c r="CR12" s="168">
        <f t="shared" si="41"/>
        <v>91.712622695331092</v>
      </c>
      <c r="CS12" s="168">
        <f t="shared" si="42"/>
        <v>68.784467021498315</v>
      </c>
      <c r="CT12" s="168">
        <f t="shared" si="43"/>
        <v>-10.40167316195425</v>
      </c>
      <c r="CU12" s="176">
        <f t="shared" si="44"/>
        <v>-24081.78549999994</v>
      </c>
      <c r="CV12" s="179">
        <v>709782</v>
      </c>
      <c r="CW12" s="169">
        <v>655985.53889999993</v>
      </c>
      <c r="CX12" s="169">
        <f t="shared" si="45"/>
        <v>92.420706484526221</v>
      </c>
      <c r="CY12" s="169">
        <v>504276.79849999998</v>
      </c>
      <c r="CZ12" s="169">
        <f t="shared" si="46"/>
        <v>71.046715540828018</v>
      </c>
      <c r="DA12" s="169">
        <v>659069.71000000008</v>
      </c>
      <c r="DB12" s="169">
        <v>494302.28249999997</v>
      </c>
      <c r="DC12" s="169">
        <v>551300.7365</v>
      </c>
      <c r="DD12" s="169">
        <f t="shared" si="47"/>
        <v>111.53109261638905</v>
      </c>
      <c r="DE12" s="169">
        <f t="shared" si="48"/>
        <v>83.648319462291781</v>
      </c>
      <c r="DF12" s="168">
        <v>300315.90000000002</v>
      </c>
      <c r="DG12" s="168">
        <v>225236.92499999999</v>
      </c>
      <c r="DH12" s="168">
        <v>273538.50649999996</v>
      </c>
      <c r="DI12" s="169">
        <f t="shared" si="55"/>
        <v>121.4447881935877</v>
      </c>
      <c r="DJ12" s="169">
        <f t="shared" si="56"/>
        <v>91.083591145190752</v>
      </c>
      <c r="DK12" s="169">
        <f t="shared" si="49"/>
        <v>-7.1447698025590824</v>
      </c>
      <c r="DL12" s="176">
        <f t="shared" si="50"/>
        <v>47023.938000000024</v>
      </c>
    </row>
    <row r="13" spans="1:116" s="158" customFormat="1" ht="39" customHeight="1" x14ac:dyDescent="0.25">
      <c r="A13" s="174">
        <v>7</v>
      </c>
      <c r="B13" s="203" t="s">
        <v>50</v>
      </c>
      <c r="C13" s="169">
        <v>18818481.202100005</v>
      </c>
      <c r="D13" s="169">
        <v>16962451.7643</v>
      </c>
      <c r="E13" s="169">
        <f t="shared" si="1"/>
        <v>90.137198545051106</v>
      </c>
      <c r="F13" s="169">
        <v>12641087.406500001</v>
      </c>
      <c r="G13" s="169">
        <f t="shared" si="2"/>
        <v>67.173791926892306</v>
      </c>
      <c r="H13" s="169">
        <v>16769884.552999999</v>
      </c>
      <c r="I13" s="169">
        <v>13926347.327399999</v>
      </c>
      <c r="J13" s="169">
        <v>14589381.0254</v>
      </c>
      <c r="K13" s="169">
        <f t="shared" si="57"/>
        <v>104.7610021667023</v>
      </c>
      <c r="L13" s="169">
        <f t="shared" si="58"/>
        <v>86.997504242150995</v>
      </c>
      <c r="M13" s="169">
        <f t="shared" si="3"/>
        <v>-10.886089196568093</v>
      </c>
      <c r="N13" s="169">
        <f t="shared" si="4"/>
        <v>1948293.6188999992</v>
      </c>
      <c r="O13" s="175">
        <v>8221283.6147111664</v>
      </c>
      <c r="P13" s="170">
        <v>7153652.4170000004</v>
      </c>
      <c r="Q13" s="169">
        <v>7253876.6204999993</v>
      </c>
      <c r="R13" s="169">
        <f t="shared" si="5"/>
        <v>101.40102143153931</v>
      </c>
      <c r="S13" s="169">
        <v>5292006.8164999997</v>
      </c>
      <c r="T13" s="169">
        <f t="shared" si="6"/>
        <v>73.976292221355763</v>
      </c>
      <c r="U13" s="169">
        <v>8080417.8590000011</v>
      </c>
      <c r="V13" s="169">
        <v>6086239.9685666664</v>
      </c>
      <c r="W13" s="169">
        <v>6279315.7391000018</v>
      </c>
      <c r="X13" s="169">
        <f t="shared" si="51"/>
        <v>103.17233253257356</v>
      </c>
      <c r="Y13" s="169">
        <f t="shared" si="52"/>
        <v>77.710284897037539</v>
      </c>
      <c r="Z13" s="169">
        <f t="shared" si="7"/>
        <v>12.955136592849101</v>
      </c>
      <c r="AA13" s="168">
        <f t="shared" si="8"/>
        <v>987308.92260000203</v>
      </c>
      <c r="AB13" s="179">
        <f t="shared" si="9"/>
        <v>4161037.1</v>
      </c>
      <c r="AC13" s="169">
        <f t="shared" si="10"/>
        <v>4654813.0203999989</v>
      </c>
      <c r="AD13" s="169">
        <f t="shared" si="11"/>
        <v>111.86665507981168</v>
      </c>
      <c r="AE13" s="169">
        <f t="shared" si="12"/>
        <v>3274968.4859000002</v>
      </c>
      <c r="AF13" s="169">
        <f t="shared" si="13"/>
        <v>78.705582459238357</v>
      </c>
      <c r="AG13" s="169">
        <f t="shared" si="14"/>
        <v>4908008.659</v>
      </c>
      <c r="AH13" s="169">
        <f t="shared" si="15"/>
        <v>3751017.5152333332</v>
      </c>
      <c r="AI13" s="169">
        <f t="shared" si="16"/>
        <v>4100872.1850999999</v>
      </c>
      <c r="AJ13" s="169">
        <f t="shared" si="59"/>
        <v>109.3269271189981</v>
      </c>
      <c r="AK13" s="169">
        <f t="shared" si="60"/>
        <v>83.554705584719713</v>
      </c>
      <c r="AL13" s="169">
        <f t="shared" si="17"/>
        <v>17.951571712734776</v>
      </c>
      <c r="AM13" s="176">
        <f t="shared" si="18"/>
        <v>825903.69919999968</v>
      </c>
      <c r="AN13" s="179">
        <v>1592459.3</v>
      </c>
      <c r="AO13" s="169">
        <v>1664496.0990000004</v>
      </c>
      <c r="AP13" s="169">
        <f t="shared" si="19"/>
        <v>104.52361947335172</v>
      </c>
      <c r="AQ13" s="169">
        <v>1047768.2936000001</v>
      </c>
      <c r="AR13" s="169">
        <f t="shared" si="20"/>
        <v>65.795608942721501</v>
      </c>
      <c r="AS13" s="169">
        <v>1902240.5590000004</v>
      </c>
      <c r="AT13" s="169">
        <v>1458384.4285666668</v>
      </c>
      <c r="AU13" s="169">
        <v>1344282.0975000004</v>
      </c>
      <c r="AV13" s="169">
        <f t="shared" si="53"/>
        <v>92.176114278811326</v>
      </c>
      <c r="AW13" s="169">
        <f t="shared" si="54"/>
        <v>70.668354280422008</v>
      </c>
      <c r="AX13" s="169">
        <f t="shared" si="21"/>
        <v>19.453009505486278</v>
      </c>
      <c r="AY13" s="176">
        <f t="shared" si="22"/>
        <v>296513.80390000029</v>
      </c>
      <c r="AZ13" s="179">
        <v>1859001.7</v>
      </c>
      <c r="BA13" s="169">
        <v>2205931.6740999995</v>
      </c>
      <c r="BB13" s="169">
        <f t="shared" si="23"/>
        <v>118.66216551066088</v>
      </c>
      <c r="BC13" s="169">
        <v>1598970.6699999997</v>
      </c>
      <c r="BD13" s="169">
        <f t="shared" si="24"/>
        <v>86.012329628316081</v>
      </c>
      <c r="BE13" s="169">
        <v>1987659.2999999998</v>
      </c>
      <c r="BF13" s="169">
        <v>1523872.13</v>
      </c>
      <c r="BG13" s="169">
        <v>1520718.5071</v>
      </c>
      <c r="BH13" s="169">
        <f t="shared" si="25"/>
        <v>99.793051999710769</v>
      </c>
      <c r="BI13" s="169">
        <f t="shared" si="26"/>
        <v>76.508006533111597</v>
      </c>
      <c r="BJ13" s="166">
        <f t="shared" si="27"/>
        <v>6.9207897980943187</v>
      </c>
      <c r="BK13" s="191">
        <f t="shared" si="28"/>
        <v>-78252.162899999646</v>
      </c>
      <c r="BL13" s="193">
        <v>339666.1</v>
      </c>
      <c r="BM13" s="166">
        <v>361213.02100000001</v>
      </c>
      <c r="BN13" s="166">
        <f t="shared" si="29"/>
        <v>106.34355945441716</v>
      </c>
      <c r="BO13" s="169">
        <v>312721.82799999998</v>
      </c>
      <c r="BP13" s="169">
        <f t="shared" si="30"/>
        <v>92.067423861256685</v>
      </c>
      <c r="BQ13" s="169">
        <v>590847.39999999991</v>
      </c>
      <c r="BR13" s="169">
        <v>443135.55</v>
      </c>
      <c r="BS13" s="169">
        <v>918791.0588</v>
      </c>
      <c r="BT13" s="169">
        <f t="shared" si="61"/>
        <v>207.33860300758988</v>
      </c>
      <c r="BU13" s="169">
        <f t="shared" si="62"/>
        <v>155.50395225569244</v>
      </c>
      <c r="BV13" s="169">
        <f t="shared" si="31"/>
        <v>73.949475676259681</v>
      </c>
      <c r="BW13" s="176">
        <f t="shared" si="32"/>
        <v>606069.23080000002</v>
      </c>
      <c r="BX13" s="179">
        <v>96500</v>
      </c>
      <c r="BY13" s="169">
        <v>114299.02</v>
      </c>
      <c r="BZ13" s="169">
        <f t="shared" si="33"/>
        <v>118.44458031088084</v>
      </c>
      <c r="CA13" s="169">
        <v>93767.72</v>
      </c>
      <c r="CB13" s="169">
        <f t="shared" si="34"/>
        <v>97.168621761658031</v>
      </c>
      <c r="CC13" s="169">
        <v>116500</v>
      </c>
      <c r="CD13" s="169">
        <v>87375</v>
      </c>
      <c r="CE13" s="169">
        <v>103207.90000000001</v>
      </c>
      <c r="CF13" s="169">
        <f t="shared" si="35"/>
        <v>118.12062947067238</v>
      </c>
      <c r="CG13" s="169">
        <f t="shared" si="36"/>
        <v>88.590472103004302</v>
      </c>
      <c r="CH13" s="169">
        <f t="shared" si="37"/>
        <v>20.725388601036272</v>
      </c>
      <c r="CI13" s="176">
        <f t="shared" si="38"/>
        <v>9440.1800000000076</v>
      </c>
      <c r="CJ13" s="179">
        <v>273410</v>
      </c>
      <c r="CK13" s="169">
        <v>308873.20630000002</v>
      </c>
      <c r="CL13" s="169">
        <f t="shared" si="39"/>
        <v>112.97070564353902</v>
      </c>
      <c r="CM13" s="167">
        <v>221739.9743</v>
      </c>
      <c r="CN13" s="169">
        <f t="shared" si="40"/>
        <v>81.101632822501003</v>
      </c>
      <c r="CO13" s="167">
        <v>310761.39999999997</v>
      </c>
      <c r="CP13" s="167">
        <v>238250.40666666668</v>
      </c>
      <c r="CQ13" s="169">
        <v>213872.62169999999</v>
      </c>
      <c r="CR13" s="168">
        <f t="shared" si="41"/>
        <v>89.767998591174134</v>
      </c>
      <c r="CS13" s="168">
        <f t="shared" si="42"/>
        <v>68.822132253233519</v>
      </c>
      <c r="CT13" s="168">
        <f t="shared" si="43"/>
        <v>13.661314509344933</v>
      </c>
      <c r="CU13" s="176">
        <f t="shared" si="44"/>
        <v>-7867.3526000000129</v>
      </c>
      <c r="CV13" s="179">
        <v>1541218.0999999999</v>
      </c>
      <c r="CW13" s="169">
        <v>1522845.7437</v>
      </c>
      <c r="CX13" s="169">
        <f t="shared" si="45"/>
        <v>98.807932744885377</v>
      </c>
      <c r="CY13" s="169">
        <v>1173074.9125999999</v>
      </c>
      <c r="CZ13" s="169">
        <f t="shared" si="46"/>
        <v>76.113491828314238</v>
      </c>
      <c r="DA13" s="169">
        <v>1798070</v>
      </c>
      <c r="DB13" s="169">
        <v>1378520.333333333</v>
      </c>
      <c r="DC13" s="169">
        <v>1402350.7065000001</v>
      </c>
      <c r="DD13" s="169">
        <f t="shared" si="47"/>
        <v>101.72869217743377</v>
      </c>
      <c r="DE13" s="169">
        <f t="shared" si="48"/>
        <v>77.991997336032526</v>
      </c>
      <c r="DF13" s="168">
        <v>643817.6</v>
      </c>
      <c r="DG13" s="168">
        <v>493593.49333333329</v>
      </c>
      <c r="DH13" s="168">
        <v>515738.24250000005</v>
      </c>
      <c r="DI13" s="169">
        <f t="shared" si="55"/>
        <v>104.48643457941857</v>
      </c>
      <c r="DJ13" s="169">
        <f t="shared" si="56"/>
        <v>80.106266510887565</v>
      </c>
      <c r="DK13" s="169">
        <f t="shared" si="49"/>
        <v>16.665512817426702</v>
      </c>
      <c r="DL13" s="241">
        <f t="shared" si="50"/>
        <v>229275.79390000016</v>
      </c>
    </row>
    <row r="14" spans="1:116" s="158" customFormat="1" ht="39" customHeight="1" x14ac:dyDescent="0.25">
      <c r="A14" s="174">
        <v>8</v>
      </c>
      <c r="B14" s="203" t="s">
        <v>51</v>
      </c>
      <c r="C14" s="169">
        <v>16231553.627</v>
      </c>
      <c r="D14" s="169">
        <v>14863740.703200001</v>
      </c>
      <c r="E14" s="169">
        <f t="shared" si="1"/>
        <v>91.573123835017597</v>
      </c>
      <c r="F14" s="169">
        <v>11833649.147300001</v>
      </c>
      <c r="G14" s="169">
        <f t="shared" si="2"/>
        <v>72.905215478668623</v>
      </c>
      <c r="H14" s="169">
        <v>17340579.59004043</v>
      </c>
      <c r="I14" s="169">
        <v>17340579.59004043</v>
      </c>
      <c r="J14" s="169">
        <v>13051641.983089766</v>
      </c>
      <c r="K14" s="169">
        <f t="shared" si="57"/>
        <v>75.266469124169191</v>
      </c>
      <c r="L14" s="169">
        <f t="shared" si="58"/>
        <v>75.266469124169191</v>
      </c>
      <c r="M14" s="169">
        <f t="shared" si="3"/>
        <v>6.8325311829401585</v>
      </c>
      <c r="N14" s="169">
        <f t="shared" si="4"/>
        <v>1217992.8357897643</v>
      </c>
      <c r="O14" s="175">
        <v>9352061.2650404312</v>
      </c>
      <c r="P14" s="170">
        <v>4888302.2560000001</v>
      </c>
      <c r="Q14" s="169">
        <v>4786539.3097999999</v>
      </c>
      <c r="R14" s="169">
        <f t="shared" si="5"/>
        <v>97.91823539399401</v>
      </c>
      <c r="S14" s="169">
        <v>3733159.6792000006</v>
      </c>
      <c r="T14" s="169">
        <f t="shared" si="6"/>
        <v>76.369248129406188</v>
      </c>
      <c r="U14" s="169">
        <v>4338011.0580000002</v>
      </c>
      <c r="V14" s="169">
        <v>4338011.0580000002</v>
      </c>
      <c r="W14" s="169">
        <v>3158872.5127000003</v>
      </c>
      <c r="X14" s="169">
        <f t="shared" si="51"/>
        <v>72.818452292197918</v>
      </c>
      <c r="Y14" s="169">
        <f t="shared" si="52"/>
        <v>72.818452292197918</v>
      </c>
      <c r="Z14" s="169">
        <f t="shared" si="7"/>
        <v>-11.257307121804132</v>
      </c>
      <c r="AA14" s="168">
        <f t="shared" si="8"/>
        <v>-574287.16650000028</v>
      </c>
      <c r="AB14" s="179">
        <f t="shared" si="9"/>
        <v>2877633.2979999995</v>
      </c>
      <c r="AC14" s="169">
        <f t="shared" si="10"/>
        <v>2805905.3824000005</v>
      </c>
      <c r="AD14" s="169">
        <f t="shared" si="11"/>
        <v>97.507399026489892</v>
      </c>
      <c r="AE14" s="169">
        <f t="shared" si="12"/>
        <v>1917737.6623999998</v>
      </c>
      <c r="AF14" s="169">
        <f t="shared" si="13"/>
        <v>66.642878497856472</v>
      </c>
      <c r="AG14" s="169">
        <f t="shared" si="14"/>
        <v>3215581.66</v>
      </c>
      <c r="AH14" s="169">
        <f t="shared" si="15"/>
        <v>3215581.66</v>
      </c>
      <c r="AI14" s="169">
        <f t="shared" si="16"/>
        <v>2046512.9323000002</v>
      </c>
      <c r="AJ14" s="169">
        <f t="shared" si="59"/>
        <v>63.643631189885561</v>
      </c>
      <c r="AK14" s="169">
        <f>AI14/AG14*100</f>
        <v>63.643631189885561</v>
      </c>
      <c r="AL14" s="169">
        <f t="shared" si="17"/>
        <v>11.743968984334458</v>
      </c>
      <c r="AM14" s="176">
        <f t="shared" si="18"/>
        <v>128775.26990000042</v>
      </c>
      <c r="AN14" s="179">
        <v>702521.16499999992</v>
      </c>
      <c r="AO14" s="169">
        <v>638325.66610000003</v>
      </c>
      <c r="AP14" s="169">
        <f t="shared" si="19"/>
        <v>90.862125997300041</v>
      </c>
      <c r="AQ14" s="169">
        <v>403036.63589999994</v>
      </c>
      <c r="AR14" s="169">
        <f t="shared" si="20"/>
        <v>57.370034666500047</v>
      </c>
      <c r="AS14" s="169">
        <v>846821.73900000006</v>
      </c>
      <c r="AT14" s="169">
        <v>846821.73900000006</v>
      </c>
      <c r="AU14" s="169">
        <v>507856.97739999997</v>
      </c>
      <c r="AV14" s="169">
        <f t="shared" si="53"/>
        <v>59.972123294770526</v>
      </c>
      <c r="AW14" s="169">
        <f t="shared" si="54"/>
        <v>59.972123294770526</v>
      </c>
      <c r="AX14" s="169">
        <f t="shared" si="21"/>
        <v>20.54038813193624</v>
      </c>
      <c r="AY14" s="176">
        <f t="shared" si="22"/>
        <v>104820.34150000004</v>
      </c>
      <c r="AZ14" s="179">
        <v>1529642.9469999999</v>
      </c>
      <c r="BA14" s="169">
        <v>1515301.3561000002</v>
      </c>
      <c r="BB14" s="169">
        <f t="shared" si="23"/>
        <v>99.062422317042873</v>
      </c>
      <c r="BC14" s="169">
        <v>1032099.7554999999</v>
      </c>
      <c r="BD14" s="169">
        <f t="shared" si="24"/>
        <v>67.473246454291655</v>
      </c>
      <c r="BE14" s="169">
        <v>1727467.5650000002</v>
      </c>
      <c r="BF14" s="169">
        <v>1727467.5650000002</v>
      </c>
      <c r="BG14" s="169">
        <v>1017977.9603</v>
      </c>
      <c r="BH14" s="169">
        <f t="shared" si="25"/>
        <v>58.928918894057489</v>
      </c>
      <c r="BI14" s="169">
        <f t="shared" si="26"/>
        <v>58.928918894057489</v>
      </c>
      <c r="BJ14" s="166">
        <f t="shared" si="27"/>
        <v>12.93273168015989</v>
      </c>
      <c r="BK14" s="191">
        <f t="shared" si="28"/>
        <v>-14121.795199999819</v>
      </c>
      <c r="BL14" s="193">
        <v>171843</v>
      </c>
      <c r="BM14" s="166">
        <v>179190.93649999998</v>
      </c>
      <c r="BN14" s="166">
        <f t="shared" si="29"/>
        <v>104.2759591603964</v>
      </c>
      <c r="BO14" s="169">
        <v>142510.14950000003</v>
      </c>
      <c r="BP14" s="169">
        <f t="shared" si="30"/>
        <v>82.930436212123865</v>
      </c>
      <c r="BQ14" s="169">
        <v>178059.86299999998</v>
      </c>
      <c r="BR14" s="169">
        <v>178059.86299999998</v>
      </c>
      <c r="BS14" s="169">
        <v>162727.1624</v>
      </c>
      <c r="BT14" s="169">
        <f t="shared" si="61"/>
        <v>91.389019208669168</v>
      </c>
      <c r="BU14" s="169">
        <f t="shared" si="62"/>
        <v>91.389019208669168</v>
      </c>
      <c r="BV14" s="169">
        <f t="shared" si="31"/>
        <v>3.6177574879395564</v>
      </c>
      <c r="BW14" s="176">
        <f t="shared" si="32"/>
        <v>20217.012899999972</v>
      </c>
      <c r="BX14" s="179">
        <v>66450</v>
      </c>
      <c r="BY14" s="169">
        <v>81177.716</v>
      </c>
      <c r="BZ14" s="169">
        <f t="shared" si="33"/>
        <v>122.1636057185854</v>
      </c>
      <c r="CA14" s="169">
        <v>67654.216</v>
      </c>
      <c r="CB14" s="169">
        <f t="shared" si="34"/>
        <v>101.81221369450715</v>
      </c>
      <c r="CC14" s="169">
        <v>69550</v>
      </c>
      <c r="CD14" s="169">
        <v>69550</v>
      </c>
      <c r="CE14" s="169">
        <v>66248.100000000006</v>
      </c>
      <c r="CF14" s="169">
        <f t="shared" si="35"/>
        <v>95.252480230050324</v>
      </c>
      <c r="CG14" s="169">
        <f t="shared" si="36"/>
        <v>95.252480230050324</v>
      </c>
      <c r="CH14" s="169">
        <f t="shared" si="37"/>
        <v>4.6651617757712529</v>
      </c>
      <c r="CI14" s="176">
        <f t="shared" si="38"/>
        <v>-1406.1159999999945</v>
      </c>
      <c r="CJ14" s="179">
        <v>407176.18599999999</v>
      </c>
      <c r="CK14" s="169">
        <v>391909.70770000003</v>
      </c>
      <c r="CL14" s="169">
        <f t="shared" si="39"/>
        <v>96.250645586625751</v>
      </c>
      <c r="CM14" s="167">
        <v>272436.90549999999</v>
      </c>
      <c r="CN14" s="169">
        <f t="shared" si="40"/>
        <v>66.908850484689196</v>
      </c>
      <c r="CO14" s="167">
        <v>393682.49300000002</v>
      </c>
      <c r="CP14" s="167">
        <v>393682.49300000002</v>
      </c>
      <c r="CQ14" s="169">
        <v>291702.73219999997</v>
      </c>
      <c r="CR14" s="168">
        <f t="shared" si="41"/>
        <v>74.095937052501839</v>
      </c>
      <c r="CS14" s="168">
        <f t="shared" si="42"/>
        <v>74.095937052501839</v>
      </c>
      <c r="CT14" s="168">
        <f t="shared" si="43"/>
        <v>-3.3139691032913134</v>
      </c>
      <c r="CU14" s="176">
        <f t="shared" si="44"/>
        <v>19265.826699999976</v>
      </c>
      <c r="CV14" s="179">
        <v>763897.20000000007</v>
      </c>
      <c r="CW14" s="169">
        <v>726635.26239999989</v>
      </c>
      <c r="CX14" s="169">
        <f t="shared" si="45"/>
        <v>95.122126694534273</v>
      </c>
      <c r="CY14" s="169">
        <v>558449.44060000009</v>
      </c>
      <c r="CZ14" s="169">
        <f t="shared" si="46"/>
        <v>73.105313201828736</v>
      </c>
      <c r="DA14" s="169">
        <v>793962.1</v>
      </c>
      <c r="DB14" s="169">
        <v>793962.1</v>
      </c>
      <c r="DC14" s="169">
        <v>631362.01370000001</v>
      </c>
      <c r="DD14" s="169">
        <f t="shared" si="47"/>
        <v>79.520422158689939</v>
      </c>
      <c r="DE14" s="169">
        <f t="shared" si="48"/>
        <v>79.520422158689939</v>
      </c>
      <c r="DF14" s="168">
        <v>351577.69999999995</v>
      </c>
      <c r="DG14" s="168">
        <v>351577.69999999995</v>
      </c>
      <c r="DH14" s="168">
        <v>261953.97639999999</v>
      </c>
      <c r="DI14" s="169">
        <f t="shared" si="55"/>
        <v>74.508131886635582</v>
      </c>
      <c r="DJ14" s="169">
        <f t="shared" si="56"/>
        <v>74.508131886635582</v>
      </c>
      <c r="DK14" s="169">
        <f t="shared" si="49"/>
        <v>3.9357259065748451</v>
      </c>
      <c r="DL14" s="176">
        <f t="shared" si="50"/>
        <v>72912.573099999921</v>
      </c>
    </row>
    <row r="15" spans="1:116" s="158" customFormat="1" ht="39" customHeight="1" x14ac:dyDescent="0.25">
      <c r="A15" s="174">
        <v>9</v>
      </c>
      <c r="B15" s="203" t="s">
        <v>52</v>
      </c>
      <c r="C15" s="169">
        <v>19936447.321200002</v>
      </c>
      <c r="D15" s="169">
        <v>15144565.612300001</v>
      </c>
      <c r="E15" s="169">
        <f t="shared" si="1"/>
        <v>75.964214527809006</v>
      </c>
      <c r="F15" s="169">
        <v>10701391.8587</v>
      </c>
      <c r="G15" s="169">
        <f t="shared" si="2"/>
        <v>53.677526824552956</v>
      </c>
      <c r="H15" s="169">
        <v>18658527.313000001</v>
      </c>
      <c r="I15" s="169">
        <v>18658527.313000001</v>
      </c>
      <c r="J15" s="169">
        <v>10208731.284699999</v>
      </c>
      <c r="K15" s="169">
        <f t="shared" si="57"/>
        <v>54.713488977167266</v>
      </c>
      <c r="L15" s="169">
        <f t="shared" si="58"/>
        <v>54.713488977167266</v>
      </c>
      <c r="M15" s="169">
        <f t="shared" si="3"/>
        <v>-6.4099685746973023</v>
      </c>
      <c r="N15" s="169">
        <f t="shared" si="4"/>
        <v>-492660.57400000095</v>
      </c>
      <c r="O15" s="175">
        <v>6682240.3970998963</v>
      </c>
      <c r="P15" s="170">
        <v>4278075.1881999997</v>
      </c>
      <c r="Q15" s="169">
        <v>4451261.3028999995</v>
      </c>
      <c r="R15" s="169">
        <f t="shared" si="5"/>
        <v>104.04822512651694</v>
      </c>
      <c r="S15" s="169">
        <v>3437510.1016999981</v>
      </c>
      <c r="T15" s="169">
        <f t="shared" si="6"/>
        <v>80.351792581427972</v>
      </c>
      <c r="U15" s="169">
        <v>3577325.7239999999</v>
      </c>
      <c r="V15" s="169">
        <v>3577325.7239999999</v>
      </c>
      <c r="W15" s="169">
        <v>2802507.416900001</v>
      </c>
      <c r="X15" s="169">
        <f t="shared" si="51"/>
        <v>78.34085104686433</v>
      </c>
      <c r="Y15" s="169">
        <f t="shared" si="52"/>
        <v>78.34085104686433</v>
      </c>
      <c r="Z15" s="169">
        <f t="shared" si="7"/>
        <v>-16.380017493213813</v>
      </c>
      <c r="AA15" s="168">
        <f t="shared" si="8"/>
        <v>-635002.68479999714</v>
      </c>
      <c r="AB15" s="179">
        <f t="shared" si="9"/>
        <v>2363914.1159999995</v>
      </c>
      <c r="AC15" s="169">
        <f t="shared" si="10"/>
        <v>2427764.1385999997</v>
      </c>
      <c r="AD15" s="169">
        <f t="shared" si="11"/>
        <v>102.70102971033658</v>
      </c>
      <c r="AE15" s="169">
        <f t="shared" si="12"/>
        <v>1695992.4986999989</v>
      </c>
      <c r="AF15" s="169">
        <f t="shared" si="13"/>
        <v>71.745097980539299</v>
      </c>
      <c r="AG15" s="169">
        <f t="shared" si="14"/>
        <v>2439259.9209999992</v>
      </c>
      <c r="AH15" s="169">
        <f t="shared" si="15"/>
        <v>2439259.9209999992</v>
      </c>
      <c r="AI15" s="169">
        <f t="shared" si="16"/>
        <v>1809783.2530000007</v>
      </c>
      <c r="AJ15" s="169">
        <f t="shared" si="59"/>
        <v>74.193948640703354</v>
      </c>
      <c r="AK15" s="169">
        <f t="shared" si="60"/>
        <v>74.193948640703354</v>
      </c>
      <c r="AL15" s="169">
        <f t="shared" si="17"/>
        <v>3.1873325892013895</v>
      </c>
      <c r="AM15" s="176">
        <f t="shared" si="18"/>
        <v>113790.75430000178</v>
      </c>
      <c r="AN15" s="179">
        <v>326473.95799999952</v>
      </c>
      <c r="AO15" s="169">
        <v>287053.92459999991</v>
      </c>
      <c r="AP15" s="169">
        <f t="shared" si="19"/>
        <v>87.925519805166303</v>
      </c>
      <c r="AQ15" s="169">
        <v>167714.24439999892</v>
      </c>
      <c r="AR15" s="169">
        <f t="shared" si="20"/>
        <v>51.371400471702913</v>
      </c>
      <c r="AS15" s="169">
        <v>331988.15799999947</v>
      </c>
      <c r="AT15" s="169">
        <v>331988.15799999947</v>
      </c>
      <c r="AU15" s="169">
        <v>218311.39880000081</v>
      </c>
      <c r="AV15" s="169">
        <f t="shared" si="53"/>
        <v>65.758790950610106</v>
      </c>
      <c r="AW15" s="169">
        <f t="shared" si="54"/>
        <v>65.758790950610106</v>
      </c>
      <c r="AX15" s="169">
        <f t="shared" si="21"/>
        <v>1.6890168005375727</v>
      </c>
      <c r="AY15" s="176">
        <f t="shared" si="22"/>
        <v>50597.154400001891</v>
      </c>
      <c r="AZ15" s="179">
        <v>755757.69499999983</v>
      </c>
      <c r="BA15" s="169">
        <v>876559.91319999995</v>
      </c>
      <c r="BB15" s="169">
        <f t="shared" si="23"/>
        <v>115.98425249246058</v>
      </c>
      <c r="BC15" s="169">
        <v>535913.53480000014</v>
      </c>
      <c r="BD15" s="169">
        <f t="shared" si="24"/>
        <v>70.910761259268455</v>
      </c>
      <c r="BE15" s="169">
        <v>800429.04299999995</v>
      </c>
      <c r="BF15" s="169">
        <v>800429.04299999995</v>
      </c>
      <c r="BG15" s="169">
        <v>555998.83550000004</v>
      </c>
      <c r="BH15" s="169">
        <f t="shared" si="25"/>
        <v>69.462601383893073</v>
      </c>
      <c r="BI15" s="169">
        <f t="shared" si="26"/>
        <v>69.462601383893073</v>
      </c>
      <c r="BJ15" s="166">
        <f t="shared" si="27"/>
        <v>5.9108029326780667</v>
      </c>
      <c r="BK15" s="191">
        <f t="shared" si="28"/>
        <v>20085.300699999905</v>
      </c>
      <c r="BL15" s="193">
        <v>102930.28</v>
      </c>
      <c r="BM15" s="166">
        <v>95551.257999999987</v>
      </c>
      <c r="BN15" s="166">
        <f t="shared" si="29"/>
        <v>92.831048356227129</v>
      </c>
      <c r="BO15" s="169">
        <v>90453.78850000001</v>
      </c>
      <c r="BP15" s="169">
        <f t="shared" si="30"/>
        <v>87.878696628436273</v>
      </c>
      <c r="BQ15" s="169">
        <v>113842.94</v>
      </c>
      <c r="BR15" s="169">
        <v>113842.94</v>
      </c>
      <c r="BS15" s="169">
        <v>110155.78749999999</v>
      </c>
      <c r="BT15" s="169">
        <f t="shared" si="61"/>
        <v>96.761193535585065</v>
      </c>
      <c r="BU15" s="169">
        <f t="shared" si="62"/>
        <v>96.761193535585065</v>
      </c>
      <c r="BV15" s="169">
        <f t="shared" si="31"/>
        <v>10.601991950279356</v>
      </c>
      <c r="BW15" s="176">
        <f t="shared" si="32"/>
        <v>19701.998999999982</v>
      </c>
      <c r="BX15" s="179">
        <v>37911.675999999999</v>
      </c>
      <c r="BY15" s="169">
        <v>45877.600000000006</v>
      </c>
      <c r="BZ15" s="169">
        <f t="shared" si="33"/>
        <v>121.01179594381426</v>
      </c>
      <c r="CA15" s="169">
        <v>37509.699999999997</v>
      </c>
      <c r="CB15" s="169">
        <f t="shared" si="34"/>
        <v>98.939703958221202</v>
      </c>
      <c r="CC15" s="169">
        <v>46150</v>
      </c>
      <c r="CD15" s="169">
        <v>46150</v>
      </c>
      <c r="CE15" s="169">
        <v>40787.1</v>
      </c>
      <c r="CF15" s="169">
        <f t="shared" si="35"/>
        <v>88.379414951245934</v>
      </c>
      <c r="CG15" s="169">
        <f t="shared" si="36"/>
        <v>88.379414951245934</v>
      </c>
      <c r="CH15" s="169">
        <f t="shared" si="37"/>
        <v>21.730308098222821</v>
      </c>
      <c r="CI15" s="176">
        <f t="shared" si="38"/>
        <v>3277.4000000000015</v>
      </c>
      <c r="CJ15" s="179">
        <v>1140840.507</v>
      </c>
      <c r="CK15" s="169">
        <v>1122721.4427999998</v>
      </c>
      <c r="CL15" s="169">
        <f t="shared" si="39"/>
        <v>98.411779377675956</v>
      </c>
      <c r="CM15" s="167">
        <v>864401.23100000003</v>
      </c>
      <c r="CN15" s="169">
        <f t="shared" si="40"/>
        <v>75.768806042227951</v>
      </c>
      <c r="CO15" s="167">
        <v>1146849.78</v>
      </c>
      <c r="CP15" s="167">
        <v>1146849.78</v>
      </c>
      <c r="CQ15" s="169">
        <v>884530.13119999995</v>
      </c>
      <c r="CR15" s="168">
        <f t="shared" si="41"/>
        <v>77.126939083512752</v>
      </c>
      <c r="CS15" s="168">
        <f t="shared" si="42"/>
        <v>77.126939083512752</v>
      </c>
      <c r="CT15" s="168">
        <f t="shared" si="43"/>
        <v>0.5267408514273626</v>
      </c>
      <c r="CU15" s="176">
        <f t="shared" si="44"/>
        <v>20128.900199999916</v>
      </c>
      <c r="CV15" s="179">
        <v>543316.68299999996</v>
      </c>
      <c r="CW15" s="169">
        <v>564603.0551</v>
      </c>
      <c r="CX15" s="169">
        <f t="shared" si="45"/>
        <v>103.91785725821346</v>
      </c>
      <c r="CY15" s="169">
        <v>432430.91899999999</v>
      </c>
      <c r="CZ15" s="169">
        <f t="shared" si="46"/>
        <v>79.590951747012724</v>
      </c>
      <c r="DA15" s="169">
        <v>615281.46199999994</v>
      </c>
      <c r="DB15" s="169">
        <v>615281.46199999994</v>
      </c>
      <c r="DC15" s="169">
        <v>500751.02010000002</v>
      </c>
      <c r="DD15" s="169">
        <f t="shared" si="47"/>
        <v>81.385682980320325</v>
      </c>
      <c r="DE15" s="169">
        <f t="shared" si="48"/>
        <v>81.385682980320325</v>
      </c>
      <c r="DF15" s="168">
        <v>351826.31200000003</v>
      </c>
      <c r="DG15" s="168">
        <v>351826.31200000003</v>
      </c>
      <c r="DH15" s="168">
        <v>295961.10810000001</v>
      </c>
      <c r="DI15" s="169">
        <f t="shared" si="55"/>
        <v>84.121368415446995</v>
      </c>
      <c r="DJ15" s="169">
        <f t="shared" si="56"/>
        <v>84.121368415446995</v>
      </c>
      <c r="DK15" s="169">
        <f t="shared" si="49"/>
        <v>13.245457253886684</v>
      </c>
      <c r="DL15" s="176">
        <f t="shared" si="50"/>
        <v>68320.101100000029</v>
      </c>
    </row>
    <row r="16" spans="1:116" s="158" customFormat="1" ht="39" customHeight="1" x14ac:dyDescent="0.25">
      <c r="A16" s="174">
        <v>10</v>
      </c>
      <c r="B16" s="203" t="s">
        <v>53</v>
      </c>
      <c r="C16" s="169">
        <v>3373141.2409999999</v>
      </c>
      <c r="D16" s="169">
        <v>3300563.4027</v>
      </c>
      <c r="E16" s="169">
        <f t="shared" si="1"/>
        <v>97.848360530598967</v>
      </c>
      <c r="F16" s="169">
        <v>2316120.0200999998</v>
      </c>
      <c r="G16" s="169">
        <f t="shared" si="2"/>
        <v>68.663594395275425</v>
      </c>
      <c r="H16" s="169">
        <v>3931999.4118999997</v>
      </c>
      <c r="I16" s="169">
        <v>3931999.4119000002</v>
      </c>
      <c r="J16" s="169">
        <v>3117215.1726333336</v>
      </c>
      <c r="K16" s="169">
        <f t="shared" si="57"/>
        <v>79.278118994607098</v>
      </c>
      <c r="L16" s="169">
        <f t="shared" si="58"/>
        <v>79.278118994607112</v>
      </c>
      <c r="M16" s="169">
        <f t="shared" si="3"/>
        <v>16.56788527284796</v>
      </c>
      <c r="N16" s="169">
        <f t="shared" si="4"/>
        <v>801095.15253333375</v>
      </c>
      <c r="O16" s="175">
        <v>2076844.8899294431</v>
      </c>
      <c r="P16" s="170">
        <v>1264112.3556000001</v>
      </c>
      <c r="Q16" s="169">
        <v>1343412.4567</v>
      </c>
      <c r="R16" s="169">
        <f t="shared" si="5"/>
        <v>106.27318455900708</v>
      </c>
      <c r="S16" s="169">
        <v>932813.14310000022</v>
      </c>
      <c r="T16" s="169">
        <f t="shared" si="6"/>
        <v>73.791948869706943</v>
      </c>
      <c r="U16" s="169">
        <v>1249400.3060999999</v>
      </c>
      <c r="V16" s="169">
        <v>1249400.3060999999</v>
      </c>
      <c r="W16" s="169">
        <v>992890.30330000003</v>
      </c>
      <c r="X16" s="169">
        <f t="shared" si="51"/>
        <v>79.469350091589519</v>
      </c>
      <c r="Y16" s="169">
        <f t="shared" si="52"/>
        <v>79.469350091589519</v>
      </c>
      <c r="Z16" s="169">
        <f t="shared" si="7"/>
        <v>-1.1638245156631797</v>
      </c>
      <c r="AA16" s="168">
        <f t="shared" si="8"/>
        <v>60077.160199999809</v>
      </c>
      <c r="AB16" s="179">
        <f t="shared" si="9"/>
        <v>915702.96029999992</v>
      </c>
      <c r="AC16" s="169">
        <f t="shared" si="10"/>
        <v>1001839.3518000001</v>
      </c>
      <c r="AD16" s="169">
        <f t="shared" si="11"/>
        <v>109.40658654983275</v>
      </c>
      <c r="AE16" s="169">
        <f t="shared" si="12"/>
        <v>685360.90300000017</v>
      </c>
      <c r="AF16" s="169">
        <f t="shared" si="13"/>
        <v>74.845330059374731</v>
      </c>
      <c r="AG16" s="169">
        <f t="shared" si="14"/>
        <v>972271.24009999994</v>
      </c>
      <c r="AH16" s="169">
        <f t="shared" si="15"/>
        <v>972271.24009999994</v>
      </c>
      <c r="AI16" s="169">
        <f t="shared" si="16"/>
        <v>722331.4299000001</v>
      </c>
      <c r="AJ16" s="169">
        <f>AI16/AH16*100</f>
        <v>74.29320133193562</v>
      </c>
      <c r="AK16" s="169">
        <f>AI16/AG16*100</f>
        <v>74.29320133193562</v>
      </c>
      <c r="AL16" s="169">
        <f t="shared" si="17"/>
        <v>6.1775796576509094</v>
      </c>
      <c r="AM16" s="176">
        <f t="shared" si="18"/>
        <v>36970.526899999939</v>
      </c>
      <c r="AN16" s="179">
        <v>141788.78700000001</v>
      </c>
      <c r="AO16" s="169">
        <v>155924.228</v>
      </c>
      <c r="AP16" s="169">
        <f t="shared" si="19"/>
        <v>109.96936450270923</v>
      </c>
      <c r="AQ16" s="169">
        <v>92104.134000000005</v>
      </c>
      <c r="AR16" s="169">
        <f t="shared" si="20"/>
        <v>64.958686754263567</v>
      </c>
      <c r="AS16" s="169">
        <v>169535.9</v>
      </c>
      <c r="AT16" s="169">
        <v>169535.9</v>
      </c>
      <c r="AU16" s="169">
        <v>100784.613</v>
      </c>
      <c r="AV16" s="169">
        <f>AU16/AT16*100</f>
        <v>59.447357757265571</v>
      </c>
      <c r="AW16" s="169">
        <f>AU16/AS16*100</f>
        <v>59.447357757265571</v>
      </c>
      <c r="AX16" s="169">
        <f t="shared" si="21"/>
        <v>19.569328144403954</v>
      </c>
      <c r="AY16" s="176">
        <f t="shared" si="22"/>
        <v>8680.4789999999921</v>
      </c>
      <c r="AZ16" s="179">
        <v>319132.17330000002</v>
      </c>
      <c r="BA16" s="169">
        <v>359856.81460000004</v>
      </c>
      <c r="BB16" s="169">
        <f t="shared" si="23"/>
        <v>112.76105786479786</v>
      </c>
      <c r="BC16" s="169">
        <v>224815.826</v>
      </c>
      <c r="BD16" s="169">
        <f t="shared" si="24"/>
        <v>70.445992228010809</v>
      </c>
      <c r="BE16" s="169">
        <v>349222.74</v>
      </c>
      <c r="BF16" s="169">
        <v>349222.74</v>
      </c>
      <c r="BG16" s="169">
        <v>233003.1251</v>
      </c>
      <c r="BH16" s="169">
        <f>BG16/BF16*100</f>
        <v>66.720490509867716</v>
      </c>
      <c r="BI16" s="169">
        <f>BG16/BE16*100</f>
        <v>66.720490509867716</v>
      </c>
      <c r="BJ16" s="166">
        <f t="shared" si="27"/>
        <v>9.4288728049093891</v>
      </c>
      <c r="BK16" s="191">
        <f t="shared" si="28"/>
        <v>8187.2991000000038</v>
      </c>
      <c r="BL16" s="193">
        <v>29313.16</v>
      </c>
      <c r="BM16" s="166">
        <v>32847.082900000001</v>
      </c>
      <c r="BN16" s="166">
        <f t="shared" si="29"/>
        <v>112.05575550367139</v>
      </c>
      <c r="BO16" s="169">
        <v>26867.728900000002</v>
      </c>
      <c r="BP16" s="169">
        <f t="shared" si="30"/>
        <v>91.657565748626226</v>
      </c>
      <c r="BQ16" s="169">
        <v>31101.851999999999</v>
      </c>
      <c r="BR16" s="169">
        <v>31101.851999999999</v>
      </c>
      <c r="BS16" s="169">
        <v>38676.660499999998</v>
      </c>
      <c r="BT16" s="169">
        <f>BS16/BR16*100</f>
        <v>124.35484710042348</v>
      </c>
      <c r="BU16" s="169">
        <f>BS16/BQ16*100</f>
        <v>124.35484710042348</v>
      </c>
      <c r="BV16" s="169">
        <f t="shared" si="31"/>
        <v>6.1020101551658001</v>
      </c>
      <c r="BW16" s="176">
        <f t="shared" si="32"/>
        <v>11808.931599999996</v>
      </c>
      <c r="BX16" s="179">
        <v>8735</v>
      </c>
      <c r="BY16" s="169">
        <v>12050.5</v>
      </c>
      <c r="BZ16" s="169">
        <f t="shared" si="33"/>
        <v>137.95649685174584</v>
      </c>
      <c r="CA16" s="169">
        <v>9808.2000000000007</v>
      </c>
      <c r="CB16" s="169">
        <f t="shared" si="34"/>
        <v>112.28620492272468</v>
      </c>
      <c r="CC16" s="169">
        <v>7615</v>
      </c>
      <c r="CD16" s="169">
        <v>7615</v>
      </c>
      <c r="CE16" s="169">
        <v>11432.5</v>
      </c>
      <c r="CF16" s="169">
        <f>CE16/CD16*100</f>
        <v>150.13131976362442</v>
      </c>
      <c r="CG16" s="169">
        <f>CE16/CC16*100</f>
        <v>150.13131976362442</v>
      </c>
      <c r="CH16" s="169">
        <f t="shared" si="37"/>
        <v>-12.821980538065262</v>
      </c>
      <c r="CI16" s="176">
        <f t="shared" si="38"/>
        <v>1624.2999999999993</v>
      </c>
      <c r="CJ16" s="179">
        <v>416733.83999999997</v>
      </c>
      <c r="CK16" s="169">
        <v>441160.72630000004</v>
      </c>
      <c r="CL16" s="169">
        <f t="shared" si="39"/>
        <v>105.86150774316769</v>
      </c>
      <c r="CM16" s="167">
        <v>331765.01410000009</v>
      </c>
      <c r="CN16" s="169">
        <f t="shared" si="40"/>
        <v>79.610768854288409</v>
      </c>
      <c r="CO16" s="167">
        <v>414795.74809999997</v>
      </c>
      <c r="CP16" s="167">
        <v>414795.74809999997</v>
      </c>
      <c r="CQ16" s="169">
        <v>338434.53130000003</v>
      </c>
      <c r="CR16" s="168">
        <f t="shared" si="41"/>
        <v>81.590646203636936</v>
      </c>
      <c r="CS16" s="168">
        <f t="shared" si="42"/>
        <v>81.590646203636936</v>
      </c>
      <c r="CT16" s="168">
        <f t="shared" si="43"/>
        <v>-0.46506707974567973</v>
      </c>
      <c r="CU16" s="176">
        <f t="shared" si="44"/>
        <v>6669.5171999999438</v>
      </c>
      <c r="CV16" s="179">
        <v>214284.03200000001</v>
      </c>
      <c r="CW16" s="169">
        <v>200917.12280000001</v>
      </c>
      <c r="CX16" s="169">
        <f t="shared" si="45"/>
        <v>93.762060068012914</v>
      </c>
      <c r="CY16" s="169">
        <v>147911.3125</v>
      </c>
      <c r="CZ16" s="169">
        <f t="shared" si="46"/>
        <v>69.025821065379247</v>
      </c>
      <c r="DA16" s="169">
        <v>209653.93599999999</v>
      </c>
      <c r="DB16" s="169">
        <v>209653.93599999999</v>
      </c>
      <c r="DC16" s="169">
        <v>165784.42539999998</v>
      </c>
      <c r="DD16" s="169">
        <f>DC16/DB16*100</f>
        <v>79.075274503789899</v>
      </c>
      <c r="DE16" s="169">
        <f>DC16/DA16*100</f>
        <v>79.075274503789899</v>
      </c>
      <c r="DF16" s="168">
        <v>80853.98</v>
      </c>
      <c r="DG16" s="168">
        <v>80853.98</v>
      </c>
      <c r="DH16" s="168">
        <v>53127.719800000006</v>
      </c>
      <c r="DI16" s="169">
        <f>DH16/DG16*100</f>
        <v>65.708230813127571</v>
      </c>
      <c r="DJ16" s="169">
        <f>DH16/DF16*100</f>
        <v>65.708230813127571</v>
      </c>
      <c r="DK16" s="169">
        <f t="shared" si="49"/>
        <v>-2.1607284298253262</v>
      </c>
      <c r="DL16" s="176">
        <f t="shared" si="50"/>
        <v>17873.112899999978</v>
      </c>
    </row>
    <row r="17" spans="1:116" s="158" customFormat="1" ht="39" customHeight="1" x14ac:dyDescent="0.25">
      <c r="A17" s="236">
        <v>11</v>
      </c>
      <c r="B17" s="203" t="s">
        <v>54</v>
      </c>
      <c r="C17" s="169">
        <v>9424294.3000000007</v>
      </c>
      <c r="D17" s="169">
        <v>8785729.3000000007</v>
      </c>
      <c r="E17" s="169">
        <f t="shared" si="1"/>
        <v>93.224267200569074</v>
      </c>
      <c r="F17" s="169">
        <v>6352395.9999999991</v>
      </c>
      <c r="G17" s="169">
        <f t="shared" si="2"/>
        <v>67.40447398804173</v>
      </c>
      <c r="H17" s="169">
        <v>9006552.5999999996</v>
      </c>
      <c r="I17" s="169">
        <v>8670996.8000000007</v>
      </c>
      <c r="J17" s="169">
        <v>7123863.5999999996</v>
      </c>
      <c r="K17" s="169">
        <f>J17/I17*100</f>
        <v>82.157377799977965</v>
      </c>
      <c r="L17" s="169">
        <f>J17/H17*100</f>
        <v>79.096452509476265</v>
      </c>
      <c r="M17" s="169">
        <f t="shared" si="3"/>
        <v>-4.4326045717821216</v>
      </c>
      <c r="N17" s="169">
        <f t="shared" si="4"/>
        <v>771467.60000000056</v>
      </c>
      <c r="O17" s="176">
        <v>5267512.0335623734</v>
      </c>
      <c r="P17" s="170">
        <v>2082523.9</v>
      </c>
      <c r="Q17" s="169">
        <v>2098279.8000000003</v>
      </c>
      <c r="R17" s="169">
        <f t="shared" si="5"/>
        <v>100.75657715140748</v>
      </c>
      <c r="S17" s="169">
        <v>1572334.4999999998</v>
      </c>
      <c r="T17" s="169">
        <f t="shared" si="6"/>
        <v>75.501390404210952</v>
      </c>
      <c r="U17" s="169">
        <v>2126962.6999999997</v>
      </c>
      <c r="V17" s="169">
        <v>2111741</v>
      </c>
      <c r="W17" s="169">
        <v>1431630.2000000002</v>
      </c>
      <c r="X17" s="169">
        <f t="shared" si="51"/>
        <v>67.793834565886641</v>
      </c>
      <c r="Y17" s="169">
        <f t="shared" si="52"/>
        <v>67.308665074380485</v>
      </c>
      <c r="Z17" s="169">
        <f t="shared" si="7"/>
        <v>2.1338914765876069</v>
      </c>
      <c r="AA17" s="168">
        <f t="shared" si="8"/>
        <v>-140704.29999999958</v>
      </c>
      <c r="AB17" s="179">
        <f t="shared" si="9"/>
        <v>1290356.8000000003</v>
      </c>
      <c r="AC17" s="169">
        <f t="shared" si="10"/>
        <v>1314144.0999999999</v>
      </c>
      <c r="AD17" s="169">
        <f t="shared" si="11"/>
        <v>101.8434668612588</v>
      </c>
      <c r="AE17" s="169">
        <f t="shared" si="12"/>
        <v>932210.5</v>
      </c>
      <c r="AF17" s="169">
        <f t="shared" si="13"/>
        <v>72.244397828569575</v>
      </c>
      <c r="AG17" s="169">
        <f t="shared" si="14"/>
        <v>1524880.4</v>
      </c>
      <c r="AH17" s="169">
        <f t="shared" si="15"/>
        <v>1524881.4</v>
      </c>
      <c r="AI17" s="169">
        <f t="shared" si="16"/>
        <v>1011459.4</v>
      </c>
      <c r="AJ17" s="169">
        <f>AI17/AH17*100</f>
        <v>66.330365102492564</v>
      </c>
      <c r="AK17" s="169">
        <f>AI17/AG17*100</f>
        <v>66.330408601225386</v>
      </c>
      <c r="AL17" s="169">
        <f t="shared" si="17"/>
        <v>18.175096996427627</v>
      </c>
      <c r="AM17" s="176">
        <f t="shared" si="18"/>
        <v>79248.900000000023</v>
      </c>
      <c r="AN17" s="179">
        <v>335954.3</v>
      </c>
      <c r="AO17" s="169">
        <v>303082.8</v>
      </c>
      <c r="AP17" s="169">
        <f t="shared" si="19"/>
        <v>90.215484665622682</v>
      </c>
      <c r="AQ17" s="169">
        <v>161514.20000000001</v>
      </c>
      <c r="AR17" s="169">
        <f t="shared" si="20"/>
        <v>48.076241322108402</v>
      </c>
      <c r="AS17" s="169">
        <v>496902.9</v>
      </c>
      <c r="AT17" s="169">
        <v>496902.9</v>
      </c>
      <c r="AU17" s="169">
        <v>280027.2</v>
      </c>
      <c r="AV17" s="169">
        <f>AU17/AT17*100</f>
        <v>56.354511112734492</v>
      </c>
      <c r="AW17" s="169">
        <f>AU17/AS17*100</f>
        <v>56.354511112734492</v>
      </c>
      <c r="AX17" s="169">
        <f t="shared" si="21"/>
        <v>47.907885090323305</v>
      </c>
      <c r="AY17" s="176">
        <f t="shared" si="22"/>
        <v>118513</v>
      </c>
      <c r="AZ17" s="179">
        <v>724894.8</v>
      </c>
      <c r="BA17" s="169">
        <v>769860.9</v>
      </c>
      <c r="BB17" s="169">
        <f t="shared" si="23"/>
        <v>106.20312078387097</v>
      </c>
      <c r="BC17" s="169">
        <v>587779.9</v>
      </c>
      <c r="BD17" s="169">
        <f t="shared" si="24"/>
        <v>81.084855347286251</v>
      </c>
      <c r="BE17" s="169">
        <v>782795.5</v>
      </c>
      <c r="BF17" s="169">
        <v>782795.5</v>
      </c>
      <c r="BG17" s="169">
        <v>480962.7</v>
      </c>
      <c r="BH17" s="169">
        <f>BG17/BF17*100</f>
        <v>61.441679212514636</v>
      </c>
      <c r="BI17" s="169">
        <f>BG17/BE17*100</f>
        <v>61.441679212514636</v>
      </c>
      <c r="BJ17" s="169">
        <f t="shared" si="27"/>
        <v>7.9874624566212731</v>
      </c>
      <c r="BK17" s="176">
        <f t="shared" si="28"/>
        <v>-106817.20000000001</v>
      </c>
      <c r="BL17" s="179">
        <v>69779</v>
      </c>
      <c r="BM17" s="169">
        <v>79174.100000000006</v>
      </c>
      <c r="BN17" s="169">
        <f t="shared" si="29"/>
        <v>113.46407945083766</v>
      </c>
      <c r="BO17" s="169">
        <v>58768.2</v>
      </c>
      <c r="BP17" s="169">
        <f t="shared" si="30"/>
        <v>84.220467475888157</v>
      </c>
      <c r="BQ17" s="169">
        <v>91613</v>
      </c>
      <c r="BR17" s="169">
        <v>91613</v>
      </c>
      <c r="BS17" s="169">
        <v>116551.7</v>
      </c>
      <c r="BT17" s="169">
        <f>BS17/BR17*100</f>
        <v>127.22179166712147</v>
      </c>
      <c r="BU17" s="169">
        <f>BS17/BQ17*100</f>
        <v>127.22179166712147</v>
      </c>
      <c r="BV17" s="169">
        <f t="shared" si="31"/>
        <v>31.290216254173885</v>
      </c>
      <c r="BW17" s="176">
        <f t="shared" si="32"/>
        <v>57783.5</v>
      </c>
      <c r="BX17" s="179">
        <v>29751.1</v>
      </c>
      <c r="BY17" s="169">
        <v>37857.9</v>
      </c>
      <c r="BZ17" s="169">
        <f t="shared" si="33"/>
        <v>127.24874038270855</v>
      </c>
      <c r="CA17" s="169">
        <v>30695.200000000001</v>
      </c>
      <c r="CB17" s="169">
        <f t="shared" si="34"/>
        <v>103.17332804501346</v>
      </c>
      <c r="CC17" s="169">
        <v>35170.199999999997</v>
      </c>
      <c r="CD17" s="169">
        <v>35170.199999999997</v>
      </c>
      <c r="CE17" s="169">
        <v>39145.5</v>
      </c>
      <c r="CF17" s="169">
        <f>CE17/CD17*100</f>
        <v>111.30303495572957</v>
      </c>
      <c r="CG17" s="169">
        <f>CE17/CC17*100</f>
        <v>111.30303495572957</v>
      </c>
      <c r="CH17" s="169">
        <f t="shared" si="37"/>
        <v>18.214788696888505</v>
      </c>
      <c r="CI17" s="176">
        <f t="shared" si="38"/>
        <v>8450.2999999999993</v>
      </c>
      <c r="CJ17" s="179">
        <v>129977.59999999999</v>
      </c>
      <c r="CK17" s="169">
        <v>124168.40000000001</v>
      </c>
      <c r="CL17" s="169">
        <f t="shared" si="39"/>
        <v>95.530614505884103</v>
      </c>
      <c r="CM17" s="169">
        <v>93453</v>
      </c>
      <c r="CN17" s="169">
        <f t="shared" si="40"/>
        <v>71.899311881431885</v>
      </c>
      <c r="CO17" s="167">
        <v>118398.8</v>
      </c>
      <c r="CP17" s="167">
        <v>118399.8</v>
      </c>
      <c r="CQ17" s="169">
        <v>94772.3</v>
      </c>
      <c r="CR17" s="168">
        <f t="shared" si="41"/>
        <v>80.044307507276187</v>
      </c>
      <c r="CS17" s="168">
        <f t="shared" si="42"/>
        <v>80.044983564022615</v>
      </c>
      <c r="CT17" s="168">
        <f t="shared" si="43"/>
        <v>-8.9083042001083186</v>
      </c>
      <c r="CU17" s="176">
        <f t="shared" si="44"/>
        <v>1319.3000000000029</v>
      </c>
      <c r="CV17" s="179">
        <v>420069</v>
      </c>
      <c r="CW17" s="169">
        <v>372685.7</v>
      </c>
      <c r="CX17" s="169">
        <f t="shared" si="45"/>
        <v>88.72011502872148</v>
      </c>
      <c r="CY17" s="169">
        <v>290773.40000000002</v>
      </c>
      <c r="CZ17" s="169">
        <f t="shared" si="46"/>
        <v>69.220389983550319</v>
      </c>
      <c r="DA17" s="169">
        <v>455612</v>
      </c>
      <c r="DB17" s="169">
        <v>455612</v>
      </c>
      <c r="DC17" s="169">
        <v>354630.5</v>
      </c>
      <c r="DD17" s="169">
        <f>DC17/DB17*100</f>
        <v>77.836075432604929</v>
      </c>
      <c r="DE17" s="169">
        <f>DC17/DA17*100</f>
        <v>77.836075432604929</v>
      </c>
      <c r="DF17" s="169">
        <v>133142</v>
      </c>
      <c r="DG17" s="169">
        <v>133142</v>
      </c>
      <c r="DH17" s="169">
        <v>92237.400000000009</v>
      </c>
      <c r="DI17" s="169">
        <f>DH17/DG17*100</f>
        <v>69.277463159634081</v>
      </c>
      <c r="DJ17" s="169">
        <f>DH17/DF17*100</f>
        <v>69.277463159634081</v>
      </c>
      <c r="DK17" s="169">
        <f t="shared" si="49"/>
        <v>8.4612289885709373</v>
      </c>
      <c r="DL17" s="176">
        <f t="shared" si="50"/>
        <v>63857.099999999977</v>
      </c>
    </row>
    <row r="18" spans="1:116" s="158" customFormat="1" ht="49.5" customHeight="1" thickBot="1" x14ac:dyDescent="0.3">
      <c r="A18" s="209"/>
      <c r="B18" s="204" t="s">
        <v>55</v>
      </c>
      <c r="C18" s="153">
        <f>SUM(C7:C17)</f>
        <v>258783834.01950005</v>
      </c>
      <c r="D18" s="153">
        <f>SUM(D7:D17)</f>
        <v>243703537.41230002</v>
      </c>
      <c r="E18" s="153">
        <f t="shared" si="1"/>
        <v>94.172628029746363</v>
      </c>
      <c r="F18" s="153">
        <f>SUM(F7:F17)</f>
        <v>179548611.02250004</v>
      </c>
      <c r="G18" s="153">
        <f t="shared" si="2"/>
        <v>69.38169522945185</v>
      </c>
      <c r="H18" s="153">
        <f>SUM(H7:H17)</f>
        <v>280215560.08034045</v>
      </c>
      <c r="I18" s="153">
        <f t="shared" ref="I18:J18" si="63">SUM(I7:I17)</f>
        <v>268148439.18550712</v>
      </c>
      <c r="J18" s="153">
        <f t="shared" si="63"/>
        <v>194541220.59242311</v>
      </c>
      <c r="K18" s="153">
        <f>J18/I18*100</f>
        <v>72.549823964419218</v>
      </c>
      <c r="L18" s="153">
        <f>J18/H18*100</f>
        <v>69.425559571583506</v>
      </c>
      <c r="M18" s="153">
        <f t="shared" si="3"/>
        <v>8.2817097683255838</v>
      </c>
      <c r="N18" s="153">
        <f>SUM(N7:N17)</f>
        <v>14992609.569923103</v>
      </c>
      <c r="O18" s="183">
        <f t="shared" ref="O18:S18" si="64">SUM(O7:O17)</f>
        <v>85314575.693270862</v>
      </c>
      <c r="P18" s="202">
        <f>SUM(P7:P17)</f>
        <v>84465506.203600004</v>
      </c>
      <c r="Q18" s="177">
        <f t="shared" si="64"/>
        <v>91381890.376699999</v>
      </c>
      <c r="R18" s="177">
        <f t="shared" si="5"/>
        <v>108.18841262423548</v>
      </c>
      <c r="S18" s="177">
        <f t="shared" si="64"/>
        <v>62686521.768499993</v>
      </c>
      <c r="T18" s="177">
        <f t="shared" si="6"/>
        <v>74.215528428133936</v>
      </c>
      <c r="U18" s="177">
        <f t="shared" ref="U18" si="65">SUM(U7:U17)</f>
        <v>102592621.98710002</v>
      </c>
      <c r="V18" s="177">
        <f t="shared" ref="V18" si="66">SUM(V7:V17)</f>
        <v>99151561.696666688</v>
      </c>
      <c r="W18" s="177">
        <f t="shared" ref="W18" si="67">SUM(W7:W17)</f>
        <v>80438782.533500001</v>
      </c>
      <c r="X18" s="177">
        <f>W18/V18*100</f>
        <v>81.127095889407684</v>
      </c>
      <c r="Y18" s="177">
        <f>W18/U18*100</f>
        <v>78.406011051763898</v>
      </c>
      <c r="Z18" s="177">
        <f t="shared" si="7"/>
        <v>21.460968622866574</v>
      </c>
      <c r="AA18" s="181">
        <f>SUM(AA7:AA17)</f>
        <v>17752260.765000012</v>
      </c>
      <c r="AB18" s="182">
        <f>SUM(AB7:AB17)</f>
        <v>55225825.517399997</v>
      </c>
      <c r="AC18" s="153">
        <f t="shared" ref="AC18" si="68">SUM(AC7:AC17)</f>
        <v>56155562.521500006</v>
      </c>
      <c r="AD18" s="153">
        <f t="shared" si="11"/>
        <v>101.68351852668474</v>
      </c>
      <c r="AE18" s="153">
        <f>SUM(AE7:AE17)</f>
        <v>39076173.622299999</v>
      </c>
      <c r="AF18" s="153">
        <f t="shared" si="13"/>
        <v>70.757065659413769</v>
      </c>
      <c r="AG18" s="153">
        <f>SUM(AG7:AG17)</f>
        <v>68764885.988100007</v>
      </c>
      <c r="AH18" s="153">
        <f>SUM(AH7:AH17)</f>
        <v>66491257.725666672</v>
      </c>
      <c r="AI18" s="153">
        <f>AU18+BG18+BS18+CE18+CQ18</f>
        <v>52848235.379000001</v>
      </c>
      <c r="AJ18" s="153">
        <f>AI18/AH18*100</f>
        <v>79.48147950072503</v>
      </c>
      <c r="AK18" s="153">
        <f>AI18/AG18*100</f>
        <v>76.853519960966082</v>
      </c>
      <c r="AL18" s="153">
        <f t="shared" si="17"/>
        <v>24.515813650326066</v>
      </c>
      <c r="AM18" s="183">
        <f>SUM(AM7:AM17)</f>
        <v>13772061.7567</v>
      </c>
      <c r="AN18" s="182">
        <f>SUM(AN7:AN17)</f>
        <v>17935670.570000004</v>
      </c>
      <c r="AO18" s="153">
        <f t="shared" ref="AO18:AQ18" si="69">SUM(AO7:AO17)</f>
        <v>16516433.411700001</v>
      </c>
      <c r="AP18" s="153">
        <f t="shared" si="19"/>
        <v>92.08706943651228</v>
      </c>
      <c r="AQ18" s="153">
        <f t="shared" si="69"/>
        <v>10107525.930799998</v>
      </c>
      <c r="AR18" s="153">
        <f t="shared" si="20"/>
        <v>56.354324146130864</v>
      </c>
      <c r="AS18" s="153">
        <f>SUM(AS7:AS17)</f>
        <v>21109292.152000003</v>
      </c>
      <c r="AT18" s="153">
        <f t="shared" ref="AT18:AU18" si="70">SUM(AT7:AT17)</f>
        <v>20424453.472566668</v>
      </c>
      <c r="AU18" s="153">
        <f t="shared" si="70"/>
        <v>13532424.051899999</v>
      </c>
      <c r="AV18" s="153">
        <f>AU18/AT18*100</f>
        <v>66.255990986863992</v>
      </c>
      <c r="AW18" s="153">
        <f>AU18/AS18*100</f>
        <v>64.106479527869283</v>
      </c>
      <c r="AX18" s="153">
        <f t="shared" si="21"/>
        <v>17.694468515207546</v>
      </c>
      <c r="AY18" s="183">
        <f t="shared" si="22"/>
        <v>3424898.121100001</v>
      </c>
      <c r="AZ18" s="182">
        <f>SUM(AZ7:AZ17)</f>
        <v>25554825.464600001</v>
      </c>
      <c r="BA18" s="153">
        <f>SUM(BA7:BA17)</f>
        <v>26325932.886799991</v>
      </c>
      <c r="BB18" s="153">
        <f t="shared" si="23"/>
        <v>103.01746307470647</v>
      </c>
      <c r="BC18" s="153">
        <f>SUM(BC7:BC17)</f>
        <v>18079731.676600002</v>
      </c>
      <c r="BD18" s="153">
        <f t="shared" si="24"/>
        <v>70.748797332406269</v>
      </c>
      <c r="BE18" s="153">
        <f>SUM(BE7:BE17)</f>
        <v>27114754.550000004</v>
      </c>
      <c r="BF18" s="153">
        <f>SUM(BF7:BF17)</f>
        <v>25987097.579500001</v>
      </c>
      <c r="BG18" s="153">
        <f>SUM(BG7:BG17)</f>
        <v>17388835.167700004</v>
      </c>
      <c r="BH18" s="153">
        <f>BG18/BF18*100</f>
        <v>66.913340801156792</v>
      </c>
      <c r="BI18" s="153">
        <f>BG18/BE18*100</f>
        <v>64.130527663950403</v>
      </c>
      <c r="BJ18" s="153">
        <f t="shared" si="27"/>
        <v>6.1042447249773062</v>
      </c>
      <c r="BK18" s="183">
        <f t="shared" si="28"/>
        <v>-690896.50889999792</v>
      </c>
      <c r="BL18" s="194">
        <f>SUM(BL7:BL17)</f>
        <v>4921469.24</v>
      </c>
      <c r="BM18" s="159">
        <f t="shared" ref="BM18" si="71">SUM(BM7:BM17)</f>
        <v>6231999.5650000004</v>
      </c>
      <c r="BN18" s="159">
        <f t="shared" si="29"/>
        <v>126.62884315822728</v>
      </c>
      <c r="BO18" s="159">
        <f>SUM(BO7:BO17)</f>
        <v>5404691.5600000005</v>
      </c>
      <c r="BP18" s="159">
        <f t="shared" si="30"/>
        <v>109.81865976266876</v>
      </c>
      <c r="BQ18" s="159">
        <f t="shared" ref="BQ18:BS18" si="72">SUM(BQ7:BQ17)</f>
        <v>13384967.164999999</v>
      </c>
      <c r="BR18" s="159">
        <f t="shared" si="72"/>
        <v>13193705.845833333</v>
      </c>
      <c r="BS18" s="159">
        <f t="shared" si="72"/>
        <v>16334979.245999999</v>
      </c>
      <c r="BT18" s="159">
        <f>BS18/BR18*100</f>
        <v>123.80887854308729</v>
      </c>
      <c r="BU18" s="159">
        <f>BS18/BQ18*100</f>
        <v>122.03974088717908</v>
      </c>
      <c r="BV18" s="159">
        <f t="shared" si="31"/>
        <v>171.97096054592021</v>
      </c>
      <c r="BW18" s="183">
        <f t="shared" si="32"/>
        <v>10930287.685999999</v>
      </c>
      <c r="BX18" s="194">
        <f t="shared" ref="BX18" si="73">SUM(BX7:BX17)</f>
        <v>1056947.7760000001</v>
      </c>
      <c r="BY18" s="159">
        <f t="shared" ref="BY18" si="74">SUM(BY7:BY17)</f>
        <v>1440985.9080000001</v>
      </c>
      <c r="BZ18" s="159">
        <f t="shared" si="33"/>
        <v>136.33463646173564</v>
      </c>
      <c r="CA18" s="159">
        <f t="shared" ref="CA18" si="75">SUM(CA7:CA17)</f>
        <v>1189483.1469999996</v>
      </c>
      <c r="CB18" s="159">
        <f t="shared" si="34"/>
        <v>112.53944367067758</v>
      </c>
      <c r="CC18" s="159">
        <f t="shared" ref="CC18" si="76">SUM(CC7:CC17)</f>
        <v>1182693.8</v>
      </c>
      <c r="CD18" s="159">
        <f t="shared" ref="CD18" si="77">SUM(CD7:CD17)</f>
        <v>1127343.8</v>
      </c>
      <c r="CE18" s="159">
        <f t="shared" ref="CE18" si="78">SUM(CE7:CE17)</f>
        <v>1224854.3500000003</v>
      </c>
      <c r="CF18" s="159">
        <f>CE18/CD18*100</f>
        <v>108.64958409315777</v>
      </c>
      <c r="CG18" s="159">
        <f>CE18/CC18*100</f>
        <v>103.56478997353334</v>
      </c>
      <c r="CH18" s="159">
        <f t="shared" si="37"/>
        <v>11.897089606062039</v>
      </c>
      <c r="CI18" s="183">
        <f t="shared" si="38"/>
        <v>35371.203000000678</v>
      </c>
      <c r="CJ18" s="194">
        <f t="shared" ref="CJ18" si="79">SUM(CJ7:CJ17)</f>
        <v>5756912.4667999996</v>
      </c>
      <c r="CK18" s="159">
        <f t="shared" ref="CK18" si="80">SUM(CK7:CK17)</f>
        <v>5640210.7500000009</v>
      </c>
      <c r="CL18" s="159">
        <f t="shared" si="39"/>
        <v>97.972841910086089</v>
      </c>
      <c r="CM18" s="159">
        <f t="shared" ref="CM18" si="81">SUM(CM7:CM17)</f>
        <v>4294741.3079000004</v>
      </c>
      <c r="CN18" s="159">
        <f t="shared" si="40"/>
        <v>74.601469670898908</v>
      </c>
      <c r="CO18" s="159">
        <f t="shared" ref="CO18:CQ18" si="82">SUM(CO7:CO17)</f>
        <v>5973178.3210999994</v>
      </c>
      <c r="CP18" s="159">
        <f t="shared" si="82"/>
        <v>5758657.0277666664</v>
      </c>
      <c r="CQ18" s="159">
        <f t="shared" si="82"/>
        <v>4367142.5634000003</v>
      </c>
      <c r="CR18" s="159">
        <f>CQ18/CP18*100</f>
        <v>75.83612884641046</v>
      </c>
      <c r="CS18" s="159">
        <f>CQ18/CO18*100</f>
        <v>73.112542914937833</v>
      </c>
      <c r="CT18" s="159">
        <f t="shared" si="43"/>
        <v>3.756629192248468</v>
      </c>
      <c r="CU18" s="183">
        <f t="shared" si="44"/>
        <v>72401.25549999997</v>
      </c>
      <c r="CV18" s="194">
        <f t="shared" ref="CV18" si="83">SUM(CV7:CV17)</f>
        <v>18112482.085000001</v>
      </c>
      <c r="CW18" s="159">
        <f t="shared" ref="CW18" si="84">SUM(CW7:CW17)</f>
        <v>23536747.201100003</v>
      </c>
      <c r="CX18" s="159">
        <f t="shared" si="45"/>
        <v>129.94766311234699</v>
      </c>
      <c r="CY18" s="159">
        <f t="shared" ref="CY18" si="85">SUM(CY7:CY17)</f>
        <v>13469315.741300002</v>
      </c>
      <c r="CZ18" s="159">
        <f>CY18/CV18*100</f>
        <v>74.364825748839394</v>
      </c>
      <c r="DA18" s="159">
        <f>SUM(DA7:DA17)</f>
        <v>25909665.908000004</v>
      </c>
      <c r="DB18" s="159">
        <f t="shared" ref="DB18:DC18" si="86">SUM(DB7:DB17)</f>
        <v>25234179.680500001</v>
      </c>
      <c r="DC18" s="159">
        <f t="shared" si="86"/>
        <v>19679611.120400004</v>
      </c>
      <c r="DD18" s="159">
        <f>DC18/DB18*100</f>
        <v>77.987917061586302</v>
      </c>
      <c r="DE18" s="159">
        <f>DC18/DA18*100</f>
        <v>75.954708139727984</v>
      </c>
      <c r="DF18" s="159">
        <f t="shared" ref="DF18" si="87">SUM(DF7:DF17)</f>
        <v>7413688.6920000007</v>
      </c>
      <c r="DG18" s="159">
        <f t="shared" ref="DG18" si="88">SUM(DG7:DG17)</f>
        <v>7139976.7270000009</v>
      </c>
      <c r="DH18" s="159">
        <f t="shared" ref="DH18" si="89">SUM(DH7:DH17)</f>
        <v>5597848.1013000002</v>
      </c>
      <c r="DI18" s="159">
        <f>DH18/DG18*100</f>
        <v>78.40148946328631</v>
      </c>
      <c r="DJ18" s="159">
        <f>DH18/DF18*100</f>
        <v>75.506921505087661</v>
      </c>
      <c r="DK18" s="159">
        <f t="shared" si="49"/>
        <v>43.048676522679926</v>
      </c>
      <c r="DL18" s="238">
        <f t="shared" si="50"/>
        <v>6210295.3791000023</v>
      </c>
    </row>
    <row r="19" spans="1:116" s="152" customFormat="1" ht="8.25" customHeight="1" x14ac:dyDescent="0.25">
      <c r="A19" s="210"/>
      <c r="B19" s="205"/>
      <c r="C19" s="206"/>
      <c r="D19" s="206"/>
      <c r="E19" s="206"/>
      <c r="F19" s="302"/>
      <c r="G19" s="302"/>
      <c r="H19" s="207"/>
      <c r="I19" s="207"/>
      <c r="J19" s="207"/>
      <c r="K19" s="207"/>
      <c r="L19" s="207"/>
      <c r="M19" s="207"/>
      <c r="N19" s="208"/>
      <c r="O19" s="211"/>
      <c r="P19" s="154"/>
      <c r="Q19" s="160"/>
      <c r="R19" s="161"/>
      <c r="S19" s="161"/>
      <c r="T19" s="157"/>
      <c r="U19" s="157"/>
      <c r="V19" s="155"/>
      <c r="W19" s="155"/>
      <c r="X19" s="154"/>
      <c r="Y19" s="154"/>
      <c r="Z19" s="154"/>
      <c r="AA19" s="154"/>
      <c r="AB19" s="184"/>
      <c r="AC19" s="185"/>
      <c r="AD19" s="185"/>
      <c r="AE19" s="186"/>
      <c r="AF19" s="186"/>
      <c r="AG19" s="186"/>
      <c r="AH19" s="186"/>
      <c r="AI19" s="186"/>
      <c r="AJ19" s="187"/>
      <c r="AK19" s="169"/>
      <c r="AL19" s="185"/>
      <c r="AM19" s="188"/>
      <c r="AN19" s="184"/>
      <c r="AO19" s="186"/>
      <c r="AP19" s="185"/>
      <c r="AQ19" s="186"/>
      <c r="AR19" s="162"/>
      <c r="AS19" s="156"/>
      <c r="AT19" s="156"/>
      <c r="AU19" s="189"/>
      <c r="AV19" s="189"/>
      <c r="AW19" s="189"/>
      <c r="AX19" s="189"/>
      <c r="AY19" s="190"/>
      <c r="AZ19" s="192"/>
      <c r="BA19" s="187"/>
      <c r="BB19" s="187"/>
      <c r="BC19" s="186"/>
      <c r="BD19" s="237"/>
      <c r="BE19" s="186"/>
      <c r="BF19" s="186"/>
      <c r="BG19" s="186"/>
      <c r="BH19" s="189"/>
      <c r="BI19" s="189"/>
      <c r="BJ19" s="189"/>
      <c r="BK19" s="190"/>
      <c r="BL19" s="195"/>
      <c r="BM19" s="189"/>
      <c r="BN19" s="189"/>
      <c r="BO19" s="196"/>
      <c r="BP19" s="197"/>
      <c r="BQ19" s="196"/>
      <c r="BR19" s="196"/>
      <c r="BS19" s="196"/>
      <c r="BT19" s="198"/>
      <c r="BU19" s="198"/>
      <c r="BV19" s="198"/>
      <c r="BW19" s="199"/>
      <c r="BX19" s="201"/>
      <c r="BY19" s="196"/>
      <c r="BZ19" s="198"/>
      <c r="CA19" s="196"/>
      <c r="CB19" s="198"/>
      <c r="CC19" s="196"/>
      <c r="CD19" s="196"/>
      <c r="CE19" s="196"/>
      <c r="CF19" s="198"/>
      <c r="CG19" s="198"/>
      <c r="CH19" s="198"/>
      <c r="CI19" s="199"/>
      <c r="CJ19" s="201"/>
      <c r="CK19" s="196"/>
      <c r="CL19" s="198"/>
      <c r="CM19" s="196"/>
      <c r="CN19" s="198"/>
      <c r="CO19" s="196"/>
      <c r="CP19" s="196"/>
      <c r="CQ19" s="196"/>
      <c r="CR19" s="198"/>
      <c r="CS19" s="198"/>
      <c r="CT19" s="198"/>
      <c r="CU19" s="199"/>
      <c r="CV19" s="201"/>
      <c r="CW19" s="196"/>
      <c r="CX19" s="198"/>
      <c r="CY19" s="196"/>
      <c r="CZ19" s="198"/>
      <c r="DA19" s="196"/>
      <c r="DB19" s="196"/>
      <c r="DC19" s="196"/>
      <c r="DD19" s="198"/>
      <c r="DE19" s="198"/>
      <c r="DF19" s="196"/>
      <c r="DG19" s="196"/>
      <c r="DH19" s="196"/>
      <c r="DI19" s="198"/>
      <c r="DJ19" s="198"/>
      <c r="DK19" s="198"/>
      <c r="DL19" s="239"/>
    </row>
    <row r="20" spans="1:116" s="158" customFormat="1" ht="52.5" customHeight="1" thickBot="1" x14ac:dyDescent="0.3">
      <c r="A20" s="212"/>
      <c r="B20" s="213" t="s">
        <v>126</v>
      </c>
      <c r="C20" s="177">
        <f>C18-C7</f>
        <v>145921597.11950004</v>
      </c>
      <c r="D20" s="177">
        <f>D18-D7</f>
        <v>129794763.51230003</v>
      </c>
      <c r="E20" s="177">
        <f>D20/C20*100</f>
        <v>88.948288721104646</v>
      </c>
      <c r="F20" s="177">
        <f>F18-F7</f>
        <v>95277916.422500044</v>
      </c>
      <c r="G20" s="177">
        <f>F20/C20*100</f>
        <v>65.293910088219349</v>
      </c>
      <c r="H20" s="177">
        <f>H18-H7</f>
        <v>156949393.78034043</v>
      </c>
      <c r="I20" s="177">
        <f t="shared" ref="I20:J20" si="90">I18-I7</f>
        <v>144882272.88550711</v>
      </c>
      <c r="J20" s="177">
        <f t="shared" si="90"/>
        <v>109811373.59242311</v>
      </c>
      <c r="K20" s="177">
        <f>J20/I20*100</f>
        <v>75.79351939018882</v>
      </c>
      <c r="L20" s="177">
        <f>J20/H20*100</f>
        <v>69.966102415222025</v>
      </c>
      <c r="M20" s="177">
        <f>H20/C20*100-100</f>
        <v>7.5573437232936698</v>
      </c>
      <c r="N20" s="177">
        <f>N18-N7</f>
        <v>14533457.169923097</v>
      </c>
      <c r="O20" s="178">
        <f>O18-O7</f>
        <v>76877753.74991402</v>
      </c>
      <c r="P20" s="171">
        <f>P18-P7</f>
        <v>40124546.003600001</v>
      </c>
      <c r="Q20" s="153">
        <f t="shared" ref="Q20" si="91">Q18-Q7</f>
        <v>41612468.376699999</v>
      </c>
      <c r="R20" s="153">
        <f>Q20/P20*100</f>
        <v>103.70825970957154</v>
      </c>
      <c r="S20" s="153">
        <f>S18-S7</f>
        <v>30489834.168499999</v>
      </c>
      <c r="T20" s="153">
        <f>S20/P20*100</f>
        <v>75.987985423596896</v>
      </c>
      <c r="U20" s="153">
        <f>U18-U7</f>
        <v>39675307.087100014</v>
      </c>
      <c r="V20" s="153">
        <f t="shared" ref="V20:W20" si="92">V18-V7</f>
        <v>36234246.796666682</v>
      </c>
      <c r="W20" s="153">
        <f t="shared" si="92"/>
        <v>29607279.133499995</v>
      </c>
      <c r="X20" s="153">
        <f>W20/V20*100</f>
        <v>81.710761919918468</v>
      </c>
      <c r="Y20" s="153">
        <f>W20/U20*100</f>
        <v>74.62394448139375</v>
      </c>
      <c r="Z20" s="153">
        <f>U20/P20*100-100</f>
        <v>-1.1196112136936875</v>
      </c>
      <c r="AA20" s="159">
        <f>AA18-AA7</f>
        <v>-882555.03500000015</v>
      </c>
      <c r="AB20" s="180">
        <f>AB18-AB7</f>
        <v>26021658.417399995</v>
      </c>
      <c r="AC20" s="177">
        <f t="shared" ref="AC20" si="93">AC18-AC7</f>
        <v>27252797.421500009</v>
      </c>
      <c r="AD20" s="177">
        <f>AC20/AB20*100</f>
        <v>104.7312088428491</v>
      </c>
      <c r="AE20" s="177">
        <f>AE18-AE7</f>
        <v>18886712.422299996</v>
      </c>
      <c r="AF20" s="177">
        <f>AE20/AB20*100</f>
        <v>72.580740702025935</v>
      </c>
      <c r="AG20" s="177">
        <f>AG18-AG7</f>
        <v>28253340.688100003</v>
      </c>
      <c r="AH20" s="177">
        <f>AH18-AH7</f>
        <v>25979712.425666668</v>
      </c>
      <c r="AI20" s="177">
        <f>AU20+BG20+BS20+CE20+CQ20</f>
        <v>20129601.079000004</v>
      </c>
      <c r="AJ20" s="177">
        <f>AI20/AH20*100</f>
        <v>77.482001144527516</v>
      </c>
      <c r="AK20" s="177">
        <f t="shared" ref="AK20" si="94">AI20/AG20*100</f>
        <v>71.24679980756531</v>
      </c>
      <c r="AL20" s="177">
        <f>AG20/AB20*100-100</f>
        <v>8.5762491955844808</v>
      </c>
      <c r="AM20" s="178">
        <f>AM18-AM7</f>
        <v>1242888.6566999983</v>
      </c>
      <c r="AN20" s="180">
        <f>AN18-AN7</f>
        <v>7404164.3700000029</v>
      </c>
      <c r="AO20" s="177">
        <f t="shared" ref="AO20" si="95">AO18-AO7</f>
        <v>7005118.8116999995</v>
      </c>
      <c r="AP20" s="177">
        <f>AO20/AN20*100</f>
        <v>94.610525396804462</v>
      </c>
      <c r="AQ20" s="177">
        <f>AQ18-AQ7</f>
        <v>4304810.1307999985</v>
      </c>
      <c r="AR20" s="177">
        <f>AQ20/AN20*100</f>
        <v>58.140391213384113</v>
      </c>
      <c r="AS20" s="177">
        <f>AS18-AS7</f>
        <v>8239714.0520000011</v>
      </c>
      <c r="AT20" s="177">
        <f>AT18-AT7</f>
        <v>7554875.3725666665</v>
      </c>
      <c r="AU20" s="177">
        <f t="shared" ref="AU20" si="96">AU18-AU7</f>
        <v>5264134.4518999998</v>
      </c>
      <c r="AV20" s="177">
        <f>AU20/AT20*100</f>
        <v>69.678640510936475</v>
      </c>
      <c r="AW20" s="177">
        <f>AU20/AS20*100</f>
        <v>63.887343889345914</v>
      </c>
      <c r="AX20" s="177">
        <f>AS20/AN20*100-100</f>
        <v>11.284861332704281</v>
      </c>
      <c r="AY20" s="178">
        <f>AU20-AQ20</f>
        <v>959324.32110000122</v>
      </c>
      <c r="AZ20" s="180">
        <f>AZ18-AZ7</f>
        <v>12805105.564600002</v>
      </c>
      <c r="BA20" s="177">
        <f>BA18-BA7</f>
        <v>13962480.786799993</v>
      </c>
      <c r="BB20" s="177">
        <f>+BA20/AZ20*100</f>
        <v>109.03838876111713</v>
      </c>
      <c r="BC20" s="177">
        <f>BC18-BC7</f>
        <v>9681000.1765999999</v>
      </c>
      <c r="BD20" s="177">
        <f>BC20/AZ20*100</f>
        <v>75.602658078535015</v>
      </c>
      <c r="BE20" s="177">
        <f>BE18-BE7</f>
        <v>13819048.150000004</v>
      </c>
      <c r="BF20" s="177">
        <f>BF18-BF7</f>
        <v>12691391.179500001</v>
      </c>
      <c r="BG20" s="177">
        <f>BG18-BG7</f>
        <v>9023580.9677000046</v>
      </c>
      <c r="BH20" s="177">
        <f>BG20/BF20*100</f>
        <v>71.100014490732164</v>
      </c>
      <c r="BI20" s="177">
        <f>BG20/BE20*100</f>
        <v>65.298136816319015</v>
      </c>
      <c r="BJ20" s="177">
        <f>BE20/AZ20*100-100</f>
        <v>7.9182680711595879</v>
      </c>
      <c r="BK20" s="178">
        <f>BG20-BC20</f>
        <v>-657419.20889999531</v>
      </c>
      <c r="BL20" s="200">
        <f>BL18-BL7</f>
        <v>1346936.7400000002</v>
      </c>
      <c r="BM20" s="181">
        <f t="shared" ref="BM20" si="97">BM18-BM7</f>
        <v>1477930.665000001</v>
      </c>
      <c r="BN20" s="181">
        <f>BM20/BL20*100</f>
        <v>109.72532125005372</v>
      </c>
      <c r="BO20" s="181">
        <f>BO18-BO7</f>
        <v>1249628.1600000001</v>
      </c>
      <c r="BP20" s="181">
        <f>BO20/BL20*100</f>
        <v>92.775564203557167</v>
      </c>
      <c r="BQ20" s="181">
        <f t="shared" ref="BQ20:BS20" si="98">BQ18-BQ7</f>
        <v>1815348.0649999995</v>
      </c>
      <c r="BR20" s="181">
        <f t="shared" si="98"/>
        <v>1624086.7458333336</v>
      </c>
      <c r="BS20" s="181">
        <f t="shared" si="98"/>
        <v>2333363.9459999986</v>
      </c>
      <c r="BT20" s="181">
        <f>BS20/BR20*100</f>
        <v>143.67237168743276</v>
      </c>
      <c r="BU20" s="181">
        <f>BS20/BQ20*100</f>
        <v>128.53534762767379</v>
      </c>
      <c r="BV20" s="181">
        <f>BQ20/BL20*100-100</f>
        <v>34.77604486458651</v>
      </c>
      <c r="BW20" s="178">
        <f>BS20-BO20</f>
        <v>1083735.7859999985</v>
      </c>
      <c r="BX20" s="200">
        <f t="shared" ref="BX20:BY20" si="99">BX18-BX7</f>
        <v>556947.77600000007</v>
      </c>
      <c r="BY20" s="181">
        <f t="shared" si="99"/>
        <v>662961.40800000005</v>
      </c>
      <c r="BZ20" s="181">
        <f>BY20/BX20*100</f>
        <v>119.0347527305684</v>
      </c>
      <c r="CA20" s="181">
        <f t="shared" ref="CA20" si="100">CA18-CA7</f>
        <v>541721.44699999969</v>
      </c>
      <c r="CB20" s="181">
        <f>CA20/BX20*100</f>
        <v>97.266111894843007</v>
      </c>
      <c r="CC20" s="181">
        <f t="shared" ref="CC20" si="101">CC18-CC7</f>
        <v>598485.20000000007</v>
      </c>
      <c r="CD20" s="181">
        <f>CD18-CD7</f>
        <v>543135.20000000007</v>
      </c>
      <c r="CE20" s="181">
        <f>CE18-CE7</f>
        <v>587575.25000000035</v>
      </c>
      <c r="CF20" s="181">
        <f>CE20/CD20*100</f>
        <v>108.18213402482482</v>
      </c>
      <c r="CG20" s="181">
        <f>CE20/CC20*100</f>
        <v>98.177072716251018</v>
      </c>
      <c r="CH20" s="181">
        <f>CC20/BX20*100-100</f>
        <v>7.4580464793883863</v>
      </c>
      <c r="CI20" s="178">
        <f>CE20-CA20</f>
        <v>45853.803000000655</v>
      </c>
      <c r="CJ20" s="200">
        <f t="shared" ref="CJ20:CK20" si="102">CJ18-CJ7</f>
        <v>3908503.9667999996</v>
      </c>
      <c r="CK20" s="181">
        <f t="shared" si="102"/>
        <v>4144305.7500000009</v>
      </c>
      <c r="CL20" s="181">
        <f>CK20/CJ20*100</f>
        <v>106.03304448973245</v>
      </c>
      <c r="CM20" s="181">
        <f>CM18-CM7</f>
        <v>3109552.5079000005</v>
      </c>
      <c r="CN20" s="181">
        <f>CM20/CJ20*100</f>
        <v>79.558637635102031</v>
      </c>
      <c r="CO20" s="181">
        <f t="shared" ref="CO20" si="103">CO18-CO7</f>
        <v>3780745.2210999993</v>
      </c>
      <c r="CP20" s="181">
        <f>CP18-CP7</f>
        <v>3566223.9277666663</v>
      </c>
      <c r="CQ20" s="181">
        <f>CQ18-CQ7</f>
        <v>2920946.4634000002</v>
      </c>
      <c r="CR20" s="181">
        <f>CQ20/CP20*100</f>
        <v>81.905862406941779</v>
      </c>
      <c r="CS20" s="181">
        <f>CQ20/CO20*100</f>
        <v>77.258484573318</v>
      </c>
      <c r="CT20" s="181">
        <f>CO20/CJ20*100-100</f>
        <v>-3.2687377775543069</v>
      </c>
      <c r="CU20" s="178">
        <f>CQ20-CM20</f>
        <v>-188606.04450000031</v>
      </c>
      <c r="CV20" s="200">
        <f t="shared" ref="CV20:CW20" si="104">CV18-CV7</f>
        <v>7054310.8849999998</v>
      </c>
      <c r="CW20" s="181">
        <f t="shared" si="104"/>
        <v>6886080.0011000037</v>
      </c>
      <c r="CX20" s="181">
        <f>CW20/CV20*100</f>
        <v>97.61520456579656</v>
      </c>
      <c r="CY20" s="181">
        <f t="shared" ref="CY20" si="105">CY18-CY7</f>
        <v>5219747.9413000019</v>
      </c>
      <c r="CZ20" s="181">
        <f>CY20/CV20*100</f>
        <v>73.993732717380837</v>
      </c>
      <c r="DA20" s="181">
        <f t="shared" ref="DA20:DC20" si="106">DA18-DA7</f>
        <v>7719483.4080000035</v>
      </c>
      <c r="DB20" s="181">
        <f t="shared" si="106"/>
        <v>7043997.1805000007</v>
      </c>
      <c r="DC20" s="181">
        <f t="shared" si="106"/>
        <v>5949033.6204000041</v>
      </c>
      <c r="DD20" s="181">
        <f>DC20/DB20*100</f>
        <v>84.455366292150146</v>
      </c>
      <c r="DE20" s="181">
        <f>DC20/DA20*100</f>
        <v>77.06517788787248</v>
      </c>
      <c r="DF20" s="181">
        <f t="shared" ref="DF20:DG20" si="107">DF18-DF7</f>
        <v>3224349.0920000011</v>
      </c>
      <c r="DG20" s="181">
        <f t="shared" si="107"/>
        <v>2950637.1270000013</v>
      </c>
      <c r="DH20" s="181">
        <f>DH18-DH7</f>
        <v>2456507.6013000002</v>
      </c>
      <c r="DI20" s="181">
        <f>DH20/DG20*100</f>
        <v>83.253463423935258</v>
      </c>
      <c r="DJ20" s="181">
        <f>DH20/DF20*100</f>
        <v>76.186155134222034</v>
      </c>
      <c r="DK20" s="181">
        <f>DA20/CV20*100-100</f>
        <v>9.4293054820478517</v>
      </c>
      <c r="DL20" s="240">
        <f>DC20-CY20</f>
        <v>729285.67910000216</v>
      </c>
    </row>
  </sheetData>
  <mergeCells count="62">
    <mergeCell ref="F19:G19"/>
    <mergeCell ref="BQ5:BU5"/>
    <mergeCell ref="BV5:BV6"/>
    <mergeCell ref="BL5:BP5"/>
    <mergeCell ref="CH5:CH6"/>
    <mergeCell ref="BE5:BI5"/>
    <mergeCell ref="AM5:AM6"/>
    <mergeCell ref="BK5:BK6"/>
    <mergeCell ref="DA5:DJ5"/>
    <mergeCell ref="C5:G5"/>
    <mergeCell ref="P5:T5"/>
    <mergeCell ref="CJ4:CU4"/>
    <mergeCell ref="CV5:CZ5"/>
    <mergeCell ref="CV4:DL4"/>
    <mergeCell ref="DL5:DL6"/>
    <mergeCell ref="DK5:DK6"/>
    <mergeCell ref="CO5:CS5"/>
    <mergeCell ref="CU5:CU6"/>
    <mergeCell ref="CJ5:CN5"/>
    <mergeCell ref="P1:AA1"/>
    <mergeCell ref="BO2:BU2"/>
    <mergeCell ref="AG5:AK5"/>
    <mergeCell ref="H5:L5"/>
    <mergeCell ref="BW5:BW6"/>
    <mergeCell ref="BL4:BW4"/>
    <mergeCell ref="AY5:AY6"/>
    <mergeCell ref="AB5:AF5"/>
    <mergeCell ref="AN4:AY4"/>
    <mergeCell ref="C1:O1"/>
    <mergeCell ref="C2:O2"/>
    <mergeCell ref="P2:AA2"/>
    <mergeCell ref="AA5:AA6"/>
    <mergeCell ref="Z5:Z6"/>
    <mergeCell ref="P4:AA4"/>
    <mergeCell ref="M5:M6"/>
    <mergeCell ref="CJ2:CU2"/>
    <mergeCell ref="AZ5:BD5"/>
    <mergeCell ref="BJ5:BJ6"/>
    <mergeCell ref="AS5:AW5"/>
    <mergeCell ref="Z3:AA3"/>
    <mergeCell ref="CA2:CI2"/>
    <mergeCell ref="CT5:CT6"/>
    <mergeCell ref="BX5:CB5"/>
    <mergeCell ref="CI5:CI6"/>
    <mergeCell ref="AL5:AL6"/>
    <mergeCell ref="BX4:CI4"/>
    <mergeCell ref="BV3:BW3"/>
    <mergeCell ref="BJ3:BK3"/>
    <mergeCell ref="CC5:CG5"/>
    <mergeCell ref="AZ4:BK4"/>
    <mergeCell ref="AN5:AR5"/>
    <mergeCell ref="A4:A6"/>
    <mergeCell ref="B4:B6"/>
    <mergeCell ref="O4:O6"/>
    <mergeCell ref="AX3:AY3"/>
    <mergeCell ref="N5:N6"/>
    <mergeCell ref="M3:O3"/>
    <mergeCell ref="C4:N4"/>
    <mergeCell ref="AL3:AM3"/>
    <mergeCell ref="AX5:AX6"/>
    <mergeCell ref="U5:Y5"/>
    <mergeCell ref="AB4:AM4"/>
  </mergeCells>
  <conditionalFormatting sqref="Z7:Z10 P19:S19">
    <cfRule type="cellIs" dxfId="1" priority="128" stopIfTrue="1" operator="lessThan">
      <formula>-1</formula>
    </cfRule>
  </conditionalFormatting>
  <conditionalFormatting sqref="Q19:S19">
    <cfRule type="cellIs" dxfId="0" priority="2" stopIfTrue="1" operator="lessThan">
      <formula>-1000</formula>
    </cfRule>
  </conditionalFormatting>
  <printOptions horizontalCentered="1" verticalCentered="1"/>
  <pageMargins left="0" right="0" top="0" bottom="0" header="0.27559055118110237" footer="0.15748031496062992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309" t="s">
        <v>5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310" t="s">
        <v>102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311" t="s">
        <v>4</v>
      </c>
      <c r="P3" s="311"/>
      <c r="Q3" s="311"/>
      <c r="R3" s="311"/>
      <c r="S3" s="11"/>
      <c r="T3" s="11"/>
      <c r="U3" s="11"/>
      <c r="V3" s="11"/>
      <c r="W3" s="11"/>
      <c r="X3" s="11"/>
      <c r="Y3" s="311"/>
      <c r="Z3" s="311"/>
      <c r="AA3" s="3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82" t="s">
        <v>1</v>
      </c>
      <c r="C4" s="323" t="s">
        <v>6</v>
      </c>
      <c r="D4" s="324" t="s">
        <v>7</v>
      </c>
      <c r="E4" s="324" t="s">
        <v>8</v>
      </c>
      <c r="F4" s="393" t="s">
        <v>9</v>
      </c>
      <c r="G4" s="393"/>
      <c r="H4" s="394"/>
      <c r="I4" s="399" t="s">
        <v>10</v>
      </c>
      <c r="J4" s="399"/>
      <c r="K4" s="400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  <c r="AX4" s="322"/>
      <c r="AY4" s="322"/>
      <c r="AZ4" s="322"/>
      <c r="BA4" s="322"/>
      <c r="BB4" s="322"/>
      <c r="BC4" s="322"/>
      <c r="BD4" s="322"/>
      <c r="BE4" s="322"/>
      <c r="BF4" s="12"/>
      <c r="BG4" s="387" t="s">
        <v>11</v>
      </c>
      <c r="BH4" s="388"/>
      <c r="BI4" s="322"/>
      <c r="BJ4" s="322"/>
      <c r="BK4" s="322"/>
      <c r="BL4" s="322"/>
      <c r="BM4" s="322"/>
      <c r="BN4" s="322"/>
      <c r="BO4" s="322"/>
      <c r="BP4" s="322"/>
      <c r="BQ4" s="322"/>
      <c r="BR4" s="322"/>
      <c r="BS4" s="322"/>
      <c r="BT4" s="12"/>
      <c r="BU4" s="12"/>
      <c r="BV4" s="12"/>
      <c r="BW4" s="348" t="s">
        <v>12</v>
      </c>
      <c r="BX4" s="349"/>
    </row>
    <row r="5" spans="2:80" ht="18" customHeight="1" x14ac:dyDescent="0.2">
      <c r="B5" s="382"/>
      <c r="C5" s="323"/>
      <c r="D5" s="325"/>
      <c r="E5" s="325"/>
      <c r="F5" s="395"/>
      <c r="G5" s="395"/>
      <c r="H5" s="396"/>
      <c r="I5" s="401"/>
      <c r="J5" s="401"/>
      <c r="K5" s="402"/>
      <c r="L5" s="408" t="s">
        <v>13</v>
      </c>
      <c r="M5" s="409"/>
      <c r="N5" s="409"/>
      <c r="O5" s="409"/>
      <c r="P5" s="409"/>
      <c r="Q5" s="409"/>
      <c r="R5" s="409"/>
      <c r="S5" s="409"/>
      <c r="T5" s="409"/>
      <c r="U5" s="409"/>
      <c r="V5" s="409"/>
      <c r="W5" s="409"/>
      <c r="X5" s="409"/>
      <c r="Y5" s="409"/>
      <c r="Z5" s="409"/>
      <c r="AA5" s="409"/>
      <c r="AB5" s="409"/>
      <c r="AC5" s="409"/>
      <c r="AD5" s="409"/>
      <c r="AE5" s="409"/>
      <c r="AF5" s="409"/>
      <c r="AG5" s="409"/>
      <c r="AH5" s="409"/>
      <c r="AI5" s="409"/>
      <c r="AJ5" s="409"/>
      <c r="AK5" s="409"/>
      <c r="AL5" s="409"/>
      <c r="AM5" s="410"/>
      <c r="AN5" s="386"/>
      <c r="AO5" s="386"/>
      <c r="AP5" s="386"/>
      <c r="AQ5" s="386"/>
      <c r="AR5" s="386"/>
      <c r="AS5" s="386"/>
      <c r="AT5" s="386"/>
      <c r="AU5" s="386"/>
      <c r="AV5" s="362"/>
      <c r="AW5" s="363"/>
      <c r="AX5" s="363"/>
      <c r="AY5" s="363"/>
      <c r="AZ5" s="363"/>
      <c r="BA5" s="363"/>
      <c r="BB5" s="363"/>
      <c r="BC5" s="363"/>
      <c r="BD5" s="363"/>
      <c r="BE5" s="364"/>
      <c r="BF5" s="355" t="s">
        <v>15</v>
      </c>
      <c r="BG5" s="389"/>
      <c r="BH5" s="390"/>
      <c r="BI5" s="362" t="s">
        <v>14</v>
      </c>
      <c r="BJ5" s="363"/>
      <c r="BK5" s="363"/>
      <c r="BL5" s="364"/>
      <c r="BM5" s="354"/>
      <c r="BN5" s="371"/>
      <c r="BO5" s="41"/>
      <c r="BP5" s="354"/>
      <c r="BQ5" s="354"/>
      <c r="BR5" s="354"/>
      <c r="BS5" s="354"/>
      <c r="BT5" s="354"/>
      <c r="BU5" s="354"/>
      <c r="BV5" s="355" t="s">
        <v>16</v>
      </c>
      <c r="BW5" s="350"/>
      <c r="BX5" s="351"/>
    </row>
    <row r="6" spans="2:80" ht="37.5" customHeight="1" x14ac:dyDescent="0.2">
      <c r="B6" s="382"/>
      <c r="C6" s="323"/>
      <c r="D6" s="325"/>
      <c r="E6" s="325"/>
      <c r="F6" s="395"/>
      <c r="G6" s="395"/>
      <c r="H6" s="396"/>
      <c r="I6" s="401"/>
      <c r="J6" s="401"/>
      <c r="K6" s="402"/>
      <c r="L6" s="405" t="s">
        <v>17</v>
      </c>
      <c r="M6" s="406"/>
      <c r="N6" s="406"/>
      <c r="O6" s="406"/>
      <c r="P6" s="406"/>
      <c r="Q6" s="406"/>
      <c r="R6" s="407"/>
      <c r="S6" s="312" t="s">
        <v>73</v>
      </c>
      <c r="T6" s="312" t="s">
        <v>66</v>
      </c>
      <c r="U6" s="320" t="s">
        <v>67</v>
      </c>
      <c r="V6" s="315" t="s">
        <v>72</v>
      </c>
      <c r="W6" s="315" t="s">
        <v>18</v>
      </c>
      <c r="X6" s="315" t="s">
        <v>42</v>
      </c>
      <c r="Y6" s="328" t="s">
        <v>19</v>
      </c>
      <c r="Z6" s="328"/>
      <c r="AA6" s="329"/>
      <c r="AB6" s="312" t="s">
        <v>68</v>
      </c>
      <c r="AC6" s="312" t="s">
        <v>66</v>
      </c>
      <c r="AD6" s="320" t="s">
        <v>67</v>
      </c>
      <c r="AE6" s="315" t="s">
        <v>61</v>
      </c>
      <c r="AF6" s="315" t="s">
        <v>18</v>
      </c>
      <c r="AG6" s="315" t="s">
        <v>43</v>
      </c>
      <c r="AH6" s="411" t="s">
        <v>20</v>
      </c>
      <c r="AI6" s="412"/>
      <c r="AJ6" s="328" t="s">
        <v>69</v>
      </c>
      <c r="AK6" s="329"/>
      <c r="AL6" s="328" t="s">
        <v>21</v>
      </c>
      <c r="AM6" s="329"/>
      <c r="AN6" s="417" t="s">
        <v>36</v>
      </c>
      <c r="AO6" s="418"/>
      <c r="AP6" s="423" t="s">
        <v>22</v>
      </c>
      <c r="AQ6" s="354"/>
      <c r="AR6" s="354"/>
      <c r="AS6" s="354"/>
      <c r="AT6" s="354"/>
      <c r="AU6" s="371"/>
      <c r="AV6" s="432" t="s">
        <v>23</v>
      </c>
      <c r="AW6" s="433"/>
      <c r="AX6" s="340" t="s">
        <v>24</v>
      </c>
      <c r="AY6" s="341"/>
      <c r="AZ6" s="423" t="s">
        <v>25</v>
      </c>
      <c r="BA6" s="354"/>
      <c r="BB6" s="354"/>
      <c r="BC6" s="371"/>
      <c r="BD6" s="340" t="s">
        <v>26</v>
      </c>
      <c r="BE6" s="341"/>
      <c r="BF6" s="355"/>
      <c r="BG6" s="389"/>
      <c r="BH6" s="390"/>
      <c r="BI6" s="356" t="s">
        <v>62</v>
      </c>
      <c r="BJ6" s="357"/>
      <c r="BK6" s="365" t="s">
        <v>63</v>
      </c>
      <c r="BL6" s="366"/>
      <c r="BM6" s="372" t="s">
        <v>59</v>
      </c>
      <c r="BN6" s="366"/>
      <c r="BO6" s="346" t="s">
        <v>65</v>
      </c>
      <c r="BP6" s="376" t="s">
        <v>70</v>
      </c>
      <c r="BQ6" s="377"/>
      <c r="BR6" s="334" t="s">
        <v>27</v>
      </c>
      <c r="BS6" s="335"/>
      <c r="BT6" s="340" t="s">
        <v>26</v>
      </c>
      <c r="BU6" s="341"/>
      <c r="BV6" s="355"/>
      <c r="BW6" s="350"/>
      <c r="BX6" s="351"/>
    </row>
    <row r="7" spans="2:80" ht="34.5" customHeight="1" x14ac:dyDescent="0.2">
      <c r="B7" s="382"/>
      <c r="C7" s="323"/>
      <c r="D7" s="325"/>
      <c r="E7" s="325"/>
      <c r="F7" s="395"/>
      <c r="G7" s="395"/>
      <c r="H7" s="396"/>
      <c r="I7" s="401"/>
      <c r="J7" s="401"/>
      <c r="K7" s="402"/>
      <c r="L7" s="328" t="s">
        <v>28</v>
      </c>
      <c r="M7" s="328"/>
      <c r="N7" s="329"/>
      <c r="O7" s="328" t="s">
        <v>29</v>
      </c>
      <c r="P7" s="328"/>
      <c r="Q7" s="328"/>
      <c r="R7" s="329"/>
      <c r="S7" s="313"/>
      <c r="T7" s="313"/>
      <c r="U7" s="321"/>
      <c r="V7" s="316"/>
      <c r="W7" s="318"/>
      <c r="X7" s="327"/>
      <c r="Y7" s="330"/>
      <c r="Z7" s="330"/>
      <c r="AA7" s="331"/>
      <c r="AB7" s="313"/>
      <c r="AC7" s="313"/>
      <c r="AD7" s="321"/>
      <c r="AE7" s="327"/>
      <c r="AF7" s="327"/>
      <c r="AG7" s="327"/>
      <c r="AH7" s="413"/>
      <c r="AI7" s="414"/>
      <c r="AJ7" s="330"/>
      <c r="AK7" s="331"/>
      <c r="AL7" s="330"/>
      <c r="AM7" s="331"/>
      <c r="AN7" s="419"/>
      <c r="AO7" s="420"/>
      <c r="AP7" s="417" t="s">
        <v>30</v>
      </c>
      <c r="AQ7" s="418"/>
      <c r="AR7" s="417" t="s">
        <v>31</v>
      </c>
      <c r="AS7" s="418"/>
      <c r="AT7" s="417" t="s">
        <v>32</v>
      </c>
      <c r="AU7" s="418"/>
      <c r="AV7" s="434"/>
      <c r="AW7" s="435"/>
      <c r="AX7" s="342"/>
      <c r="AY7" s="343"/>
      <c r="AZ7" s="424" t="s">
        <v>33</v>
      </c>
      <c r="BA7" s="425"/>
      <c r="BB7" s="428" t="s">
        <v>34</v>
      </c>
      <c r="BC7" s="429"/>
      <c r="BD7" s="342"/>
      <c r="BE7" s="343"/>
      <c r="BF7" s="355"/>
      <c r="BG7" s="389"/>
      <c r="BH7" s="390"/>
      <c r="BI7" s="358"/>
      <c r="BJ7" s="359"/>
      <c r="BK7" s="367"/>
      <c r="BL7" s="368"/>
      <c r="BM7" s="373" t="s">
        <v>60</v>
      </c>
      <c r="BN7" s="368"/>
      <c r="BO7" s="347"/>
      <c r="BP7" s="378"/>
      <c r="BQ7" s="379"/>
      <c r="BR7" s="336"/>
      <c r="BS7" s="337"/>
      <c r="BT7" s="342"/>
      <c r="BU7" s="343"/>
      <c r="BV7" s="355"/>
      <c r="BW7" s="350"/>
      <c r="BX7" s="351"/>
    </row>
    <row r="8" spans="2:80" ht="70.5" customHeight="1" x14ac:dyDescent="0.2">
      <c r="B8" s="382"/>
      <c r="C8" s="323"/>
      <c r="D8" s="325"/>
      <c r="E8" s="325"/>
      <c r="F8" s="397"/>
      <c r="G8" s="397"/>
      <c r="H8" s="398"/>
      <c r="I8" s="403"/>
      <c r="J8" s="403"/>
      <c r="K8" s="404"/>
      <c r="L8" s="332"/>
      <c r="M8" s="332"/>
      <c r="N8" s="333"/>
      <c r="O8" s="332"/>
      <c r="P8" s="332"/>
      <c r="Q8" s="332"/>
      <c r="R8" s="333"/>
      <c r="S8" s="313"/>
      <c r="T8" s="313"/>
      <c r="U8" s="321"/>
      <c r="V8" s="316"/>
      <c r="W8" s="318"/>
      <c r="X8" s="327"/>
      <c r="Y8" s="332"/>
      <c r="Z8" s="332"/>
      <c r="AA8" s="333"/>
      <c r="AB8" s="313"/>
      <c r="AC8" s="313"/>
      <c r="AD8" s="321"/>
      <c r="AE8" s="327"/>
      <c r="AF8" s="327"/>
      <c r="AG8" s="327"/>
      <c r="AH8" s="415"/>
      <c r="AI8" s="416"/>
      <c r="AJ8" s="332"/>
      <c r="AK8" s="333"/>
      <c r="AL8" s="332"/>
      <c r="AM8" s="333"/>
      <c r="AN8" s="421"/>
      <c r="AO8" s="422"/>
      <c r="AP8" s="421"/>
      <c r="AQ8" s="422"/>
      <c r="AR8" s="421"/>
      <c r="AS8" s="422"/>
      <c r="AT8" s="421"/>
      <c r="AU8" s="422"/>
      <c r="AV8" s="436"/>
      <c r="AW8" s="437"/>
      <c r="AX8" s="344"/>
      <c r="AY8" s="345"/>
      <c r="AZ8" s="426"/>
      <c r="BA8" s="427"/>
      <c r="BB8" s="430"/>
      <c r="BC8" s="431"/>
      <c r="BD8" s="344"/>
      <c r="BE8" s="345"/>
      <c r="BF8" s="355"/>
      <c r="BG8" s="391"/>
      <c r="BH8" s="392"/>
      <c r="BI8" s="360"/>
      <c r="BJ8" s="361"/>
      <c r="BK8" s="369"/>
      <c r="BL8" s="370"/>
      <c r="BM8" s="384"/>
      <c r="BN8" s="385"/>
      <c r="BO8" s="347"/>
      <c r="BP8" s="380"/>
      <c r="BQ8" s="381"/>
      <c r="BR8" s="338"/>
      <c r="BS8" s="339"/>
      <c r="BT8" s="344"/>
      <c r="BU8" s="345"/>
      <c r="BV8" s="355"/>
      <c r="BW8" s="352"/>
      <c r="BX8" s="353"/>
    </row>
    <row r="9" spans="2:80" ht="27.75" customHeight="1" x14ac:dyDescent="0.2">
      <c r="B9" s="382"/>
      <c r="C9" s="323"/>
      <c r="D9" s="326"/>
      <c r="E9" s="326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313"/>
      <c r="T9" s="313"/>
      <c r="U9" s="321"/>
      <c r="V9" s="316"/>
      <c r="W9" s="318"/>
      <c r="X9" s="327"/>
      <c r="Y9" s="25" t="s">
        <v>35</v>
      </c>
      <c r="Z9" s="4" t="s">
        <v>0</v>
      </c>
      <c r="AA9" s="38" t="s">
        <v>2</v>
      </c>
      <c r="AB9" s="313"/>
      <c r="AC9" s="313"/>
      <c r="AD9" s="321"/>
      <c r="AE9" s="327"/>
      <c r="AF9" s="327"/>
      <c r="AG9" s="327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71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317"/>
      <c r="W10" s="319"/>
      <c r="X10" s="383"/>
      <c r="Y10" s="17">
        <v>21</v>
      </c>
      <c r="Z10" s="17">
        <v>22</v>
      </c>
      <c r="AA10" s="18">
        <v>23</v>
      </c>
      <c r="AB10" s="45"/>
      <c r="AC10" s="314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58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74" t="s">
        <v>3</v>
      </c>
      <c r="C22" s="375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443" t="s">
        <v>74</v>
      </c>
      <c r="N1" s="443"/>
      <c r="O1" s="443"/>
    </row>
    <row r="2" spans="1:28" ht="39" customHeight="1" x14ac:dyDescent="0.3">
      <c r="C2" s="444" t="s">
        <v>75</v>
      </c>
      <c r="D2" s="444"/>
      <c r="E2" s="444"/>
      <c r="F2" s="444"/>
      <c r="G2" s="444"/>
      <c r="H2" s="444"/>
      <c r="I2" s="444"/>
      <c r="J2" s="444"/>
      <c r="K2" s="444"/>
      <c r="L2" s="444"/>
      <c r="M2" s="444"/>
      <c r="N2" s="444"/>
      <c r="O2" s="444"/>
    </row>
    <row r="3" spans="1:28" ht="22.5" customHeight="1" x14ac:dyDescent="0.3">
      <c r="C3" s="445" t="s">
        <v>99</v>
      </c>
      <c r="D3" s="445"/>
      <c r="E3" s="445"/>
      <c r="F3" s="445"/>
      <c r="G3" s="445"/>
      <c r="H3" s="445"/>
      <c r="I3" s="445"/>
      <c r="J3" s="445"/>
      <c r="K3" s="445"/>
      <c r="L3" s="445"/>
      <c r="M3" s="445"/>
      <c r="N3" s="445"/>
      <c r="O3" s="445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441"/>
      <c r="B5" s="258" t="s">
        <v>76</v>
      </c>
      <c r="C5" s="446" t="s">
        <v>37</v>
      </c>
      <c r="D5" s="447"/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38" t="s">
        <v>38</v>
      </c>
      <c r="Q5" s="438"/>
      <c r="R5" s="438"/>
      <c r="S5" s="438"/>
      <c r="T5" s="438"/>
      <c r="U5" s="438"/>
      <c r="V5" s="438"/>
      <c r="W5" s="438"/>
      <c r="X5" s="438"/>
      <c r="Y5" s="438"/>
      <c r="Z5" s="438"/>
      <c r="AA5" s="438"/>
      <c r="AB5" s="438"/>
    </row>
    <row r="6" spans="1:28" ht="105" customHeight="1" x14ac:dyDescent="0.3">
      <c r="A6" s="442"/>
      <c r="B6" s="258"/>
      <c r="C6" s="107" t="s">
        <v>77</v>
      </c>
      <c r="D6" s="63" t="s">
        <v>78</v>
      </c>
      <c r="E6" s="63" t="s">
        <v>79</v>
      </c>
      <c r="F6" s="64" t="s">
        <v>100</v>
      </c>
      <c r="G6" s="65" t="s">
        <v>80</v>
      </c>
      <c r="H6" s="65" t="s">
        <v>95</v>
      </c>
      <c r="I6" s="66" t="s">
        <v>97</v>
      </c>
      <c r="J6" s="67" t="s">
        <v>98</v>
      </c>
      <c r="K6" s="68" t="s">
        <v>84</v>
      </c>
      <c r="L6" s="69" t="s">
        <v>83</v>
      </c>
      <c r="M6" s="70" t="s">
        <v>85</v>
      </c>
      <c r="N6" s="71" t="s">
        <v>86</v>
      </c>
      <c r="O6" s="72" t="s">
        <v>83</v>
      </c>
      <c r="P6" s="62" t="s">
        <v>87</v>
      </c>
      <c r="Q6" s="63" t="s">
        <v>78</v>
      </c>
      <c r="R6" s="63" t="s">
        <v>88</v>
      </c>
      <c r="S6" s="64" t="s">
        <v>101</v>
      </c>
      <c r="T6" s="65" t="s">
        <v>81</v>
      </c>
      <c r="U6" s="65" t="s">
        <v>82</v>
      </c>
      <c r="V6" s="66" t="s">
        <v>96</v>
      </c>
      <c r="W6" s="67" t="s">
        <v>89</v>
      </c>
      <c r="X6" s="68" t="s">
        <v>90</v>
      </c>
      <c r="Y6" s="69" t="s">
        <v>96</v>
      </c>
      <c r="Z6" s="70" t="s">
        <v>91</v>
      </c>
      <c r="AA6" s="71" t="s">
        <v>92</v>
      </c>
      <c r="AB6" s="72" t="s">
        <v>96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93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439" t="s">
        <v>94</v>
      </c>
      <c r="B18" s="440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309" t="s">
        <v>5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310" t="s">
        <v>113</v>
      </c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0"/>
      <c r="Q2" s="310"/>
      <c r="R2" s="310"/>
      <c r="S2" s="310"/>
      <c r="T2" s="310"/>
      <c r="U2" s="310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311" t="s">
        <v>4</v>
      </c>
      <c r="T3" s="311"/>
      <c r="U3" s="311"/>
      <c r="V3" s="11"/>
      <c r="W3" s="11"/>
      <c r="X3" s="11"/>
      <c r="Y3" s="11"/>
      <c r="Z3" s="11"/>
      <c r="AA3" s="11"/>
      <c r="AB3" s="11"/>
      <c r="AC3" s="311"/>
      <c r="AD3" s="311"/>
      <c r="AE3" s="3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82" t="s">
        <v>1</v>
      </c>
      <c r="C4" s="323" t="s">
        <v>6</v>
      </c>
      <c r="D4" s="324" t="s">
        <v>7</v>
      </c>
      <c r="E4" s="324" t="s">
        <v>8</v>
      </c>
      <c r="F4" s="485" t="s">
        <v>9</v>
      </c>
      <c r="G4" s="393"/>
      <c r="H4" s="393"/>
      <c r="I4" s="393"/>
      <c r="J4" s="488" t="s">
        <v>10</v>
      </c>
      <c r="K4" s="399"/>
      <c r="L4" s="399"/>
      <c r="M4" s="399"/>
      <c r="N4" s="451" t="s">
        <v>103</v>
      </c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2"/>
      <c r="AB4" s="322"/>
      <c r="AC4" s="322"/>
      <c r="AD4" s="322"/>
      <c r="AE4" s="322"/>
      <c r="AF4" s="322"/>
      <c r="AG4" s="322"/>
      <c r="AH4" s="322"/>
      <c r="AI4" s="322"/>
      <c r="AJ4" s="322"/>
      <c r="AK4" s="322"/>
      <c r="AL4" s="322"/>
      <c r="AM4" s="322"/>
      <c r="AN4" s="322"/>
      <c r="AO4" s="322"/>
      <c r="AP4" s="322"/>
      <c r="AQ4" s="322"/>
      <c r="AR4" s="322"/>
      <c r="AS4" s="322"/>
      <c r="AT4" s="322"/>
      <c r="AU4" s="322"/>
      <c r="AV4" s="322"/>
      <c r="AW4" s="322"/>
      <c r="AX4" s="322"/>
      <c r="AY4" s="322"/>
      <c r="AZ4" s="322"/>
      <c r="BA4" s="322"/>
      <c r="BB4" s="322"/>
      <c r="BC4" s="322"/>
      <c r="BD4" s="322"/>
      <c r="BE4" s="322"/>
      <c r="BF4" s="322"/>
      <c r="BG4" s="322"/>
      <c r="BH4" s="322"/>
      <c r="BI4" s="322"/>
      <c r="BJ4" s="322"/>
      <c r="BK4" s="322"/>
      <c r="BL4" s="322"/>
      <c r="BM4" s="322"/>
      <c r="BN4" s="322"/>
      <c r="BO4" s="322"/>
      <c r="BP4" s="322"/>
      <c r="BQ4" s="322"/>
      <c r="BR4" s="322"/>
      <c r="BS4" s="322"/>
      <c r="BT4" s="322"/>
      <c r="BU4" s="322"/>
      <c r="BV4" s="322"/>
      <c r="BW4" s="12"/>
      <c r="BX4" s="12"/>
      <c r="BY4" s="452" t="s">
        <v>11</v>
      </c>
      <c r="BZ4" s="452"/>
      <c r="CA4" s="452"/>
      <c r="CB4" s="451" t="s">
        <v>104</v>
      </c>
      <c r="CC4" s="322"/>
      <c r="CD4" s="322"/>
      <c r="CE4" s="322"/>
      <c r="CF4" s="322"/>
      <c r="CG4" s="322"/>
      <c r="CH4" s="322"/>
      <c r="CI4" s="322"/>
      <c r="CJ4" s="322"/>
      <c r="CK4" s="322"/>
      <c r="CL4" s="322"/>
      <c r="CM4" s="322"/>
      <c r="CN4" s="322"/>
      <c r="CO4" s="322"/>
      <c r="CP4" s="322"/>
      <c r="CQ4" s="322"/>
      <c r="CR4" s="12"/>
      <c r="CS4" s="12"/>
      <c r="CT4" s="12"/>
      <c r="CU4" s="12"/>
      <c r="CV4" s="459" t="s">
        <v>12</v>
      </c>
      <c r="CW4" s="459"/>
      <c r="CX4" s="459"/>
    </row>
    <row r="5" spans="2:107" ht="25.5" customHeight="1" x14ac:dyDescent="0.2">
      <c r="B5" s="382"/>
      <c r="C5" s="323"/>
      <c r="D5" s="325"/>
      <c r="E5" s="325"/>
      <c r="F5" s="486"/>
      <c r="G5" s="395"/>
      <c r="H5" s="395"/>
      <c r="I5" s="395"/>
      <c r="J5" s="489"/>
      <c r="K5" s="401"/>
      <c r="L5" s="401"/>
      <c r="M5" s="401"/>
      <c r="N5" s="460" t="s">
        <v>13</v>
      </c>
      <c r="O5" s="461"/>
      <c r="P5" s="461"/>
      <c r="Q5" s="461"/>
      <c r="R5" s="461"/>
      <c r="S5" s="461"/>
      <c r="T5" s="461"/>
      <c r="U5" s="461"/>
      <c r="V5" s="461"/>
      <c r="W5" s="461"/>
      <c r="X5" s="461"/>
      <c r="Y5" s="461"/>
      <c r="Z5" s="461"/>
      <c r="AA5" s="461"/>
      <c r="AB5" s="461"/>
      <c r="AC5" s="461"/>
      <c r="AD5" s="461"/>
      <c r="AE5" s="461"/>
      <c r="AF5" s="461"/>
      <c r="AG5" s="461"/>
      <c r="AH5" s="461"/>
      <c r="AI5" s="461"/>
      <c r="AJ5" s="461"/>
      <c r="AK5" s="461"/>
      <c r="AL5" s="461"/>
      <c r="AM5" s="461"/>
      <c r="AN5" s="461"/>
      <c r="AO5" s="461"/>
      <c r="AP5" s="461"/>
      <c r="AQ5" s="461"/>
      <c r="AR5" s="461"/>
      <c r="AS5" s="461"/>
      <c r="AT5" s="462"/>
      <c r="AU5" s="463" t="s">
        <v>14</v>
      </c>
      <c r="AV5" s="386"/>
      <c r="AW5" s="386"/>
      <c r="AX5" s="386"/>
      <c r="AY5" s="386"/>
      <c r="AZ5" s="386"/>
      <c r="BA5" s="386"/>
      <c r="BB5" s="386"/>
      <c r="BC5" s="386"/>
      <c r="BD5" s="386"/>
      <c r="BE5" s="386"/>
      <c r="BF5" s="386"/>
      <c r="BG5" s="362" t="s">
        <v>105</v>
      </c>
      <c r="BH5" s="363"/>
      <c r="BI5" s="363"/>
      <c r="BJ5" s="363"/>
      <c r="BK5" s="363"/>
      <c r="BL5" s="363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355" t="s">
        <v>15</v>
      </c>
      <c r="BY5" s="452"/>
      <c r="BZ5" s="452"/>
      <c r="CA5" s="452"/>
      <c r="CB5" s="364" t="s">
        <v>14</v>
      </c>
      <c r="CC5" s="450"/>
      <c r="CD5" s="450"/>
      <c r="CE5" s="450"/>
      <c r="CF5" s="450"/>
      <c r="CG5" s="450"/>
      <c r="CH5" s="423"/>
      <c r="CI5" s="354"/>
      <c r="CJ5" s="371"/>
      <c r="CK5" s="41"/>
      <c r="CL5" s="423" t="s">
        <v>106</v>
      </c>
      <c r="CM5" s="354"/>
      <c r="CN5" s="354"/>
      <c r="CO5" s="354"/>
      <c r="CP5" s="354"/>
      <c r="CQ5" s="354"/>
      <c r="CR5" s="354"/>
      <c r="CS5" s="354"/>
      <c r="CT5" s="354"/>
      <c r="CU5" s="355" t="s">
        <v>16</v>
      </c>
      <c r="CV5" s="459"/>
      <c r="CW5" s="459"/>
      <c r="CX5" s="459"/>
    </row>
    <row r="6" spans="2:107" ht="37.5" customHeight="1" x14ac:dyDescent="0.2">
      <c r="B6" s="382"/>
      <c r="C6" s="323"/>
      <c r="D6" s="325"/>
      <c r="E6" s="325"/>
      <c r="F6" s="486"/>
      <c r="G6" s="395"/>
      <c r="H6" s="395"/>
      <c r="I6" s="395"/>
      <c r="J6" s="489"/>
      <c r="K6" s="401"/>
      <c r="L6" s="401"/>
      <c r="M6" s="401"/>
      <c r="N6" s="405" t="s">
        <v>17</v>
      </c>
      <c r="O6" s="406"/>
      <c r="P6" s="406"/>
      <c r="Q6" s="406"/>
      <c r="R6" s="406"/>
      <c r="S6" s="406"/>
      <c r="T6" s="406"/>
      <c r="U6" s="406"/>
      <c r="V6" s="312" t="s">
        <v>107</v>
      </c>
      <c r="W6" s="312" t="s">
        <v>66</v>
      </c>
      <c r="X6" s="320" t="s">
        <v>67</v>
      </c>
      <c r="Y6" s="315" t="s">
        <v>108</v>
      </c>
      <c r="Z6" s="315" t="s">
        <v>18</v>
      </c>
      <c r="AA6" s="315" t="s">
        <v>42</v>
      </c>
      <c r="AB6" s="448" t="s">
        <v>19</v>
      </c>
      <c r="AC6" s="328"/>
      <c r="AD6" s="328"/>
      <c r="AE6" s="328"/>
      <c r="AF6" s="312" t="s">
        <v>68</v>
      </c>
      <c r="AG6" s="312" t="s">
        <v>66</v>
      </c>
      <c r="AH6" s="320" t="s">
        <v>67</v>
      </c>
      <c r="AI6" s="315" t="s">
        <v>61</v>
      </c>
      <c r="AJ6" s="315" t="s">
        <v>18</v>
      </c>
      <c r="AK6" s="315" t="s">
        <v>43</v>
      </c>
      <c r="AL6" s="464" t="s">
        <v>20</v>
      </c>
      <c r="AM6" s="411"/>
      <c r="AN6" s="412"/>
      <c r="AO6" s="448" t="s">
        <v>69</v>
      </c>
      <c r="AP6" s="328"/>
      <c r="AQ6" s="329"/>
      <c r="AR6" s="448" t="s">
        <v>21</v>
      </c>
      <c r="AS6" s="328"/>
      <c r="AT6" s="329"/>
      <c r="AU6" s="456" t="s">
        <v>36</v>
      </c>
      <c r="AV6" s="417"/>
      <c r="AW6" s="418"/>
      <c r="AX6" s="472" t="s">
        <v>22</v>
      </c>
      <c r="AY6" s="340"/>
      <c r="AZ6" s="340"/>
      <c r="BA6" s="340"/>
      <c r="BB6" s="340"/>
      <c r="BC6" s="340"/>
      <c r="BD6" s="340"/>
      <c r="BE6" s="340"/>
      <c r="BF6" s="341"/>
      <c r="BG6" s="496" t="s">
        <v>23</v>
      </c>
      <c r="BH6" s="340"/>
      <c r="BI6" s="341"/>
      <c r="BJ6" s="472" t="s">
        <v>24</v>
      </c>
      <c r="BK6" s="340"/>
      <c r="BL6" s="341"/>
      <c r="BM6" s="497" t="s">
        <v>25</v>
      </c>
      <c r="BN6" s="497"/>
      <c r="BO6" s="497"/>
      <c r="BP6" s="497"/>
      <c r="BQ6" s="497"/>
      <c r="BR6" s="497"/>
      <c r="BS6" s="497"/>
      <c r="BT6" s="497" t="s">
        <v>26</v>
      </c>
      <c r="BU6" s="497"/>
      <c r="BV6" s="423"/>
      <c r="BW6" s="450" t="s">
        <v>115</v>
      </c>
      <c r="BX6" s="355"/>
      <c r="BY6" s="452"/>
      <c r="BZ6" s="452"/>
      <c r="CA6" s="452"/>
      <c r="CB6" s="356" t="s">
        <v>62</v>
      </c>
      <c r="CC6" s="356"/>
      <c r="CD6" s="357"/>
      <c r="CE6" s="372" t="s">
        <v>63</v>
      </c>
      <c r="CF6" s="365"/>
      <c r="CG6" s="366"/>
      <c r="CH6" s="475" t="s">
        <v>59</v>
      </c>
      <c r="CI6" s="476"/>
      <c r="CJ6" s="477"/>
      <c r="CK6" s="346" t="s">
        <v>65</v>
      </c>
      <c r="CL6" s="469" t="s">
        <v>70</v>
      </c>
      <c r="CM6" s="470"/>
      <c r="CN6" s="470"/>
      <c r="CO6" s="471" t="s">
        <v>27</v>
      </c>
      <c r="CP6" s="471"/>
      <c r="CQ6" s="471"/>
      <c r="CR6" s="472" t="s">
        <v>26</v>
      </c>
      <c r="CS6" s="340"/>
      <c r="CT6" s="340"/>
      <c r="CU6" s="355"/>
      <c r="CV6" s="459"/>
      <c r="CW6" s="459"/>
      <c r="CX6" s="459"/>
    </row>
    <row r="7" spans="2:107" ht="34.5" customHeight="1" x14ac:dyDescent="0.2">
      <c r="B7" s="382"/>
      <c r="C7" s="323"/>
      <c r="D7" s="325"/>
      <c r="E7" s="325"/>
      <c r="F7" s="486"/>
      <c r="G7" s="395"/>
      <c r="H7" s="395"/>
      <c r="I7" s="395"/>
      <c r="J7" s="489"/>
      <c r="K7" s="401"/>
      <c r="L7" s="401"/>
      <c r="M7" s="401"/>
      <c r="N7" s="448" t="s">
        <v>28</v>
      </c>
      <c r="O7" s="328"/>
      <c r="P7" s="328"/>
      <c r="Q7" s="328"/>
      <c r="R7" s="448" t="s">
        <v>29</v>
      </c>
      <c r="S7" s="328"/>
      <c r="T7" s="328"/>
      <c r="U7" s="328"/>
      <c r="V7" s="313"/>
      <c r="W7" s="313"/>
      <c r="X7" s="321"/>
      <c r="Y7" s="316"/>
      <c r="Z7" s="318"/>
      <c r="AA7" s="327"/>
      <c r="AB7" s="449"/>
      <c r="AC7" s="330"/>
      <c r="AD7" s="330"/>
      <c r="AE7" s="330"/>
      <c r="AF7" s="313"/>
      <c r="AG7" s="313"/>
      <c r="AH7" s="321"/>
      <c r="AI7" s="327"/>
      <c r="AJ7" s="327"/>
      <c r="AK7" s="327"/>
      <c r="AL7" s="465"/>
      <c r="AM7" s="413"/>
      <c r="AN7" s="414"/>
      <c r="AO7" s="449"/>
      <c r="AP7" s="330"/>
      <c r="AQ7" s="331"/>
      <c r="AR7" s="449"/>
      <c r="AS7" s="330"/>
      <c r="AT7" s="331"/>
      <c r="AU7" s="457"/>
      <c r="AV7" s="419"/>
      <c r="AW7" s="420"/>
      <c r="AX7" s="493" t="s">
        <v>30</v>
      </c>
      <c r="AY7" s="493"/>
      <c r="AZ7" s="493"/>
      <c r="BA7" s="493" t="s">
        <v>31</v>
      </c>
      <c r="BB7" s="493"/>
      <c r="BC7" s="493"/>
      <c r="BD7" s="493" t="s">
        <v>32</v>
      </c>
      <c r="BE7" s="493"/>
      <c r="BF7" s="493"/>
      <c r="BG7" s="473"/>
      <c r="BH7" s="342"/>
      <c r="BI7" s="343"/>
      <c r="BJ7" s="473"/>
      <c r="BK7" s="342"/>
      <c r="BL7" s="343"/>
      <c r="BM7" s="494" t="s">
        <v>33</v>
      </c>
      <c r="BN7" s="494"/>
      <c r="BO7" s="494"/>
      <c r="BP7" s="498" t="s">
        <v>115</v>
      </c>
      <c r="BQ7" s="478" t="s">
        <v>34</v>
      </c>
      <c r="BR7" s="478"/>
      <c r="BS7" s="478"/>
      <c r="BT7" s="497"/>
      <c r="BU7" s="497"/>
      <c r="BV7" s="423"/>
      <c r="BW7" s="450"/>
      <c r="BX7" s="355"/>
      <c r="BY7" s="452"/>
      <c r="BZ7" s="452"/>
      <c r="CA7" s="452"/>
      <c r="CB7" s="358"/>
      <c r="CC7" s="358"/>
      <c r="CD7" s="359"/>
      <c r="CE7" s="373"/>
      <c r="CF7" s="367"/>
      <c r="CG7" s="368"/>
      <c r="CH7" s="479" t="s">
        <v>60</v>
      </c>
      <c r="CI7" s="480"/>
      <c r="CJ7" s="481"/>
      <c r="CK7" s="347"/>
      <c r="CL7" s="470"/>
      <c r="CM7" s="470"/>
      <c r="CN7" s="470"/>
      <c r="CO7" s="471"/>
      <c r="CP7" s="471"/>
      <c r="CQ7" s="471"/>
      <c r="CR7" s="473"/>
      <c r="CS7" s="342"/>
      <c r="CT7" s="342"/>
      <c r="CU7" s="355"/>
      <c r="CV7" s="459"/>
      <c r="CW7" s="459"/>
      <c r="CX7" s="459"/>
    </row>
    <row r="8" spans="2:107" ht="45.75" customHeight="1" x14ac:dyDescent="0.2">
      <c r="B8" s="382"/>
      <c r="C8" s="323"/>
      <c r="D8" s="325"/>
      <c r="E8" s="325"/>
      <c r="F8" s="487"/>
      <c r="G8" s="397"/>
      <c r="H8" s="397"/>
      <c r="I8" s="397"/>
      <c r="J8" s="490"/>
      <c r="K8" s="403"/>
      <c r="L8" s="403"/>
      <c r="M8" s="403"/>
      <c r="N8" s="455"/>
      <c r="O8" s="332"/>
      <c r="P8" s="332"/>
      <c r="Q8" s="332"/>
      <c r="R8" s="455"/>
      <c r="S8" s="332"/>
      <c r="T8" s="332"/>
      <c r="U8" s="332"/>
      <c r="V8" s="313"/>
      <c r="W8" s="313"/>
      <c r="X8" s="321"/>
      <c r="Y8" s="316"/>
      <c r="Z8" s="318"/>
      <c r="AA8" s="327"/>
      <c r="AB8" s="449"/>
      <c r="AC8" s="330"/>
      <c r="AD8" s="330"/>
      <c r="AE8" s="330"/>
      <c r="AF8" s="313"/>
      <c r="AG8" s="313"/>
      <c r="AH8" s="321"/>
      <c r="AI8" s="327"/>
      <c r="AJ8" s="327"/>
      <c r="AK8" s="327"/>
      <c r="AL8" s="466"/>
      <c r="AM8" s="415"/>
      <c r="AN8" s="416"/>
      <c r="AO8" s="449"/>
      <c r="AP8" s="330"/>
      <c r="AQ8" s="331"/>
      <c r="AR8" s="455"/>
      <c r="AS8" s="332"/>
      <c r="AT8" s="333"/>
      <c r="AU8" s="458"/>
      <c r="AV8" s="421"/>
      <c r="AW8" s="422"/>
      <c r="AX8" s="493"/>
      <c r="AY8" s="493"/>
      <c r="AZ8" s="493"/>
      <c r="BA8" s="493"/>
      <c r="BB8" s="493"/>
      <c r="BC8" s="493"/>
      <c r="BD8" s="493"/>
      <c r="BE8" s="493"/>
      <c r="BF8" s="493"/>
      <c r="BG8" s="474"/>
      <c r="BH8" s="344"/>
      <c r="BI8" s="345"/>
      <c r="BJ8" s="474"/>
      <c r="BK8" s="344"/>
      <c r="BL8" s="345"/>
      <c r="BM8" s="494"/>
      <c r="BN8" s="494"/>
      <c r="BO8" s="494"/>
      <c r="BP8" s="499"/>
      <c r="BQ8" s="478"/>
      <c r="BR8" s="478"/>
      <c r="BS8" s="478"/>
      <c r="BT8" s="497"/>
      <c r="BU8" s="497"/>
      <c r="BV8" s="423"/>
      <c r="BW8" s="450"/>
      <c r="BX8" s="355"/>
      <c r="BY8" s="452"/>
      <c r="BZ8" s="452"/>
      <c r="CA8" s="452"/>
      <c r="CB8" s="360"/>
      <c r="CC8" s="360"/>
      <c r="CD8" s="361"/>
      <c r="CE8" s="495"/>
      <c r="CF8" s="369"/>
      <c r="CG8" s="370"/>
      <c r="CH8" s="482"/>
      <c r="CI8" s="384"/>
      <c r="CJ8" s="385"/>
      <c r="CK8" s="347"/>
      <c r="CL8" s="470"/>
      <c r="CM8" s="470"/>
      <c r="CN8" s="470"/>
      <c r="CO8" s="471"/>
      <c r="CP8" s="471"/>
      <c r="CQ8" s="471"/>
      <c r="CR8" s="474"/>
      <c r="CS8" s="344"/>
      <c r="CT8" s="344"/>
      <c r="CU8" s="355"/>
      <c r="CV8" s="459"/>
      <c r="CW8" s="459"/>
      <c r="CX8" s="459"/>
    </row>
    <row r="9" spans="2:107" ht="21.75" customHeight="1" x14ac:dyDescent="0.2">
      <c r="B9" s="382"/>
      <c r="C9" s="323"/>
      <c r="D9" s="325"/>
      <c r="E9" s="325"/>
      <c r="F9" s="467" t="s">
        <v>35</v>
      </c>
      <c r="G9" s="483" t="s">
        <v>109</v>
      </c>
      <c r="H9" s="484"/>
      <c r="I9" s="484"/>
      <c r="J9" s="467" t="s">
        <v>35</v>
      </c>
      <c r="K9" s="483" t="s">
        <v>109</v>
      </c>
      <c r="L9" s="484"/>
      <c r="M9" s="484"/>
      <c r="N9" s="467" t="s">
        <v>35</v>
      </c>
      <c r="O9" s="483" t="s">
        <v>109</v>
      </c>
      <c r="P9" s="484"/>
      <c r="Q9" s="484"/>
      <c r="R9" s="467" t="s">
        <v>35</v>
      </c>
      <c r="S9" s="483" t="s">
        <v>109</v>
      </c>
      <c r="T9" s="484"/>
      <c r="U9" s="484"/>
      <c r="V9" s="313"/>
      <c r="W9" s="313"/>
      <c r="X9" s="321"/>
      <c r="Y9" s="316"/>
      <c r="Z9" s="318"/>
      <c r="AA9" s="327"/>
      <c r="AB9" s="467" t="s">
        <v>35</v>
      </c>
      <c r="AC9" s="502" t="s">
        <v>109</v>
      </c>
      <c r="AD9" s="502"/>
      <c r="AE9" s="453"/>
      <c r="AF9" s="313"/>
      <c r="AG9" s="313"/>
      <c r="AH9" s="321"/>
      <c r="AI9" s="327"/>
      <c r="AJ9" s="327"/>
      <c r="AK9" s="327"/>
      <c r="AL9" s="467" t="s">
        <v>35</v>
      </c>
      <c r="AM9" s="453" t="s">
        <v>109</v>
      </c>
      <c r="AN9" s="454"/>
      <c r="AO9" s="467" t="s">
        <v>35</v>
      </c>
      <c r="AP9" s="453" t="s">
        <v>109</v>
      </c>
      <c r="AQ9" s="454"/>
      <c r="AR9" s="467" t="s">
        <v>35</v>
      </c>
      <c r="AS9" s="453" t="s">
        <v>109</v>
      </c>
      <c r="AT9" s="454"/>
      <c r="AU9" s="467" t="s">
        <v>35</v>
      </c>
      <c r="AV9" s="453" t="s">
        <v>109</v>
      </c>
      <c r="AW9" s="454"/>
      <c r="AX9" s="467" t="s">
        <v>35</v>
      </c>
      <c r="AY9" s="453" t="s">
        <v>109</v>
      </c>
      <c r="AZ9" s="454"/>
      <c r="BA9" s="467" t="s">
        <v>35</v>
      </c>
      <c r="BB9" s="453" t="s">
        <v>109</v>
      </c>
      <c r="BC9" s="454"/>
      <c r="BD9" s="467" t="s">
        <v>35</v>
      </c>
      <c r="BE9" s="453" t="s">
        <v>109</v>
      </c>
      <c r="BF9" s="454"/>
      <c r="BG9" s="501" t="s">
        <v>35</v>
      </c>
      <c r="BH9" s="502" t="s">
        <v>109</v>
      </c>
      <c r="BI9" s="502"/>
      <c r="BJ9" s="501" t="s">
        <v>35</v>
      </c>
      <c r="BK9" s="502" t="s">
        <v>109</v>
      </c>
      <c r="BL9" s="502"/>
      <c r="BM9" s="501" t="s">
        <v>35</v>
      </c>
      <c r="BN9" s="502" t="s">
        <v>109</v>
      </c>
      <c r="BO9" s="502"/>
      <c r="BP9" s="499"/>
      <c r="BQ9" s="501" t="s">
        <v>35</v>
      </c>
      <c r="BR9" s="502" t="s">
        <v>109</v>
      </c>
      <c r="BS9" s="502"/>
      <c r="BT9" s="501" t="s">
        <v>35</v>
      </c>
      <c r="BU9" s="502" t="s">
        <v>109</v>
      </c>
      <c r="BV9" s="453"/>
      <c r="BW9" s="450"/>
      <c r="BX9" s="355"/>
      <c r="BY9" s="501" t="s">
        <v>35</v>
      </c>
      <c r="BZ9" s="502" t="s">
        <v>109</v>
      </c>
      <c r="CA9" s="502"/>
      <c r="CB9" s="501" t="s">
        <v>35</v>
      </c>
      <c r="CC9" s="502" t="s">
        <v>109</v>
      </c>
      <c r="CD9" s="502"/>
      <c r="CE9" s="501" t="s">
        <v>35</v>
      </c>
      <c r="CF9" s="502" t="s">
        <v>109</v>
      </c>
      <c r="CG9" s="502"/>
      <c r="CH9" s="501" t="s">
        <v>35</v>
      </c>
      <c r="CI9" s="502" t="s">
        <v>109</v>
      </c>
      <c r="CJ9" s="502"/>
      <c r="CK9" s="505" t="s">
        <v>110</v>
      </c>
      <c r="CL9" s="501" t="s">
        <v>35</v>
      </c>
      <c r="CM9" s="502" t="s">
        <v>109</v>
      </c>
      <c r="CN9" s="502"/>
      <c r="CO9" s="501" t="s">
        <v>35</v>
      </c>
      <c r="CP9" s="502" t="s">
        <v>109</v>
      </c>
      <c r="CQ9" s="502"/>
      <c r="CR9" s="504" t="s">
        <v>35</v>
      </c>
      <c r="CS9" s="491" t="s">
        <v>109</v>
      </c>
      <c r="CT9" s="492"/>
      <c r="CU9" s="355"/>
      <c r="CV9" s="501" t="s">
        <v>35</v>
      </c>
      <c r="CW9" s="502" t="s">
        <v>109</v>
      </c>
      <c r="CX9" s="502"/>
      <c r="CY9" s="503" t="s">
        <v>111</v>
      </c>
      <c r="CZ9" s="503"/>
      <c r="DA9" s="503"/>
      <c r="DB9" s="503"/>
    </row>
    <row r="10" spans="2:107" ht="22.5" customHeight="1" x14ac:dyDescent="0.2">
      <c r="B10" s="382"/>
      <c r="C10" s="323"/>
      <c r="D10" s="326"/>
      <c r="E10" s="326"/>
      <c r="F10" s="468"/>
      <c r="G10" s="25" t="s">
        <v>114</v>
      </c>
      <c r="H10" s="24" t="s">
        <v>0</v>
      </c>
      <c r="I10" s="24" t="s">
        <v>2</v>
      </c>
      <c r="J10" s="468"/>
      <c r="K10" s="25" t="s">
        <v>114</v>
      </c>
      <c r="L10" s="24" t="s">
        <v>0</v>
      </c>
      <c r="M10" s="26" t="s">
        <v>2</v>
      </c>
      <c r="N10" s="468"/>
      <c r="O10" s="25" t="s">
        <v>114</v>
      </c>
      <c r="P10" s="4" t="s">
        <v>0</v>
      </c>
      <c r="Q10" s="26" t="s">
        <v>2</v>
      </c>
      <c r="R10" s="468"/>
      <c r="S10" s="25" t="s">
        <v>114</v>
      </c>
      <c r="T10" s="4" t="s">
        <v>0</v>
      </c>
      <c r="U10" s="38" t="s">
        <v>2</v>
      </c>
      <c r="V10" s="313"/>
      <c r="W10" s="313"/>
      <c r="X10" s="321"/>
      <c r="Y10" s="316"/>
      <c r="Z10" s="318"/>
      <c r="AA10" s="327"/>
      <c r="AB10" s="468"/>
      <c r="AC10" s="25" t="s">
        <v>114</v>
      </c>
      <c r="AD10" s="4" t="s">
        <v>0</v>
      </c>
      <c r="AE10" s="38" t="s">
        <v>2</v>
      </c>
      <c r="AF10" s="313"/>
      <c r="AG10" s="313"/>
      <c r="AH10" s="321"/>
      <c r="AI10" s="327"/>
      <c r="AJ10" s="327"/>
      <c r="AK10" s="327"/>
      <c r="AL10" s="468"/>
      <c r="AM10" s="25" t="s">
        <v>114</v>
      </c>
      <c r="AN10" s="4" t="s">
        <v>0</v>
      </c>
      <c r="AO10" s="468"/>
      <c r="AP10" s="25" t="s">
        <v>114</v>
      </c>
      <c r="AQ10" s="4" t="s">
        <v>0</v>
      </c>
      <c r="AR10" s="468"/>
      <c r="AS10" s="25" t="s">
        <v>114</v>
      </c>
      <c r="AT10" s="4" t="s">
        <v>0</v>
      </c>
      <c r="AU10" s="468"/>
      <c r="AV10" s="25" t="s">
        <v>114</v>
      </c>
      <c r="AW10" s="4" t="s">
        <v>0</v>
      </c>
      <c r="AX10" s="468"/>
      <c r="AY10" s="25" t="s">
        <v>114</v>
      </c>
      <c r="AZ10" s="4" t="s">
        <v>0</v>
      </c>
      <c r="BA10" s="468"/>
      <c r="BB10" s="25" t="s">
        <v>114</v>
      </c>
      <c r="BC10" s="4" t="s">
        <v>0</v>
      </c>
      <c r="BD10" s="468"/>
      <c r="BE10" s="25" t="s">
        <v>71</v>
      </c>
      <c r="BF10" s="13" t="s">
        <v>0</v>
      </c>
      <c r="BG10" s="501"/>
      <c r="BH10" s="25" t="s">
        <v>114</v>
      </c>
      <c r="BI10" s="13" t="s">
        <v>0</v>
      </c>
      <c r="BJ10" s="501"/>
      <c r="BK10" s="25" t="s">
        <v>114</v>
      </c>
      <c r="BL10" s="13" t="s">
        <v>0</v>
      </c>
      <c r="BM10" s="501"/>
      <c r="BN10" s="25" t="s">
        <v>114</v>
      </c>
      <c r="BO10" s="13" t="s">
        <v>0</v>
      </c>
      <c r="BP10" s="500"/>
      <c r="BQ10" s="501"/>
      <c r="BR10" s="25" t="s">
        <v>114</v>
      </c>
      <c r="BS10" s="13" t="s">
        <v>0</v>
      </c>
      <c r="BT10" s="501"/>
      <c r="BU10" s="25" t="s">
        <v>114</v>
      </c>
      <c r="BV10" s="14" t="s">
        <v>0</v>
      </c>
      <c r="BW10" s="450"/>
      <c r="BX10" s="14"/>
      <c r="BY10" s="501"/>
      <c r="BZ10" s="25" t="s">
        <v>114</v>
      </c>
      <c r="CA10" s="13" t="s">
        <v>0</v>
      </c>
      <c r="CB10" s="501"/>
      <c r="CC10" s="25" t="s">
        <v>114</v>
      </c>
      <c r="CD10" s="4" t="s">
        <v>0</v>
      </c>
      <c r="CE10" s="501"/>
      <c r="CF10" s="25" t="s">
        <v>114</v>
      </c>
      <c r="CG10" s="13" t="s">
        <v>0</v>
      </c>
      <c r="CH10" s="501"/>
      <c r="CI10" s="25" t="s">
        <v>114</v>
      </c>
      <c r="CJ10" s="13" t="s">
        <v>0</v>
      </c>
      <c r="CK10" s="505"/>
      <c r="CL10" s="501"/>
      <c r="CM10" s="25" t="s">
        <v>114</v>
      </c>
      <c r="CN10" s="13" t="s">
        <v>0</v>
      </c>
      <c r="CO10" s="501"/>
      <c r="CP10" s="25" t="s">
        <v>114</v>
      </c>
      <c r="CQ10" s="13" t="s">
        <v>0</v>
      </c>
      <c r="CR10" s="504"/>
      <c r="CS10" s="25" t="s">
        <v>71</v>
      </c>
      <c r="CT10" s="13" t="s">
        <v>0</v>
      </c>
      <c r="CU10" s="13"/>
      <c r="CV10" s="501"/>
      <c r="CW10" s="25" t="s">
        <v>114</v>
      </c>
      <c r="CX10" s="13" t="s">
        <v>0</v>
      </c>
      <c r="CY10" s="25" t="s">
        <v>112</v>
      </c>
      <c r="CZ10" s="25" t="s">
        <v>114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317"/>
      <c r="Z11" s="319"/>
      <c r="AA11" s="383"/>
      <c r="AB11" s="17">
        <v>20</v>
      </c>
      <c r="AC11" s="17">
        <v>21</v>
      </c>
      <c r="AD11" s="17">
        <v>22</v>
      </c>
      <c r="AE11" s="18">
        <v>23</v>
      </c>
      <c r="AF11" s="45"/>
      <c r="AG11" s="314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114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58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74" t="s">
        <v>3</v>
      </c>
      <c r="C23" s="375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Ekamut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Xanum Petrosyan</cp:lastModifiedBy>
  <cp:lastPrinted>2024-11-15T08:11:47Z</cp:lastPrinted>
  <dcterms:created xsi:type="dcterms:W3CDTF">2002-03-15T09:46:46Z</dcterms:created>
  <dcterms:modified xsi:type="dcterms:W3CDTF">2024-12-12T07:38:47Z</dcterms:modified>
</cp:coreProperties>
</file>