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30.09.2024\"/>
    </mc:Choice>
  </mc:AlternateContent>
  <xr:revisionPtr revIDLastSave="0" documentId="13_ncr:1_{1F06DB08-E7E4-4918-A66D-2AFBD3FF71F4}" xr6:coauthVersionLast="45" xr6:coauthVersionMax="45" xr10:uidLastSave="{00000000-0000-0000-0000-000000000000}"/>
  <bookViews>
    <workbookView xWindow="-120" yWindow="-120" windowWidth="21840" windowHeight="13140" tabRatio="535" xr2:uid="{00000000-000D-0000-FFFF-FFFF00000000}"/>
  </bookViews>
  <sheets>
    <sheet name="Ekamut" sheetId="15" r:id="rId1"/>
    <sheet name="Mutqer11" sheetId="14" state="hidden" r:id="rId2"/>
    <sheet name="Лист1" sheetId="16" state="hidden" r:id="rId3"/>
    <sheet name="Лист2" sheetId="17" state="hidden" r:id="rId4"/>
    <sheet name="Лист3" sheetId="18" state="hidden" r:id="rId5"/>
    <sheet name="Лист5" sheetId="20" state="hidden" r:id="rId6"/>
    <sheet name="Лист4" sheetId="21" state="hidden" r:id="rId7"/>
  </sheets>
  <definedNames>
    <definedName name="_xlnm.Print_Titles" localSheetId="0">Ekamut!$A:$B,Ekamut!$2:$6</definedName>
    <definedName name="_xlnm.Print_Titles" localSheetId="1">Mutqer11!$B:$B</definedName>
    <definedName name="_xlnm.Print_Titles" localSheetId="6">Лист4!$B:$B</definedName>
    <definedName name="_xlnm.Print_Titles" localSheetId="5">Лист5!$A:$B,Лист5!$5:$7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M6" i="15" l="1"/>
  <c r="DA6" i="15" s="1"/>
  <c r="DH7" i="15" l="1"/>
  <c r="DI7" i="15"/>
  <c r="DJ7" i="15"/>
  <c r="DH8" i="15"/>
  <c r="DI8" i="15"/>
  <c r="DJ8" i="15"/>
  <c r="DH9" i="15"/>
  <c r="DI9" i="15"/>
  <c r="DJ9" i="15"/>
  <c r="DH10" i="15"/>
  <c r="DI10" i="15"/>
  <c r="DJ10" i="15"/>
  <c r="DH11" i="15"/>
  <c r="DI11" i="15"/>
  <c r="DJ11" i="15"/>
  <c r="DH12" i="15"/>
  <c r="DI12" i="15"/>
  <c r="DJ12" i="15"/>
  <c r="DH13" i="15"/>
  <c r="DI13" i="15"/>
  <c r="DJ13" i="15"/>
  <c r="DH14" i="15"/>
  <c r="DI14" i="15"/>
  <c r="DJ14" i="15"/>
  <c r="DH15" i="15"/>
  <c r="DI15" i="15"/>
  <c r="DJ15" i="15"/>
  <c r="DH16" i="15"/>
  <c r="DI16" i="15"/>
  <c r="DJ16" i="15"/>
  <c r="DH17" i="15"/>
  <c r="DI17" i="15"/>
  <c r="DJ17" i="15"/>
  <c r="DT18" i="15" l="1"/>
  <c r="DU18" i="15"/>
  <c r="DS18" i="15"/>
  <c r="DE18" i="15" l="1"/>
  <c r="DE20" i="15" s="1"/>
  <c r="DF18" i="15"/>
  <c r="DF20" i="15" s="1"/>
  <c r="AJ7" i="15" l="1"/>
  <c r="AG8" i="15"/>
  <c r="AH8" i="15"/>
  <c r="AG9" i="15"/>
  <c r="AH9" i="15"/>
  <c r="AG10" i="15"/>
  <c r="AH10" i="15"/>
  <c r="AG11" i="15"/>
  <c r="AH11" i="15"/>
  <c r="AG12" i="15"/>
  <c r="AH12" i="15"/>
  <c r="AG13" i="15"/>
  <c r="AH13" i="15"/>
  <c r="AG14" i="15"/>
  <c r="AH14" i="15"/>
  <c r="AG15" i="15"/>
  <c r="AH15" i="15"/>
  <c r="AG16" i="15"/>
  <c r="AH16" i="15"/>
  <c r="AG17" i="15"/>
  <c r="AH17" i="15"/>
  <c r="AH7" i="15"/>
  <c r="AM8" i="15"/>
  <c r="AN8" i="15"/>
  <c r="AO8" i="15"/>
  <c r="AM9" i="15"/>
  <c r="AN9" i="15"/>
  <c r="AO9" i="15"/>
  <c r="AM10" i="15"/>
  <c r="AN10" i="15"/>
  <c r="AO10" i="15"/>
  <c r="AM11" i="15"/>
  <c r="AN11" i="15"/>
  <c r="AO11" i="15"/>
  <c r="AM12" i="15"/>
  <c r="AN12" i="15"/>
  <c r="AO12" i="15"/>
  <c r="AM13" i="15"/>
  <c r="AN13" i="15"/>
  <c r="AO13" i="15"/>
  <c r="AM14" i="15"/>
  <c r="AN14" i="15"/>
  <c r="AO14" i="15"/>
  <c r="AM15" i="15"/>
  <c r="AN15" i="15"/>
  <c r="AO15" i="15"/>
  <c r="AM16" i="15"/>
  <c r="AN16" i="15"/>
  <c r="AO16" i="15"/>
  <c r="AM17" i="15"/>
  <c r="AN17" i="15"/>
  <c r="AO17" i="15"/>
  <c r="AN7" i="15"/>
  <c r="AO7" i="15"/>
  <c r="AM7" i="15"/>
  <c r="AF8" i="15"/>
  <c r="AF9" i="15"/>
  <c r="AF10" i="15"/>
  <c r="AF11" i="15"/>
  <c r="AF12" i="15"/>
  <c r="AF13" i="15"/>
  <c r="AF14" i="15"/>
  <c r="AF15" i="15"/>
  <c r="AF16" i="15"/>
  <c r="AF17" i="15"/>
  <c r="AG7" i="15"/>
  <c r="AF7" i="15"/>
  <c r="BH18" i="15"/>
  <c r="BI18" i="15"/>
  <c r="AE5" i="15"/>
  <c r="AS5" i="15" s="1"/>
  <c r="BG5" i="15" s="1"/>
  <c r="BU5" i="15" s="1"/>
  <c r="CI5" i="15" s="1"/>
  <c r="CW5" i="15" s="1"/>
  <c r="DK5" i="15" s="1"/>
  <c r="ED5" i="15" s="1"/>
  <c r="AD5" i="15"/>
  <c r="AR5" i="15" s="1"/>
  <c r="BF5" i="15" s="1"/>
  <c r="BT5" i="15" s="1"/>
  <c r="CH5" i="15" s="1"/>
  <c r="CV5" i="15" s="1"/>
  <c r="DJ5" i="15" s="1"/>
  <c r="EC5" i="15" s="1"/>
  <c r="Y5" i="15"/>
  <c r="AM5" i="15" s="1"/>
  <c r="BA5" i="15" s="1"/>
  <c r="BO5" i="15" s="1"/>
  <c r="CC5" i="15" s="1"/>
  <c r="CQ5" i="15" s="1"/>
  <c r="DE5" i="15" s="1"/>
  <c r="DS5" i="15" s="1"/>
  <c r="R5" i="15"/>
  <c r="AF5" i="15" s="1"/>
  <c r="AT5" i="15" s="1"/>
  <c r="BH5" i="15" s="1"/>
  <c r="BV5" i="15" s="1"/>
  <c r="CJ5" i="15" s="1"/>
  <c r="CX5" i="15" s="1"/>
  <c r="DL5" i="15" s="1"/>
  <c r="DX18" i="15"/>
  <c r="DY18" i="15"/>
  <c r="DZ18" i="15"/>
  <c r="P7" i="15" l="1"/>
  <c r="AD12" i="15" l="1"/>
  <c r="AE13" i="15" l="1"/>
  <c r="AD13" i="15"/>
  <c r="DK17" i="15" l="1"/>
  <c r="O17" i="15"/>
  <c r="P9" i="15"/>
  <c r="AE15" i="15" l="1"/>
  <c r="AE11" i="15" l="1"/>
  <c r="ED11" i="15"/>
  <c r="BU15" i="15" l="1"/>
  <c r="ED13" i="15" l="1"/>
  <c r="P13" i="15"/>
  <c r="BG15" i="15"/>
  <c r="O15" i="15"/>
  <c r="AE8" i="15" l="1"/>
  <c r="AE12" i="15" l="1"/>
  <c r="BT12" i="15"/>
  <c r="O16" i="15" l="1"/>
  <c r="O14" i="15"/>
  <c r="O13" i="15"/>
  <c r="O12" i="15"/>
  <c r="O11" i="15"/>
  <c r="O8" i="15"/>
  <c r="AD17" i="15" l="1"/>
  <c r="AD11" i="15" l="1"/>
  <c r="AJ14" i="15" l="1"/>
  <c r="CB7" i="15" l="1"/>
  <c r="CA7" i="15"/>
  <c r="AZ7" i="15" l="1"/>
  <c r="AY7" i="15"/>
  <c r="AC7" i="15"/>
  <c r="AB7" i="15"/>
  <c r="X7" i="15"/>
  <c r="U7" i="15"/>
  <c r="W7" i="15"/>
  <c r="N7" i="15"/>
  <c r="M7" i="15"/>
  <c r="I7" i="15"/>
  <c r="H7" i="15"/>
  <c r="EB7" i="15" l="1"/>
  <c r="EA7" i="15"/>
  <c r="DR7" i="15"/>
  <c r="DQ7" i="15"/>
  <c r="DD7" i="15"/>
  <c r="DC7" i="15"/>
  <c r="CG7" i="15"/>
  <c r="CF7" i="15"/>
  <c r="BN7" i="15"/>
  <c r="BM7" i="15"/>
  <c r="BG7" i="15"/>
  <c r="BE7" i="15"/>
  <c r="BD7" i="15"/>
  <c r="AW7" i="15"/>
  <c r="Y6" i="15"/>
  <c r="AM6" i="15" s="1"/>
  <c r="BA6" i="15" s="1"/>
  <c r="BO6" i="15" s="1"/>
  <c r="CC6" i="15" s="1"/>
  <c r="CQ6" i="15" s="1"/>
  <c r="DE6" i="15" s="1"/>
  <c r="DS6" i="15" s="1"/>
  <c r="I8" i="15"/>
  <c r="I9" i="15"/>
  <c r="I10" i="15"/>
  <c r="I11" i="15"/>
  <c r="I12" i="15"/>
  <c r="I13" i="15"/>
  <c r="I14" i="15"/>
  <c r="I15" i="15"/>
  <c r="I16" i="15"/>
  <c r="I17" i="15"/>
  <c r="F7" i="15"/>
  <c r="M6" i="15"/>
  <c r="W6" i="15" s="1"/>
  <c r="AB6" i="15" s="1"/>
  <c r="AK6" i="15" s="1"/>
  <c r="AP6" i="15" s="1"/>
  <c r="AY6" i="15" s="1"/>
  <c r="BD6" i="15" s="1"/>
  <c r="BM6" i="15" s="1"/>
  <c r="BR6" i="15" s="1"/>
  <c r="CF6" i="15" s="1"/>
  <c r="N6" i="15"/>
  <c r="X6" i="15" s="1"/>
  <c r="AC6" i="15" s="1"/>
  <c r="AL6" i="15" s="1"/>
  <c r="AQ6" i="15" s="1"/>
  <c r="AZ6" i="15" s="1"/>
  <c r="BE6" i="15" s="1"/>
  <c r="BN6" i="15" s="1"/>
  <c r="BS6" i="15" s="1"/>
  <c r="CG6" i="15" s="1"/>
  <c r="X13" i="15"/>
  <c r="W13" i="15"/>
  <c r="AC8" i="15"/>
  <c r="AC9" i="15"/>
  <c r="AC10" i="15"/>
  <c r="AC11" i="15"/>
  <c r="AC12" i="15"/>
  <c r="AC13" i="15"/>
  <c r="AC14" i="15"/>
  <c r="AC15" i="15"/>
  <c r="AC16" i="15"/>
  <c r="AC17" i="15"/>
  <c r="AB8" i="15"/>
  <c r="AB9" i="15"/>
  <c r="AB10" i="15"/>
  <c r="AB11" i="15"/>
  <c r="AB12" i="15"/>
  <c r="AB13" i="15"/>
  <c r="AB14" i="15"/>
  <c r="AB15" i="15"/>
  <c r="AB16" i="15"/>
  <c r="AB17" i="15"/>
  <c r="K6" i="15"/>
  <c r="T6" i="15" s="1"/>
  <c r="Z6" i="15" s="1"/>
  <c r="AH6" i="15" s="1"/>
  <c r="AN6" i="15" s="1"/>
  <c r="AV6" i="15" s="1"/>
  <c r="BB6" i="15" s="1"/>
  <c r="BJ6" i="15" s="1"/>
  <c r="BP6" i="15" s="1"/>
  <c r="L6" i="15"/>
  <c r="V6" i="15" s="1"/>
  <c r="AA6" i="15" s="1"/>
  <c r="AJ6" i="15" s="1"/>
  <c r="AO6" i="15" s="1"/>
  <c r="AX6" i="15" s="1"/>
  <c r="BC6" i="15" s="1"/>
  <c r="BL6" i="15" s="1"/>
  <c r="BQ6" i="15" s="1"/>
  <c r="CE6" i="15" s="1"/>
  <c r="CD6" i="15" l="1"/>
  <c r="CL6" i="15" s="1"/>
  <c r="BX6" i="15"/>
  <c r="CB6" i="15"/>
  <c r="CP6" i="15"/>
  <c r="CU6" i="15" s="1"/>
  <c r="DD6" i="15" s="1"/>
  <c r="DI6" i="15" s="1"/>
  <c r="CA6" i="15"/>
  <c r="CO6" i="15"/>
  <c r="CT6" i="15" s="1"/>
  <c r="DC6" i="15" s="1"/>
  <c r="DH6" i="15" s="1"/>
  <c r="BZ6" i="15"/>
  <c r="CN6" i="15"/>
  <c r="CS6" i="15" s="1"/>
  <c r="DB6" i="15" s="1"/>
  <c r="DG6" i="15" s="1"/>
  <c r="DY20" i="15"/>
  <c r="DX20" i="15"/>
  <c r="DP18" i="15"/>
  <c r="DP20" i="15" s="1"/>
  <c r="DN18" i="15"/>
  <c r="DM18" i="15"/>
  <c r="DM20" i="15" s="1"/>
  <c r="DL18" i="15"/>
  <c r="DL20" i="15" s="1"/>
  <c r="DG18" i="15"/>
  <c r="DG20" i="15" s="1"/>
  <c r="DB18" i="15"/>
  <c r="DB20" i="15" s="1"/>
  <c r="CZ18" i="15"/>
  <c r="CZ20" i="15" s="1"/>
  <c r="CY18" i="15"/>
  <c r="CY20" i="15" s="1"/>
  <c r="CX18" i="15"/>
  <c r="CS18" i="15"/>
  <c r="CR18" i="15"/>
  <c r="CR20" i="15" s="1"/>
  <c r="CQ18" i="15"/>
  <c r="CQ20" i="15" s="1"/>
  <c r="CM17" i="15"/>
  <c r="CN18" i="15"/>
  <c r="CN20" i="15" s="1"/>
  <c r="CL18" i="15"/>
  <c r="CL20" i="15" s="1"/>
  <c r="CK18" i="15"/>
  <c r="CK20" i="15" s="1"/>
  <c r="CJ18" i="15"/>
  <c r="CJ20" i="15" s="1"/>
  <c r="CG17" i="15"/>
  <c r="CH17" i="15"/>
  <c r="CI17" i="15"/>
  <c r="CE18" i="15"/>
  <c r="CE20" i="15" s="1"/>
  <c r="CD18" i="15"/>
  <c r="CD20" i="15" s="1"/>
  <c r="CC18" i="15"/>
  <c r="CC20" i="15" s="1"/>
  <c r="BZ18" i="15"/>
  <c r="BZ20" i="15" s="1"/>
  <c r="BW18" i="15"/>
  <c r="BW20" i="15" s="1"/>
  <c r="BX18" i="15"/>
  <c r="BV18" i="15"/>
  <c r="BV20" i="15" s="1"/>
  <c r="BQ18" i="15"/>
  <c r="BP18" i="15"/>
  <c r="BP20" i="15" s="1"/>
  <c r="BO18" i="15"/>
  <c r="BO20" i="15" s="1"/>
  <c r="BL18" i="15"/>
  <c r="BL20" i="15" s="1"/>
  <c r="BJ18" i="15"/>
  <c r="BJ20" i="15" s="1"/>
  <c r="BI20" i="15"/>
  <c r="BH20" i="15"/>
  <c r="BG17" i="15"/>
  <c r="BB18" i="15"/>
  <c r="BB20" i="15" s="1"/>
  <c r="BC18" i="15"/>
  <c r="BA18" i="15"/>
  <c r="AX18" i="15"/>
  <c r="AX20" i="15" s="1"/>
  <c r="AW17" i="15"/>
  <c r="AU18" i="15"/>
  <c r="AU20" i="15" s="1"/>
  <c r="AV18" i="15"/>
  <c r="AV20" i="15" s="1"/>
  <c r="AT18" i="15"/>
  <c r="AT20" i="15" s="1"/>
  <c r="AJ17" i="15"/>
  <c r="AD16" i="15"/>
  <c r="Z18" i="15"/>
  <c r="Z20" i="15" s="1"/>
  <c r="AA18" i="15"/>
  <c r="AA20" i="15" s="1"/>
  <c r="Y18" i="15"/>
  <c r="Y20" i="15" s="1"/>
  <c r="X17" i="15"/>
  <c r="W17" i="15"/>
  <c r="V18" i="15"/>
  <c r="R18" i="15"/>
  <c r="R20" i="15" s="1"/>
  <c r="T18" i="15"/>
  <c r="T20" i="15" s="1"/>
  <c r="S18" i="15"/>
  <c r="Q18" i="15"/>
  <c r="Q20" i="15" s="1"/>
  <c r="K18" i="15"/>
  <c r="L18" i="15"/>
  <c r="L20" i="15" s="1"/>
  <c r="J18" i="15"/>
  <c r="E18" i="15"/>
  <c r="E20" i="15" s="1"/>
  <c r="CM7" i="15"/>
  <c r="BK17" i="15"/>
  <c r="CR6" i="15" l="1"/>
  <c r="DF6" i="15" s="1"/>
  <c r="DT6" i="15" s="1"/>
  <c r="CZ6" i="15"/>
  <c r="DN6" i="15" s="1"/>
  <c r="DA18" i="15"/>
  <c r="DQ18" i="15"/>
  <c r="CP20" i="15"/>
  <c r="BK20" i="15"/>
  <c r="DO20" i="15"/>
  <c r="AW20" i="15"/>
  <c r="V20" i="15"/>
  <c r="X20" i="15" s="1"/>
  <c r="W18" i="15"/>
  <c r="U18" i="15"/>
  <c r="AD20" i="15"/>
  <c r="AW18" i="15"/>
  <c r="BF18" i="15"/>
  <c r="BT20" i="15"/>
  <c r="DD18" i="15"/>
  <c r="BK18" i="15"/>
  <c r="CX20" i="15"/>
  <c r="DA20" i="15" s="1"/>
  <c r="DO18" i="15"/>
  <c r="S20" i="15"/>
  <c r="U20" i="15" s="1"/>
  <c r="CM20" i="15"/>
  <c r="DR20" i="15"/>
  <c r="BY18" i="15"/>
  <c r="BY20" i="15"/>
  <c r="CB20" i="15"/>
  <c r="CB18" i="15"/>
  <c r="CM18" i="15"/>
  <c r="CV20" i="15"/>
  <c r="DR18" i="15"/>
  <c r="X18" i="15"/>
  <c r="DR6" i="15"/>
  <c r="EB6" i="15" s="1"/>
  <c r="DW6" i="15"/>
  <c r="DQ6" i="15"/>
  <c r="EA6" i="15" s="1"/>
  <c r="DV6" i="15"/>
  <c r="DP6" i="15"/>
  <c r="DU6" i="15"/>
  <c r="BD18" i="15"/>
  <c r="DN20" i="15"/>
  <c r="DQ20" i="15" s="1"/>
  <c r="DC20" i="15"/>
  <c r="DC18" i="15"/>
  <c r="CW18" i="15"/>
  <c r="CO20" i="15"/>
  <c r="CP18" i="15"/>
  <c r="CO18" i="15"/>
  <c r="CA18" i="15"/>
  <c r="CI20" i="15"/>
  <c r="BX20" i="15"/>
  <c r="CA20" i="15" s="1"/>
  <c r="BN20" i="15"/>
  <c r="BM20" i="15"/>
  <c r="BM18" i="15"/>
  <c r="BN18" i="15"/>
  <c r="AY20" i="15"/>
  <c r="AZ20" i="15"/>
  <c r="AY18" i="15"/>
  <c r="AZ18" i="15"/>
  <c r="DH20" i="15"/>
  <c r="EA18" i="15"/>
  <c r="DI20" i="15"/>
  <c r="BR18" i="15"/>
  <c r="DZ20" i="15"/>
  <c r="EA20" i="15" s="1"/>
  <c r="BC20" i="15"/>
  <c r="BG20" i="15" s="1"/>
  <c r="AD18" i="15"/>
  <c r="EB18" i="15"/>
  <c r="DH18" i="15"/>
  <c r="DK20" i="15"/>
  <c r="DK18" i="15"/>
  <c r="CV18" i="15"/>
  <c r="CI18" i="15"/>
  <c r="BU18" i="15"/>
  <c r="BT18" i="15"/>
  <c r="M18" i="15"/>
  <c r="N18" i="15"/>
  <c r="DJ18" i="15"/>
  <c r="DI18" i="15"/>
  <c r="CU18" i="15"/>
  <c r="CS20" i="15"/>
  <c r="CT18" i="15"/>
  <c r="CH20" i="15"/>
  <c r="CG20" i="15"/>
  <c r="CH18" i="15"/>
  <c r="CG18" i="15"/>
  <c r="CF18" i="15"/>
  <c r="CF20" i="15"/>
  <c r="BS18" i="15"/>
  <c r="BQ20" i="15"/>
  <c r="BA20" i="15"/>
  <c r="BF20" i="15" s="1"/>
  <c r="BE18" i="15"/>
  <c r="BG18" i="15"/>
  <c r="AB20" i="15"/>
  <c r="AC20" i="15"/>
  <c r="AB18" i="15"/>
  <c r="AC18" i="15"/>
  <c r="K20" i="15"/>
  <c r="M20" i="15" s="1"/>
  <c r="J20" i="15"/>
  <c r="DD20" i="15" l="1"/>
  <c r="W20" i="15"/>
  <c r="DJ20" i="15"/>
  <c r="EB20" i="15"/>
  <c r="BE20" i="15"/>
  <c r="BD20" i="15"/>
  <c r="CW20" i="15"/>
  <c r="CU20" i="15"/>
  <c r="CT20" i="15"/>
  <c r="BU20" i="15"/>
  <c r="BS20" i="15"/>
  <c r="BR20" i="15"/>
  <c r="N20" i="15"/>
  <c r="BK16" i="15"/>
  <c r="BK15" i="15"/>
  <c r="BK14" i="15" l="1"/>
  <c r="BK13" i="15"/>
  <c r="BK12" i="15" l="1"/>
  <c r="BK11" i="15"/>
  <c r="BG10" i="15"/>
  <c r="BG11" i="15"/>
  <c r="BK10" i="15" l="1"/>
  <c r="BK9" i="15" l="1"/>
  <c r="BK7" i="15"/>
  <c r="AR17" i="15" l="1"/>
  <c r="AW16" i="15" l="1"/>
  <c r="AY15" i="15"/>
  <c r="AW15" i="15"/>
  <c r="AW14" i="15" l="1"/>
  <c r="AW13" i="15"/>
  <c r="AW12" i="15" l="1"/>
  <c r="G18" i="15"/>
  <c r="D18" i="15"/>
  <c r="C18" i="15"/>
  <c r="O18" i="15" s="1"/>
  <c r="AJ11" i="15"/>
  <c r="AY11" i="15"/>
  <c r="AZ11" i="15"/>
  <c r="AW11" i="15"/>
  <c r="D20" i="15" l="1"/>
  <c r="F18" i="15"/>
  <c r="I18" i="15"/>
  <c r="H18" i="15"/>
  <c r="C20" i="15"/>
  <c r="O20" i="15" s="1"/>
  <c r="G20" i="15"/>
  <c r="AO20" i="15"/>
  <c r="AO18" i="15"/>
  <c r="F20" i="15" l="1"/>
  <c r="I20" i="15"/>
  <c r="H20" i="15"/>
  <c r="AJ10" i="15" l="1"/>
  <c r="AY10" i="15"/>
  <c r="AZ10" i="15"/>
  <c r="AW10" i="15"/>
  <c r="AW9" i="15" l="1"/>
  <c r="ED15" i="15" l="1"/>
  <c r="EC15" i="15"/>
  <c r="EB15" i="15"/>
  <c r="EA15" i="15"/>
  <c r="ED14" i="15"/>
  <c r="EC14" i="15"/>
  <c r="EB14" i="15"/>
  <c r="EA14" i="15"/>
  <c r="EC13" i="15"/>
  <c r="EB13" i="15"/>
  <c r="EA13" i="15"/>
  <c r="ED12" i="15"/>
  <c r="EC12" i="15"/>
  <c r="EB12" i="15"/>
  <c r="EA12" i="15"/>
  <c r="EC11" i="15"/>
  <c r="EB11" i="15"/>
  <c r="EA11" i="15"/>
  <c r="ED10" i="15"/>
  <c r="EC10" i="15"/>
  <c r="EB10" i="15"/>
  <c r="EA10" i="15"/>
  <c r="ED9" i="15"/>
  <c r="EC9" i="15"/>
  <c r="EB9" i="15"/>
  <c r="EA9" i="15"/>
  <c r="ED8" i="15"/>
  <c r="EC8" i="15"/>
  <c r="EB8" i="15"/>
  <c r="EA8" i="15"/>
  <c r="ED7" i="15"/>
  <c r="EC7" i="15"/>
  <c r="DW15" i="15"/>
  <c r="DV15" i="15"/>
  <c r="DW14" i="15"/>
  <c r="DV14" i="15"/>
  <c r="DW13" i="15"/>
  <c r="DV13" i="15"/>
  <c r="DW12" i="15"/>
  <c r="DV12" i="15"/>
  <c r="DW11" i="15"/>
  <c r="DV11" i="15"/>
  <c r="DW10" i="15"/>
  <c r="DV10" i="15"/>
  <c r="DW9" i="15"/>
  <c r="DV9" i="15"/>
  <c r="DW8" i="15"/>
  <c r="DV8" i="15"/>
  <c r="DW7" i="15"/>
  <c r="DV7" i="15"/>
  <c r="DR15" i="15"/>
  <c r="DQ15" i="15"/>
  <c r="DR14" i="15"/>
  <c r="DQ14" i="15"/>
  <c r="DR13" i="15"/>
  <c r="DQ13" i="15"/>
  <c r="DR12" i="15"/>
  <c r="DQ12" i="15"/>
  <c r="DR11" i="15"/>
  <c r="DQ11" i="15"/>
  <c r="DR10" i="15"/>
  <c r="DQ10" i="15"/>
  <c r="DR9" i="15"/>
  <c r="DQ9" i="15"/>
  <c r="DR8" i="15"/>
  <c r="DQ8" i="15"/>
  <c r="DO15" i="15"/>
  <c r="DO14" i="15"/>
  <c r="DO13" i="15"/>
  <c r="DO12" i="15"/>
  <c r="DO11" i="15"/>
  <c r="DO10" i="15"/>
  <c r="DO9" i="15"/>
  <c r="DO8" i="15"/>
  <c r="DO7" i="15"/>
  <c r="DK15" i="15"/>
  <c r="DK14" i="15"/>
  <c r="DK13" i="15"/>
  <c r="DK12" i="15"/>
  <c r="DK11" i="15"/>
  <c r="DK10" i="15"/>
  <c r="DK9" i="15"/>
  <c r="DK8" i="15"/>
  <c r="DK7" i="15"/>
  <c r="DD15" i="15"/>
  <c r="DC15" i="15"/>
  <c r="DD14" i="15"/>
  <c r="DC14" i="15"/>
  <c r="DD13" i="15"/>
  <c r="DC13" i="15"/>
  <c r="DD12" i="15"/>
  <c r="DC12" i="15"/>
  <c r="DD11" i="15"/>
  <c r="DC11" i="15"/>
  <c r="DD10" i="15"/>
  <c r="DC10" i="15"/>
  <c r="DD9" i="15"/>
  <c r="DC9" i="15"/>
  <c r="DD8" i="15"/>
  <c r="DC8" i="15"/>
  <c r="DA15" i="15"/>
  <c r="DA14" i="15"/>
  <c r="DA13" i="15"/>
  <c r="DA12" i="15"/>
  <c r="DA11" i="15"/>
  <c r="DA10" i="15"/>
  <c r="DA9" i="15"/>
  <c r="DA8" i="15"/>
  <c r="DA7" i="15"/>
  <c r="CW15" i="15"/>
  <c r="CV15" i="15"/>
  <c r="CU15" i="15"/>
  <c r="CT15" i="15"/>
  <c r="CW14" i="15"/>
  <c r="CV14" i="15"/>
  <c r="CU14" i="15"/>
  <c r="CT14" i="15"/>
  <c r="CW13" i="15"/>
  <c r="CV13" i="15"/>
  <c r="CU13" i="15"/>
  <c r="CT13" i="15"/>
  <c r="CW12" i="15"/>
  <c r="CV12" i="15"/>
  <c r="CU12" i="15"/>
  <c r="CT12" i="15"/>
  <c r="CW11" i="15"/>
  <c r="CV11" i="15"/>
  <c r="CU11" i="15"/>
  <c r="CT11" i="15"/>
  <c r="CW10" i="15"/>
  <c r="CV10" i="15"/>
  <c r="CU10" i="15"/>
  <c r="CT10" i="15"/>
  <c r="CW9" i="15"/>
  <c r="CV9" i="15"/>
  <c r="CU9" i="15"/>
  <c r="CT9" i="15"/>
  <c r="CW8" i="15"/>
  <c r="CV8" i="15"/>
  <c r="CU8" i="15"/>
  <c r="CT8" i="15"/>
  <c r="CW7" i="15"/>
  <c r="CV7" i="15"/>
  <c r="CU7" i="15"/>
  <c r="CT7" i="15"/>
  <c r="CP15" i="15"/>
  <c r="CO15" i="15"/>
  <c r="CP14" i="15"/>
  <c r="CO14" i="15"/>
  <c r="CP13" i="15"/>
  <c r="CO13" i="15"/>
  <c r="CP12" i="15"/>
  <c r="CO12" i="15"/>
  <c r="CP11" i="15"/>
  <c r="CO11" i="15"/>
  <c r="CP10" i="15"/>
  <c r="CO10" i="15"/>
  <c r="CP9" i="15"/>
  <c r="CO9" i="15"/>
  <c r="CP7" i="15"/>
  <c r="CO7" i="15"/>
  <c r="CM15" i="15"/>
  <c r="CM14" i="15"/>
  <c r="CM13" i="15"/>
  <c r="CM12" i="15"/>
  <c r="CM11" i="15"/>
  <c r="CM10" i="15"/>
  <c r="CM9" i="15"/>
  <c r="CI15" i="15"/>
  <c r="CH15" i="15"/>
  <c r="CG15" i="15"/>
  <c r="CF15" i="15"/>
  <c r="CI14" i="15"/>
  <c r="CH14" i="15"/>
  <c r="CG14" i="15"/>
  <c r="CF14" i="15"/>
  <c r="CI13" i="15"/>
  <c r="CH13" i="15"/>
  <c r="CG13" i="15"/>
  <c r="CF13" i="15"/>
  <c r="CI12" i="15"/>
  <c r="CH12" i="15"/>
  <c r="CG12" i="15"/>
  <c r="CF12" i="15"/>
  <c r="CI11" i="15"/>
  <c r="CH11" i="15"/>
  <c r="CG11" i="15"/>
  <c r="CF11" i="15"/>
  <c r="CI10" i="15"/>
  <c r="CH10" i="15"/>
  <c r="CG10" i="15"/>
  <c r="CF10" i="15"/>
  <c r="CI9" i="15"/>
  <c r="CH9" i="15"/>
  <c r="CG9" i="15"/>
  <c r="CF9" i="15"/>
  <c r="CI7" i="15"/>
  <c r="CH7" i="15"/>
  <c r="CB16" i="15"/>
  <c r="CA16" i="15"/>
  <c r="CB15" i="15"/>
  <c r="CA15" i="15"/>
  <c r="CB14" i="15"/>
  <c r="CA14" i="15"/>
  <c r="CB13" i="15"/>
  <c r="CA13" i="15"/>
  <c r="CB12" i="15"/>
  <c r="CA12" i="15"/>
  <c r="CB11" i="15"/>
  <c r="CA11" i="15"/>
  <c r="CB10" i="15"/>
  <c r="CA10" i="15"/>
  <c r="CB9" i="15"/>
  <c r="CA9" i="15"/>
  <c r="BY15" i="15"/>
  <c r="BY14" i="15"/>
  <c r="BY13" i="15"/>
  <c r="BY12" i="15"/>
  <c r="BY11" i="15"/>
  <c r="BY10" i="15"/>
  <c r="BY9" i="15"/>
  <c r="BY8" i="15"/>
  <c r="BY7" i="15"/>
  <c r="BT15" i="15"/>
  <c r="BS15" i="15"/>
  <c r="BR15" i="15"/>
  <c r="BU14" i="15"/>
  <c r="BT14" i="15"/>
  <c r="BS14" i="15"/>
  <c r="BR14" i="15"/>
  <c r="BU13" i="15"/>
  <c r="BT13" i="15"/>
  <c r="BS13" i="15"/>
  <c r="BR13" i="15"/>
  <c r="BU12" i="15"/>
  <c r="BS12" i="15"/>
  <c r="BR12" i="15"/>
  <c r="BU11" i="15"/>
  <c r="BT11" i="15"/>
  <c r="BS11" i="15"/>
  <c r="BR11" i="15"/>
  <c r="BU10" i="15"/>
  <c r="BT10" i="15"/>
  <c r="BS10" i="15"/>
  <c r="BR10" i="15"/>
  <c r="BU9" i="15"/>
  <c r="BT9" i="15"/>
  <c r="BS9" i="15"/>
  <c r="BR9" i="15"/>
  <c r="BU8" i="15"/>
  <c r="BT8" i="15"/>
  <c r="BS8" i="15"/>
  <c r="BR8" i="15"/>
  <c r="BU7" i="15"/>
  <c r="BT7" i="15"/>
  <c r="BS7" i="15"/>
  <c r="BR7" i="15"/>
  <c r="BN15" i="15"/>
  <c r="BM15" i="15"/>
  <c r="BN14" i="15"/>
  <c r="BM14" i="15"/>
  <c r="BN13" i="15"/>
  <c r="BM13" i="15"/>
  <c r="BN12" i="15"/>
  <c r="BM12" i="15"/>
  <c r="BN11" i="15"/>
  <c r="BM11" i="15"/>
  <c r="BN10" i="15"/>
  <c r="BM10" i="15"/>
  <c r="BN9" i="15"/>
  <c r="BM9" i="15"/>
  <c r="BN8" i="15"/>
  <c r="BM8" i="15"/>
  <c r="BF15" i="15"/>
  <c r="BE15" i="15"/>
  <c r="BD15" i="15"/>
  <c r="BG14" i="15"/>
  <c r="BF14" i="15"/>
  <c r="BE14" i="15"/>
  <c r="BD14" i="15"/>
  <c r="BG13" i="15"/>
  <c r="BF13" i="15"/>
  <c r="BE13" i="15"/>
  <c r="BD13" i="15"/>
  <c r="BG12" i="15"/>
  <c r="BF12" i="15"/>
  <c r="BE12" i="15"/>
  <c r="BD12" i="15"/>
  <c r="BF11" i="15"/>
  <c r="BE11" i="15"/>
  <c r="BD11" i="15"/>
  <c r="BF10" i="15"/>
  <c r="BE10" i="15"/>
  <c r="BD10" i="15"/>
  <c r="BG9" i="15"/>
  <c r="BF9" i="15"/>
  <c r="BE9" i="15"/>
  <c r="BD9" i="15"/>
  <c r="BG8" i="15"/>
  <c r="BF8" i="15"/>
  <c r="BE8" i="15"/>
  <c r="BD8" i="15"/>
  <c r="BF7" i="15"/>
  <c r="AZ15" i="15"/>
  <c r="AZ14" i="15"/>
  <c r="AY14" i="15"/>
  <c r="AZ13" i="15"/>
  <c r="AY13" i="15"/>
  <c r="AZ12" i="15"/>
  <c r="AY12" i="15"/>
  <c r="AZ9" i="15"/>
  <c r="AY9" i="15"/>
  <c r="AZ8" i="15"/>
  <c r="AY8" i="15"/>
  <c r="AJ15" i="15"/>
  <c r="AJ13" i="15"/>
  <c r="AJ12" i="15"/>
  <c r="AS11" i="15"/>
  <c r="AL11" i="15"/>
  <c r="AJ9" i="15"/>
  <c r="AR7" i="15"/>
  <c r="AD8" i="15"/>
  <c r="AE16" i="15"/>
  <c r="AD15" i="15"/>
  <c r="AE14" i="15"/>
  <c r="AD14" i="15"/>
  <c r="AE10" i="15"/>
  <c r="AD10" i="15"/>
  <c r="AE9" i="15"/>
  <c r="AD9" i="15"/>
  <c r="AE7" i="15"/>
  <c r="AD7" i="15"/>
  <c r="X15" i="15"/>
  <c r="W15" i="15"/>
  <c r="X14" i="15"/>
  <c r="W14" i="15"/>
  <c r="X12" i="15"/>
  <c r="W12" i="15"/>
  <c r="X11" i="15"/>
  <c r="W11" i="15"/>
  <c r="X10" i="15"/>
  <c r="W10" i="15"/>
  <c r="X9" i="15"/>
  <c r="W9" i="15"/>
  <c r="X8" i="15"/>
  <c r="W8" i="15"/>
  <c r="U17" i="15"/>
  <c r="U16" i="15"/>
  <c r="U15" i="15"/>
  <c r="U14" i="15"/>
  <c r="U13" i="15"/>
  <c r="U12" i="15"/>
  <c r="U11" i="15"/>
  <c r="U10" i="15"/>
  <c r="U9" i="15"/>
  <c r="P16" i="15"/>
  <c r="P15" i="15"/>
  <c r="P14" i="15"/>
  <c r="P12" i="15"/>
  <c r="P11" i="15"/>
  <c r="P10" i="15"/>
  <c r="O10" i="15"/>
  <c r="O9" i="15"/>
  <c r="O7" i="15"/>
  <c r="N16" i="15"/>
  <c r="N15" i="15"/>
  <c r="N14" i="15"/>
  <c r="N13" i="15"/>
  <c r="N12" i="15"/>
  <c r="N11" i="15"/>
  <c r="N10" i="15"/>
  <c r="N9" i="15"/>
  <c r="M16" i="15"/>
  <c r="M15" i="15"/>
  <c r="M14" i="15"/>
  <c r="M13" i="15"/>
  <c r="M12" i="15"/>
  <c r="M11" i="15"/>
  <c r="M10" i="15"/>
  <c r="M9" i="15"/>
  <c r="H15" i="15"/>
  <c r="H14" i="15"/>
  <c r="H13" i="15"/>
  <c r="H12" i="15"/>
  <c r="H11" i="15"/>
  <c r="H10" i="15"/>
  <c r="H9" i="15"/>
  <c r="H8" i="15"/>
  <c r="F15" i="15"/>
  <c r="F14" i="15"/>
  <c r="F13" i="15"/>
  <c r="F12" i="15"/>
  <c r="F11" i="15"/>
  <c r="F10" i="15"/>
  <c r="F9" i="15"/>
  <c r="F8" i="15"/>
  <c r="BK8" i="15"/>
  <c r="AJ8" i="15"/>
  <c r="AJ16" i="15"/>
  <c r="M8" i="15"/>
  <c r="DQ16" i="15"/>
  <c r="DC16" i="15"/>
  <c r="CO16" i="15"/>
  <c r="CO8" i="15"/>
  <c r="CA8" i="15"/>
  <c r="BM16" i="15"/>
  <c r="AY16" i="15"/>
  <c r="W16" i="15"/>
  <c r="X16" i="15"/>
  <c r="H16" i="15"/>
  <c r="EC16" i="15"/>
  <c r="DW16" i="15"/>
  <c r="DO16" i="15"/>
  <c r="CV16" i="15"/>
  <c r="CU16" i="15"/>
  <c r="CH16" i="15"/>
  <c r="CH8" i="15"/>
  <c r="CG16" i="15"/>
  <c r="CG8" i="15"/>
  <c r="CB8" i="15"/>
  <c r="BY16" i="15"/>
  <c r="BT16" i="15"/>
  <c r="BS16" i="15"/>
  <c r="BN16" i="15"/>
  <c r="BF16" i="15"/>
  <c r="BE16" i="15"/>
  <c r="DV17" i="15"/>
  <c r="BR17" i="15"/>
  <c r="BM17" i="15"/>
  <c r="DV16" i="15"/>
  <c r="CT16" i="15"/>
  <c r="CF16" i="15"/>
  <c r="CF8" i="15"/>
  <c r="BR16" i="15"/>
  <c r="BD16" i="15"/>
  <c r="EA16" i="15"/>
  <c r="EB16" i="15"/>
  <c r="ED16" i="15"/>
  <c r="DR16" i="15"/>
  <c r="DK16" i="15"/>
  <c r="DD16" i="15"/>
  <c r="DA16" i="15"/>
  <c r="CW16" i="15"/>
  <c r="CP16" i="15"/>
  <c r="CM16" i="15"/>
  <c r="CI16" i="15"/>
  <c r="BU16" i="15"/>
  <c r="BG16" i="15"/>
  <c r="AZ16" i="15"/>
  <c r="F16" i="15"/>
  <c r="P8" i="15"/>
  <c r="N8" i="15"/>
  <c r="CM8" i="15"/>
  <c r="AW8" i="15"/>
  <c r="U8" i="15"/>
  <c r="F17" i="15"/>
  <c r="BT17" i="15"/>
  <c r="BD17" i="15"/>
  <c r="CI8" i="15"/>
  <c r="CP8" i="15"/>
  <c r="CB17" i="15"/>
  <c r="CT17" i="15"/>
  <c r="CF17" i="15"/>
  <c r="CW17" i="15"/>
  <c r="DW17" i="15"/>
  <c r="DQ17" i="15"/>
  <c r="CV17" i="15"/>
  <c r="CY12" i="21"/>
  <c r="CZ12" i="21"/>
  <c r="DA12" i="21"/>
  <c r="DB12" i="21" s="1"/>
  <c r="DC12" i="21"/>
  <c r="CY13" i="21"/>
  <c r="CZ13" i="21"/>
  <c r="DA13" i="21"/>
  <c r="DB13" i="21" s="1"/>
  <c r="DC13" i="21"/>
  <c r="CY14" i="21"/>
  <c r="CZ14" i="21"/>
  <c r="DA14" i="21"/>
  <c r="DC14" i="21"/>
  <c r="X15" i="21"/>
  <c r="AH15" i="21"/>
  <c r="CY15" i="21"/>
  <c r="CZ15" i="21"/>
  <c r="DA15" i="21"/>
  <c r="DC15" i="21"/>
  <c r="CY16" i="21"/>
  <c r="CZ16" i="21"/>
  <c r="DA16" i="21"/>
  <c r="DB16" i="21"/>
  <c r="DC16" i="21"/>
  <c r="CY17" i="21"/>
  <c r="CZ17" i="21"/>
  <c r="DA17" i="21"/>
  <c r="DB17" i="21" s="1"/>
  <c r="DC17" i="21"/>
  <c r="CY18" i="21"/>
  <c r="CZ18" i="21"/>
  <c r="DA18" i="21"/>
  <c r="DC18" i="21"/>
  <c r="X19" i="21"/>
  <c r="CY19" i="21"/>
  <c r="CZ19" i="21"/>
  <c r="DA19" i="21"/>
  <c r="DB19" i="21" s="1"/>
  <c r="DC19" i="21"/>
  <c r="CY20" i="21"/>
  <c r="CZ20" i="21"/>
  <c r="DA20" i="21"/>
  <c r="DB20" i="21" s="1"/>
  <c r="DC20" i="21"/>
  <c r="CY21" i="21"/>
  <c r="CZ21" i="21"/>
  <c r="DA21" i="21"/>
  <c r="DB21" i="21" s="1"/>
  <c r="DC21" i="21"/>
  <c r="CY22" i="21"/>
  <c r="CZ22" i="21"/>
  <c r="DA22" i="21"/>
  <c r="DC22" i="21"/>
  <c r="D23" i="21"/>
  <c r="E23" i="21"/>
  <c r="F23" i="21"/>
  <c r="G23" i="21"/>
  <c r="H23" i="21"/>
  <c r="I23" i="21"/>
  <c r="J23" i="21"/>
  <c r="K23" i="21"/>
  <c r="L23" i="21"/>
  <c r="M23" i="21"/>
  <c r="N23" i="21"/>
  <c r="O23" i="21"/>
  <c r="P23" i="21"/>
  <c r="Q23" i="21" s="1"/>
  <c r="R23" i="21"/>
  <c r="S23" i="21"/>
  <c r="T23" i="21"/>
  <c r="V23" i="21"/>
  <c r="W23" i="21"/>
  <c r="X23" i="21" s="1"/>
  <c r="Y23" i="21"/>
  <c r="Z23" i="21"/>
  <c r="AA23" i="21"/>
  <c r="AB23" i="21"/>
  <c r="CY23" i="21" s="1"/>
  <c r="AC23" i="21"/>
  <c r="CZ23" i="21" s="1"/>
  <c r="DB23" i="21" s="1"/>
  <c r="AD23" i="21"/>
  <c r="AE23" i="21" s="1"/>
  <c r="AF23" i="21"/>
  <c r="AH23" i="21" s="1"/>
  <c r="AG23" i="21"/>
  <c r="AI23" i="21"/>
  <c r="AJ23" i="21"/>
  <c r="AK23" i="21"/>
  <c r="AL23" i="21"/>
  <c r="AM23" i="21"/>
  <c r="AN23" i="21"/>
  <c r="AO23" i="21"/>
  <c r="AP23" i="21"/>
  <c r="AQ23" i="21"/>
  <c r="AR23" i="21"/>
  <c r="AS23" i="21"/>
  <c r="AT23" i="21"/>
  <c r="AU23" i="21"/>
  <c r="AV23" i="21"/>
  <c r="AW23" i="21"/>
  <c r="AX23" i="21"/>
  <c r="AY23" i="21"/>
  <c r="AZ23" i="21"/>
  <c r="BA23" i="21"/>
  <c r="BB23" i="21"/>
  <c r="BC23" i="21"/>
  <c r="BD23" i="21"/>
  <c r="BE23" i="21"/>
  <c r="BF23" i="21"/>
  <c r="BG23" i="21"/>
  <c r="BH23" i="21"/>
  <c r="BI23" i="21"/>
  <c r="BJ23" i="21"/>
  <c r="BK23" i="21"/>
  <c r="BL23" i="21"/>
  <c r="BM23" i="21"/>
  <c r="BN23" i="21"/>
  <c r="BO23" i="21"/>
  <c r="BQ23" i="21"/>
  <c r="BR23" i="21"/>
  <c r="BS23" i="21"/>
  <c r="BT23" i="21"/>
  <c r="BU23" i="21"/>
  <c r="BV23" i="21"/>
  <c r="BW23" i="21"/>
  <c r="BX23" i="21"/>
  <c r="BY23" i="21"/>
  <c r="BZ23" i="21"/>
  <c r="CA23" i="21"/>
  <c r="CB23" i="21"/>
  <c r="CC23" i="21"/>
  <c r="CD23" i="21"/>
  <c r="CE23" i="21"/>
  <c r="CF23" i="21"/>
  <c r="CG23" i="21"/>
  <c r="CH23" i="21"/>
  <c r="CI23" i="21"/>
  <c r="CJ23" i="21"/>
  <c r="CK23" i="21"/>
  <c r="CL23" i="21"/>
  <c r="CM23" i="21"/>
  <c r="CN23" i="21"/>
  <c r="CO23" i="21"/>
  <c r="CP23" i="21"/>
  <c r="CQ23" i="21"/>
  <c r="CR23" i="21"/>
  <c r="CS23" i="21"/>
  <c r="CT23" i="21"/>
  <c r="CU23" i="21"/>
  <c r="CV23" i="21"/>
  <c r="CW23" i="21"/>
  <c r="CX23" i="21"/>
  <c r="F8" i="20"/>
  <c r="J8" i="20"/>
  <c r="K8" i="20"/>
  <c r="L8" i="20" s="1"/>
  <c r="O8" i="20"/>
  <c r="S8" i="20"/>
  <c r="W8" i="20"/>
  <c r="X8" i="20"/>
  <c r="Y8" i="20" s="1"/>
  <c r="AB8" i="20"/>
  <c r="F9" i="20"/>
  <c r="J9" i="20"/>
  <c r="K9" i="20"/>
  <c r="L9" i="20" s="1"/>
  <c r="O9" i="20"/>
  <c r="S9" i="20"/>
  <c r="W9" i="20"/>
  <c r="X9" i="20"/>
  <c r="AB9" i="20"/>
  <c r="F10" i="20"/>
  <c r="J10" i="20"/>
  <c r="K10" i="20"/>
  <c r="O10" i="20"/>
  <c r="S10" i="20"/>
  <c r="W10" i="20"/>
  <c r="X10" i="20"/>
  <c r="Y10" i="20" s="1"/>
  <c r="AB10" i="20"/>
  <c r="F11" i="20"/>
  <c r="J11" i="20"/>
  <c r="K11" i="20"/>
  <c r="L11" i="20" s="1"/>
  <c r="O11" i="20"/>
  <c r="S11" i="20"/>
  <c r="W11" i="20"/>
  <c r="X11" i="20"/>
  <c r="Y11" i="20" s="1"/>
  <c r="AB11" i="20"/>
  <c r="F12" i="20"/>
  <c r="L12" i="20"/>
  <c r="O12" i="20"/>
  <c r="S12" i="20"/>
  <c r="W12" i="20"/>
  <c r="X12" i="20"/>
  <c r="AB12" i="20"/>
  <c r="F13" i="20"/>
  <c r="J13" i="20"/>
  <c r="K13" i="20"/>
  <c r="O13" i="20"/>
  <c r="S13" i="20"/>
  <c r="W13" i="20"/>
  <c r="Y13" i="20" s="1"/>
  <c r="X13" i="20"/>
  <c r="AB13" i="20"/>
  <c r="F14" i="20"/>
  <c r="J14" i="20"/>
  <c r="K14" i="20"/>
  <c r="O14" i="20"/>
  <c r="S14" i="20"/>
  <c r="W14" i="20"/>
  <c r="X14" i="20"/>
  <c r="Y14" i="20"/>
  <c r="AB14" i="20"/>
  <c r="F15" i="20"/>
  <c r="J15" i="20"/>
  <c r="K15" i="20"/>
  <c r="L15" i="20" s="1"/>
  <c r="O15" i="20"/>
  <c r="S15" i="20"/>
  <c r="W15" i="20"/>
  <c r="X15" i="20"/>
  <c r="Y15" i="20" s="1"/>
  <c r="AB15" i="20"/>
  <c r="F16" i="20"/>
  <c r="J16" i="20"/>
  <c r="K16" i="20"/>
  <c r="O16" i="20"/>
  <c r="S16" i="20"/>
  <c r="Y16" i="20"/>
  <c r="AB16" i="20"/>
  <c r="F17" i="20"/>
  <c r="J17" i="20"/>
  <c r="K17" i="20"/>
  <c r="O17" i="20"/>
  <c r="S17" i="20"/>
  <c r="W17" i="20"/>
  <c r="X17" i="20"/>
  <c r="Y17" i="20" s="1"/>
  <c r="AB17" i="20"/>
  <c r="C18" i="20"/>
  <c r="D18" i="20"/>
  <c r="E18" i="20"/>
  <c r="G18" i="20"/>
  <c r="H18" i="20"/>
  <c r="M18" i="20"/>
  <c r="N18" i="20"/>
  <c r="F18" i="20" s="1"/>
  <c r="P18" i="20"/>
  <c r="Q18" i="20"/>
  <c r="R18" i="20"/>
  <c r="T18" i="20"/>
  <c r="U18" i="20"/>
  <c r="Z18" i="20"/>
  <c r="AA18" i="20"/>
  <c r="AB18" i="20" s="1"/>
  <c r="H11" i="14"/>
  <c r="K11" i="14"/>
  <c r="N11" i="14"/>
  <c r="R11" i="14"/>
  <c r="U11" i="14"/>
  <c r="AA11" i="14"/>
  <c r="AD11" i="14"/>
  <c r="BC11" i="14"/>
  <c r="CB11" i="14" s="1"/>
  <c r="BH11" i="14"/>
  <c r="BH22" i="14" s="1"/>
  <c r="BY11" i="14"/>
  <c r="BZ11" i="14"/>
  <c r="U12" i="14"/>
  <c r="AD12" i="14"/>
  <c r="BY12" i="14"/>
  <c r="BZ12" i="14"/>
  <c r="CB12" i="14"/>
  <c r="U13" i="14"/>
  <c r="AD13" i="14"/>
  <c r="BY13" i="14"/>
  <c r="BZ13" i="14"/>
  <c r="CA13" i="14" s="1"/>
  <c r="CB13" i="14"/>
  <c r="U14" i="14"/>
  <c r="AD14" i="14"/>
  <c r="BY14" i="14"/>
  <c r="BZ14" i="14"/>
  <c r="CB14" i="14"/>
  <c r="U15" i="14"/>
  <c r="AD15" i="14"/>
  <c r="BY15" i="14"/>
  <c r="CA15" i="14" s="1"/>
  <c r="BZ15" i="14"/>
  <c r="CB15" i="14"/>
  <c r="U16" i="14"/>
  <c r="AD16" i="14"/>
  <c r="BY16" i="14"/>
  <c r="BZ16" i="14"/>
  <c r="CA16" i="14"/>
  <c r="CB16" i="14"/>
  <c r="U17" i="14"/>
  <c r="AD17" i="14"/>
  <c r="BZ17" i="14"/>
  <c r="CA17" i="14" s="1"/>
  <c r="CB17" i="14"/>
  <c r="U18" i="14"/>
  <c r="AD18" i="14"/>
  <c r="BY18" i="14"/>
  <c r="CA18" i="14" s="1"/>
  <c r="BZ18" i="14"/>
  <c r="CB18" i="14"/>
  <c r="U19" i="14"/>
  <c r="AD19" i="14"/>
  <c r="BY19" i="14"/>
  <c r="BZ19" i="14"/>
  <c r="CA19" i="14" s="1"/>
  <c r="CB19" i="14"/>
  <c r="U20" i="14"/>
  <c r="AD20" i="14"/>
  <c r="BY20" i="14"/>
  <c r="BZ20" i="14"/>
  <c r="CA20" i="14" s="1"/>
  <c r="CB20" i="14"/>
  <c r="U21" i="14"/>
  <c r="AD21" i="14"/>
  <c r="BY21" i="14"/>
  <c r="BZ21" i="14"/>
  <c r="CB21" i="14"/>
  <c r="D22" i="14"/>
  <c r="E22" i="14"/>
  <c r="F22" i="14"/>
  <c r="G22" i="14"/>
  <c r="H22" i="14" s="1"/>
  <c r="I22" i="14"/>
  <c r="J22" i="14"/>
  <c r="K22" i="14" s="1"/>
  <c r="L22" i="14"/>
  <c r="M22" i="14"/>
  <c r="N22" i="14" s="1"/>
  <c r="O22" i="14"/>
  <c r="Q22" i="14"/>
  <c r="S22" i="14"/>
  <c r="T22" i="14"/>
  <c r="U22" i="14" s="1"/>
  <c r="V22" i="14"/>
  <c r="W22" i="14"/>
  <c r="X22" i="14"/>
  <c r="Y22" i="14"/>
  <c r="Z22" i="14"/>
  <c r="AA22" i="14" s="1"/>
  <c r="AB22" i="14"/>
  <c r="AD22" i="14" s="1"/>
  <c r="AC22" i="14"/>
  <c r="AE22" i="14"/>
  <c r="AF22" i="14"/>
  <c r="AG22" i="14"/>
  <c r="AH22" i="14"/>
  <c r="AI22" i="14"/>
  <c r="AJ22" i="14"/>
  <c r="AK22" i="14"/>
  <c r="AL22" i="14"/>
  <c r="AM22" i="14"/>
  <c r="AN22" i="14"/>
  <c r="AO22" i="14"/>
  <c r="AP22" i="14"/>
  <c r="AQ22" i="14"/>
  <c r="AR22" i="14"/>
  <c r="AS22" i="14"/>
  <c r="AT22" i="14"/>
  <c r="AU22" i="14"/>
  <c r="AV22" i="14"/>
  <c r="AW22" i="14"/>
  <c r="AX22" i="14"/>
  <c r="AY22" i="14"/>
  <c r="AZ22" i="14"/>
  <c r="BA22" i="14"/>
  <c r="BB22" i="14"/>
  <c r="BD22" i="14"/>
  <c r="BE22" i="14"/>
  <c r="BF22" i="14"/>
  <c r="BG22" i="14"/>
  <c r="BI22" i="14"/>
  <c r="BJ22" i="14"/>
  <c r="BK22" i="14"/>
  <c r="BL22" i="14"/>
  <c r="BM22" i="14"/>
  <c r="BN22" i="14"/>
  <c r="BO22" i="14"/>
  <c r="BP22" i="14"/>
  <c r="BQ22" i="14"/>
  <c r="BR22" i="14"/>
  <c r="BS22" i="14"/>
  <c r="BT22" i="14"/>
  <c r="BU22" i="14"/>
  <c r="BV22" i="14"/>
  <c r="BW22" i="14"/>
  <c r="BX22" i="14"/>
  <c r="DA17" i="15"/>
  <c r="BN17" i="15"/>
  <c r="DA23" i="21"/>
  <c r="L17" i="20"/>
  <c r="CU17" i="15"/>
  <c r="BE17" i="15"/>
  <c r="DR17" i="15"/>
  <c r="AE17" i="15"/>
  <c r="ED17" i="15"/>
  <c r="DO17" i="15"/>
  <c r="BY17" i="15"/>
  <c r="BU17" i="15"/>
  <c r="AZ17" i="15"/>
  <c r="BF17" i="15"/>
  <c r="M17" i="15"/>
  <c r="BZ22" i="14" l="1"/>
  <c r="CA14" i="14"/>
  <c r="V18" i="20"/>
  <c r="J18" i="20"/>
  <c r="DB22" i="21"/>
  <c r="L16" i="20"/>
  <c r="AF18" i="15"/>
  <c r="AF20" i="15" s="1"/>
  <c r="AG18" i="15"/>
  <c r="CA12" i="14"/>
  <c r="L14" i="20"/>
  <c r="L10" i="20"/>
  <c r="W18" i="20"/>
  <c r="U23" i="21"/>
  <c r="DB18" i="21"/>
  <c r="DB15" i="21"/>
  <c r="AI7" i="15"/>
  <c r="AP13" i="15"/>
  <c r="AS13" i="15"/>
  <c r="AQ12" i="15"/>
  <c r="AQ7" i="15"/>
  <c r="AP7" i="15"/>
  <c r="AP11" i="15"/>
  <c r="AP9" i="15"/>
  <c r="AP8" i="15"/>
  <c r="AP15" i="15"/>
  <c r="AK7" i="15"/>
  <c r="AL7" i="15"/>
  <c r="AS7" i="15"/>
  <c r="AK11" i="15"/>
  <c r="AH18" i="15"/>
  <c r="AH20" i="15" s="1"/>
  <c r="AQ16" i="15"/>
  <c r="AR16" i="15"/>
  <c r="AS12" i="15"/>
  <c r="AR10" i="15"/>
  <c r="AM18" i="15"/>
  <c r="AM20" i="15" s="1"/>
  <c r="AQ10" i="15"/>
  <c r="AS10" i="15"/>
  <c r="AN18" i="15"/>
  <c r="AP18" i="15" s="1"/>
  <c r="AE18" i="15"/>
  <c r="AE20" i="15" s="1"/>
  <c r="AR14" i="15"/>
  <c r="AQ14" i="15"/>
  <c r="AL8" i="15"/>
  <c r="AI8" i="15"/>
  <c r="AI15" i="15"/>
  <c r="AI16" i="15"/>
  <c r="AK15" i="15"/>
  <c r="AI13" i="15"/>
  <c r="AI11" i="15"/>
  <c r="AR11" i="15"/>
  <c r="AI10" i="15"/>
  <c r="AR9" i="15"/>
  <c r="AI9" i="15"/>
  <c r="AR8" i="15"/>
  <c r="AR15" i="15"/>
  <c r="AL14" i="15"/>
  <c r="AI14" i="15"/>
  <c r="AK13" i="15"/>
  <c r="AR13" i="15"/>
  <c r="AJ18" i="15"/>
  <c r="AR12" i="15"/>
  <c r="AI12" i="15"/>
  <c r="AL12" i="15"/>
  <c r="AS9" i="15"/>
  <c r="AL13" i="15"/>
  <c r="AS15" i="15"/>
  <c r="AL15" i="15"/>
  <c r="AL10" i="15"/>
  <c r="AL9" i="15"/>
  <c r="AK9" i="15"/>
  <c r="AQ9" i="15"/>
  <c r="AK10" i="15"/>
  <c r="AQ11" i="15"/>
  <c r="AK12" i="15"/>
  <c r="AQ13" i="15"/>
  <c r="AK14" i="15"/>
  <c r="AS14" i="15"/>
  <c r="AQ15" i="15"/>
  <c r="AP10" i="15"/>
  <c r="AP12" i="15"/>
  <c r="AP14" i="15"/>
  <c r="AL17" i="15"/>
  <c r="EB17" i="15"/>
  <c r="DD17" i="15"/>
  <c r="AQ8" i="15"/>
  <c r="AY17" i="15"/>
  <c r="EC17" i="15"/>
  <c r="AP16" i="15"/>
  <c r="DC23" i="21"/>
  <c r="N17" i="15"/>
  <c r="AK17" i="15"/>
  <c r="BS17" i="15"/>
  <c r="EA17" i="15"/>
  <c r="X18" i="20"/>
  <c r="Y18" i="20" s="1"/>
  <c r="O18" i="20"/>
  <c r="AS8" i="15"/>
  <c r="P17" i="15"/>
  <c r="P18" i="15" s="1"/>
  <c r="P20" i="15" s="1"/>
  <c r="H17" i="15"/>
  <c r="K18" i="20"/>
  <c r="L18" i="20" s="1"/>
  <c r="S18" i="20"/>
  <c r="DC17" i="15"/>
  <c r="BY22" i="14"/>
  <c r="CA22" i="14" s="1"/>
  <c r="AK16" i="15"/>
  <c r="CO17" i="15"/>
  <c r="AL16" i="15"/>
  <c r="AS16" i="15"/>
  <c r="CP17" i="15"/>
  <c r="BC22" i="14"/>
  <c r="CB22" i="14" s="1"/>
  <c r="R22" i="14"/>
  <c r="CA21" i="14"/>
  <c r="CA11" i="14"/>
  <c r="L13" i="20"/>
  <c r="Y12" i="20"/>
  <c r="Y9" i="20"/>
  <c r="DB14" i="21"/>
  <c r="CA17" i="15"/>
  <c r="AK8" i="15"/>
  <c r="AI17" i="15"/>
  <c r="AP17" i="15"/>
  <c r="AI18" i="15" l="1"/>
  <c r="AG20" i="15"/>
  <c r="AI20" i="15" s="1"/>
  <c r="AL18" i="15"/>
  <c r="AK18" i="15"/>
  <c r="AN20" i="15"/>
  <c r="AP20" i="15" s="1"/>
  <c r="AR18" i="15"/>
  <c r="AQ18" i="15"/>
  <c r="AR20" i="15"/>
  <c r="AQ20" i="15"/>
  <c r="AJ20" i="15"/>
  <c r="AQ17" i="15"/>
  <c r="AS17" i="15"/>
  <c r="AS18" i="15" s="1"/>
  <c r="AS20" i="15" s="1"/>
  <c r="AK20" i="15" l="1"/>
  <c r="AL20" i="15"/>
  <c r="DS20" i="15" l="1"/>
  <c r="EC20" i="15" s="1"/>
  <c r="EC18" i="15"/>
  <c r="DU20" i="15"/>
  <c r="ED20" i="15" s="1"/>
  <c r="DW18" i="15"/>
  <c r="DV18" i="15"/>
  <c r="ED18" i="15"/>
  <c r="DT20" i="15"/>
  <c r="DW20" i="15" l="1"/>
  <c r="DV20" i="15"/>
</calcChain>
</file>

<file path=xl/sharedStrings.xml><?xml version="1.0" encoding="utf-8"?>
<sst xmlns="http://schemas.openxmlformats.org/spreadsheetml/2006/main" count="422" uniqueCount="144">
  <si>
    <t xml:space="preserve">÷³ëï.                                                                            </t>
  </si>
  <si>
    <t>Ð/Ñ</t>
  </si>
  <si>
    <t>Ï³ï. %-Á</t>
  </si>
  <si>
    <t>ÀÝ¹³Ù»ÝÁ</t>
  </si>
  <si>
    <t>Ñ³½³ñ ¹ñ³Ù</t>
  </si>
  <si>
    <t>î º Ô º Î ² Ü ø</t>
  </si>
  <si>
    <t>Ø³ñ½Ç ³Ýí³ÝáõÙÁ</t>
  </si>
  <si>
    <t>üáÝ¹³ÛÇÝ µÛáõç»Ç ï³ñ»ëÏ½µÇ ÙÝ³óáñ¹</t>
  </si>
  <si>
    <t>ì³ñã³Ï³Ý µÛáõç»Ç ï³ñ»ëÏ½µÇ ÙÝ³óáñ¹</t>
  </si>
  <si>
    <t>ÀÜ¸²ØºÜÀ   ºÎ²ØàôîÜºð                                                                                                                                                                                                                                                             ( ïáÕ 1100+ïáÕ 1200+ïáÕ 1300)</t>
  </si>
  <si>
    <r>
      <t xml:space="preserve">áñÇó`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rFont val="Arial Armenian"/>
        <family val="2"/>
      </rPr>
      <t xml:space="preserve"> </t>
    </r>
    <r>
      <rPr>
        <sz val="10"/>
        <rFont val="Arial Armenian"/>
        <family val="2"/>
      </rPr>
      <t xml:space="preserve">  </t>
    </r>
    <r>
      <rPr>
        <b/>
        <sz val="10"/>
        <rFont val="Arial Armenian"/>
        <family val="2"/>
      </rPr>
      <t xml:space="preserve">êºö²Î²Ü ºÎ²ØàôîÜºð                                            </t>
    </r>
    <r>
      <rPr>
        <sz val="10"/>
        <rFont val="Arial Armenian"/>
        <family val="2"/>
      </rPr>
      <t xml:space="preserve">(ÀÝ¹³Ù»ÝÁ »Ï³ÙáõïÝ»ñ ³é³Ýó                                                                                                                                      å³ßïáÝ³Ï³Ý ¹ñ³Ù³ßÝáñÑÝ»ñÇ)                                                                                                                                   </t>
    </r>
  </si>
  <si>
    <t>ÀÝ¹³Ù»ÝÁ í³ñã³Ï³Ý µÛáõç»Ç »Ï³ÙáõïÝ»ñÁ</t>
  </si>
  <si>
    <t>ÀÝ¹³Ù»ÝÁ üáÝ¹³ÛÇÝ µÛáõç»Ç »Ï³ÙáõïÝ»ñÁ</t>
  </si>
  <si>
    <t xml:space="preserve">         1. Ð³ñÏ»ñ ¨ ïáõñù»ñ   (µÛáõç. ïáÕ 1110+ ïáÕ 1120+ïáÕ 1130+ ïáÕ 1150+ ïáÕ 1160)</t>
  </si>
  <si>
    <t>2. ä³ßïáÝ³Ï³Ý ¹ñ³Ù³ßÝáñÑÝ»ñ (ïáÕ 1210+ïáÕ 1220+ïáÕ 1230+ ïáÕ 1240+ïáÕ 1250+ïáÕ 1260)</t>
  </si>
  <si>
    <t>¸²ÐÎ ì/´</t>
  </si>
  <si>
    <t>¸²ÐÎ ü/´</t>
  </si>
  <si>
    <t xml:space="preserve">1.1 ¶áõÛù³ÛÇÝ Ñ³ñÏ»ñ ³Ýß³ñÅ ·áõÛùÇó  (µÛáõç. ïáÕ 1111+ïáÕ 1112), ³Û¹ ÃíáõÙ`                                                                                                                                                                                                    </t>
  </si>
  <si>
    <t>ÀÝ¹³Ù»ÝÁ ïáõÛÅ»ñÇ ¨ ïáõ·³ÝùÝ»ñÇ ·áõÙ³ñÝ»ñÁ</t>
  </si>
  <si>
    <r>
      <t xml:space="preserve">1.2 ¶áõÛù³ÛÇÝ Ñ³ñÏ»ñ ³ÛÉ ·áõÛùÇó
</t>
    </r>
    <r>
      <rPr>
        <sz val="10"/>
        <rFont val="Arial Armenian"/>
        <family val="2"/>
      </rPr>
      <t xml:space="preserve">³Û¹ ÃíáõÙ` ·áõÛù³Ñ³ñÏ ÷áË³¹ñ³ÙÇçáóÝ»ñÇ Ñ³Ù³ñ </t>
    </r>
  </si>
  <si>
    <r>
      <t xml:space="preserve">1.3 ²åñ³ÝùÝ»ñÇ û·ï³·áñÍÙ³Ý Ï³Ù ·áñÍáõÝ»áõÃÛ³Ý Çñ³Ï³Ý³óÙ³Ý ÃáõÛÉïíáõÃÛ³Ý í×³ñÝ»ñ
</t>
    </r>
    <r>
      <rPr>
        <sz val="9"/>
        <rFont val="Arial Armenian"/>
        <family val="2"/>
      </rPr>
      <t xml:space="preserve">³Û¹ ÃíáõÙ` </t>
    </r>
    <r>
      <rPr>
        <b/>
        <sz val="9"/>
        <rFont val="Arial Armenian"/>
        <family val="2"/>
      </rPr>
      <t>î»Õ³Ï³Ý ïáõñù»ñ</t>
    </r>
    <r>
      <rPr>
        <sz val="9"/>
        <rFont val="Arial Armenian"/>
        <family val="2"/>
      </rPr>
      <t xml:space="preserve">  </t>
    </r>
    <r>
      <rPr>
        <sz val="8"/>
        <rFont val="Arial Armenian"/>
        <family val="2"/>
      </rPr>
      <t>(µÛáõç. ïáÕ 1132+ ïáÕ 1135+ïáÕ 1136+ ïáÕ 1137+ ïáÕ 1138+ïáÕ 1139+ïáÕ 1140+ïáÕ 1141+ïáÕ 1142+ïáÕ 1143+ïáÕ 1144+ ïáÕ 1145)</t>
    </r>
    <r>
      <rPr>
        <b/>
        <sz val="9"/>
        <rFont val="Arial Armenian"/>
        <family val="2"/>
      </rPr>
      <t xml:space="preserve"> </t>
    </r>
  </si>
  <si>
    <r>
      <t xml:space="preserve">1.5 ²ÛÉ Ñ³ñÏ³ÛÇÝ »Ï³ÙáõïÝ»ñ </t>
    </r>
    <r>
      <rPr>
        <sz val="10"/>
        <rFont val="Arial Armenian"/>
        <family val="2"/>
      </rPr>
      <t xml:space="preserve">(µÛáõç. ïáÕ 1161+ïáÕ 1165) </t>
    </r>
  </si>
  <si>
    <r>
      <t xml:space="preserve">2.5 ÀÝÃ³óÇÏ Ý»ñùÇÝ å³ßïáÝ³Ï³Ý ¹ñ³Ù³ßÝáñÑÝ»ñ` ëï³óí³Í Ï³é³í³ñÙ³Ý ³ÛÉ Ù³Ï³ñ¹³ÏÝ»ñÇó </t>
    </r>
    <r>
      <rPr>
        <sz val="10"/>
        <rFont val="Arial Armenian"/>
        <family val="2"/>
      </rPr>
      <t>(ïáÕ 1251+ïáÕ 1254 +ïáÕ 1257+ïáÕ 1258)</t>
    </r>
  </si>
  <si>
    <r>
      <t xml:space="preserve">
</t>
    </r>
    <r>
      <rPr>
        <b/>
        <sz val="10"/>
        <rFont val="Arial Armenian"/>
        <family val="2"/>
      </rPr>
      <t>3.2</t>
    </r>
    <r>
      <rPr>
        <sz val="10"/>
        <rFont val="Arial Armenian"/>
        <family val="2"/>
      </rPr>
      <t xml:space="preserve"> Þ³Ñ³µ³ÅÇÝÝ»ñ +
</t>
    </r>
    <r>
      <rPr>
        <b/>
        <sz val="10"/>
        <rFont val="Arial Armenian"/>
        <family val="2"/>
      </rPr>
      <t>3.5</t>
    </r>
    <r>
      <rPr>
        <sz val="10"/>
        <rFont val="Arial Armenian"/>
        <family val="2"/>
      </rPr>
      <t xml:space="preserve"> ì³ñã³Ï³Ý ·³ÝÓáõÙÝ»ñ (ïáÕ 1351+ïáÕ 1352) +
 </t>
    </r>
    <r>
      <rPr>
        <b/>
        <sz val="10"/>
        <rFont val="Arial Armenian"/>
        <family val="2"/>
      </rPr>
      <t>3.6</t>
    </r>
    <r>
      <rPr>
        <sz val="10"/>
        <rFont val="Arial Armenian"/>
        <family val="2"/>
      </rPr>
      <t xml:space="preserve"> Øáõïù»ñ ïáõÛÅ»ñÇó, ïáõ·³ÝùÝ»ñÇó 
(ïáÕ 1361+ïáÕ 1362)+
</t>
    </r>
    <r>
      <rPr>
        <b/>
        <sz val="10"/>
        <rFont val="Arial Armenian"/>
        <family val="2"/>
      </rPr>
      <t>3.7</t>
    </r>
    <r>
      <rPr>
        <sz val="10"/>
        <rFont val="Arial Armenian"/>
        <family val="2"/>
      </rPr>
      <t xml:space="preserve"> ÀÝÃ³óÇÏ áã å³ßïáÝ³Ï³Ý ¹ñ³Ù³ßÝáñÑÝ»ñ 
(ïáÕ 1371+ïáÕ 1372)
</t>
    </r>
    <r>
      <rPr>
        <b/>
        <sz val="10"/>
        <rFont val="Arial Armenian"/>
        <family val="2"/>
      </rPr>
      <t xml:space="preserve">
</t>
    </r>
  </si>
  <si>
    <r>
      <t xml:space="preserve">3.3 ¶áõÛùÇ í³ñÓ³Ï³ÉáõÃÛáõÝÇó »Ï³ÙáõïÝ»ñ </t>
    </r>
    <r>
      <rPr>
        <sz val="10"/>
        <rFont val="Arial Armenian"/>
        <family val="2"/>
      </rPr>
      <t>(ïáÕ 1331+ïáÕ 1332+ïáÕ 1333+ïáÕ 1334)</t>
    </r>
  </si>
  <si>
    <r>
      <t xml:space="preserve">3.4 Ð³Ù³ÛÝùÇ µÛáõç»Ç »Ï³ÙáõïÝ»ñ ³åñ³ÝùÝ»ñÇ Ù³ï³Ï³ñ³ñáõÙÇó ¨ Í³é³ÛáõÃÛáõÝÝ»ñÇ Ù³ïáõóáõÙÇó </t>
    </r>
    <r>
      <rPr>
        <sz val="10"/>
        <rFont val="Arial Armenian"/>
        <family val="2"/>
      </rPr>
      <t>(ïáÕ 1341+ïáÕ 1342+ïáÕ 1343)</t>
    </r>
    <r>
      <rPr>
        <b/>
        <sz val="10"/>
        <rFont val="Arial Armenian"/>
        <family val="2"/>
      </rPr>
      <t xml:space="preserve"> </t>
    </r>
  </si>
  <si>
    <t>²ÛÉ »Ï³ÙáõïÝ»ñ*</t>
  </si>
  <si>
    <r>
      <t xml:space="preserve">ì³ñã³Ï³Ý µÛáõç»Ç å³Ñáõëï³ÛÇÝ ýáÝ¹Çó ýáÝ¹³ÛÇÝ µÛáõç» Ï³ï³ñíáÕ Ñ³ïÏ³óáõÙÝ»ñÇó Ùáõïù»ñ 
</t>
    </r>
    <r>
      <rPr>
        <b/>
        <u/>
        <sz val="10"/>
        <rFont val="Arial Armenian"/>
        <family val="2"/>
      </rPr>
      <t>(ïáÕ 1392)</t>
    </r>
  </si>
  <si>
    <t xml:space="preserve">¶áõÛù³Ñ³ñÏ Ñ³Ù³ÛÝùÝ»ñÇ í³ñã³Ï³Ý ï³ñ³ÍùÝ»ñáõÙ ·ïÝíáÕ ß»Ýù»ñÇ ¨ ßÇÝáõÃÛáõÝÝ»ñÇ Ñ³Ù³ñ                                                                                                                                                                                                        </t>
  </si>
  <si>
    <t>ÐáÕÇ Ñ³ñÏ Ñ³Ù³ÛÝùÝ»ñÇ í³ñã³Ï³Ý ï³ñ³ÍùÝ»ñáõÙ ·ïÝíáÕ ÑáÕÇ Ñ³Ù³ñ</t>
  </si>
  <si>
    <r>
      <t xml:space="preserve">³) </t>
    </r>
    <r>
      <rPr>
        <sz val="9"/>
        <rFont val="Arial Armenian"/>
        <family val="2"/>
      </rPr>
      <t>ä»ï³Ï³Ý µÛáõç»Çó ýÇÝ³Ýë³Ï³Ý Ñ³Ù³Ñ³ñÃ»óÙ³Ý ëÏ½µáõÝùáí ïñ³Ù³¹ñíáÕ ¹áï³óÇ³Ý»ñ +</t>
    </r>
    <r>
      <rPr>
        <b/>
        <sz val="9"/>
        <rFont val="Arial Armenian"/>
        <family val="2"/>
      </rPr>
      <t>µ)</t>
    </r>
    <r>
      <rPr>
        <sz val="9"/>
        <rFont val="Arial Armenian"/>
        <family val="2"/>
      </rPr>
      <t xml:space="preserve"> å»ï³Ï³Ý µÛáõç»Çó Ñ³Ù³ÛÝùÇ í³ñã³Ï³Ý µÛáõç»ÇÝ ïñ³Ù³¹ñíáÕ ³ÛÉ ¹áï³óÇ³Ý»ñ </t>
    </r>
    <r>
      <rPr>
        <b/>
        <sz val="9"/>
        <rFont val="Arial Armenian"/>
        <family val="2"/>
      </rPr>
      <t>(ïáÕ 1255+ïáÕ 1256)</t>
    </r>
  </si>
  <si>
    <r>
      <t xml:space="preserve">·) </t>
    </r>
    <r>
      <rPr>
        <sz val="9"/>
        <rFont val="Arial Armenian"/>
        <family val="2"/>
      </rPr>
      <t>ä»ï³Ï³Ý µÛáõç»Çó Ñ³Ù³ÛÝùÇ í³ñã³Ï³Ý µÛáõç»ÇÝ ïñ³Ù³¹ñíáÕ Ýå³ï³Ï³ÛÇÝ Ñ³ïÏ³óáõÙÝ»ñ (ëáõµí»ÝóÇ³Ý»ñ)</t>
    </r>
  </si>
  <si>
    <r>
      <t xml:space="preserve">¹) </t>
    </r>
    <r>
      <rPr>
        <sz val="9"/>
        <rFont val="Arial Armenian"/>
        <family val="2"/>
      </rPr>
      <t>²ÛÉ Ñ³Ù³ÛÝùÝ»ñÇ µÛáõç»Ý»ñÇó ÁÝÃ³óÇÏ Í³Ëë»ñÇ ýÇÝ. Ýå³ï³Ïáí ëï³óíáÕ å³ßïáÝ³Ï³Ý ¹ñ³Ù³ßÝáñÑÝ»ñ</t>
    </r>
  </si>
  <si>
    <r>
      <t xml:space="preserve">Ð³Ù³ÛÝùÇ ë»÷. Ñ³Ý¹Çë³óáÕ, ³Û¹ ÃíáõÙ` ïÇñ³½áõñÏ, Ñ³Ù³ÛÝùÇÝ áñå»ë ë»÷. ³Ýó³Í ³åñ³ÝùÝ»ñÇ í³×³éùÇó Ùáõïù»ñ </t>
    </r>
    <r>
      <rPr>
        <b/>
        <sz val="8"/>
        <rFont val="Arial Armenian"/>
        <family val="2"/>
      </rPr>
      <t>(ïáÕ 1341)</t>
    </r>
    <r>
      <rPr>
        <sz val="8"/>
        <rFont val="Arial Armenian"/>
        <family val="2"/>
      </rPr>
      <t xml:space="preserve"> + Ð³Ù³ÛÝù³ÛÇÝ ÑÇÙÝ³ñÏÝ»ñÇ ÏáÕÙÇó ³é³Ýó ï»Õ³Ï³Ý ïáõñùÇ ·³ÝÓÙ³Ý  Ù³ïáõóíáÕ Í³é³ÛáõÃÛáõÝÝ»ñÇ ¹ÇÙ³ó ëï³óíáÕ ³ÛÉ í×³ñÝ»ñ </t>
    </r>
    <r>
      <rPr>
        <b/>
        <sz val="8"/>
        <rFont val="Arial Armenian"/>
        <family val="2"/>
      </rPr>
      <t>(ïáÕ 1343)</t>
    </r>
  </si>
  <si>
    <r>
      <t>ä»ïáõÃÛ³Ý ÏáÕÙÇó ï»Õ³Ï³Ý ÇÝùÝ³Ï³é³í³ñÙ³Ý Ù³ñÙÇÝÝ»ñÇÝ å³ïíÇñ³Ïí³Í ÉÇ³½áñáõÃÛáõÝÝ»ñÇ Çñ³Ï³Ý³óÙ³Ý Í³Ëë»ñÇ ýÇÝ. Ñ³Ù³ñ å»ï. µÛáõç»Çó ëï³óíáÕ ÙÇçáóÝ»ñ</t>
    </r>
    <r>
      <rPr>
        <b/>
        <sz val="9"/>
        <rFont val="Arial Armenian"/>
        <family val="2"/>
      </rPr>
      <t xml:space="preserve"> (ïáÕ 1342)</t>
    </r>
  </si>
  <si>
    <t xml:space="preserve">Íñ³·Çñ                                                                                                                                                                                                                                      ï³ñ»Ï³Ý </t>
  </si>
  <si>
    <r>
      <t xml:space="preserve">2.1 </t>
    </r>
    <r>
      <rPr>
        <sz val="9"/>
        <rFont val="Arial Armenian"/>
        <family val="2"/>
      </rPr>
      <t>ÀÝÃ³óÇÏ ³ñï³ùÇÝ å³ßïáÝ³Ï³Ý ¹ñ³Ù³ßÝáñÑÝ»ñ` ëï³óí³Í ³ÛÉ å»ïáõÃÛáõÝÝ»ñÇó</t>
    </r>
    <r>
      <rPr>
        <b/>
        <sz val="9"/>
        <rFont val="Arial Armenian"/>
        <family val="2"/>
      </rPr>
      <t xml:space="preserve"> +
2.3 </t>
    </r>
    <r>
      <rPr>
        <sz val="9"/>
        <rFont val="Arial Armenian"/>
        <family val="2"/>
      </rPr>
      <t>ÀÝÃ³óÇÏ ³ñï³ùÇÝ å³ßïáÝ³Ï³Ý ¹ñ³Ù³ßÝáñÑÝ»ñ` ëï³óí³Í ÙÇç³½·³ÛÇÝ Ï³½Ù³Ï»ñåáõÃÛáõÝÝ»ñÇó</t>
    </r>
  </si>
  <si>
    <t>Հողի հարկ</t>
  </si>
  <si>
    <t>Գույքահարկ</t>
  </si>
  <si>
    <t>Տեղական տուրքեր</t>
  </si>
  <si>
    <t>Պետական տուրքեր</t>
  </si>
  <si>
    <t>Գույքի վարձակալությունից եկամուտներ</t>
  </si>
  <si>
    <t>2011Ã. µÛáõç»áõÙ Ý»ñ³éí³Í ÑáÕÇ Ñ³ñÏÇ ³å³éùÇ ·áõÙ³ñÁ*</t>
  </si>
  <si>
    <t>2011Ã. µÛáõç»áõÙ Ý»ñ³éí³Í ·áõÛù³Ñ³ñÏÇ ³å³éùÇ ·áõÙ³ñÁ*</t>
  </si>
  <si>
    <t>ïáÏáëÁ</t>
  </si>
  <si>
    <t>ԱՐԱԳԱԾՈՏՆ</t>
  </si>
  <si>
    <t>ԱՐԱՐԱՏ</t>
  </si>
  <si>
    <t>ԱՐՄԱՎԻՐ</t>
  </si>
  <si>
    <t>ԳԵՂԱՐՔՈՒՆԻՔ</t>
  </si>
  <si>
    <t>ԼՈՌԻ</t>
  </si>
  <si>
    <t>ԿՈՏԱՅՔ</t>
  </si>
  <si>
    <t>ՇԻՐԱԿ</t>
  </si>
  <si>
    <t>ՍՅՈՒՆԻՔ</t>
  </si>
  <si>
    <t>ՎԱՅՈՑ ՁՈՐ</t>
  </si>
  <si>
    <t>ՏԱՎՈՒՇ</t>
  </si>
  <si>
    <t>ԸՆԴԱՄԵՆԸ</t>
  </si>
  <si>
    <t>ՄԱՐԶԻ ԱՆՎԱՆՈՒՄԸ</t>
  </si>
  <si>
    <t>N</t>
  </si>
  <si>
    <t>ԵՐԵՎԱՆ</t>
  </si>
  <si>
    <t>3.8  Î³åÇï³É áã å³ßïáÝ³Ï³Ý ¹ñ³Ù³ßÝáñÑÝ»ñ</t>
  </si>
  <si>
    <t xml:space="preserve"> (ïáÕ 1381+ïáÕ 1382)</t>
  </si>
  <si>
    <t>ÀÝ¹³Ù»ÝÁ ·áõÛù³Ñ³ñÏÇ  ³å³éùÇ ·áõÙ³ñÁ 01.01.2011Ã. ¹ñáõÃÛ³Ùµ*</t>
  </si>
  <si>
    <t xml:space="preserve">2.2 Î³åÇï³É ³ñï³ùÇÝ å³ßïáÝ³Ï³Ý ¹ñ³Ù³ßÝáñÑÝ»ñ` ëï³óí³Í ³ÛÉ å»ïáõÃÛáõÝÝ»ñÇó+
2.4 Î³åÇï³É ³ñï³ùÇÝ å³ßïáÝ³Ï³Ý ¹ñ³Ù³ßÝáñÑÝ»ñ` ëï³óí³Í ÙÇç³½·³ÛÇÝ Ï³½Ù³Ï»ñåáõÃÛáõÝÝ»ñÇó
</t>
  </si>
  <si>
    <t>2.6 Î³åÇï³É Ý»ñùÇÝ å³ßïáÝ³Ï³Ý ¹ñ³Ù³ßÝáñÑÝ»ñ` ëï³óí³Í Ï³é³í³ñÙ³Ý ³ÛÉ Ù³Ï³ñ¹³ÏÝ»ñÇó (ïáÕ 1261+ïáÕ 1262)</t>
  </si>
  <si>
    <t>հազար դրամ</t>
  </si>
  <si>
    <t>Փոխատվություն</t>
  </si>
  <si>
    <t>ö³ëï³óÇ Ñ³í³ù³·ñí³Í ³å³éùÇ ·áõÙ³ñÁ</t>
  </si>
  <si>
    <t>Ñ³í³ù³·ñÙ³Ý  %-Á</t>
  </si>
  <si>
    <t xml:space="preserve">åÉ³Ý³íáñí³Í ·áõÛù³Ñ³ñÏÇ   ³å³éùÇ ·áõÙ³ñÁ  
01.07.11Ã. ¹ñáõÃÛ³Ùµ </t>
  </si>
  <si>
    <r>
      <t xml:space="preserve">1.4 ²åñ³ÝùÝ»ñÇ Ù³ï³Ï³ñ³ñáõÙÇó ¨ Í³é³ÛáõÃÛáõÝÝ»ñÇ Ù³ïáõóáõÙÇó ³ÛÉ å³ñï³¹Çñ í×³ñÝ»ñ                                      </t>
    </r>
    <r>
      <rPr>
        <sz val="10"/>
        <rFont val="Arial Armenian"/>
        <family val="2"/>
      </rPr>
      <t xml:space="preserve">³Û¹ ÃíáõÙ`Ñ³Ù³ÛÝùÇ µÛáõç» í×³ñíáÕ </t>
    </r>
    <r>
      <rPr>
        <b/>
        <sz val="10"/>
        <rFont val="Arial Armenian"/>
        <family val="2"/>
      </rPr>
      <t xml:space="preserve">å»ï³Ï³Ý ïáõñù»ñ  </t>
    </r>
    <r>
      <rPr>
        <sz val="10"/>
        <rFont val="Arial Armenian"/>
        <family val="2"/>
      </rPr>
      <t xml:space="preserve">(µÛáõç. ïáÕ 1152+ïáÕ 1153) </t>
    </r>
  </si>
  <si>
    <r>
      <t>3.9</t>
    </r>
    <r>
      <rPr>
        <b/>
        <sz val="8"/>
        <rFont val="Arial Armenian"/>
        <family val="2"/>
      </rPr>
      <t xml:space="preserve"> </t>
    </r>
    <r>
      <rPr>
        <sz val="8"/>
        <rFont val="Arial Armenian"/>
        <family val="2"/>
      </rPr>
      <t xml:space="preserve">Ð³Ù³ÛÝùÇ ·áõÛùÇÝ å³ï×³é³Í íÝ³ëÝ»ñÇ ÷áËÑ³ïáõóáõÙÇó Ùáõïù»ñ    </t>
    </r>
    <r>
      <rPr>
        <b/>
        <sz val="8"/>
        <rFont val="Arial Armenian"/>
        <family val="2"/>
      </rPr>
      <t xml:space="preserve">(ïáÕ 1391)+ </t>
    </r>
    <r>
      <rPr>
        <sz val="8"/>
        <rFont val="Arial Armenian"/>
        <family val="2"/>
      </rPr>
      <t>Ð³Ù³ÛÝùÇ µÛáõç» Ùáõïù³·ñÙ³Ý »ÝÃ³Ï³ »Ï³ÙáõïÝ»ñ</t>
    </r>
    <r>
      <rPr>
        <b/>
        <sz val="8"/>
        <rFont val="Arial Armenian"/>
        <family val="2"/>
      </rPr>
      <t xml:space="preserve"> (ïáÕ 1393)
</t>
    </r>
  </si>
  <si>
    <t>Íñ³·Çñ                                                                                                                                                                                                                                  /11 ³ÙÇë/</t>
  </si>
  <si>
    <t>ÀÝ¹³Ù»ÝÁ ÑáÕÇ Ñ³ñÏÇ ³å³éùÁ 01.01.2012Ã. ¹ñáõÃÛ³Ùµ*</t>
  </si>
  <si>
    <t xml:space="preserve">åÉ³Ý³íáñí³Í ÑáÕÇ Ñ³ñÏÇ  ³å³éùÇ ·áõÙ³ñÁ  
01.01.12Ã. ¹ñáõÃÛ³Ùµ </t>
  </si>
  <si>
    <t>հավելված 4</t>
  </si>
  <si>
    <t>Տեղեկատվություն 
ՀՀ համայնքների հողի հարկի, գույքահարկի  և ապառքների հավաքագրման վերաբերյալ</t>
  </si>
  <si>
    <t>Մարզի
 անվանումը</t>
  </si>
  <si>
    <t>Ընդամենը հողի հարկի ապառքը</t>
  </si>
  <si>
    <t>Ընդամենը տույժերի և տուգանքների գումարները</t>
  </si>
  <si>
    <t>2011թ բյուջե ներառած հողի հարկի ապառքը</t>
  </si>
  <si>
    <t>Ծրագիր տարեկան</t>
  </si>
  <si>
    <t xml:space="preserve">Ծրագիր  11 ամիս </t>
  </si>
  <si>
    <t xml:space="preserve">Փաստացի  </t>
  </si>
  <si>
    <t>Կատար-ման %-ը</t>
  </si>
  <si>
    <t>Հավաքագրված ընթացիկ տարվա հողի հարկը</t>
  </si>
  <si>
    <t>Պլանավորված  ապառքը
01.12.11թ. դր.</t>
  </si>
  <si>
    <t>Հավաքա-գրված ապառքը
01.12.11թ. դր.</t>
  </si>
  <si>
    <t>Ընդամենը գույքահարկի ապառքը</t>
  </si>
  <si>
    <t>2011թ բյուջեում ներառված գույքահրկի ապառքը</t>
  </si>
  <si>
    <t>Ծրագիր  11 ամիս առանց բյուջե ներառած ապառքի</t>
  </si>
  <si>
    <t>Հավաքագրված ընթացիկ տարվա գույքահարկը</t>
  </si>
  <si>
    <t>Պլանավորված  ապառքը 
01.12.11թ.
դր.</t>
  </si>
  <si>
    <t>Հավաքագրված ապառքը 01.12.11թ.
դր.</t>
  </si>
  <si>
    <t>ՎԱՅՈՑ  ՁՈՐ</t>
  </si>
  <si>
    <t>Ընդամենը</t>
  </si>
  <si>
    <t xml:space="preserve">Փաստացի
տարեկան  </t>
  </si>
  <si>
    <t>Կատարման %-ը</t>
  </si>
  <si>
    <t>Կատարման 
%-ը</t>
  </si>
  <si>
    <t>Ծրագիր տարեկան առանց պլանավորված ապառքի</t>
  </si>
  <si>
    <t>01.01.2012թ. դրությամբ</t>
  </si>
  <si>
    <t>2011թ բյուջեում ներառած հողի հարկի ապառքի հավաքագրման   %-ը</t>
  </si>
  <si>
    <t>2011թ բյուջեում ներառած գույքահարկի ապառքի հավաքագրման  %-ը</t>
  </si>
  <si>
    <t xml:space="preserve">  ÐÐ    Ð²Ø²ÚÜøÜºðÆ (Àêî Ø²ð¼ºðÆ)      ´Úàôæºî²ÚÆÜ   ºÎ²ØàôîÜºðÆ   ìºð²´ºðÚ²È (³×áÕ³Ï³Ý)
2012Ã. հունվարի  1-Ç ¹ñáõÃÛ³Ùµ </t>
  </si>
  <si>
    <t xml:space="preserve">                                                                              ì ³ ñ ã ³ Ï ³ Ý    µ Û áõ ç »</t>
  </si>
  <si>
    <t xml:space="preserve">                üá Ý ¹ ³ Û Ç Ý      ´ Û áõ ç »</t>
  </si>
  <si>
    <t xml:space="preserve">                    3. ²ÛÉ »Ï³ÙáõïÝ»ñ (ïáÕ 1310+ïáÕ 1320+ïáÕ 1330+ ïáÕ 1340+ïáÕ 1350+ïáÕ 1360+ïáÕ 1370)</t>
  </si>
  <si>
    <t>3. ²ÛÉ »Ï³ÙáõïÝ»ñ (ïáÕ 1310 + ïáÕ 1380 + ïáÕ 1390)</t>
  </si>
  <si>
    <t xml:space="preserve">åÉ³Ý³íáñí³Í ÑáÕÇ Ñ³ñÏÇ  ³å³éùÇ ·áõÙ³ñÁ  
01.07.11Ã. ¹ñáõÃÛ³Ùµ </t>
  </si>
  <si>
    <t>ÀÝ¹³Ù»ÝÁ ÑáÕÇ Ñ³ñÏÇ ³å³éùÁ 01.01.2011Ã. ¹ñáõÃÛ³Ùµ*</t>
  </si>
  <si>
    <t>Ð³ßí»ïáõ Å³Ù³Ý³Ï³ßñç³Ý</t>
  </si>
  <si>
    <t xml:space="preserve">÷³ëï.   </t>
  </si>
  <si>
    <t>ÀÝ¹³Ù»ÝÁ ·áõÛù³Ñ³ñÏ</t>
  </si>
  <si>
    <t>Íñ³·Çñ                                                                                                                                                                                                                                    ï³ñ»Ï³Ý</t>
  </si>
  <si>
    <t xml:space="preserve">  ÐÐ    Ð²Ø²ÚÜøÜºðÆ (Àêî Ø²ð¼ºðÆ)      ´Úàôæºî²ÚÆÜ   ºÎ²ØàôîÜºðÆ   ìºð²´ºðÚ²È (³×áÕ³Ï³Ý)
2011Ã. Փետրվարի  1-Ç ¹ñáõÃÛ³Ùµ </t>
  </si>
  <si>
    <t>Íñ³·Çñ                                                                                                                                                                                                                                  /1 ³ÙÇë/</t>
  </si>
  <si>
    <t>այդ թվում աղբահանության վճար</t>
  </si>
  <si>
    <t>Սեփական եկամուտներ</t>
  </si>
  <si>
    <t>Տ Ե Ղ Ե Կ Ա Տ Վ ՈՒ Թ Յ ՈՒ Ն</t>
  </si>
  <si>
    <t xml:space="preserve">ծրագիր 
տարեկան                                                                                                              </t>
  </si>
  <si>
    <t xml:space="preserve">փաստ
տարեկան                                                                                                            </t>
  </si>
  <si>
    <t xml:space="preserve">ծրագիր 
տարեկան                                                                                                            </t>
  </si>
  <si>
    <t xml:space="preserve">փաստ
տարեկան                                                                                                          </t>
  </si>
  <si>
    <t>Ընդամենը եկամուտներ</t>
  </si>
  <si>
    <t>կատ. %-ը տարեկան պլանի նկատմամբ</t>
  </si>
  <si>
    <t xml:space="preserve">  </t>
  </si>
  <si>
    <t>Անշարժ գույքի հարկ</t>
  </si>
  <si>
    <t>Ընդամենը առանց Երևան</t>
  </si>
  <si>
    <r>
      <rPr>
        <b/>
        <sz val="10"/>
        <rFont val="GHEA Grapalat"/>
        <family val="3"/>
      </rPr>
      <t>ՍԵՓԱԿԱՆ ԵԿԱՄՈՒՏՆԵՐ 5 հարկատեսակների գծով</t>
    </r>
    <r>
      <rPr>
        <sz val="10"/>
        <rFont val="GHEA Grapalat"/>
        <family val="3"/>
      </rPr>
      <t xml:space="preserve">
(ընդամենը անշարժ գույքի հարկ, փոխադրամիջոցների գույքահարկ, տեղական տուրքեր, պետական տուրքեր, գույքի վարձակալությունից եկամուտներ) </t>
    </r>
  </si>
  <si>
    <t>Փոխադրամիջոցների գույքահարկ</t>
  </si>
  <si>
    <t>2023թ.</t>
  </si>
  <si>
    <t>2024թ.</t>
  </si>
  <si>
    <t>2024թ. ծրագրի  աճը 2023թ.        ծրագրի համեմատ /%/</t>
  </si>
  <si>
    <t>2024թ. փաստ. աճը 2023թ. փաստ       համեմատ    /հազ. դրամ./</t>
  </si>
  <si>
    <t>այդ թվում` աղբահանության վճար  ծրագիր տարեկան  2024թ.</t>
  </si>
  <si>
    <t>Տեղական վճարներ</t>
  </si>
  <si>
    <t>Ֆինանսական համահարթեցման դոտացիա 2024թ.</t>
  </si>
  <si>
    <t>ՀՀ համայնքների  բյուջեների եկամուտների հավաքագրման վերաբերյալ 2023թ. և 2024թ. 9 ամիս</t>
  </si>
  <si>
    <t xml:space="preserve">ծրագիր 
տարեկան 30.09.2024թ. դրությամբ                                                                                                         </t>
  </si>
  <si>
    <t xml:space="preserve">փաստ.                         9 ամիս                                                </t>
  </si>
  <si>
    <t>աղբահանության վճար փաստ.
9 ամիս</t>
  </si>
  <si>
    <t>կատ. %-ը
9 ամսվա նկատմամբ</t>
  </si>
  <si>
    <t>9 ամսվա կատ. %-ը
տարեկան պլանի նկատմամբ</t>
  </si>
  <si>
    <t>ծրագիր                9 ամիս</t>
  </si>
  <si>
    <t>աղբահանության վճար  ծրագիր          9 ամիս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</si>
</sst>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46" x14ac:knownFonts="1">
    <font>
      <sz val="12"/>
      <name val="Times Armenian"/>
    </font>
    <font>
      <sz val="11"/>
      <color theme="1"/>
      <name val="Calibri"/>
      <family val="2"/>
      <scheme val="minor"/>
    </font>
    <font>
      <sz val="8"/>
      <name val="Times Armenian"/>
      <family val="1"/>
    </font>
    <font>
      <sz val="10"/>
      <name val="Arial Armenian"/>
      <family val="2"/>
    </font>
    <font>
      <b/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b/>
      <sz val="12"/>
      <name val="Arial Armenian"/>
      <family val="2"/>
    </font>
    <font>
      <sz val="12"/>
      <name val="Arial Armenian"/>
      <family val="2"/>
    </font>
    <font>
      <b/>
      <sz val="11"/>
      <name val="Arial Armenian"/>
      <family val="2"/>
    </font>
    <font>
      <sz val="12"/>
      <name val="Times Armenian"/>
      <family val="1"/>
    </font>
    <font>
      <sz val="11"/>
      <name val="Arial Armenian"/>
      <family val="2"/>
    </font>
    <font>
      <b/>
      <u/>
      <sz val="10"/>
      <name val="Arial Armenian"/>
      <family val="2"/>
    </font>
    <font>
      <b/>
      <sz val="9"/>
      <name val="Arial Armenian"/>
      <family val="2"/>
    </font>
    <font>
      <u/>
      <sz val="10"/>
      <name val="Arial Armenian"/>
      <family val="2"/>
    </font>
    <font>
      <b/>
      <sz val="8"/>
      <name val="Arial Armenian"/>
      <family val="2"/>
    </font>
    <font>
      <b/>
      <sz val="10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b/>
      <i/>
      <u/>
      <sz val="10"/>
      <name val="Arial Armenian"/>
      <family val="2"/>
    </font>
    <font>
      <b/>
      <u/>
      <sz val="8"/>
      <name val="Arial Armenian"/>
      <family val="2"/>
    </font>
    <font>
      <sz val="12"/>
      <name val="GHEA Grapalat"/>
      <family val="3"/>
    </font>
    <font>
      <sz val="8"/>
      <name val="GHEA Grapalat"/>
      <family val="3"/>
    </font>
    <font>
      <b/>
      <sz val="11"/>
      <name val="GHEA Grapalat"/>
      <family val="3"/>
    </font>
    <font>
      <sz val="11"/>
      <name val="GHEA Grapalat"/>
      <family val="3"/>
    </font>
    <font>
      <b/>
      <sz val="14"/>
      <name val="GHEA Grapalat"/>
      <family val="3"/>
    </font>
    <font>
      <b/>
      <sz val="12"/>
      <name val="GHEA Grapalat"/>
      <family val="3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  <font>
      <sz val="9"/>
      <color theme="1"/>
      <name val="GHEA Grapalat"/>
      <family val="3"/>
    </font>
    <font>
      <sz val="9"/>
      <color rgb="FF000000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b/>
      <sz val="12"/>
      <color theme="1"/>
      <name val="GHEA Grapalat"/>
      <family val="3"/>
    </font>
    <font>
      <b/>
      <sz val="9"/>
      <color rgb="FF000000"/>
      <name val="GHEA Grapalat"/>
      <family val="3"/>
    </font>
    <font>
      <sz val="12"/>
      <color theme="1"/>
      <name val="GHEA Grapalat"/>
      <family val="3"/>
    </font>
    <font>
      <sz val="12"/>
      <color rgb="FFFF0000"/>
      <name val="GHEA Grapalat"/>
      <family val="3"/>
    </font>
    <font>
      <b/>
      <sz val="11"/>
      <color rgb="FFFF0000"/>
      <name val="GHEA Grapalat"/>
      <family val="3"/>
    </font>
    <font>
      <sz val="10"/>
      <color rgb="FFFF0000"/>
      <name val="GHEA Grapalat"/>
      <family val="3"/>
    </font>
    <font>
      <b/>
      <sz val="12"/>
      <color rgb="FFFF0000"/>
      <name val="GHEA Grapalat"/>
      <family val="3"/>
    </font>
    <font>
      <b/>
      <sz val="8"/>
      <name val="GHEA Grapalat"/>
      <family val="3"/>
    </font>
    <font>
      <b/>
      <sz val="9"/>
      <name val="GHEA Grapalat"/>
      <family val="3"/>
    </font>
    <font>
      <b/>
      <sz val="7"/>
      <name val="GHEA Grapalat"/>
      <family val="3"/>
    </font>
  </fonts>
  <fills count="1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29" fillId="0" borderId="0"/>
    <xf numFmtId="0" fontId="28" fillId="0" borderId="0"/>
    <xf numFmtId="0" fontId="10" fillId="0" borderId="0"/>
    <xf numFmtId="0" fontId="27" fillId="0" borderId="0"/>
    <xf numFmtId="0" fontId="10" fillId="0" borderId="0"/>
    <xf numFmtId="0" fontId="1" fillId="0" borderId="0"/>
    <xf numFmtId="0" fontId="1" fillId="0" borderId="0"/>
  </cellStyleXfs>
  <cellXfs count="504">
    <xf numFmtId="0" fontId="0" fillId="0" borderId="0" xfId="0"/>
    <xf numFmtId="0" fontId="8" fillId="0" borderId="0" xfId="0" applyFont="1"/>
    <xf numFmtId="0" fontId="7" fillId="0" borderId="0" xfId="0" applyFont="1" applyAlignment="1">
      <alignment vertical="center" wrapText="1"/>
    </xf>
    <xf numFmtId="3" fontId="8" fillId="0" borderId="0" xfId="0" applyNumberFormat="1" applyFont="1"/>
    <xf numFmtId="0" fontId="5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vertical="center"/>
    </xf>
    <xf numFmtId="0" fontId="9" fillId="0" borderId="0" xfId="0" applyFont="1" applyAlignment="1"/>
    <xf numFmtId="0" fontId="9" fillId="0" borderId="0" xfId="0" applyFont="1" applyAlignment="1">
      <alignment wrapText="1"/>
    </xf>
    <xf numFmtId="0" fontId="11" fillId="0" borderId="0" xfId="0" applyFont="1" applyAlignment="1">
      <alignment wrapText="1"/>
    </xf>
    <xf numFmtId="3" fontId="11" fillId="0" borderId="0" xfId="0" applyNumberFormat="1" applyFont="1" applyAlignment="1">
      <alignment wrapText="1"/>
    </xf>
    <xf numFmtId="164" fontId="8" fillId="0" borderId="0" xfId="0" applyNumberFormat="1" applyFont="1"/>
    <xf numFmtId="0" fontId="8" fillId="0" borderId="0" xfId="0" applyFont="1" applyBorder="1" applyAlignment="1">
      <alignment horizontal="center"/>
    </xf>
    <xf numFmtId="4" fontId="8" fillId="2" borderId="2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Border="1" applyAlignment="1" applyProtection="1">
      <alignment horizontal="center" vertical="center" wrapText="1"/>
    </xf>
    <xf numFmtId="0" fontId="6" fillId="0" borderId="3" xfId="0" applyNumberFormat="1" applyFont="1" applyBorder="1" applyAlignment="1" applyProtection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6" fillId="3" borderId="1" xfId="0" applyNumberFormat="1" applyFont="1" applyFill="1" applyBorder="1" applyAlignment="1" applyProtection="1">
      <alignment horizontal="center" vertical="center" wrapText="1"/>
    </xf>
    <xf numFmtId="0" fontId="5" fillId="3" borderId="5" xfId="0" applyNumberFormat="1" applyFont="1" applyFill="1" applyBorder="1" applyAlignment="1" applyProtection="1">
      <alignment horizontal="center" vertical="center" wrapText="1"/>
    </xf>
    <xf numFmtId="3" fontId="3" fillId="0" borderId="0" xfId="0" applyNumberFormat="1" applyFont="1"/>
    <xf numFmtId="0" fontId="13" fillId="4" borderId="0" xfId="0" applyFont="1" applyFill="1"/>
    <xf numFmtId="0" fontId="6" fillId="0" borderId="0" xfId="0" applyFont="1"/>
    <xf numFmtId="0" fontId="8" fillId="0" borderId="0" xfId="0" applyFont="1" applyBorder="1"/>
    <xf numFmtId="0" fontId="5" fillId="0" borderId="4" xfId="0" applyNumberFormat="1" applyFont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5" fillId="0" borderId="4" xfId="0" applyNumberFormat="1" applyFont="1" applyBorder="1" applyAlignment="1" applyProtection="1">
      <alignment vertical="center" wrapText="1"/>
    </xf>
    <xf numFmtId="0" fontId="16" fillId="8" borderId="1" xfId="0" applyFont="1" applyFill="1" applyBorder="1" applyAlignment="1">
      <alignment horizontal="left" vertical="center"/>
    </xf>
    <xf numFmtId="165" fontId="17" fillId="8" borderId="1" xfId="0" applyNumberFormat="1" applyFont="1" applyFill="1" applyBorder="1" applyAlignment="1">
      <alignment horizontal="right" vertical="center"/>
    </xf>
    <xf numFmtId="0" fontId="17" fillId="5" borderId="1" xfId="0" applyFont="1" applyFill="1" applyBorder="1" applyAlignment="1">
      <alignment horizontal="center" vertical="center" wrapText="1"/>
    </xf>
    <xf numFmtId="3" fontId="17" fillId="8" borderId="1" xfId="0" applyNumberFormat="1" applyFont="1" applyFill="1" applyBorder="1" applyAlignment="1">
      <alignment horizontal="right" vertical="center"/>
    </xf>
    <xf numFmtId="165" fontId="17" fillId="9" borderId="1" xfId="0" applyNumberFormat="1" applyFont="1" applyFill="1" applyBorder="1" applyAlignment="1">
      <alignment horizontal="right" vertical="center"/>
    </xf>
    <xf numFmtId="3" fontId="5" fillId="0" borderId="1" xfId="0" applyNumberFormat="1" applyFont="1" applyBorder="1" applyAlignment="1">
      <alignment horizontal="center" vertical="center" wrapText="1"/>
    </xf>
    <xf numFmtId="3" fontId="17" fillId="9" borderId="1" xfId="0" applyNumberFormat="1" applyFont="1" applyFill="1" applyBorder="1" applyAlignment="1">
      <alignment horizontal="right" vertical="center"/>
    </xf>
    <xf numFmtId="165" fontId="18" fillId="8" borderId="1" xfId="0" applyNumberFormat="1" applyFont="1" applyFill="1" applyBorder="1" applyAlignment="1">
      <alignment horizontal="right" vertical="center"/>
    </xf>
    <xf numFmtId="165" fontId="18" fillId="9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6" xfId="0" applyNumberFormat="1" applyFont="1" applyBorder="1" applyAlignment="1" applyProtection="1">
      <alignment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 applyProtection="1">
      <alignment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9" borderId="5" xfId="0" applyFont="1" applyFill="1" applyBorder="1"/>
    <xf numFmtId="0" fontId="6" fillId="10" borderId="5" xfId="0" applyNumberFormat="1" applyFont="1" applyFill="1" applyBorder="1" applyAlignment="1" applyProtection="1">
      <alignment horizontal="center" vertical="center" wrapText="1"/>
    </xf>
    <xf numFmtId="0" fontId="4" fillId="10" borderId="4" xfId="0" applyNumberFormat="1" applyFont="1" applyFill="1" applyBorder="1" applyAlignment="1" applyProtection="1">
      <alignment horizontal="center" vertical="center" textRotation="90" wrapText="1"/>
    </xf>
    <xf numFmtId="0" fontId="8" fillId="0" borderId="1" xfId="0" applyFont="1" applyBorder="1"/>
    <xf numFmtId="3" fontId="11" fillId="0" borderId="0" xfId="0" applyNumberFormat="1" applyFont="1"/>
    <xf numFmtId="0" fontId="3" fillId="0" borderId="0" xfId="0" applyFont="1"/>
    <xf numFmtId="165" fontId="3" fillId="0" borderId="0" xfId="0" applyNumberFormat="1" applyFont="1"/>
    <xf numFmtId="3" fontId="18" fillId="8" borderId="1" xfId="0" applyNumberFormat="1" applyFont="1" applyFill="1" applyBorder="1" applyAlignment="1">
      <alignment horizontal="right" vertical="center"/>
    </xf>
    <xf numFmtId="3" fontId="17" fillId="4" borderId="1" xfId="0" applyNumberFormat="1" applyFont="1" applyFill="1" applyBorder="1" applyAlignment="1">
      <alignment horizontal="right" vertical="center" wrapText="1"/>
    </xf>
    <xf numFmtId="3" fontId="18" fillId="9" borderId="1" xfId="0" applyNumberFormat="1" applyFont="1" applyFill="1" applyBorder="1" applyAlignment="1">
      <alignment horizontal="right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3" fontId="18" fillId="8" borderId="1" xfId="0" applyNumberFormat="1" applyFont="1" applyFill="1" applyBorder="1" applyAlignment="1">
      <alignment vertical="center"/>
    </xf>
    <xf numFmtId="3" fontId="17" fillId="8" borderId="1" xfId="0" applyNumberFormat="1" applyFont="1" applyFill="1" applyBorder="1" applyAlignment="1">
      <alignment vertical="center"/>
    </xf>
    <xf numFmtId="165" fontId="17" fillId="8" borderId="1" xfId="0" applyNumberFormat="1" applyFont="1" applyFill="1" applyBorder="1" applyAlignment="1">
      <alignment vertical="center" wrapText="1"/>
    </xf>
    <xf numFmtId="165" fontId="17" fillId="8" borderId="1" xfId="0" applyNumberFormat="1" applyFont="1" applyFill="1" applyBorder="1" applyAlignment="1">
      <alignment vertical="center"/>
    </xf>
    <xf numFmtId="0" fontId="30" fillId="0" borderId="0" xfId="0" applyFont="1" applyFill="1"/>
    <xf numFmtId="0" fontId="30" fillId="0" borderId="0" xfId="0" applyFont="1"/>
    <xf numFmtId="0" fontId="31" fillId="0" borderId="0" xfId="0" applyFont="1" applyBorder="1" applyAlignment="1">
      <alignment horizontal="center" vertical="center" wrapText="1"/>
    </xf>
    <xf numFmtId="0" fontId="32" fillId="11" borderId="7" xfId="0" applyFont="1" applyFill="1" applyBorder="1" applyAlignment="1">
      <alignment horizontal="center" vertical="center" wrapText="1"/>
    </xf>
    <xf numFmtId="0" fontId="32" fillId="11" borderId="8" xfId="0" applyFont="1" applyFill="1" applyBorder="1" applyAlignment="1">
      <alignment horizontal="center" vertical="center" wrapText="1"/>
    </xf>
    <xf numFmtId="0" fontId="32" fillId="11" borderId="9" xfId="0" applyFont="1" applyFill="1" applyBorder="1" applyAlignment="1">
      <alignment horizontal="center" vertical="center" wrapText="1"/>
    </xf>
    <xf numFmtId="0" fontId="32" fillId="12" borderId="8" xfId="0" applyFont="1" applyFill="1" applyBorder="1" applyAlignment="1">
      <alignment horizontal="center" vertical="center" wrapText="1"/>
    </xf>
    <xf numFmtId="0" fontId="32" fillId="12" borderId="9" xfId="0" applyFont="1" applyFill="1" applyBorder="1" applyAlignment="1">
      <alignment horizontal="center" vertical="center" wrapText="1"/>
    </xf>
    <xf numFmtId="0" fontId="32" fillId="13" borderId="7" xfId="0" applyFont="1" applyFill="1" applyBorder="1" applyAlignment="1">
      <alignment horizontal="center" vertical="center" wrapText="1"/>
    </xf>
    <xf numFmtId="0" fontId="32" fillId="13" borderId="8" xfId="0" applyFont="1" applyFill="1" applyBorder="1" applyAlignment="1">
      <alignment horizontal="center" vertical="center" wrapText="1"/>
    </xf>
    <xf numFmtId="0" fontId="32" fillId="13" borderId="9" xfId="0" applyFont="1" applyFill="1" applyBorder="1" applyAlignment="1">
      <alignment horizontal="center" vertical="center" wrapText="1"/>
    </xf>
    <xf numFmtId="0" fontId="32" fillId="14" borderId="7" xfId="0" applyFont="1" applyFill="1" applyBorder="1" applyAlignment="1">
      <alignment horizontal="center" vertical="center" wrapText="1"/>
    </xf>
    <xf numFmtId="0" fontId="32" fillId="14" borderId="8" xfId="0" applyFont="1" applyFill="1" applyBorder="1" applyAlignment="1">
      <alignment horizontal="center" vertical="center" wrapText="1"/>
    </xf>
    <xf numFmtId="0" fontId="32" fillId="14" borderId="9" xfId="0" applyFont="1" applyFill="1" applyBorder="1" applyAlignment="1">
      <alignment horizontal="center" vertical="center" wrapText="1"/>
    </xf>
    <xf numFmtId="0" fontId="32" fillId="11" borderId="10" xfId="0" applyFont="1" applyFill="1" applyBorder="1" applyAlignment="1">
      <alignment horizontal="center" vertical="center" wrapText="1"/>
    </xf>
    <xf numFmtId="0" fontId="32" fillId="11" borderId="1" xfId="0" applyFont="1" applyFill="1" applyBorder="1" applyAlignment="1">
      <alignment horizontal="center" vertical="center" wrapText="1"/>
    </xf>
    <xf numFmtId="0" fontId="32" fillId="11" borderId="11" xfId="0" applyFont="1" applyFill="1" applyBorder="1" applyAlignment="1">
      <alignment horizontal="center" vertical="center" wrapText="1"/>
    </xf>
    <xf numFmtId="0" fontId="32" fillId="12" borderId="1" xfId="0" applyFont="1" applyFill="1" applyBorder="1" applyAlignment="1">
      <alignment horizontal="center" vertical="center" wrapText="1"/>
    </xf>
    <xf numFmtId="0" fontId="32" fillId="12" borderId="11" xfId="0" applyFont="1" applyFill="1" applyBorder="1" applyAlignment="1">
      <alignment horizontal="center" vertical="center" wrapText="1"/>
    </xf>
    <xf numFmtId="0" fontId="32" fillId="13" borderId="10" xfId="0" applyFont="1" applyFill="1" applyBorder="1" applyAlignment="1">
      <alignment horizontal="center" vertical="center" wrapText="1"/>
    </xf>
    <xf numFmtId="0" fontId="32" fillId="13" borderId="1" xfId="0" applyFont="1" applyFill="1" applyBorder="1" applyAlignment="1">
      <alignment horizontal="center" vertical="center" wrapText="1"/>
    </xf>
    <xf numFmtId="0" fontId="32" fillId="13" borderId="11" xfId="0" applyFont="1" applyFill="1" applyBorder="1" applyAlignment="1">
      <alignment horizontal="center" vertical="center" wrapText="1"/>
    </xf>
    <xf numFmtId="0" fontId="32" fillId="14" borderId="10" xfId="0" applyFont="1" applyFill="1" applyBorder="1" applyAlignment="1">
      <alignment horizontal="center" vertical="center" wrapText="1"/>
    </xf>
    <xf numFmtId="0" fontId="32" fillId="14" borderId="1" xfId="0" applyFont="1" applyFill="1" applyBorder="1" applyAlignment="1">
      <alignment horizontal="center" vertical="center" wrapText="1"/>
    </xf>
    <xf numFmtId="0" fontId="32" fillId="14" borderId="11" xfId="0" applyFont="1" applyFill="1" applyBorder="1" applyAlignment="1">
      <alignment horizontal="center" vertical="center" wrapText="1"/>
    </xf>
    <xf numFmtId="0" fontId="33" fillId="8" borderId="1" xfId="0" applyFont="1" applyFill="1" applyBorder="1" applyAlignment="1">
      <alignment horizontal="center" vertical="center" wrapText="1" readingOrder="1"/>
    </xf>
    <xf numFmtId="165" fontId="34" fillId="14" borderId="10" xfId="0" applyNumberFormat="1" applyFont="1" applyFill="1" applyBorder="1" applyAlignment="1">
      <alignment horizontal="center" vertical="center" wrapText="1"/>
    </xf>
    <xf numFmtId="165" fontId="34" fillId="14" borderId="1" xfId="0" applyNumberFormat="1" applyFont="1" applyFill="1" applyBorder="1" applyAlignment="1">
      <alignment horizontal="center" vertical="center" wrapText="1"/>
    </xf>
    <xf numFmtId="165" fontId="34" fillId="14" borderId="11" xfId="0" applyNumberFormat="1" applyFont="1" applyFill="1" applyBorder="1" applyAlignment="1">
      <alignment horizontal="center" vertical="center" wrapText="1"/>
    </xf>
    <xf numFmtId="3" fontId="34" fillId="14" borderId="10" xfId="0" applyNumberFormat="1" applyFont="1" applyFill="1" applyBorder="1" applyAlignment="1">
      <alignment horizontal="center" vertical="center" wrapText="1"/>
    </xf>
    <xf numFmtId="3" fontId="34" fillId="14" borderId="1" xfId="0" applyNumberFormat="1" applyFont="1" applyFill="1" applyBorder="1" applyAlignment="1">
      <alignment horizontal="center" vertical="center" wrapText="1"/>
    </xf>
    <xf numFmtId="3" fontId="34" fillId="14" borderId="10" xfId="0" applyNumberFormat="1" applyFont="1" applyFill="1" applyBorder="1" applyAlignment="1">
      <alignment horizontal="center" vertical="center"/>
    </xf>
    <xf numFmtId="3" fontId="34" fillId="14" borderId="1" xfId="0" applyNumberFormat="1" applyFont="1" applyFill="1" applyBorder="1" applyAlignment="1">
      <alignment horizontal="center" vertical="center"/>
    </xf>
    <xf numFmtId="3" fontId="34" fillId="11" borderId="12" xfId="0" applyNumberFormat="1" applyFont="1" applyFill="1" applyBorder="1" applyAlignment="1">
      <alignment horizontal="center" vertical="center"/>
    </xf>
    <xf numFmtId="3" fontId="34" fillId="11" borderId="13" xfId="0" applyNumberFormat="1" applyFont="1" applyFill="1" applyBorder="1" applyAlignment="1">
      <alignment horizontal="center" vertical="center"/>
    </xf>
    <xf numFmtId="3" fontId="34" fillId="12" borderId="13" xfId="0" applyNumberFormat="1" applyFont="1" applyFill="1" applyBorder="1" applyAlignment="1">
      <alignment horizontal="center" vertical="center"/>
    </xf>
    <xf numFmtId="3" fontId="34" fillId="13" borderId="12" xfId="0" applyNumberFormat="1" applyFont="1" applyFill="1" applyBorder="1" applyAlignment="1">
      <alignment horizontal="center" vertical="center"/>
    </xf>
    <xf numFmtId="3" fontId="34" fillId="13" borderId="13" xfId="0" applyNumberFormat="1" applyFont="1" applyFill="1" applyBorder="1" applyAlignment="1">
      <alignment horizontal="center" vertical="center"/>
    </xf>
    <xf numFmtId="3" fontId="34" fillId="14" borderId="12" xfId="0" applyNumberFormat="1" applyFont="1" applyFill="1" applyBorder="1" applyAlignment="1">
      <alignment horizontal="center" vertical="center"/>
    </xf>
    <xf numFmtId="3" fontId="34" fillId="14" borderId="13" xfId="0" applyNumberFormat="1" applyFont="1" applyFill="1" applyBorder="1" applyAlignment="1">
      <alignment horizontal="center" vertical="center"/>
    </xf>
    <xf numFmtId="3" fontId="34" fillId="11" borderId="12" xfId="0" applyNumberFormat="1" applyFont="1" applyFill="1" applyBorder="1" applyAlignment="1">
      <alignment horizontal="center" vertical="center" wrapText="1"/>
    </xf>
    <xf numFmtId="3" fontId="34" fillId="11" borderId="13" xfId="0" applyNumberFormat="1" applyFont="1" applyFill="1" applyBorder="1" applyAlignment="1">
      <alignment horizontal="center" vertical="center" wrapText="1"/>
    </xf>
    <xf numFmtId="3" fontId="34" fillId="12" borderId="13" xfId="0" applyNumberFormat="1" applyFont="1" applyFill="1" applyBorder="1" applyAlignment="1">
      <alignment horizontal="center" vertical="center" wrapText="1"/>
    </xf>
    <xf numFmtId="3" fontId="34" fillId="13" borderId="12" xfId="0" applyNumberFormat="1" applyFont="1" applyFill="1" applyBorder="1" applyAlignment="1">
      <alignment horizontal="center" vertical="center" wrapText="1"/>
    </xf>
    <xf numFmtId="3" fontId="34" fillId="13" borderId="13" xfId="0" applyNumberFormat="1" applyFont="1" applyFill="1" applyBorder="1" applyAlignment="1">
      <alignment horizontal="center" vertical="center" wrapText="1"/>
    </xf>
    <xf numFmtId="3" fontId="34" fillId="14" borderId="12" xfId="0" applyNumberFormat="1" applyFont="1" applyFill="1" applyBorder="1" applyAlignment="1">
      <alignment horizontal="center" vertical="center" wrapText="1"/>
    </xf>
    <xf numFmtId="3" fontId="34" fillId="14" borderId="13" xfId="0" applyNumberFormat="1" applyFont="1" applyFill="1" applyBorder="1" applyAlignment="1">
      <alignment horizontal="center" vertical="center" wrapText="1"/>
    </xf>
    <xf numFmtId="165" fontId="34" fillId="14" borderId="14" xfId="0" applyNumberFormat="1" applyFont="1" applyFill="1" applyBorder="1" applyAlignment="1">
      <alignment horizontal="center" vertical="center" wrapText="1"/>
    </xf>
    <xf numFmtId="0" fontId="32" fillId="11" borderId="15" xfId="0" applyFont="1" applyFill="1" applyBorder="1" applyAlignment="1">
      <alignment horizontal="center" vertical="center" wrapText="1"/>
    </xf>
    <xf numFmtId="0" fontId="32" fillId="11" borderId="16" xfId="0" applyFont="1" applyFill="1" applyBorder="1" applyAlignment="1">
      <alignment horizontal="center" vertical="center" wrapText="1"/>
    </xf>
    <xf numFmtId="0" fontId="35" fillId="8" borderId="1" xfId="0" applyFont="1" applyFill="1" applyBorder="1" applyAlignment="1">
      <alignment vertical="center" wrapText="1"/>
    </xf>
    <xf numFmtId="3" fontId="34" fillId="11" borderId="16" xfId="0" applyNumberFormat="1" applyFont="1" applyFill="1" applyBorder="1" applyAlignment="1">
      <alignment horizontal="center" vertical="center"/>
    </xf>
    <xf numFmtId="3" fontId="34" fillId="11" borderId="1" xfId="0" applyNumberFormat="1" applyFont="1" applyFill="1" applyBorder="1" applyAlignment="1">
      <alignment horizontal="center" vertical="center"/>
    </xf>
    <xf numFmtId="165" fontId="34" fillId="11" borderId="11" xfId="0" applyNumberFormat="1" applyFont="1" applyFill="1" applyBorder="1" applyAlignment="1">
      <alignment horizontal="center" vertical="center"/>
    </xf>
    <xf numFmtId="165" fontId="34" fillId="12" borderId="1" xfId="0" applyNumberFormat="1" applyFont="1" applyFill="1" applyBorder="1" applyAlignment="1">
      <alignment horizontal="center" vertical="center"/>
    </xf>
    <xf numFmtId="165" fontId="34" fillId="12" borderId="11" xfId="0" applyNumberFormat="1" applyFont="1" applyFill="1" applyBorder="1" applyAlignment="1">
      <alignment horizontal="center" vertical="center"/>
    </xf>
    <xf numFmtId="165" fontId="34" fillId="13" borderId="10" xfId="0" applyNumberFormat="1" applyFont="1" applyFill="1" applyBorder="1" applyAlignment="1">
      <alignment horizontal="center" vertical="center"/>
    </xf>
    <xf numFmtId="165" fontId="34" fillId="13" borderId="1" xfId="0" applyNumberFormat="1" applyFont="1" applyFill="1" applyBorder="1" applyAlignment="1">
      <alignment horizontal="center" vertical="center"/>
    </xf>
    <xf numFmtId="165" fontId="34" fillId="13" borderId="11" xfId="0" applyNumberFormat="1" applyFont="1" applyFill="1" applyBorder="1" applyAlignment="1">
      <alignment horizontal="center" vertical="center"/>
    </xf>
    <xf numFmtId="165" fontId="34" fillId="14" borderId="11" xfId="0" applyNumberFormat="1" applyFont="1" applyFill="1" applyBorder="1" applyAlignment="1">
      <alignment horizontal="center" vertical="center"/>
    </xf>
    <xf numFmtId="165" fontId="34" fillId="11" borderId="1" xfId="0" applyNumberFormat="1" applyFont="1" applyFill="1" applyBorder="1" applyAlignment="1">
      <alignment horizontal="center" vertical="center" wrapText="1"/>
    </xf>
    <xf numFmtId="165" fontId="34" fillId="11" borderId="11" xfId="0" applyNumberFormat="1" applyFont="1" applyFill="1" applyBorder="1" applyAlignment="1">
      <alignment horizontal="center" vertical="center" wrapText="1"/>
    </xf>
    <xf numFmtId="165" fontId="34" fillId="12" borderId="1" xfId="0" applyNumberFormat="1" applyFont="1" applyFill="1" applyBorder="1" applyAlignment="1">
      <alignment horizontal="center" vertical="center" wrapText="1"/>
    </xf>
    <xf numFmtId="165" fontId="34" fillId="12" borderId="11" xfId="0" applyNumberFormat="1" applyFont="1" applyFill="1" applyBorder="1" applyAlignment="1">
      <alignment horizontal="center" vertical="center" wrapText="1"/>
    </xf>
    <xf numFmtId="165" fontId="34" fillId="13" borderId="10" xfId="0" applyNumberFormat="1" applyFont="1" applyFill="1" applyBorder="1" applyAlignment="1">
      <alignment horizontal="center" vertical="center" wrapText="1"/>
    </xf>
    <xf numFmtId="165" fontId="34" fillId="13" borderId="1" xfId="0" applyNumberFormat="1" applyFont="1" applyFill="1" applyBorder="1" applyAlignment="1">
      <alignment horizontal="center" vertical="center" wrapText="1"/>
    </xf>
    <xf numFmtId="165" fontId="34" fillId="13" borderId="11" xfId="0" applyNumberFormat="1" applyFont="1" applyFill="1" applyBorder="1" applyAlignment="1">
      <alignment horizontal="center" vertical="center" wrapText="1"/>
    </xf>
    <xf numFmtId="3" fontId="34" fillId="11" borderId="10" xfId="0" applyNumberFormat="1" applyFont="1" applyFill="1" applyBorder="1" applyAlignment="1">
      <alignment horizontal="center" vertical="center"/>
    </xf>
    <xf numFmtId="3" fontId="34" fillId="11" borderId="10" xfId="0" applyNumberFormat="1" applyFont="1" applyFill="1" applyBorder="1" applyAlignment="1">
      <alignment horizontal="center" vertical="center" wrapText="1"/>
    </xf>
    <xf numFmtId="3" fontId="34" fillId="11" borderId="1" xfId="0" applyNumberFormat="1" applyFont="1" applyFill="1" applyBorder="1" applyAlignment="1">
      <alignment horizontal="center" vertical="center" wrapText="1"/>
    </xf>
    <xf numFmtId="165" fontId="34" fillId="13" borderId="14" xfId="0" applyNumberFormat="1" applyFont="1" applyFill="1" applyBorder="1" applyAlignment="1">
      <alignment horizontal="center" vertical="center"/>
    </xf>
    <xf numFmtId="165" fontId="34" fillId="13" borderId="14" xfId="0" applyNumberFormat="1" applyFont="1" applyFill="1" applyBorder="1" applyAlignment="1">
      <alignment horizontal="center" vertical="center" wrapText="1"/>
    </xf>
    <xf numFmtId="0" fontId="34" fillId="8" borderId="1" xfId="0" applyFont="1" applyFill="1" applyBorder="1" applyAlignment="1">
      <alignment vertical="center"/>
    </xf>
    <xf numFmtId="0" fontId="34" fillId="8" borderId="3" xfId="0" applyFont="1" applyFill="1" applyBorder="1" applyAlignment="1">
      <alignment vertical="center"/>
    </xf>
    <xf numFmtId="0" fontId="4" fillId="10" borderId="4" xfId="0" applyNumberFormat="1" applyFont="1" applyFill="1" applyBorder="1" applyAlignment="1" applyProtection="1">
      <alignment horizontal="center" vertical="center" textRotation="90" wrapText="1"/>
    </xf>
    <xf numFmtId="0" fontId="8" fillId="9" borderId="5" xfId="0" applyFont="1" applyFill="1" applyBorder="1"/>
    <xf numFmtId="4" fontId="8" fillId="0" borderId="2" xfId="0" applyNumberFormat="1" applyFont="1" applyBorder="1" applyAlignment="1">
      <alignment vertical="center" wrapText="1"/>
    </xf>
    <xf numFmtId="0" fontId="21" fillId="0" borderId="0" xfId="0" applyFont="1"/>
    <xf numFmtId="0" fontId="22" fillId="0" borderId="0" xfId="0" applyFont="1" applyAlignment="1">
      <alignment horizontal="center" vertical="center" wrapText="1"/>
    </xf>
    <xf numFmtId="0" fontId="24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/>
    </xf>
    <xf numFmtId="0" fontId="21" fillId="0" borderId="0" xfId="0" applyFont="1" applyAlignment="1">
      <alignment horizontal="center"/>
    </xf>
    <xf numFmtId="0" fontId="23" fillId="0" borderId="0" xfId="0" applyFont="1" applyFill="1" applyBorder="1" applyAlignment="1">
      <alignment horizontal="center" vertical="center" wrapText="1"/>
    </xf>
    <xf numFmtId="0" fontId="17" fillId="0" borderId="0" xfId="0" applyFont="1"/>
    <xf numFmtId="164" fontId="17" fillId="0" borderId="0" xfId="0" applyNumberFormat="1" applyFont="1"/>
    <xf numFmtId="0" fontId="18" fillId="0" borderId="0" xfId="0" applyFont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/>
    </xf>
    <xf numFmtId="0" fontId="17" fillId="0" borderId="0" xfId="0" applyFont="1" applyBorder="1" applyAlignment="1">
      <alignment horizontal="center" vertical="center"/>
    </xf>
    <xf numFmtId="3" fontId="17" fillId="0" borderId="0" xfId="0" applyNumberFormat="1" applyFont="1" applyAlignment="1">
      <alignment horizontal="center"/>
    </xf>
    <xf numFmtId="0" fontId="17" fillId="0" borderId="0" xfId="0" applyFont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34" fillId="0" borderId="0" xfId="0" applyFont="1"/>
    <xf numFmtId="0" fontId="17" fillId="0" borderId="0" xfId="0" applyFont="1"/>
    <xf numFmtId="165" fontId="16" fillId="15" borderId="1" xfId="0" applyNumberFormat="1" applyFont="1" applyFill="1" applyBorder="1" applyAlignment="1">
      <alignment horizontal="center" vertical="center"/>
    </xf>
    <xf numFmtId="165" fontId="16" fillId="8" borderId="0" xfId="0" applyNumberFormat="1" applyFont="1" applyFill="1" applyBorder="1" applyAlignment="1">
      <alignment horizontal="center" vertical="center"/>
    </xf>
    <xf numFmtId="0" fontId="17" fillId="0" borderId="0" xfId="0" applyFont="1" applyFill="1"/>
    <xf numFmtId="165" fontId="16" fillId="15" borderId="3" xfId="0" applyNumberFormat="1" applyFont="1" applyFill="1" applyBorder="1" applyAlignment="1">
      <alignment horizontal="center" vertical="center"/>
    </xf>
    <xf numFmtId="165" fontId="16" fillId="8" borderId="1" xfId="0" applyNumberFormat="1" applyFont="1" applyFill="1" applyBorder="1" applyAlignment="1">
      <alignment horizontal="center" vertical="center"/>
    </xf>
    <xf numFmtId="0" fontId="39" fillId="0" borderId="0" xfId="0" applyFont="1" applyAlignment="1">
      <alignment horizontal="center"/>
    </xf>
    <xf numFmtId="0" fontId="41" fillId="0" borderId="0" xfId="0" applyFont="1" applyBorder="1" applyAlignment="1">
      <alignment horizontal="center" vertical="center"/>
    </xf>
    <xf numFmtId="3" fontId="41" fillId="0" borderId="0" xfId="0" applyNumberFormat="1" applyFont="1" applyAlignment="1">
      <alignment horizontal="center"/>
    </xf>
    <xf numFmtId="165" fontId="17" fillId="0" borderId="1" xfId="0" applyNumberFormat="1" applyFont="1" applyFill="1" applyBorder="1" applyAlignment="1" applyProtection="1">
      <alignment horizontal="center" vertical="center" wrapText="1"/>
    </xf>
    <xf numFmtId="165" fontId="17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17" fillId="0" borderId="3" xfId="0" applyNumberFormat="1" applyFont="1" applyFill="1" applyBorder="1" applyAlignment="1">
      <alignment horizontal="center" vertical="center"/>
    </xf>
    <xf numFmtId="165" fontId="17" fillId="0" borderId="1" xfId="0" applyNumberFormat="1" applyFont="1" applyFill="1" applyBorder="1" applyAlignment="1">
      <alignment horizontal="center" vertical="center"/>
    </xf>
    <xf numFmtId="3" fontId="17" fillId="0" borderId="0" xfId="0" applyNumberFormat="1" applyFont="1" applyBorder="1" applyAlignment="1">
      <alignment horizontal="center"/>
    </xf>
    <xf numFmtId="3" fontId="17" fillId="0" borderId="0" xfId="0" applyNumberFormat="1" applyFont="1" applyBorder="1" applyAlignment="1"/>
    <xf numFmtId="0" fontId="17" fillId="0" borderId="10" xfId="0" applyFont="1" applyFill="1" applyBorder="1" applyAlignment="1">
      <alignment horizontal="center" vertical="center" wrapText="1"/>
    </xf>
    <xf numFmtId="165" fontId="17" fillId="0" borderId="11" xfId="0" applyNumberFormat="1" applyFont="1" applyFill="1" applyBorder="1" applyAlignment="1">
      <alignment horizontal="center" vertical="center" wrapText="1"/>
    </xf>
    <xf numFmtId="165" fontId="17" fillId="0" borderId="11" xfId="0" applyNumberFormat="1" applyFont="1" applyFill="1" applyBorder="1" applyAlignment="1">
      <alignment horizontal="center" vertical="center"/>
    </xf>
    <xf numFmtId="165" fontId="16" fillId="15" borderId="13" xfId="0" applyNumberFormat="1" applyFont="1" applyFill="1" applyBorder="1" applyAlignment="1">
      <alignment horizontal="center" vertical="center"/>
    </xf>
    <xf numFmtId="165" fontId="16" fillId="15" borderId="14" xfId="0" applyNumberFormat="1" applyFont="1" applyFill="1" applyBorder="1" applyAlignment="1">
      <alignment horizontal="center" vertical="center"/>
    </xf>
    <xf numFmtId="165" fontId="17" fillId="0" borderId="10" xfId="0" applyNumberFormat="1" applyFont="1" applyFill="1" applyBorder="1" applyAlignment="1">
      <alignment horizontal="center" vertical="center"/>
    </xf>
    <xf numFmtId="165" fontId="16" fillId="15" borderId="12" xfId="0" applyNumberFormat="1" applyFont="1" applyFill="1" applyBorder="1" applyAlignment="1">
      <alignment horizontal="center" vertical="center"/>
    </xf>
    <xf numFmtId="165" fontId="16" fillId="15" borderId="29" xfId="0" applyNumberFormat="1" applyFont="1" applyFill="1" applyBorder="1" applyAlignment="1">
      <alignment horizontal="center" vertical="center"/>
    </xf>
    <xf numFmtId="165" fontId="16" fillId="15" borderId="10" xfId="0" applyNumberFormat="1" applyFont="1" applyFill="1" applyBorder="1" applyAlignment="1">
      <alignment horizontal="center" vertical="center"/>
    </xf>
    <xf numFmtId="165" fontId="16" fillId="15" borderId="11" xfId="0" applyNumberFormat="1" applyFont="1" applyFill="1" applyBorder="1" applyAlignment="1">
      <alignment horizontal="center" vertical="center"/>
    </xf>
    <xf numFmtId="3" fontId="16" fillId="0" borderId="33" xfId="0" applyNumberFormat="1" applyFont="1" applyBorder="1" applyAlignment="1">
      <alignment horizontal="center" vertical="center"/>
    </xf>
    <xf numFmtId="3" fontId="16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Border="1" applyAlignment="1">
      <alignment horizontal="center"/>
    </xf>
    <xf numFmtId="165" fontId="16" fillId="0" borderId="0" xfId="0" applyNumberFormat="1" applyFont="1" applyBorder="1" applyAlignment="1">
      <alignment horizontal="center"/>
    </xf>
    <xf numFmtId="3" fontId="16" fillId="0" borderId="34" xfId="0" applyNumberFormat="1" applyFont="1" applyBorder="1" applyAlignment="1">
      <alignment horizontal="center" vertical="center"/>
    </xf>
    <xf numFmtId="165" fontId="16" fillId="0" borderId="0" xfId="0" applyNumberFormat="1" applyFont="1" applyBorder="1" applyAlignment="1">
      <alignment horizontal="center" vertical="center"/>
    </xf>
    <xf numFmtId="165" fontId="16" fillId="0" borderId="34" xfId="0" applyNumberFormat="1" applyFont="1" applyBorder="1" applyAlignment="1">
      <alignment horizontal="center" vertical="center"/>
    </xf>
    <xf numFmtId="165" fontId="17" fillId="0" borderId="11" xfId="0" applyNumberFormat="1" applyFont="1" applyFill="1" applyBorder="1" applyAlignment="1" applyProtection="1">
      <alignment horizontal="center" vertical="center" wrapText="1"/>
    </xf>
    <xf numFmtId="165" fontId="16" fillId="0" borderId="33" xfId="0" applyNumberFormat="1" applyFont="1" applyBorder="1" applyAlignment="1">
      <alignment horizontal="center"/>
    </xf>
    <xf numFmtId="165" fontId="17" fillId="0" borderId="10" xfId="0" applyNumberFormat="1" applyFont="1" applyFill="1" applyBorder="1" applyAlignment="1" applyProtection="1">
      <alignment horizontal="center" vertical="center" wrapText="1"/>
    </xf>
    <xf numFmtId="165" fontId="16" fillId="15" borderId="27" xfId="0" applyNumberFormat="1" applyFont="1" applyFill="1" applyBorder="1" applyAlignment="1">
      <alignment horizontal="center" vertical="center"/>
    </xf>
    <xf numFmtId="165" fontId="16" fillId="0" borderId="33" xfId="0" applyNumberFormat="1" applyFont="1" applyBorder="1" applyAlignment="1">
      <alignment horizontal="center" vertical="center"/>
    </xf>
    <xf numFmtId="165" fontId="17" fillId="0" borderId="0" xfId="0" applyNumberFormat="1" applyFont="1" applyBorder="1" applyAlignment="1">
      <alignment horizontal="center" vertical="center"/>
    </xf>
    <xf numFmtId="0" fontId="17" fillId="0" borderId="0" xfId="0" applyFont="1" applyFill="1" applyBorder="1"/>
    <xf numFmtId="0" fontId="17" fillId="0" borderId="0" xfId="0" applyFont="1" applyBorder="1"/>
    <xf numFmtId="0" fontId="17" fillId="0" borderId="34" xfId="0" applyFont="1" applyBorder="1"/>
    <xf numFmtId="165" fontId="16" fillId="15" borderId="28" xfId="0" applyNumberFormat="1" applyFont="1" applyFill="1" applyBorder="1" applyAlignment="1">
      <alignment horizontal="center" vertical="center"/>
    </xf>
    <xf numFmtId="165" fontId="17" fillId="0" borderId="33" xfId="0" applyNumberFormat="1" applyFont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/>
    </xf>
    <xf numFmtId="0" fontId="16" fillId="15" borderId="1" xfId="0" applyFont="1" applyFill="1" applyBorder="1" applyAlignment="1">
      <alignment vertical="center"/>
    </xf>
    <xf numFmtId="0" fontId="17" fillId="0" borderId="1" xfId="0" applyFont="1" applyBorder="1"/>
    <xf numFmtId="165" fontId="17" fillId="0" borderId="1" xfId="0" applyNumberFormat="1" applyFont="1" applyBorder="1" applyAlignment="1">
      <alignment horizontal="center"/>
    </xf>
    <xf numFmtId="165" fontId="16" fillId="0" borderId="1" xfId="0" applyNumberFormat="1" applyFont="1" applyBorder="1" applyAlignment="1">
      <alignment horizontal="center"/>
    </xf>
    <xf numFmtId="165" fontId="16" fillId="0" borderId="1" xfId="0" applyNumberFormat="1" applyFont="1" applyBorder="1" applyAlignment="1">
      <alignment horizontal="center" vertical="center"/>
    </xf>
    <xf numFmtId="0" fontId="16" fillId="14" borderId="10" xfId="0" applyFont="1" applyFill="1" applyBorder="1" applyAlignment="1">
      <alignment horizontal="center" vertical="center"/>
    </xf>
    <xf numFmtId="0" fontId="17" fillId="0" borderId="10" xfId="0" applyFont="1" applyBorder="1"/>
    <xf numFmtId="165" fontId="16" fillId="0" borderId="11" xfId="0" applyNumberFormat="1" applyFont="1" applyBorder="1" applyAlignment="1">
      <alignment horizontal="center" vertical="center"/>
    </xf>
    <xf numFmtId="0" fontId="16" fillId="14" borderId="12" xfId="0" applyFont="1" applyFill="1" applyBorder="1" applyAlignment="1">
      <alignment horizontal="center" vertical="center"/>
    </xf>
    <xf numFmtId="0" fontId="16" fillId="15" borderId="13" xfId="0" applyFont="1" applyFill="1" applyBorder="1" applyAlignment="1">
      <alignment horizontal="center" vertical="center" wrapText="1"/>
    </xf>
    <xf numFmtId="0" fontId="17" fillId="13" borderId="13" xfId="0" applyFont="1" applyFill="1" applyBorder="1" applyAlignment="1" applyProtection="1">
      <alignment horizontal="center" vertical="center" wrapText="1"/>
    </xf>
    <xf numFmtId="0" fontId="17" fillId="4" borderId="13" xfId="0" applyFont="1" applyFill="1" applyBorder="1" applyAlignment="1" applyProtection="1">
      <alignment horizontal="center" vertical="center" wrapText="1"/>
    </xf>
    <xf numFmtId="0" fontId="17" fillId="0" borderId="13" xfId="0" applyNumberFormat="1" applyFont="1" applyBorder="1" applyAlignment="1" applyProtection="1">
      <alignment horizontal="center" vertical="center" wrapText="1"/>
    </xf>
    <xf numFmtId="0" fontId="17" fillId="8" borderId="13" xfId="0" applyFont="1" applyFill="1" applyBorder="1" applyAlignment="1">
      <alignment horizontal="center" vertical="center" wrapText="1"/>
    </xf>
    <xf numFmtId="0" fontId="17" fillId="8" borderId="13" xfId="0" applyFont="1" applyFill="1" applyBorder="1" applyAlignment="1" applyProtection="1">
      <alignment horizontal="center" vertical="center" wrapText="1"/>
    </xf>
    <xf numFmtId="0" fontId="17" fillId="0" borderId="13" xfId="0" applyNumberFormat="1" applyFont="1" applyFill="1" applyBorder="1" applyAlignment="1" applyProtection="1">
      <alignment horizontal="center" vertical="center" wrapText="1"/>
    </xf>
    <xf numFmtId="0" fontId="17" fillId="13" borderId="39" xfId="0" applyFont="1" applyFill="1" applyBorder="1" applyAlignment="1" applyProtection="1">
      <alignment horizontal="center" vertical="center" wrapText="1"/>
    </xf>
    <xf numFmtId="0" fontId="17" fillId="4" borderId="39" xfId="0" applyFont="1" applyFill="1" applyBorder="1" applyAlignment="1" applyProtection="1">
      <alignment horizontal="center" vertical="center" wrapText="1"/>
    </xf>
    <xf numFmtId="0" fontId="17" fillId="0" borderId="39" xfId="0" applyNumberFormat="1" applyFont="1" applyBorder="1" applyAlignment="1" applyProtection="1">
      <alignment horizontal="center" vertical="center" wrapText="1"/>
    </xf>
    <xf numFmtId="0" fontId="17" fillId="8" borderId="39" xfId="0" applyFont="1" applyFill="1" applyBorder="1" applyAlignment="1">
      <alignment horizontal="center" vertical="center" wrapText="1"/>
    </xf>
    <xf numFmtId="0" fontId="17" fillId="13" borderId="12" xfId="0" applyFont="1" applyFill="1" applyBorder="1" applyAlignment="1" applyProtection="1">
      <alignment horizontal="center" vertical="center" wrapText="1"/>
    </xf>
    <xf numFmtId="0" fontId="17" fillId="13" borderId="41" xfId="0" applyFont="1" applyFill="1" applyBorder="1" applyAlignment="1" applyProtection="1">
      <alignment horizontal="center" vertical="center" wrapText="1"/>
    </xf>
    <xf numFmtId="0" fontId="18" fillId="8" borderId="39" xfId="0" applyFont="1" applyFill="1" applyBorder="1" applyAlignment="1">
      <alignment horizontal="center" vertical="center" wrapText="1"/>
    </xf>
    <xf numFmtId="0" fontId="17" fillId="8" borderId="39" xfId="0" applyFont="1" applyFill="1" applyBorder="1" applyAlignment="1" applyProtection="1">
      <alignment horizontal="center" vertical="center" wrapText="1"/>
    </xf>
    <xf numFmtId="0" fontId="17" fillId="0" borderId="39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Fill="1" applyAlignment="1">
      <alignment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21" fillId="0" borderId="0" xfId="0" applyFont="1" applyFill="1"/>
    <xf numFmtId="0" fontId="17" fillId="0" borderId="39" xfId="0" applyFont="1" applyFill="1" applyBorder="1" applyAlignment="1" applyProtection="1">
      <alignment horizontal="center" vertical="center" wrapText="1"/>
    </xf>
    <xf numFmtId="165" fontId="16" fillId="0" borderId="3" xfId="0" applyNumberFormat="1" applyFont="1" applyFill="1" applyBorder="1" applyAlignment="1">
      <alignment horizontal="center" vertical="center"/>
    </xf>
    <xf numFmtId="0" fontId="17" fillId="0" borderId="39" xfId="0" applyFont="1" applyBorder="1" applyAlignment="1">
      <alignment horizontal="center" vertical="center" wrapText="1"/>
    </xf>
    <xf numFmtId="0" fontId="17" fillId="8" borderId="13" xfId="0" applyFont="1" applyFill="1" applyBorder="1" applyAlignment="1">
      <alignment horizontal="center" vertical="center" wrapText="1"/>
    </xf>
    <xf numFmtId="0" fontId="17" fillId="8" borderId="39" xfId="0" applyFont="1" applyFill="1" applyBorder="1" applyAlignment="1">
      <alignment horizontal="center" vertical="center" wrapText="1"/>
    </xf>
    <xf numFmtId="3" fontId="16" fillId="0" borderId="0" xfId="0" applyNumberFormat="1" applyFont="1" applyFill="1" applyBorder="1" applyAlignment="1">
      <alignment horizontal="center" vertical="center"/>
    </xf>
    <xf numFmtId="165" fontId="16" fillId="0" borderId="0" xfId="0" applyNumberFormat="1" applyFont="1" applyFill="1" applyBorder="1" applyAlignment="1">
      <alignment horizontal="center" vertical="center"/>
    </xf>
    <xf numFmtId="165" fontId="16" fillId="0" borderId="0" xfId="0" applyNumberFormat="1" applyFont="1" applyFill="1" applyBorder="1" applyAlignment="1">
      <alignment horizontal="center"/>
    </xf>
    <xf numFmtId="165" fontId="16" fillId="0" borderId="34" xfId="0" applyNumberFormat="1" applyFont="1" applyBorder="1" applyAlignment="1">
      <alignment horizontal="center"/>
    </xf>
    <xf numFmtId="0" fontId="16" fillId="0" borderId="10" xfId="0" applyFont="1" applyFill="1" applyBorder="1" applyAlignment="1">
      <alignment horizontal="center" vertical="center"/>
    </xf>
    <xf numFmtId="0" fontId="17" fillId="0" borderId="38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left" vertical="center"/>
    </xf>
    <xf numFmtId="165" fontId="17" fillId="0" borderId="5" xfId="0" applyNumberFormat="1" applyFont="1" applyFill="1" applyBorder="1" applyAlignment="1">
      <alignment horizontal="center" vertical="center"/>
    </xf>
    <xf numFmtId="165" fontId="17" fillId="0" borderId="26" xfId="0" applyNumberFormat="1" applyFont="1" applyFill="1" applyBorder="1" applyAlignment="1">
      <alignment horizontal="center" vertical="center" wrapText="1"/>
    </xf>
    <xf numFmtId="165" fontId="17" fillId="0" borderId="38" xfId="0" applyNumberFormat="1" applyFont="1" applyFill="1" applyBorder="1" applyAlignment="1">
      <alignment horizontal="center" vertical="center"/>
    </xf>
    <xf numFmtId="165" fontId="17" fillId="0" borderId="26" xfId="0" applyNumberFormat="1" applyFont="1" applyFill="1" applyBorder="1" applyAlignment="1">
      <alignment horizontal="center" vertical="center"/>
    </xf>
    <xf numFmtId="165" fontId="17" fillId="0" borderId="5" xfId="0" applyNumberFormat="1" applyFont="1" applyFill="1" applyBorder="1" applyAlignment="1" applyProtection="1">
      <alignment horizontal="center" vertical="center" wrapText="1"/>
    </xf>
    <xf numFmtId="165" fontId="17" fillId="0" borderId="26" xfId="0" applyNumberFormat="1" applyFont="1" applyFill="1" applyBorder="1" applyAlignment="1" applyProtection="1">
      <alignment horizontal="center" vertical="center" wrapText="1"/>
    </xf>
    <xf numFmtId="165" fontId="17" fillId="0" borderId="5" xfId="0" applyNumberFormat="1" applyFont="1" applyFill="1" applyBorder="1" applyAlignment="1" applyProtection="1">
      <alignment horizontal="center" vertical="center" wrapText="1"/>
      <protection locked="0"/>
    </xf>
    <xf numFmtId="165" fontId="43" fillId="15" borderId="14" xfId="0" applyNumberFormat="1" applyFont="1" applyFill="1" applyBorder="1" applyAlignment="1">
      <alignment horizontal="center" vertical="center"/>
    </xf>
    <xf numFmtId="165" fontId="22" fillId="0" borderId="26" xfId="0" applyNumberFormat="1" applyFont="1" applyFill="1" applyBorder="1" applyAlignment="1">
      <alignment horizontal="center" vertical="center"/>
    </xf>
    <xf numFmtId="165" fontId="22" fillId="0" borderId="11" xfId="0" applyNumberFormat="1" applyFont="1" applyFill="1" applyBorder="1" applyAlignment="1">
      <alignment horizontal="center" vertical="center"/>
    </xf>
    <xf numFmtId="165" fontId="18" fillId="0" borderId="1" xfId="0" applyNumberFormat="1" applyFont="1" applyFill="1" applyBorder="1" applyAlignment="1">
      <alignment horizontal="center" vertical="center"/>
    </xf>
    <xf numFmtId="165" fontId="44" fillId="15" borderId="3" xfId="0" applyNumberFormat="1" applyFont="1" applyFill="1" applyBorder="1" applyAlignment="1">
      <alignment horizontal="center" vertical="center"/>
    </xf>
    <xf numFmtId="165" fontId="45" fillId="15" borderId="11" xfId="0" applyNumberFormat="1" applyFont="1" applyFill="1" applyBorder="1" applyAlignment="1">
      <alignment horizontal="center" vertical="center"/>
    </xf>
    <xf numFmtId="165" fontId="44" fillId="15" borderId="29" xfId="0" applyNumberFormat="1" applyFont="1" applyFill="1" applyBorder="1" applyAlignment="1">
      <alignment horizontal="center" vertical="center"/>
    </xf>
    <xf numFmtId="0" fontId="34" fillId="14" borderId="7" xfId="0" applyFont="1" applyFill="1" applyBorder="1" applyAlignment="1">
      <alignment horizontal="center" vertical="center" wrapText="1"/>
    </xf>
    <xf numFmtId="0" fontId="34" fillId="14" borderId="10" xfId="0" applyFont="1" applyFill="1" applyBorder="1" applyAlignment="1">
      <alignment horizontal="center" vertical="center" wrapText="1"/>
    </xf>
    <xf numFmtId="0" fontId="34" fillId="14" borderId="12" xfId="0" applyFont="1" applyFill="1" applyBorder="1" applyAlignment="1">
      <alignment horizontal="center" vertical="center" wrapText="1"/>
    </xf>
    <xf numFmtId="0" fontId="35" fillId="8" borderId="8" xfId="0" applyFont="1" applyFill="1" applyBorder="1" applyAlignment="1">
      <alignment horizontal="center" vertical="center" wrapText="1"/>
    </xf>
    <xf numFmtId="0" fontId="35" fillId="8" borderId="1" xfId="0" applyFont="1" applyFill="1" applyBorder="1" applyAlignment="1">
      <alignment horizontal="center" vertical="center" wrapText="1"/>
    </xf>
    <xf numFmtId="0" fontId="35" fillId="8" borderId="13" xfId="0" applyFont="1" applyFill="1" applyBorder="1" applyAlignment="1">
      <alignment horizontal="center" vertical="center" wrapText="1"/>
    </xf>
    <xf numFmtId="0" fontId="16" fillId="14" borderId="9" xfId="0" applyFont="1" applyFill="1" applyBorder="1" applyAlignment="1">
      <alignment horizontal="center" vertical="center" wrapText="1"/>
    </xf>
    <xf numFmtId="0" fontId="16" fillId="14" borderId="11" xfId="0" applyFont="1" applyFill="1" applyBorder="1" applyAlignment="1">
      <alignment horizontal="center" vertical="center" wrapText="1"/>
    </xf>
    <xf numFmtId="0" fontId="16" fillId="14" borderId="14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/>
    </xf>
    <xf numFmtId="0" fontId="17" fillId="8" borderId="1" xfId="0" applyFont="1" applyFill="1" applyBorder="1" applyAlignment="1">
      <alignment horizontal="center" vertical="center" wrapText="1"/>
    </xf>
    <xf numFmtId="0" fontId="17" fillId="8" borderId="13" xfId="0" applyFont="1" applyFill="1" applyBorder="1" applyAlignment="1">
      <alignment horizontal="center" vertical="center" wrapText="1"/>
    </xf>
    <xf numFmtId="0" fontId="16" fillId="14" borderId="8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8" borderId="4" xfId="0" applyFont="1" applyFill="1" applyBorder="1" applyAlignment="1">
      <alignment horizontal="center" vertical="center" wrapText="1"/>
    </xf>
    <xf numFmtId="0" fontId="17" fillId="8" borderId="39" xfId="0" applyFont="1" applyFill="1" applyBorder="1" applyAlignment="1">
      <alignment horizontal="center" vertical="center" wrapText="1"/>
    </xf>
    <xf numFmtId="0" fontId="16" fillId="14" borderId="1" xfId="0" applyFont="1" applyFill="1" applyBorder="1" applyAlignment="1">
      <alignment horizontal="center" vertical="center"/>
    </xf>
    <xf numFmtId="0" fontId="17" fillId="14" borderId="30" xfId="0" applyFont="1" applyFill="1" applyBorder="1" applyAlignment="1">
      <alignment horizontal="center" vertical="center" wrapText="1"/>
    </xf>
    <xf numFmtId="0" fontId="17" fillId="14" borderId="25" xfId="0" applyFont="1" applyFill="1" applyBorder="1" applyAlignment="1">
      <alignment horizontal="center" vertical="center" wrapText="1"/>
    </xf>
    <xf numFmtId="0" fontId="17" fillId="14" borderId="31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16" fillId="8" borderId="27" xfId="0" applyFont="1" applyFill="1" applyBorder="1" applyAlignment="1">
      <alignment horizontal="center" vertical="center"/>
    </xf>
    <xf numFmtId="0" fontId="16" fillId="8" borderId="2" xfId="0" applyFont="1" applyFill="1" applyBorder="1" applyAlignment="1">
      <alignment horizontal="center" vertical="center"/>
    </xf>
    <xf numFmtId="0" fontId="16" fillId="8" borderId="16" xfId="0" applyFont="1" applyFill="1" applyBorder="1" applyAlignment="1">
      <alignment horizontal="center" vertical="center"/>
    </xf>
    <xf numFmtId="0" fontId="16" fillId="8" borderId="10" xfId="0" applyFont="1" applyFill="1" applyBorder="1" applyAlignment="1">
      <alignment horizontal="center" vertical="center"/>
    </xf>
    <xf numFmtId="0" fontId="16" fillId="8" borderId="1" xfId="0" applyFont="1" applyFill="1" applyBorder="1" applyAlignment="1">
      <alignment horizontal="center" vertical="center"/>
    </xf>
    <xf numFmtId="0" fontId="17" fillId="8" borderId="32" xfId="0" applyFont="1" applyFill="1" applyBorder="1" applyAlignment="1">
      <alignment horizontal="center" vertical="center" wrapText="1"/>
    </xf>
    <xf numFmtId="0" fontId="17" fillId="8" borderId="40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39" xfId="0" applyFont="1" applyFill="1" applyBorder="1" applyAlignment="1">
      <alignment horizontal="center" vertical="center" wrapText="1"/>
    </xf>
    <xf numFmtId="0" fontId="16" fillId="14" borderId="35" xfId="0" applyFont="1" applyFill="1" applyBorder="1" applyAlignment="1">
      <alignment horizontal="center" vertical="center" wrapText="1"/>
    </xf>
    <xf numFmtId="0" fontId="16" fillId="14" borderId="36" xfId="0" applyFont="1" applyFill="1" applyBorder="1" applyAlignment="1">
      <alignment horizontal="center" vertical="center" wrapText="1"/>
    </xf>
    <xf numFmtId="0" fontId="16" fillId="14" borderId="37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16" fillId="14" borderId="2" xfId="0" applyFont="1" applyFill="1" applyBorder="1" applyAlignment="1">
      <alignment horizontal="center" vertical="center"/>
    </xf>
    <xf numFmtId="0" fontId="17" fillId="8" borderId="11" xfId="0" applyFont="1" applyFill="1" applyBorder="1" applyAlignment="1">
      <alignment horizontal="center" vertical="center" wrapText="1"/>
    </xf>
    <xf numFmtId="0" fontId="17" fillId="8" borderId="14" xfId="0" applyFont="1" applyFill="1" applyBorder="1" applyAlignment="1">
      <alignment horizontal="center" vertical="center" wrapText="1"/>
    </xf>
    <xf numFmtId="0" fontId="16" fillId="14" borderId="7" xfId="0" applyFont="1" applyFill="1" applyBorder="1" applyAlignment="1">
      <alignment horizontal="center" vertical="center" wrapText="1"/>
    </xf>
    <xf numFmtId="0" fontId="16" fillId="14" borderId="8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16" fillId="14" borderId="30" xfId="0" applyFont="1" applyFill="1" applyBorder="1" applyAlignment="1">
      <alignment horizontal="center" vertical="center" wrapText="1"/>
    </xf>
    <xf numFmtId="0" fontId="16" fillId="14" borderId="25" xfId="0" applyFont="1" applyFill="1" applyBorder="1" applyAlignment="1">
      <alignment horizontal="center" vertical="center" wrapText="1"/>
    </xf>
    <xf numFmtId="0" fontId="16" fillId="14" borderId="31" xfId="0" applyFont="1" applyFill="1" applyBorder="1" applyAlignment="1">
      <alignment horizontal="center" vertical="center" wrapText="1"/>
    </xf>
    <xf numFmtId="165" fontId="16" fillId="0" borderId="1" xfId="0" applyNumberFormat="1" applyFont="1" applyBorder="1" applyAlignment="1">
      <alignment horizontal="center"/>
    </xf>
    <xf numFmtId="0" fontId="16" fillId="14" borderId="1" xfId="0" applyFont="1" applyFill="1" applyBorder="1" applyAlignment="1">
      <alignment horizontal="center" vertical="center" wrapText="1"/>
    </xf>
    <xf numFmtId="0" fontId="17" fillId="8" borderId="18" xfId="0" applyFont="1" applyFill="1" applyBorder="1" applyAlignment="1">
      <alignment horizontal="center" vertical="center" wrapText="1"/>
    </xf>
    <xf numFmtId="0" fontId="16" fillId="14" borderId="3" xfId="0" applyFont="1" applyFill="1" applyBorder="1" applyAlignment="1">
      <alignment horizontal="center" vertical="center"/>
    </xf>
    <xf numFmtId="0" fontId="16" fillId="14" borderId="16" xfId="0" applyFont="1" applyFill="1" applyBorder="1" applyAlignment="1">
      <alignment horizontal="center" vertical="center"/>
    </xf>
    <xf numFmtId="0" fontId="17" fillId="0" borderId="32" xfId="0" applyFont="1" applyFill="1" applyBorder="1" applyAlignment="1">
      <alignment horizontal="center" vertical="center" wrapText="1"/>
    </xf>
    <xf numFmtId="0" fontId="17" fillId="0" borderId="4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17" xfId="0" applyFont="1" applyBorder="1" applyAlignment="1">
      <alignment horizontal="center"/>
    </xf>
    <xf numFmtId="0" fontId="4" fillId="10" borderId="4" xfId="0" applyNumberFormat="1" applyFont="1" applyFill="1" applyBorder="1" applyAlignment="1" applyProtection="1">
      <alignment horizontal="center" vertical="center" textRotation="90" wrapText="1"/>
    </xf>
    <xf numFmtId="0" fontId="8" fillId="10" borderId="18" xfId="0" applyFont="1" applyFill="1" applyBorder="1"/>
    <xf numFmtId="0" fontId="8" fillId="10" borderId="5" xfId="0" applyFont="1" applyFill="1" applyBorder="1"/>
    <xf numFmtId="0" fontId="12" fillId="9" borderId="4" xfId="0" applyNumberFormat="1" applyFont="1" applyFill="1" applyBorder="1" applyAlignment="1" applyProtection="1">
      <alignment horizontal="center" vertical="center" textRotation="90" wrapText="1"/>
    </xf>
    <xf numFmtId="0" fontId="8" fillId="9" borderId="18" xfId="0" applyFont="1" applyFill="1" applyBorder="1"/>
    <xf numFmtId="0" fontId="8" fillId="9" borderId="5" xfId="0" applyFont="1" applyFill="1" applyBorder="1"/>
    <xf numFmtId="0" fontId="19" fillId="9" borderId="18" xfId="0" applyNumberFormat="1" applyFont="1" applyFill="1" applyBorder="1" applyAlignment="1" applyProtection="1">
      <alignment horizontal="center" vertical="center" textRotation="90" wrapText="1"/>
    </xf>
    <xf numFmtId="0" fontId="19" fillId="9" borderId="5" xfId="0" applyNumberFormat="1" applyFont="1" applyFill="1" applyBorder="1" applyAlignment="1" applyProtection="1">
      <alignment horizontal="center" vertical="center" textRotation="90" wrapText="1"/>
    </xf>
    <xf numFmtId="0" fontId="3" fillId="0" borderId="4" xfId="0" applyNumberFormat="1" applyFont="1" applyBorder="1" applyAlignment="1" applyProtection="1">
      <alignment horizontal="center" vertical="center" textRotation="90" wrapText="1"/>
    </xf>
    <xf numFmtId="0" fontId="3" fillId="0" borderId="18" xfId="0" applyNumberFormat="1" applyFont="1" applyBorder="1" applyAlignment="1" applyProtection="1">
      <alignment horizontal="center" vertical="center" textRotation="90" wrapText="1"/>
    </xf>
    <xf numFmtId="4" fontId="8" fillId="2" borderId="2" xfId="0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4" xfId="0" applyFont="1" applyBorder="1" applyAlignment="1" applyProtection="1">
      <alignment horizontal="center" vertical="center" textRotation="90" wrapText="1"/>
    </xf>
    <xf numFmtId="0" fontId="3" fillId="0" borderId="18" xfId="0" applyFont="1" applyBorder="1" applyAlignment="1" applyProtection="1">
      <alignment horizontal="center" vertical="center" textRotation="90" wrapText="1"/>
    </xf>
    <xf numFmtId="0" fontId="3" fillId="0" borderId="5" xfId="0" applyFont="1" applyBorder="1" applyAlignment="1" applyProtection="1">
      <alignment horizontal="center" vertical="center" textRotation="90" wrapText="1"/>
    </xf>
    <xf numFmtId="0" fontId="12" fillId="9" borderId="18" xfId="0" applyNumberFormat="1" applyFont="1" applyFill="1" applyBorder="1" applyAlignment="1" applyProtection="1">
      <alignment horizontal="center" vertical="center" textRotation="90" wrapText="1"/>
    </xf>
    <xf numFmtId="0" fontId="4" fillId="0" borderId="19" xfId="0" applyFont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21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22" xfId="0" applyFont="1" applyBorder="1" applyAlignment="1" applyProtection="1">
      <alignment horizontal="center" vertical="center" wrapText="1"/>
    </xf>
    <xf numFmtId="4" fontId="14" fillId="4" borderId="19" xfId="0" applyNumberFormat="1" applyFont="1" applyFill="1" applyBorder="1" applyAlignment="1">
      <alignment horizontal="center" vertical="center" wrapText="1"/>
    </xf>
    <xf numFmtId="4" fontId="14" fillId="4" borderId="20" xfId="0" applyNumberFormat="1" applyFont="1" applyFill="1" applyBorder="1" applyAlignment="1">
      <alignment horizontal="center" vertical="center" wrapText="1"/>
    </xf>
    <xf numFmtId="4" fontId="14" fillId="4" borderId="0" xfId="0" applyNumberFormat="1" applyFont="1" applyFill="1" applyBorder="1" applyAlignment="1">
      <alignment horizontal="center" vertical="center" wrapText="1"/>
    </xf>
    <xf numFmtId="4" fontId="14" fillId="4" borderId="21" xfId="0" applyNumberFormat="1" applyFont="1" applyFill="1" applyBorder="1" applyAlignment="1">
      <alignment horizontal="center" vertical="center" wrapText="1"/>
    </xf>
    <xf numFmtId="4" fontId="14" fillId="4" borderId="17" xfId="0" applyNumberFormat="1" applyFont="1" applyFill="1" applyBorder="1" applyAlignment="1">
      <alignment horizontal="center" vertical="center" wrapText="1"/>
    </xf>
    <xf numFmtId="4" fontId="14" fillId="4" borderId="22" xfId="0" applyNumberFormat="1" applyFont="1" applyFill="1" applyBorder="1" applyAlignment="1">
      <alignment horizontal="center" vertical="center" wrapText="1"/>
    </xf>
    <xf numFmtId="4" fontId="4" fillId="0" borderId="19" xfId="0" applyNumberFormat="1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" fontId="4" fillId="0" borderId="17" xfId="0" applyNumberFormat="1" applyFont="1" applyBorder="1" applyAlignment="1">
      <alignment horizontal="center" vertical="center" wrapText="1"/>
    </xf>
    <xf numFmtId="4" fontId="4" fillId="0" borderId="22" xfId="0" applyNumberFormat="1" applyFont="1" applyBorder="1" applyAlignment="1">
      <alignment horizontal="center" vertical="center" wrapText="1"/>
    </xf>
    <xf numFmtId="4" fontId="11" fillId="4" borderId="4" xfId="0" applyNumberFormat="1" applyFont="1" applyFill="1" applyBorder="1" applyAlignment="1">
      <alignment horizontal="center" vertical="center" textRotation="90" wrapText="1"/>
    </xf>
    <xf numFmtId="4" fontId="11" fillId="4" borderId="18" xfId="0" applyNumberFormat="1" applyFont="1" applyFill="1" applyBorder="1" applyAlignment="1">
      <alignment horizontal="center" vertical="center" textRotation="90" wrapText="1"/>
    </xf>
    <xf numFmtId="0" fontId="8" fillId="6" borderId="19" xfId="0" applyFont="1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center" wrapText="1"/>
    </xf>
    <xf numFmtId="0" fontId="8" fillId="6" borderId="0" xfId="0" applyFont="1" applyFill="1" applyBorder="1" applyAlignment="1">
      <alignment horizontal="center" vertical="center" wrapText="1"/>
    </xf>
    <xf numFmtId="0" fontId="8" fillId="6" borderId="21" xfId="0" applyFont="1" applyFill="1" applyBorder="1" applyAlignment="1">
      <alignment horizontal="center" vertical="center" wrapText="1"/>
    </xf>
    <xf numFmtId="0" fontId="8" fillId="6" borderId="17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textRotation="90" wrapText="1"/>
    </xf>
    <xf numFmtId="4" fontId="5" fillId="4" borderId="19" xfId="0" applyNumberFormat="1" applyFont="1" applyFill="1" applyBorder="1" applyAlignment="1">
      <alignment horizontal="center" vertical="center" wrapText="1"/>
    </xf>
    <xf numFmtId="4" fontId="5" fillId="4" borderId="20" xfId="0" applyNumberFormat="1" applyFont="1" applyFill="1" applyBorder="1" applyAlignment="1">
      <alignment horizontal="center" vertical="center" wrapText="1"/>
    </xf>
    <xf numFmtId="4" fontId="5" fillId="4" borderId="0" xfId="0" applyNumberFormat="1" applyFont="1" applyFill="1" applyBorder="1" applyAlignment="1">
      <alignment horizontal="center" vertical="center" wrapText="1"/>
    </xf>
    <xf numFmtId="4" fontId="5" fillId="4" borderId="21" xfId="0" applyNumberFormat="1" applyFont="1" applyFill="1" applyBorder="1" applyAlignment="1">
      <alignment horizontal="center" vertical="center" wrapText="1"/>
    </xf>
    <xf numFmtId="4" fontId="5" fillId="4" borderId="17" xfId="0" applyNumberFormat="1" applyFont="1" applyFill="1" applyBorder="1" applyAlignment="1">
      <alignment horizontal="center" vertical="center" wrapText="1"/>
    </xf>
    <xf numFmtId="4" fontId="5" fillId="4" borderId="22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4" borderId="19" xfId="0" applyNumberFormat="1" applyFont="1" applyFill="1" applyBorder="1" applyAlignment="1">
      <alignment horizontal="center" vertical="center" wrapText="1"/>
    </xf>
    <xf numFmtId="4" fontId="3" fillId="4" borderId="20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 applyBorder="1" applyAlignment="1">
      <alignment horizontal="center" vertical="center" wrapText="1"/>
    </xf>
    <xf numFmtId="4" fontId="3" fillId="4" borderId="21" xfId="0" applyNumberFormat="1" applyFont="1" applyFill="1" applyBorder="1" applyAlignment="1">
      <alignment horizontal="center" vertical="center" wrapText="1"/>
    </xf>
    <xf numFmtId="4" fontId="3" fillId="4" borderId="17" xfId="0" applyNumberFormat="1" applyFont="1" applyFill="1" applyBorder="1" applyAlignment="1">
      <alignment horizontal="center" vertical="center" wrapText="1"/>
    </xf>
    <xf numFmtId="4" fontId="3" fillId="4" borderId="22" xfId="0" applyNumberFormat="1" applyFont="1" applyFill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3" fillId="4" borderId="6" xfId="0" applyNumberFormat="1" applyFont="1" applyFill="1" applyBorder="1" applyAlignment="1">
      <alignment horizontal="center" vertical="center" wrapText="1"/>
    </xf>
    <xf numFmtId="4" fontId="3" fillId="4" borderId="23" xfId="0" applyNumberFormat="1" applyFont="1" applyFill="1" applyBorder="1" applyAlignment="1">
      <alignment horizontal="center" vertical="center" wrapText="1"/>
    </xf>
    <xf numFmtId="0" fontId="9" fillId="9" borderId="3" xfId="0" applyFont="1" applyFill="1" applyBorder="1" applyAlignment="1">
      <alignment horizontal="center" vertical="center" wrapText="1"/>
    </xf>
    <xf numFmtId="0" fontId="9" fillId="9" borderId="16" xfId="0" applyFont="1" applyFill="1" applyBorder="1" applyAlignment="1">
      <alignment horizontal="center" vertical="center" wrapText="1"/>
    </xf>
    <xf numFmtId="4" fontId="20" fillId="4" borderId="19" xfId="0" applyNumberFormat="1" applyFont="1" applyFill="1" applyBorder="1" applyAlignment="1">
      <alignment horizontal="center" vertical="center" wrapText="1"/>
    </xf>
    <xf numFmtId="4" fontId="20" fillId="4" borderId="20" xfId="0" applyNumberFormat="1" applyFont="1" applyFill="1" applyBorder="1" applyAlignment="1">
      <alignment horizontal="center" vertical="center" wrapText="1"/>
    </xf>
    <xf numFmtId="4" fontId="20" fillId="4" borderId="0" xfId="0" applyNumberFormat="1" applyFont="1" applyFill="1" applyBorder="1" applyAlignment="1">
      <alignment horizontal="center" vertical="center" wrapText="1"/>
    </xf>
    <xf numFmtId="4" fontId="20" fillId="4" borderId="21" xfId="0" applyNumberFormat="1" applyFont="1" applyFill="1" applyBorder="1" applyAlignment="1">
      <alignment horizontal="center" vertical="center" wrapText="1"/>
    </xf>
    <xf numFmtId="4" fontId="20" fillId="4" borderId="17" xfId="0" applyNumberFormat="1" applyFont="1" applyFill="1" applyBorder="1" applyAlignment="1">
      <alignment horizontal="center" vertical="center" wrapText="1"/>
    </xf>
    <xf numFmtId="4" fontId="20" fillId="4" borderId="22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2" fillId="9" borderId="5" xfId="0" applyNumberFormat="1" applyFont="1" applyFill="1" applyBorder="1" applyAlignment="1" applyProtection="1">
      <alignment horizontal="center" vertical="center" textRotation="90" wrapText="1"/>
    </xf>
    <xf numFmtId="4" fontId="4" fillId="4" borderId="17" xfId="0" applyNumberFormat="1" applyFont="1" applyFill="1" applyBorder="1" applyAlignment="1">
      <alignment horizontal="center" vertical="center" wrapText="1"/>
    </xf>
    <xf numFmtId="4" fontId="4" fillId="4" borderId="22" xfId="0" applyNumberFormat="1" applyFont="1" applyFill="1" applyBorder="1" applyAlignment="1">
      <alignment horizontal="center" vertical="center" wrapText="1"/>
    </xf>
    <xf numFmtId="4" fontId="7" fillId="0" borderId="17" xfId="0" applyNumberFormat="1" applyFont="1" applyBorder="1" applyAlignment="1">
      <alignment horizontal="center" vertical="center" wrapText="1"/>
    </xf>
    <xf numFmtId="4" fontId="3" fillId="6" borderId="19" xfId="0" applyNumberFormat="1" applyFont="1" applyFill="1" applyBorder="1" applyAlignment="1">
      <alignment horizontal="center" vertical="center" wrapText="1"/>
    </xf>
    <xf numFmtId="4" fontId="3" fillId="6" borderId="20" xfId="0" applyNumberFormat="1" applyFont="1" applyFill="1" applyBorder="1" applyAlignment="1">
      <alignment horizontal="center" vertical="center" wrapText="1"/>
    </xf>
    <xf numFmtId="4" fontId="3" fillId="6" borderId="0" xfId="0" applyNumberFormat="1" applyFont="1" applyFill="1" applyBorder="1" applyAlignment="1">
      <alignment horizontal="center" vertical="center" wrapText="1"/>
    </xf>
    <xf numFmtId="4" fontId="3" fillId="6" borderId="21" xfId="0" applyNumberFormat="1" applyFont="1" applyFill="1" applyBorder="1" applyAlignment="1">
      <alignment horizontal="center" vertical="center" wrapText="1"/>
    </xf>
    <xf numFmtId="4" fontId="3" fillId="6" borderId="17" xfId="0" applyNumberFormat="1" applyFont="1" applyFill="1" applyBorder="1" applyAlignment="1">
      <alignment horizontal="center" vertical="center" wrapText="1"/>
    </xf>
    <xf numFmtId="4" fontId="3" fillId="6" borderId="22" xfId="0" applyNumberFormat="1" applyFont="1" applyFill="1" applyBorder="1" applyAlignment="1">
      <alignment horizontal="center" vertical="center" wrapText="1"/>
    </xf>
    <xf numFmtId="0" fontId="7" fillId="6" borderId="19" xfId="0" applyNumberFormat="1" applyFont="1" applyFill="1" applyBorder="1" applyAlignment="1" applyProtection="1">
      <alignment horizontal="center" vertical="center" wrapText="1"/>
    </xf>
    <xf numFmtId="0" fontId="7" fillId="6" borderId="20" xfId="0" applyNumberFormat="1" applyFont="1" applyFill="1" applyBorder="1" applyAlignment="1" applyProtection="1">
      <alignment horizontal="center" vertical="center" wrapText="1"/>
    </xf>
    <xf numFmtId="0" fontId="7" fillId="6" borderId="0" xfId="0" applyNumberFormat="1" applyFont="1" applyFill="1" applyBorder="1" applyAlignment="1" applyProtection="1">
      <alignment horizontal="center" vertical="center" wrapText="1"/>
    </xf>
    <xf numFmtId="0" fontId="7" fillId="6" borderId="21" xfId="0" applyNumberFormat="1" applyFont="1" applyFill="1" applyBorder="1" applyAlignment="1" applyProtection="1">
      <alignment horizontal="center" vertical="center" wrapText="1"/>
    </xf>
    <xf numFmtId="0" fontId="7" fillId="6" borderId="17" xfId="0" applyNumberFormat="1" applyFont="1" applyFill="1" applyBorder="1" applyAlignment="1" applyProtection="1">
      <alignment horizontal="center" vertical="center" wrapText="1"/>
    </xf>
    <xf numFmtId="0" fontId="7" fillId="6" borderId="22" xfId="0" applyNumberFormat="1" applyFont="1" applyFill="1" applyBorder="1" applyAlignment="1" applyProtection="1">
      <alignment horizontal="center" vertical="center" wrapText="1"/>
    </xf>
    <xf numFmtId="0" fontId="3" fillId="6" borderId="19" xfId="0" applyNumberFormat="1" applyFont="1" applyFill="1" applyBorder="1" applyAlignment="1" applyProtection="1">
      <alignment horizontal="center" vertical="center" wrapText="1"/>
    </xf>
    <xf numFmtId="0" fontId="3" fillId="6" borderId="20" xfId="0" applyNumberFormat="1" applyFont="1" applyFill="1" applyBorder="1" applyAlignment="1" applyProtection="1">
      <alignment horizontal="center" vertical="center" wrapText="1"/>
    </xf>
    <xf numFmtId="0" fontId="3" fillId="6" borderId="0" xfId="0" applyNumberFormat="1" applyFont="1" applyFill="1" applyBorder="1" applyAlignment="1" applyProtection="1">
      <alignment horizontal="center" vertical="center" wrapText="1"/>
    </xf>
    <xf numFmtId="0" fontId="3" fillId="6" borderId="21" xfId="0" applyNumberFormat="1" applyFont="1" applyFill="1" applyBorder="1" applyAlignment="1" applyProtection="1">
      <alignment horizontal="center" vertical="center" wrapText="1"/>
    </xf>
    <xf numFmtId="0" fontId="3" fillId="6" borderId="17" xfId="0" applyNumberFormat="1" applyFont="1" applyFill="1" applyBorder="1" applyAlignment="1" applyProtection="1">
      <alignment horizontal="center" vertical="center" wrapText="1"/>
    </xf>
    <xf numFmtId="0" fontId="3" fillId="6" borderId="22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16" xfId="0" applyNumberFormat="1" applyFont="1" applyBorder="1" applyAlignment="1">
      <alignment horizontal="center" vertical="center" wrapText="1"/>
    </xf>
    <xf numFmtId="0" fontId="13" fillId="0" borderId="19" xfId="0" applyFont="1" applyBorder="1" applyAlignment="1" applyProtection="1">
      <alignment horizontal="center" vertical="center" wrapText="1"/>
    </xf>
    <xf numFmtId="0" fontId="13" fillId="0" borderId="20" xfId="0" applyFont="1" applyBorder="1" applyAlignment="1" applyProtection="1">
      <alignment horizontal="center" vertical="center" wrapText="1"/>
    </xf>
    <xf numFmtId="0" fontId="13" fillId="0" borderId="0" xfId="0" applyFont="1" applyBorder="1" applyAlignment="1" applyProtection="1">
      <alignment horizontal="center" vertical="center" wrapText="1"/>
    </xf>
    <xf numFmtId="0" fontId="13" fillId="0" borderId="21" xfId="0" applyFont="1" applyBorder="1" applyAlignment="1" applyProtection="1">
      <alignment horizontal="center" vertical="center" wrapText="1"/>
    </xf>
    <xf numFmtId="0" fontId="13" fillId="0" borderId="17" xfId="0" applyFont="1" applyBorder="1" applyAlignment="1" applyProtection="1">
      <alignment horizontal="center" vertical="center" wrapText="1"/>
    </xf>
    <xf numFmtId="0" fontId="13" fillId="0" borderId="22" xfId="0" applyFont="1" applyBorder="1" applyAlignment="1" applyProtection="1">
      <alignment horizontal="center" vertical="center" wrapText="1"/>
    </xf>
    <xf numFmtId="4" fontId="13" fillId="0" borderId="19" xfId="0" applyNumberFormat="1" applyFont="1" applyBorder="1" applyAlignment="1">
      <alignment horizontal="center" vertical="center" wrapText="1"/>
    </xf>
    <xf numFmtId="4" fontId="13" fillId="0" borderId="20" xfId="0" applyNumberFormat="1" applyFont="1" applyBorder="1" applyAlignment="1">
      <alignment horizontal="center" vertical="center" wrapText="1"/>
    </xf>
    <xf numFmtId="4" fontId="13" fillId="0" borderId="0" xfId="0" applyNumberFormat="1" applyFont="1" applyBorder="1" applyAlignment="1">
      <alignment horizontal="center" vertical="center" wrapText="1"/>
    </xf>
    <xf numFmtId="4" fontId="13" fillId="0" borderId="21" xfId="0" applyNumberFormat="1" applyFont="1" applyBorder="1" applyAlignment="1">
      <alignment horizontal="center" vertical="center" wrapText="1"/>
    </xf>
    <xf numFmtId="4" fontId="13" fillId="0" borderId="17" xfId="0" applyNumberFormat="1" applyFont="1" applyBorder="1" applyAlignment="1">
      <alignment horizontal="center" vertical="center" wrapText="1"/>
    </xf>
    <xf numFmtId="4" fontId="13" fillId="0" borderId="2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6" fillId="0" borderId="19" xfId="0" applyNumberFormat="1" applyFont="1" applyBorder="1" applyAlignment="1">
      <alignment horizontal="center" vertical="center" wrapText="1"/>
    </xf>
    <xf numFmtId="4" fontId="6" fillId="0" borderId="20" xfId="0" applyNumberFormat="1" applyFont="1" applyBorder="1" applyAlignment="1">
      <alignment horizontal="center" vertical="center" wrapText="1"/>
    </xf>
    <xf numFmtId="4" fontId="6" fillId="0" borderId="17" xfId="0" applyNumberFormat="1" applyFont="1" applyBorder="1" applyAlignment="1">
      <alignment horizontal="center" vertical="center" wrapText="1"/>
    </xf>
    <xf numFmtId="4" fontId="6" fillId="0" borderId="22" xfId="0" applyNumberFormat="1" applyFont="1" applyBorder="1" applyAlignment="1">
      <alignment horizontal="center" vertical="center" wrapText="1"/>
    </xf>
    <xf numFmtId="4" fontId="5" fillId="0" borderId="19" xfId="0" applyNumberFormat="1" applyFont="1" applyBorder="1" applyAlignment="1">
      <alignment horizontal="center" vertical="center" wrapText="1"/>
    </xf>
    <xf numFmtId="4" fontId="5" fillId="0" borderId="20" xfId="0" applyNumberFormat="1" applyFont="1" applyBorder="1" applyAlignment="1">
      <alignment horizontal="center" vertical="center" wrapText="1"/>
    </xf>
    <xf numFmtId="4" fontId="5" fillId="0" borderId="17" xfId="0" applyNumberFormat="1" applyFont="1" applyBorder="1" applyAlignment="1">
      <alignment horizontal="center" vertical="center" wrapText="1"/>
    </xf>
    <xf numFmtId="4" fontId="5" fillId="0" borderId="22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17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36" fillId="14" borderId="4" xfId="0" applyFont="1" applyFill="1" applyBorder="1" applyAlignment="1">
      <alignment horizontal="center" vertical="center"/>
    </xf>
    <xf numFmtId="0" fontId="37" fillId="8" borderId="1" xfId="0" applyFont="1" applyFill="1" applyBorder="1" applyAlignment="1">
      <alignment horizontal="center" vertical="center" wrapText="1" readingOrder="1"/>
    </xf>
    <xf numFmtId="0" fontId="37" fillId="8" borderId="3" xfId="0" applyFont="1" applyFill="1" applyBorder="1" applyAlignment="1">
      <alignment horizontal="center" vertical="center" wrapText="1" readingOrder="1"/>
    </xf>
    <xf numFmtId="0" fontId="35" fillId="8" borderId="4" xfId="0" applyFont="1" applyFill="1" applyBorder="1" applyAlignment="1">
      <alignment horizontal="center" vertical="center" wrapText="1"/>
    </xf>
    <xf numFmtId="0" fontId="35" fillId="8" borderId="5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center" vertical="center"/>
    </xf>
    <xf numFmtId="0" fontId="38" fillId="0" borderId="0" xfId="0" applyFont="1" applyFill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0" fontId="36" fillId="12" borderId="20" xfId="0" applyFont="1" applyFill="1" applyBorder="1" applyAlignment="1">
      <alignment horizontal="center" vertical="center"/>
    </xf>
    <xf numFmtId="0" fontId="36" fillId="12" borderId="4" xfId="0" applyFont="1" applyFill="1" applyBorder="1" applyAlignment="1">
      <alignment horizontal="center" vertical="center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23" xfId="0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left" vertical="center" wrapText="1"/>
    </xf>
    <xf numFmtId="4" fontId="8" fillId="6" borderId="1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0" fontId="4" fillId="0" borderId="24" xfId="0" applyFont="1" applyBorder="1" applyAlignment="1" applyProtection="1">
      <alignment horizontal="center" vertical="center" wrapText="1"/>
    </xf>
    <xf numFmtId="4" fontId="13" fillId="0" borderId="6" xfId="0" applyNumberFormat="1" applyFont="1" applyBorder="1" applyAlignment="1">
      <alignment horizontal="center" vertical="center" wrapText="1"/>
    </xf>
    <xf numFmtId="4" fontId="13" fillId="0" borderId="23" xfId="0" applyNumberFormat="1" applyFont="1" applyBorder="1" applyAlignment="1">
      <alignment horizontal="center" vertical="center" wrapText="1"/>
    </xf>
    <xf numFmtId="4" fontId="13" fillId="0" borderId="24" xfId="0" applyNumberFormat="1" applyFont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left" vertical="center" wrapText="1"/>
    </xf>
    <xf numFmtId="4" fontId="7" fillId="0" borderId="16" xfId="0" applyNumberFormat="1" applyFont="1" applyBorder="1" applyAlignment="1">
      <alignment horizontal="left" vertical="center" wrapText="1"/>
    </xf>
    <xf numFmtId="4" fontId="7" fillId="0" borderId="24" xfId="0" applyNumberFormat="1" applyFont="1" applyBorder="1" applyAlignment="1">
      <alignment horizontal="center" vertical="center" wrapText="1"/>
    </xf>
    <xf numFmtId="0" fontId="13" fillId="0" borderId="6" xfId="0" applyFont="1" applyBorder="1" applyAlignment="1" applyProtection="1">
      <alignment horizontal="center" vertical="center" wrapText="1"/>
    </xf>
    <xf numFmtId="0" fontId="13" fillId="0" borderId="23" xfId="0" applyFont="1" applyBorder="1" applyAlignment="1" applyProtection="1">
      <alignment horizontal="center" vertical="center" wrapText="1"/>
    </xf>
    <xf numFmtId="0" fontId="13" fillId="0" borderId="24" xfId="0" applyFont="1" applyBorder="1" applyAlignment="1" applyProtection="1">
      <alignment horizontal="center" vertical="center" wrapText="1"/>
    </xf>
    <xf numFmtId="4" fontId="5" fillId="7" borderId="6" xfId="0" applyNumberFormat="1" applyFont="1" applyFill="1" applyBorder="1" applyAlignment="1">
      <alignment horizontal="center" vertical="center" wrapText="1"/>
    </xf>
    <xf numFmtId="4" fontId="5" fillId="7" borderId="24" xfId="0" applyNumberFormat="1" applyFont="1" applyFill="1" applyBorder="1" applyAlignment="1">
      <alignment horizontal="center" vertical="center" wrapText="1"/>
    </xf>
    <xf numFmtId="4" fontId="20" fillId="4" borderId="1" xfId="0" applyNumberFormat="1" applyFont="1" applyFill="1" applyBorder="1" applyAlignment="1">
      <alignment horizontal="center" vertical="center" wrapText="1"/>
    </xf>
    <xf numFmtId="4" fontId="15" fillId="4" borderId="1" xfId="0" applyNumberFormat="1" applyFont="1" applyFill="1" applyBorder="1" applyAlignment="1">
      <alignment horizontal="center" vertical="center" wrapText="1"/>
    </xf>
    <xf numFmtId="4" fontId="14" fillId="4" borderId="1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23" xfId="0" applyNumberFormat="1" applyFont="1" applyBorder="1" applyAlignment="1">
      <alignment horizontal="center" vertical="center" wrapText="1"/>
    </xf>
    <xf numFmtId="4" fontId="4" fillId="0" borderId="24" xfId="0" applyNumberFormat="1" applyFont="1" applyBorder="1" applyAlignment="1">
      <alignment horizontal="center" vertical="center" wrapText="1"/>
    </xf>
    <xf numFmtId="4" fontId="4" fillId="4" borderId="6" xfId="0" applyNumberFormat="1" applyFont="1" applyFill="1" applyBorder="1" applyAlignment="1">
      <alignment horizontal="center" vertical="center" wrapText="1"/>
    </xf>
    <xf numFmtId="4" fontId="4" fillId="4" borderId="19" xfId="0" applyNumberFormat="1" applyFont="1" applyFill="1" applyBorder="1" applyAlignment="1">
      <alignment horizontal="center" vertical="center" wrapText="1"/>
    </xf>
    <xf numFmtId="4" fontId="4" fillId="4" borderId="20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4" fillId="4" borderId="23" xfId="0" applyNumberFormat="1" applyFont="1" applyFill="1" applyBorder="1" applyAlignment="1">
      <alignment horizontal="center" vertical="center" wrapText="1"/>
    </xf>
    <xf numFmtId="4" fontId="4" fillId="4" borderId="0" xfId="0" applyNumberFormat="1" applyFont="1" applyFill="1" applyBorder="1" applyAlignment="1">
      <alignment horizontal="center" vertical="center" wrapText="1"/>
    </xf>
    <xf numFmtId="4" fontId="4" fillId="4" borderId="21" xfId="0" applyNumberFormat="1" applyFont="1" applyFill="1" applyBorder="1" applyAlignment="1">
      <alignment horizontal="center" vertical="center" wrapText="1"/>
    </xf>
    <xf numFmtId="4" fontId="4" fillId="4" borderId="24" xfId="0" applyNumberFormat="1" applyFont="1" applyFill="1" applyBorder="1" applyAlignment="1">
      <alignment horizontal="center" vertical="center" wrapText="1"/>
    </xf>
    <xf numFmtId="0" fontId="5" fillId="4" borderId="3" xfId="0" applyNumberFormat="1" applyFont="1" applyFill="1" applyBorder="1" applyAlignment="1" applyProtection="1">
      <alignment horizontal="center" vertical="center" wrapText="1"/>
    </xf>
    <xf numFmtId="0" fontId="5" fillId="4" borderId="2" xfId="0" applyNumberFormat="1" applyFont="1" applyFill="1" applyBorder="1" applyAlignment="1" applyProtection="1">
      <alignment horizontal="center" vertical="center" wrapText="1"/>
    </xf>
    <xf numFmtId="0" fontId="7" fillId="6" borderId="6" xfId="0" applyNumberFormat="1" applyFont="1" applyFill="1" applyBorder="1" applyAlignment="1" applyProtection="1">
      <alignment horizontal="center" vertical="center" wrapText="1"/>
    </xf>
    <xf numFmtId="0" fontId="7" fillId="6" borderId="23" xfId="0" applyNumberFormat="1" applyFont="1" applyFill="1" applyBorder="1" applyAlignment="1" applyProtection="1">
      <alignment horizontal="center" vertical="center" wrapText="1"/>
    </xf>
    <xf numFmtId="0" fontId="7" fillId="6" borderId="24" xfId="0" applyNumberFormat="1" applyFont="1" applyFill="1" applyBorder="1" applyAlignment="1" applyProtection="1">
      <alignment horizontal="center" vertical="center" wrapText="1"/>
    </xf>
    <xf numFmtId="0" fontId="3" fillId="6" borderId="6" xfId="0" applyNumberFormat="1" applyFont="1" applyFill="1" applyBorder="1" applyAlignment="1" applyProtection="1">
      <alignment horizontal="center" vertical="center" wrapText="1"/>
    </xf>
    <xf numFmtId="0" fontId="3" fillId="6" borderId="23" xfId="0" applyNumberFormat="1" applyFont="1" applyFill="1" applyBorder="1" applyAlignment="1" applyProtection="1">
      <alignment horizontal="center" vertical="center" wrapText="1"/>
    </xf>
    <xf numFmtId="0" fontId="3" fillId="6" borderId="24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3" fillId="4" borderId="24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" fontId="6" fillId="0" borderId="18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4" fontId="5" fillId="7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8" fillId="0" borderId="1" xfId="0" applyFont="1" applyBorder="1" applyAlignment="1">
      <alignment horizontal="center"/>
    </xf>
    <xf numFmtId="4" fontId="6" fillId="7" borderId="1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</cellXfs>
  <cellStyles count="8">
    <cellStyle name="Normal 2" xfId="1" xr:uid="{00000000-0005-0000-0000-000001000000}"/>
    <cellStyle name="Normal 2 2" xfId="2" xr:uid="{00000000-0005-0000-0000-000002000000}"/>
    <cellStyle name="Normal 2 2 2" xfId="5" xr:uid="{00000000-0005-0000-0000-000003000000}"/>
    <cellStyle name="Normal 3" xfId="6" xr:uid="{00000000-0005-0000-0000-000004000000}"/>
    <cellStyle name="Normal 4" xfId="7" xr:uid="{00000000-0005-0000-0000-000005000000}"/>
    <cellStyle name="Обычный" xfId="0" builtinId="0"/>
    <cellStyle name="Обычный 2" xfId="3" xr:uid="{00000000-0005-0000-0000-000006000000}"/>
    <cellStyle name="Обычный 3" xfId="4" xr:uid="{00000000-0005-0000-0000-000007000000}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D20"/>
  <sheetViews>
    <sheetView tabSelected="1" zoomScale="60" zoomScaleNormal="60" zoomScaleSheetLayoutView="11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L8" sqref="L8"/>
    </sheetView>
  </sheetViews>
  <sheetFormatPr defaultRowHeight="17.25" x14ac:dyDescent="0.3"/>
  <cols>
    <col min="1" max="1" width="3.875" style="136" customWidth="1"/>
    <col min="2" max="2" width="19.375" style="136" customWidth="1"/>
    <col min="3" max="4" width="13.75" style="140" customWidth="1"/>
    <col min="5" max="5" width="13" style="140" customWidth="1"/>
    <col min="6" max="6" width="7.125" style="136" customWidth="1"/>
    <col min="7" max="7" width="12.75" style="140" customWidth="1"/>
    <col min="8" max="8" width="10.5" style="136" customWidth="1"/>
    <col min="9" max="9" width="8.5" style="136" customWidth="1"/>
    <col min="10" max="11" width="14.125" style="140" customWidth="1"/>
    <col min="12" max="12" width="13.75" style="140" customWidth="1"/>
    <col min="13" max="13" width="8.25" style="140" customWidth="1"/>
    <col min="14" max="14" width="8.125" style="136" customWidth="1"/>
    <col min="15" max="15" width="7.25" style="140" customWidth="1"/>
    <col min="16" max="16" width="12.375" style="140" customWidth="1"/>
    <col min="17" max="17" width="14" style="140" customWidth="1"/>
    <col min="18" max="18" width="15" style="140" customWidth="1"/>
    <col min="19" max="20" width="13.5" style="140" customWidth="1"/>
    <col min="21" max="21" width="7.5" style="140" customWidth="1"/>
    <col min="22" max="22" width="14.25" style="139" customWidth="1"/>
    <col min="23" max="23" width="9.375" style="140" customWidth="1"/>
    <col min="24" max="24" width="9.75" style="140" customWidth="1"/>
    <col min="25" max="25" width="16" style="140" customWidth="1"/>
    <col min="26" max="26" width="16.25" style="140" customWidth="1"/>
    <col min="27" max="27" width="12.75" style="140" customWidth="1"/>
    <col min="28" max="28" width="11.25" style="140" customWidth="1"/>
    <col min="29" max="29" width="8.875" style="140" customWidth="1"/>
    <col min="30" max="30" width="9.5" style="140" customWidth="1"/>
    <col min="31" max="31" width="13.25" style="140" customWidth="1"/>
    <col min="32" max="32" width="15.75" style="139" customWidth="1"/>
    <col min="33" max="33" width="14.875" style="139" customWidth="1"/>
    <col min="34" max="34" width="13.875" style="139" customWidth="1"/>
    <col min="35" max="35" width="10.75" style="139" customWidth="1"/>
    <col min="36" max="36" width="14.625" style="139" customWidth="1"/>
    <col min="37" max="37" width="10" style="139" customWidth="1"/>
    <col min="38" max="38" width="10.375" style="139" customWidth="1"/>
    <col min="39" max="39" width="14" style="139" customWidth="1"/>
    <col min="40" max="40" width="12.625" style="139" customWidth="1"/>
    <col min="41" max="41" width="14.125" style="139" customWidth="1"/>
    <col min="42" max="42" width="10.875" style="139" customWidth="1"/>
    <col min="43" max="43" width="9.625" style="139" customWidth="1"/>
    <col min="44" max="44" width="8.25" style="139" customWidth="1"/>
    <col min="45" max="45" width="11.25" style="139" customWidth="1"/>
    <col min="46" max="46" width="14.75" style="140" customWidth="1"/>
    <col min="47" max="47" width="13.875" style="140" customWidth="1"/>
    <col min="48" max="48" width="13.75" style="140" customWidth="1"/>
    <col min="49" max="49" width="9.25" style="140" customWidth="1"/>
    <col min="50" max="50" width="13.125" style="158" customWidth="1"/>
    <col min="51" max="51" width="9.25" style="140" customWidth="1"/>
    <col min="52" max="52" width="7.75" style="140" customWidth="1"/>
    <col min="53" max="53" width="16.25" style="140" customWidth="1"/>
    <col min="54" max="54" width="15" style="140" customWidth="1"/>
    <col min="55" max="55" width="14.125" style="140" customWidth="1"/>
    <col min="56" max="56" width="12.5" style="140" customWidth="1"/>
    <col min="57" max="57" width="10.75" style="140" customWidth="1"/>
    <col min="58" max="58" width="8.125" style="140" customWidth="1"/>
    <col min="59" max="59" width="12.625" style="140" customWidth="1"/>
    <col min="60" max="60" width="13.375" style="140" customWidth="1"/>
    <col min="61" max="61" width="13.75" style="140" customWidth="1"/>
    <col min="62" max="62" width="13" style="140" customWidth="1"/>
    <col min="63" max="63" width="14.5" style="140" customWidth="1"/>
    <col min="64" max="64" width="12.625" style="158" customWidth="1"/>
    <col min="65" max="65" width="9.625" style="140" customWidth="1"/>
    <col min="66" max="66" width="9.125" style="140" customWidth="1"/>
    <col min="67" max="67" width="14.375" style="140" customWidth="1"/>
    <col min="68" max="68" width="15.125" style="140" customWidth="1"/>
    <col min="69" max="69" width="12.5" style="140" customWidth="1"/>
    <col min="70" max="70" width="11.625" style="140" customWidth="1"/>
    <col min="71" max="71" width="9.5" style="140" customWidth="1"/>
    <col min="72" max="72" width="9.625" style="140" customWidth="1"/>
    <col min="73" max="73" width="13" style="140" customWidth="1"/>
    <col min="74" max="74" width="14.75" style="140" customWidth="1"/>
    <col min="75" max="75" width="13.125" style="140" customWidth="1"/>
    <col min="76" max="76" width="12.5" style="140" customWidth="1"/>
    <col min="77" max="77" width="8.625" style="140" customWidth="1"/>
    <col min="78" max="78" width="12.125" style="140" customWidth="1"/>
    <col min="79" max="79" width="9.625" style="140" customWidth="1"/>
    <col min="80" max="80" width="8.5" style="140" customWidth="1"/>
    <col min="81" max="81" width="14.75" style="140" customWidth="1"/>
    <col min="82" max="82" width="13.625" style="140" customWidth="1"/>
    <col min="83" max="83" width="14.5" style="140" customWidth="1"/>
    <col min="84" max="84" width="14.125" style="140" customWidth="1"/>
    <col min="85" max="85" width="11.625" style="140" customWidth="1"/>
    <col min="86" max="86" width="10.625" style="140" customWidth="1"/>
    <col min="87" max="87" width="13.375" style="140" customWidth="1"/>
    <col min="88" max="88" width="15" style="140" customWidth="1"/>
    <col min="89" max="89" width="14.75" style="140" customWidth="1"/>
    <col min="90" max="90" width="13.625" style="140" customWidth="1"/>
    <col min="91" max="91" width="10.625" style="140" customWidth="1"/>
    <col min="92" max="92" width="13.25" style="140" customWidth="1"/>
    <col min="93" max="93" width="11.5" style="140" customWidth="1"/>
    <col min="94" max="94" width="10" style="140" customWidth="1"/>
    <col min="95" max="95" width="14.875" style="140" customWidth="1"/>
    <col min="96" max="96" width="13.25" style="140" customWidth="1"/>
    <col min="97" max="97" width="10.25" style="140" customWidth="1"/>
    <col min="98" max="98" width="12.875" style="140" customWidth="1"/>
    <col min="99" max="99" width="10.125" style="140" customWidth="1"/>
    <col min="100" max="100" width="10.625" style="140" customWidth="1"/>
    <col min="101" max="101" width="10.875" style="140" customWidth="1"/>
    <col min="102" max="102" width="13.875" style="140" customWidth="1"/>
    <col min="103" max="104" width="13.25" style="140" customWidth="1"/>
    <col min="105" max="105" width="9.625" style="140" customWidth="1"/>
    <col min="106" max="106" width="13.75" style="140" customWidth="1"/>
    <col min="107" max="107" width="11.25" style="140" customWidth="1"/>
    <col min="108" max="108" width="9.5" style="140" customWidth="1"/>
    <col min="109" max="109" width="14.5" style="140" customWidth="1"/>
    <col min="110" max="110" width="13.375" style="140" customWidth="1"/>
    <col min="111" max="111" width="15.25" style="140" customWidth="1"/>
    <col min="112" max="112" width="11.875" style="140" customWidth="1"/>
    <col min="113" max="113" width="10" style="140" customWidth="1"/>
    <col min="114" max="114" width="9.5" style="140" customWidth="1"/>
    <col min="115" max="115" width="11.75" style="140" customWidth="1"/>
    <col min="116" max="116" width="12" style="140" customWidth="1"/>
    <col min="117" max="117" width="12.375" style="140" customWidth="1"/>
    <col min="118" max="118" width="11.625" style="140" customWidth="1"/>
    <col min="119" max="119" width="5.875" style="140" customWidth="1"/>
    <col min="120" max="120" width="10.375" style="139" customWidth="1"/>
    <col min="121" max="121" width="6.625" style="139" customWidth="1"/>
    <col min="122" max="122" width="4.875" style="140" customWidth="1"/>
    <col min="123" max="123" width="11.125" style="140" customWidth="1"/>
    <col min="124" max="124" width="11.625" style="140" customWidth="1"/>
    <col min="125" max="125" width="10.875" style="140" customWidth="1"/>
    <col min="126" max="126" width="5.625" style="140" customWidth="1"/>
    <col min="127" max="127" width="6.125" style="140" customWidth="1"/>
    <col min="128" max="128" width="11.375" style="140" customWidth="1"/>
    <col min="129" max="129" width="11.5" style="140" customWidth="1"/>
    <col min="130" max="130" width="11.375" style="140" customWidth="1"/>
    <col min="131" max="131" width="7" style="140" customWidth="1"/>
    <col min="132" max="132" width="5.125" style="140" customWidth="1"/>
    <col min="133" max="134" width="8.125" style="140" customWidth="1"/>
    <col min="135" max="16384" width="9" style="136"/>
  </cols>
  <sheetData>
    <row r="1" spans="1:134" ht="18.75" customHeight="1" x14ac:dyDescent="0.3">
      <c r="B1" s="137"/>
      <c r="C1" s="287" t="s">
        <v>117</v>
      </c>
      <c r="D1" s="287"/>
      <c r="E1" s="287"/>
      <c r="F1" s="287"/>
      <c r="G1" s="287"/>
      <c r="H1" s="287"/>
      <c r="I1" s="287"/>
      <c r="J1" s="287"/>
      <c r="K1" s="287"/>
      <c r="L1" s="287"/>
      <c r="M1" s="287"/>
      <c r="N1" s="287"/>
      <c r="O1" s="287"/>
      <c r="P1" s="287"/>
      <c r="Q1" s="287"/>
      <c r="R1" s="287"/>
      <c r="S1" s="287"/>
      <c r="T1" s="287"/>
      <c r="U1" s="287"/>
      <c r="V1" s="287"/>
      <c r="W1" s="287"/>
      <c r="X1" s="287"/>
      <c r="Y1" s="287"/>
      <c r="Z1" s="287"/>
      <c r="AA1" s="287"/>
      <c r="AB1" s="287"/>
      <c r="AC1" s="287"/>
      <c r="AD1" s="287"/>
      <c r="AE1" s="287"/>
      <c r="AF1" s="138"/>
      <c r="AG1" s="138"/>
      <c r="AH1" s="138"/>
      <c r="AI1" s="138"/>
      <c r="AJ1" s="138"/>
      <c r="AK1" s="138"/>
      <c r="AL1" s="138"/>
      <c r="CX1" s="140" t="s">
        <v>124</v>
      </c>
    </row>
    <row r="2" spans="1:134" s="227" customFormat="1" ht="21.75" customHeight="1" x14ac:dyDescent="0.3">
      <c r="A2" s="221"/>
      <c r="B2" s="222"/>
      <c r="C2" s="295" t="s">
        <v>136</v>
      </c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  <c r="P2" s="295"/>
      <c r="Q2" s="295"/>
      <c r="R2" s="296"/>
      <c r="S2" s="296"/>
      <c r="T2" s="296"/>
      <c r="U2" s="296"/>
      <c r="V2" s="296"/>
      <c r="W2" s="296"/>
      <c r="X2" s="296"/>
      <c r="Y2" s="296"/>
      <c r="Z2" s="296"/>
      <c r="AA2" s="296"/>
      <c r="AB2" s="296"/>
      <c r="AC2" s="296"/>
      <c r="AD2" s="296"/>
      <c r="AE2" s="296"/>
      <c r="AF2" s="141"/>
      <c r="AG2" s="141"/>
      <c r="AH2" s="141"/>
      <c r="AI2" s="141"/>
      <c r="AJ2" s="141"/>
      <c r="AK2" s="141"/>
      <c r="AL2" s="141"/>
      <c r="AM2" s="141"/>
      <c r="AN2" s="141"/>
      <c r="AO2" s="141"/>
      <c r="AP2" s="141"/>
      <c r="AQ2" s="141"/>
      <c r="AR2" s="141"/>
      <c r="AS2" s="141"/>
      <c r="AT2" s="141"/>
      <c r="AU2" s="141"/>
      <c r="AV2" s="141"/>
      <c r="AW2" s="141"/>
      <c r="AX2" s="223"/>
      <c r="AY2" s="141"/>
      <c r="AZ2" s="141"/>
      <c r="BA2" s="141"/>
      <c r="BB2" s="141"/>
      <c r="BC2" s="224"/>
      <c r="BD2" s="224"/>
      <c r="BE2" s="224"/>
      <c r="BF2" s="224"/>
      <c r="BG2" s="224"/>
      <c r="BH2" s="224"/>
      <c r="BI2" s="224"/>
      <c r="BJ2" s="224"/>
      <c r="BK2" s="224"/>
      <c r="BL2" s="225"/>
      <c r="BM2" s="224"/>
      <c r="BN2" s="224"/>
      <c r="BO2" s="224"/>
      <c r="BP2" s="224"/>
      <c r="BQ2" s="224"/>
      <c r="BR2" s="224"/>
      <c r="BS2" s="224"/>
      <c r="BT2" s="224"/>
      <c r="BU2" s="224"/>
      <c r="BV2" s="224"/>
      <c r="BW2" s="224"/>
      <c r="BX2" s="224"/>
      <c r="BY2" s="224"/>
      <c r="BZ2" s="274"/>
      <c r="CA2" s="274"/>
      <c r="CB2" s="274"/>
      <c r="CC2" s="274"/>
      <c r="CD2" s="274"/>
      <c r="CE2" s="274"/>
      <c r="CF2" s="274"/>
      <c r="CG2" s="274"/>
      <c r="CH2" s="226"/>
      <c r="CI2" s="226"/>
      <c r="CJ2" s="226"/>
      <c r="CK2" s="226"/>
      <c r="CL2" s="226"/>
      <c r="CM2" s="226"/>
      <c r="CN2" s="274"/>
      <c r="CO2" s="274"/>
      <c r="CP2" s="274"/>
      <c r="CQ2" s="274"/>
      <c r="CR2" s="274"/>
      <c r="CS2" s="274"/>
      <c r="CT2" s="274"/>
      <c r="CU2" s="274"/>
      <c r="CV2" s="274"/>
      <c r="CW2" s="274"/>
      <c r="CX2" s="274"/>
      <c r="CY2" s="274"/>
      <c r="CZ2" s="274"/>
      <c r="DA2" s="274"/>
      <c r="DB2" s="274"/>
      <c r="DC2" s="274"/>
      <c r="DD2" s="274"/>
      <c r="DE2" s="274"/>
      <c r="DF2" s="274"/>
      <c r="DG2" s="274"/>
      <c r="DH2" s="274"/>
      <c r="DI2" s="274"/>
      <c r="DJ2" s="274"/>
      <c r="DK2" s="274"/>
      <c r="DL2" s="139"/>
      <c r="DM2" s="139"/>
      <c r="DN2" s="139"/>
      <c r="DO2" s="139"/>
      <c r="DP2" s="139"/>
      <c r="DQ2" s="139"/>
      <c r="DR2" s="139"/>
      <c r="DS2" s="139"/>
      <c r="DT2" s="139"/>
      <c r="DU2" s="139"/>
      <c r="DV2" s="139"/>
      <c r="DW2" s="139"/>
      <c r="DX2" s="139"/>
      <c r="DY2" s="139"/>
      <c r="DZ2" s="139"/>
      <c r="EA2" s="139"/>
      <c r="EB2" s="139"/>
      <c r="EC2" s="139"/>
      <c r="ED2" s="139"/>
    </row>
    <row r="3" spans="1:134" ht="13.5" customHeight="1" thickBot="1" x14ac:dyDescent="0.35">
      <c r="A3" s="142"/>
      <c r="B3" s="143"/>
      <c r="C3" s="165"/>
      <c r="D3" s="165"/>
      <c r="E3" s="165"/>
      <c r="F3" s="166"/>
      <c r="G3" s="165"/>
      <c r="H3" s="166"/>
      <c r="I3" s="166"/>
      <c r="J3" s="165"/>
      <c r="K3" s="165"/>
      <c r="L3" s="165"/>
      <c r="M3" s="165"/>
      <c r="N3" s="166"/>
      <c r="O3" s="263" t="s">
        <v>64</v>
      </c>
      <c r="P3" s="263"/>
      <c r="Q3" s="263"/>
      <c r="R3" s="144"/>
      <c r="S3" s="144"/>
      <c r="T3" s="144"/>
      <c r="U3" s="144"/>
      <c r="V3" s="150"/>
      <c r="W3" s="144"/>
      <c r="X3" s="144"/>
      <c r="Y3" s="144"/>
      <c r="Z3" s="144"/>
      <c r="AA3" s="144"/>
      <c r="AB3" s="144"/>
      <c r="AC3" s="144"/>
      <c r="AD3" s="263" t="s">
        <v>64</v>
      </c>
      <c r="AE3" s="263"/>
      <c r="AF3" s="145"/>
      <c r="AG3" s="145"/>
      <c r="AH3" s="145"/>
      <c r="AI3" s="145"/>
      <c r="AJ3" s="145"/>
      <c r="AK3" s="145"/>
      <c r="AL3" s="145"/>
      <c r="AM3" s="146"/>
      <c r="AN3" s="146"/>
      <c r="AO3" s="146"/>
      <c r="AP3" s="146"/>
      <c r="AQ3" s="146"/>
      <c r="AR3" s="267" t="s">
        <v>64</v>
      </c>
      <c r="AS3" s="267"/>
      <c r="AT3" s="147"/>
      <c r="AU3" s="147"/>
      <c r="AV3" s="147"/>
      <c r="AW3" s="147"/>
      <c r="AX3" s="159"/>
      <c r="AY3" s="147"/>
      <c r="AZ3" s="147"/>
      <c r="BA3" s="147"/>
      <c r="BB3" s="147"/>
      <c r="BC3" s="149"/>
      <c r="BD3" s="149"/>
      <c r="BE3" s="149"/>
      <c r="BF3" s="263" t="s">
        <v>64</v>
      </c>
      <c r="BG3" s="263"/>
      <c r="BH3" s="148"/>
      <c r="BI3" s="148"/>
      <c r="BJ3" s="148"/>
      <c r="BK3" s="148"/>
      <c r="BL3" s="160"/>
      <c r="BM3" s="148"/>
      <c r="BN3" s="148"/>
      <c r="BO3" s="148"/>
      <c r="BP3" s="148"/>
      <c r="BQ3" s="149"/>
      <c r="BR3" s="149"/>
      <c r="BS3" s="149"/>
      <c r="BT3" s="263" t="s">
        <v>64</v>
      </c>
      <c r="BU3" s="263"/>
      <c r="BV3" s="147"/>
      <c r="BW3" s="147"/>
      <c r="BX3" s="147"/>
      <c r="BY3" s="147"/>
      <c r="BZ3" s="148"/>
      <c r="CA3" s="148"/>
      <c r="CB3" s="148"/>
      <c r="CC3" s="148"/>
      <c r="CD3" s="148"/>
      <c r="CE3" s="148"/>
      <c r="CF3" s="148"/>
      <c r="CG3" s="148"/>
      <c r="CH3" s="263" t="s">
        <v>64</v>
      </c>
      <c r="CI3" s="263"/>
      <c r="CJ3" s="149"/>
      <c r="CK3" s="149"/>
      <c r="CL3" s="149"/>
      <c r="CM3" s="149"/>
      <c r="CN3" s="148"/>
      <c r="CO3" s="148"/>
      <c r="CP3" s="148"/>
      <c r="CQ3" s="148"/>
      <c r="CR3" s="148"/>
      <c r="CS3" s="148"/>
      <c r="CT3" s="148"/>
      <c r="CU3" s="148"/>
      <c r="CV3" s="149"/>
      <c r="CW3" s="147" t="s">
        <v>64</v>
      </c>
      <c r="CX3" s="149"/>
      <c r="CY3" s="149"/>
      <c r="CZ3" s="149"/>
      <c r="DA3" s="149"/>
      <c r="DB3" s="149"/>
      <c r="DC3" s="149"/>
      <c r="DD3" s="148"/>
      <c r="DE3" s="148"/>
      <c r="DF3" s="148"/>
      <c r="DG3" s="148"/>
      <c r="DH3" s="148"/>
      <c r="DI3" s="148"/>
      <c r="DJ3" s="149"/>
      <c r="DK3" s="147"/>
    </row>
    <row r="4" spans="1:134" s="151" customFormat="1" ht="66" customHeight="1" x14ac:dyDescent="0.25">
      <c r="A4" s="254" t="s">
        <v>57</v>
      </c>
      <c r="B4" s="257" t="s">
        <v>56</v>
      </c>
      <c r="C4" s="266" t="s">
        <v>122</v>
      </c>
      <c r="D4" s="266"/>
      <c r="E4" s="266"/>
      <c r="F4" s="266"/>
      <c r="G4" s="266"/>
      <c r="H4" s="266"/>
      <c r="I4" s="266"/>
      <c r="J4" s="266"/>
      <c r="K4" s="266"/>
      <c r="L4" s="266"/>
      <c r="M4" s="266"/>
      <c r="N4" s="266"/>
      <c r="O4" s="266"/>
      <c r="P4" s="266"/>
      <c r="Q4" s="260" t="s">
        <v>135</v>
      </c>
      <c r="R4" s="297" t="s">
        <v>116</v>
      </c>
      <c r="S4" s="298"/>
      <c r="T4" s="298"/>
      <c r="U4" s="298"/>
      <c r="V4" s="298"/>
      <c r="W4" s="298"/>
      <c r="X4" s="298"/>
      <c r="Y4" s="298"/>
      <c r="Z4" s="298"/>
      <c r="AA4" s="298"/>
      <c r="AB4" s="298"/>
      <c r="AC4" s="298"/>
      <c r="AD4" s="298"/>
      <c r="AE4" s="299"/>
      <c r="AF4" s="271" t="s">
        <v>127</v>
      </c>
      <c r="AG4" s="272"/>
      <c r="AH4" s="272"/>
      <c r="AI4" s="272"/>
      <c r="AJ4" s="272"/>
      <c r="AK4" s="272"/>
      <c r="AL4" s="272"/>
      <c r="AM4" s="272"/>
      <c r="AN4" s="272"/>
      <c r="AO4" s="272"/>
      <c r="AP4" s="272"/>
      <c r="AQ4" s="272"/>
      <c r="AR4" s="272"/>
      <c r="AS4" s="273"/>
      <c r="AT4" s="284" t="s">
        <v>125</v>
      </c>
      <c r="AU4" s="285"/>
      <c r="AV4" s="285"/>
      <c r="AW4" s="285"/>
      <c r="AX4" s="285"/>
      <c r="AY4" s="285"/>
      <c r="AZ4" s="285"/>
      <c r="BA4" s="285"/>
      <c r="BB4" s="285"/>
      <c r="BC4" s="285"/>
      <c r="BD4" s="285"/>
      <c r="BE4" s="285"/>
      <c r="BF4" s="285"/>
      <c r="BG4" s="286"/>
      <c r="BH4" s="284" t="s">
        <v>128</v>
      </c>
      <c r="BI4" s="285"/>
      <c r="BJ4" s="285"/>
      <c r="BK4" s="285"/>
      <c r="BL4" s="285"/>
      <c r="BM4" s="285"/>
      <c r="BN4" s="285"/>
      <c r="BO4" s="285"/>
      <c r="BP4" s="285"/>
      <c r="BQ4" s="285"/>
      <c r="BR4" s="285"/>
      <c r="BS4" s="285"/>
      <c r="BT4" s="285"/>
      <c r="BU4" s="286"/>
      <c r="BV4" s="291" t="s">
        <v>39</v>
      </c>
      <c r="BW4" s="292"/>
      <c r="BX4" s="292"/>
      <c r="BY4" s="292"/>
      <c r="BZ4" s="292"/>
      <c r="CA4" s="292"/>
      <c r="CB4" s="292"/>
      <c r="CC4" s="292"/>
      <c r="CD4" s="292"/>
      <c r="CE4" s="292"/>
      <c r="CF4" s="292"/>
      <c r="CG4" s="292"/>
      <c r="CH4" s="292"/>
      <c r="CI4" s="260"/>
      <c r="CJ4" s="284" t="s">
        <v>40</v>
      </c>
      <c r="CK4" s="285"/>
      <c r="CL4" s="285"/>
      <c r="CM4" s="285"/>
      <c r="CN4" s="285"/>
      <c r="CO4" s="285"/>
      <c r="CP4" s="285"/>
      <c r="CQ4" s="285"/>
      <c r="CR4" s="285"/>
      <c r="CS4" s="285"/>
      <c r="CT4" s="285"/>
      <c r="CU4" s="285"/>
      <c r="CV4" s="285"/>
      <c r="CW4" s="286"/>
      <c r="CX4" s="284" t="s">
        <v>41</v>
      </c>
      <c r="CY4" s="285"/>
      <c r="CZ4" s="285"/>
      <c r="DA4" s="285"/>
      <c r="DB4" s="285"/>
      <c r="DC4" s="285"/>
      <c r="DD4" s="285"/>
      <c r="DE4" s="285"/>
      <c r="DF4" s="285"/>
      <c r="DG4" s="285"/>
      <c r="DH4" s="285"/>
      <c r="DI4" s="285"/>
      <c r="DJ4" s="285"/>
      <c r="DK4" s="286"/>
      <c r="DL4" s="297" t="s">
        <v>134</v>
      </c>
      <c r="DM4" s="298"/>
      <c r="DN4" s="298"/>
      <c r="DO4" s="298"/>
      <c r="DP4" s="298"/>
      <c r="DQ4" s="298"/>
      <c r="DR4" s="298"/>
      <c r="DS4" s="298"/>
      <c r="DT4" s="298"/>
      <c r="DU4" s="298"/>
      <c r="DV4" s="298"/>
      <c r="DW4" s="298"/>
      <c r="DX4" s="298"/>
      <c r="DY4" s="298"/>
      <c r="DZ4" s="298"/>
      <c r="EA4" s="298"/>
      <c r="EB4" s="298"/>
      <c r="EC4" s="298"/>
      <c r="ED4" s="299"/>
    </row>
    <row r="5" spans="1:134" s="142" customFormat="1" ht="42" customHeight="1" x14ac:dyDescent="0.25">
      <c r="A5" s="255"/>
      <c r="B5" s="258"/>
      <c r="C5" s="279" t="s">
        <v>129</v>
      </c>
      <c r="D5" s="279"/>
      <c r="E5" s="279"/>
      <c r="F5" s="279"/>
      <c r="G5" s="279"/>
      <c r="H5" s="279"/>
      <c r="I5" s="279"/>
      <c r="J5" s="270" t="s">
        <v>130</v>
      </c>
      <c r="K5" s="270"/>
      <c r="L5" s="270"/>
      <c r="M5" s="270"/>
      <c r="N5" s="270"/>
      <c r="O5" s="264" t="s">
        <v>131</v>
      </c>
      <c r="P5" s="264" t="s">
        <v>132</v>
      </c>
      <c r="Q5" s="261"/>
      <c r="R5" s="275" t="str">
        <f>C5</f>
        <v>2023թ.</v>
      </c>
      <c r="S5" s="276"/>
      <c r="T5" s="276"/>
      <c r="U5" s="276"/>
      <c r="V5" s="276"/>
      <c r="W5" s="276"/>
      <c r="X5" s="277"/>
      <c r="Y5" s="270" t="str">
        <f>J5</f>
        <v>2024թ.</v>
      </c>
      <c r="Z5" s="270"/>
      <c r="AA5" s="270"/>
      <c r="AB5" s="270"/>
      <c r="AC5" s="270"/>
      <c r="AD5" s="268" t="str">
        <f>O5</f>
        <v>2024թ. ծրագրի  աճը 2023թ.        ծրագրի համեմատ /%/</v>
      </c>
      <c r="AE5" s="280" t="str">
        <f>P5</f>
        <v>2024թ. փաստ. աճը 2023թ. փաստ       համեմատ    /հազ. դրամ./</v>
      </c>
      <c r="AF5" s="293" t="str">
        <f>R5</f>
        <v>2023թ.</v>
      </c>
      <c r="AG5" s="294"/>
      <c r="AH5" s="294"/>
      <c r="AI5" s="294"/>
      <c r="AJ5" s="294"/>
      <c r="AK5" s="294"/>
      <c r="AL5" s="294"/>
      <c r="AM5" s="288" t="str">
        <f>Y5</f>
        <v>2024թ.</v>
      </c>
      <c r="AN5" s="288"/>
      <c r="AO5" s="288"/>
      <c r="AP5" s="288"/>
      <c r="AQ5" s="288"/>
      <c r="AR5" s="282" t="str">
        <f>AD5</f>
        <v>2024թ. ծրագրի  աճը 2023թ.        ծրագրի համեմատ /%/</v>
      </c>
      <c r="AS5" s="305" t="str">
        <f>AE5</f>
        <v>2024թ. փաստ. աճը 2023թ. փաստ       համեմատ    /հազ. դրամ./</v>
      </c>
      <c r="AT5" s="278" t="str">
        <f>AF5</f>
        <v>2023թ.</v>
      </c>
      <c r="AU5" s="279"/>
      <c r="AV5" s="279"/>
      <c r="AW5" s="279"/>
      <c r="AX5" s="279"/>
      <c r="AY5" s="279"/>
      <c r="AZ5" s="279"/>
      <c r="BA5" s="270" t="str">
        <f>AM5</f>
        <v>2024թ.</v>
      </c>
      <c r="BB5" s="270"/>
      <c r="BC5" s="270"/>
      <c r="BD5" s="270"/>
      <c r="BE5" s="270"/>
      <c r="BF5" s="268" t="str">
        <f>AR5</f>
        <v>2024թ. ծրագրի  աճը 2023թ.        ծրագրի համեմատ /%/</v>
      </c>
      <c r="BG5" s="280" t="str">
        <f>AS5</f>
        <v>2024թ. փաստ. աճը 2023թ. փաստ       համեմատ    /հազ. դրամ./</v>
      </c>
      <c r="BH5" s="275" t="str">
        <f>AT5</f>
        <v>2023թ.</v>
      </c>
      <c r="BI5" s="276"/>
      <c r="BJ5" s="276"/>
      <c r="BK5" s="276"/>
      <c r="BL5" s="276"/>
      <c r="BM5" s="276"/>
      <c r="BN5" s="277"/>
      <c r="BO5" s="303" t="str">
        <f>BA5</f>
        <v>2024թ.</v>
      </c>
      <c r="BP5" s="288"/>
      <c r="BQ5" s="288"/>
      <c r="BR5" s="288"/>
      <c r="BS5" s="304"/>
      <c r="BT5" s="268" t="str">
        <f>BF5</f>
        <v>2024թ. ծրագրի  աճը 2023թ.        ծրագրի համեմատ /%/</v>
      </c>
      <c r="BU5" s="280" t="str">
        <f>BG5</f>
        <v>2024թ. փաստ. աճը 2023թ. փաստ       համեմատ    /հազ. դրամ./</v>
      </c>
      <c r="BV5" s="278" t="str">
        <f>BH5</f>
        <v>2023թ.</v>
      </c>
      <c r="BW5" s="279"/>
      <c r="BX5" s="279"/>
      <c r="BY5" s="279"/>
      <c r="BZ5" s="279"/>
      <c r="CA5" s="279"/>
      <c r="CB5" s="279"/>
      <c r="CC5" s="301" t="str">
        <f>BO5</f>
        <v>2024թ.</v>
      </c>
      <c r="CD5" s="301"/>
      <c r="CE5" s="301"/>
      <c r="CF5" s="301"/>
      <c r="CG5" s="301"/>
      <c r="CH5" s="302" t="str">
        <f>BT5</f>
        <v>2024թ. ծրագրի  աճը 2023թ.        ծրագրի համեմատ /%/</v>
      </c>
      <c r="CI5" s="289" t="str">
        <f>BU5</f>
        <v>2024թ. փաստ. աճը 2023թ. փաստ       համեմատ    /հազ. դրամ./</v>
      </c>
      <c r="CJ5" s="278" t="str">
        <f>BV5</f>
        <v>2023թ.</v>
      </c>
      <c r="CK5" s="279"/>
      <c r="CL5" s="279"/>
      <c r="CM5" s="279"/>
      <c r="CN5" s="279"/>
      <c r="CO5" s="279"/>
      <c r="CP5" s="279"/>
      <c r="CQ5" s="270" t="str">
        <f>CC5</f>
        <v>2024թ.</v>
      </c>
      <c r="CR5" s="270"/>
      <c r="CS5" s="270"/>
      <c r="CT5" s="270"/>
      <c r="CU5" s="270"/>
      <c r="CV5" s="268" t="str">
        <f>CH5</f>
        <v>2024թ. ծրագրի  աճը 2023թ.        ծրագրի համեմատ /%/</v>
      </c>
      <c r="CW5" s="280" t="str">
        <f>CI5</f>
        <v>2024թ. փաստ. աճը 2023թ. փաստ       համեմատ    /հազ. դրամ./</v>
      </c>
      <c r="CX5" s="278" t="str">
        <f>CJ5</f>
        <v>2023թ.</v>
      </c>
      <c r="CY5" s="279"/>
      <c r="CZ5" s="279"/>
      <c r="DA5" s="279"/>
      <c r="DB5" s="279"/>
      <c r="DC5" s="279"/>
      <c r="DD5" s="279"/>
      <c r="DE5" s="270" t="str">
        <f>CQ5</f>
        <v>2024թ.</v>
      </c>
      <c r="DF5" s="270"/>
      <c r="DG5" s="270"/>
      <c r="DH5" s="270"/>
      <c r="DI5" s="270"/>
      <c r="DJ5" s="268" t="str">
        <f>CV5</f>
        <v>2024թ. ծրագրի  աճը 2023թ.        ծրագրի համեմատ /%/</v>
      </c>
      <c r="DK5" s="280" t="str">
        <f>CW5</f>
        <v>2024թ. փաստ. աճը 2023թ. փաստ       համեմատ    /հազ. դրամ./</v>
      </c>
      <c r="DL5" s="275" t="str">
        <f>CX5</f>
        <v>2023թ.</v>
      </c>
      <c r="DM5" s="276"/>
      <c r="DN5" s="276"/>
      <c r="DO5" s="276"/>
      <c r="DP5" s="276"/>
      <c r="DQ5" s="276"/>
      <c r="DR5" s="277"/>
      <c r="DS5" s="270" t="str">
        <f>DE5</f>
        <v>2024թ.</v>
      </c>
      <c r="DT5" s="270"/>
      <c r="DU5" s="270"/>
      <c r="DV5" s="270"/>
      <c r="DW5" s="270"/>
      <c r="DX5" s="270"/>
      <c r="DY5" s="270"/>
      <c r="DZ5" s="270"/>
      <c r="EA5" s="270"/>
      <c r="EB5" s="270"/>
      <c r="EC5" s="268" t="str">
        <f>DJ5</f>
        <v>2024թ. ծրագրի  աճը 2023թ.        ծրագրի համեմատ /%/</v>
      </c>
      <c r="ED5" s="280" t="str">
        <f>DK5</f>
        <v>2024թ. փաստ. աճը 2023թ. փաստ       համեմատ    /հազ. դրամ./</v>
      </c>
    </row>
    <row r="6" spans="1:134" s="142" customFormat="1" ht="199.5" customHeight="1" thickBot="1" x14ac:dyDescent="0.3">
      <c r="A6" s="256"/>
      <c r="B6" s="259"/>
      <c r="C6" s="206" t="s">
        <v>120</v>
      </c>
      <c r="D6" s="206" t="s">
        <v>121</v>
      </c>
      <c r="E6" s="207" t="s">
        <v>142</v>
      </c>
      <c r="F6" s="208" t="s">
        <v>123</v>
      </c>
      <c r="G6" s="208" t="s">
        <v>138</v>
      </c>
      <c r="H6" s="230" t="s">
        <v>140</v>
      </c>
      <c r="I6" s="230" t="s">
        <v>141</v>
      </c>
      <c r="J6" s="206" t="s">
        <v>137</v>
      </c>
      <c r="K6" s="210" t="str">
        <f>E6</f>
        <v>ծրագիր                9 ամիս</v>
      </c>
      <c r="L6" s="208" t="str">
        <f>G6</f>
        <v xml:space="preserve">փաստ.                         9 ամիս                                                </v>
      </c>
      <c r="M6" s="211" t="str">
        <f>H6</f>
        <v>կատ. %-ը
9 ամսվա նկատմամբ</v>
      </c>
      <c r="N6" s="231" t="str">
        <f>I6</f>
        <v>9 ամսվա կատ. %-ը
տարեկան պլանի նկատմամբ</v>
      </c>
      <c r="O6" s="265"/>
      <c r="P6" s="265"/>
      <c r="Q6" s="262"/>
      <c r="R6" s="216" t="s">
        <v>118</v>
      </c>
      <c r="S6" s="212" t="s">
        <v>119</v>
      </c>
      <c r="T6" s="213" t="str">
        <f>K6</f>
        <v>ծրագիր                9 ամիս</v>
      </c>
      <c r="U6" s="214" t="s">
        <v>123</v>
      </c>
      <c r="V6" s="214" t="str">
        <f>L6</f>
        <v xml:space="preserve">փաստ.                         9 ամիս                                                </v>
      </c>
      <c r="W6" s="232" t="str">
        <f>M6</f>
        <v>կատ. %-ը
9 ամսվա նկատմամբ</v>
      </c>
      <c r="X6" s="232" t="str">
        <f>N6</f>
        <v>9 ամսվա կատ. %-ը
տարեկան պլանի նկատմամբ</v>
      </c>
      <c r="Y6" s="206" t="str">
        <f>J6</f>
        <v xml:space="preserve">ծրագիր 
տարեկան 30.09.2024թ. դրությամբ                                                                                                         </v>
      </c>
      <c r="Z6" s="210" t="str">
        <f>T6</f>
        <v>ծրագիր                9 ամիս</v>
      </c>
      <c r="AA6" s="214" t="str">
        <f>V6</f>
        <v xml:space="preserve">փաստ.                         9 ամիս                                                </v>
      </c>
      <c r="AB6" s="211" t="str">
        <f>W6</f>
        <v>կատ. %-ը
9 ամսվա նկատմամբ</v>
      </c>
      <c r="AC6" s="232" t="str">
        <f>X6</f>
        <v>9 ամսվա կատ. %-ը
տարեկան պլանի նկատմամբ</v>
      </c>
      <c r="AD6" s="269"/>
      <c r="AE6" s="281"/>
      <c r="AF6" s="216" t="s">
        <v>118</v>
      </c>
      <c r="AG6" s="206" t="s">
        <v>119</v>
      </c>
      <c r="AH6" s="213" t="str">
        <f>Z6</f>
        <v>ծրագիր                9 ամիս</v>
      </c>
      <c r="AI6" s="214" t="s">
        <v>123</v>
      </c>
      <c r="AJ6" s="214" t="str">
        <f>AA6</f>
        <v xml:space="preserve">փաստ.                         9 ամիս                                                </v>
      </c>
      <c r="AK6" s="215" t="str">
        <f>AB6</f>
        <v>կատ. %-ը
9 ամսվա նկատմամբ</v>
      </c>
      <c r="AL6" s="215" t="str">
        <f>AC6</f>
        <v>9 ամսվա կատ. %-ը
տարեկան պլանի նկատմամբ</v>
      </c>
      <c r="AM6" s="206" t="str">
        <f>Y6</f>
        <v xml:space="preserve">ծրագիր 
տարեկան 30.09.2024թ. դրությամբ                                                                                                         </v>
      </c>
      <c r="AN6" s="210" t="str">
        <f>AH6</f>
        <v>ծրագիր                9 ամիս</v>
      </c>
      <c r="AO6" s="214" t="str">
        <f>AJ6</f>
        <v xml:space="preserve">փաստ.                         9 ամիս                                                </v>
      </c>
      <c r="AP6" s="211" t="str">
        <f>AK6</f>
        <v>կատ. %-ը
9 ամսվա նկատմամբ</v>
      </c>
      <c r="AQ6" s="215" t="str">
        <f>AL6</f>
        <v>9 ամսվա կատ. %-ը
տարեկան պլանի նկատմամբ</v>
      </c>
      <c r="AR6" s="283"/>
      <c r="AS6" s="306"/>
      <c r="AT6" s="216" t="s">
        <v>118</v>
      </c>
      <c r="AU6" s="212" t="s">
        <v>119</v>
      </c>
      <c r="AV6" s="213" t="str">
        <f>AN6</f>
        <v>ծրագիր                9 ամիս</v>
      </c>
      <c r="AW6" s="214" t="s">
        <v>123</v>
      </c>
      <c r="AX6" s="214" t="str">
        <f>AO6</f>
        <v xml:space="preserve">փաստ.                         9 ամիս                                                </v>
      </c>
      <c r="AY6" s="215" t="str">
        <f>AP6</f>
        <v>կատ. %-ը
9 ամսվա նկատմամբ</v>
      </c>
      <c r="AZ6" s="215" t="str">
        <f>AQ6</f>
        <v>9 ամսվա կատ. %-ը
տարեկան պլանի նկատմամբ</v>
      </c>
      <c r="BA6" s="206" t="str">
        <f>AM6</f>
        <v xml:space="preserve">ծրագիր 
տարեկան 30.09.2024թ. դրությամբ                                                                                                         </v>
      </c>
      <c r="BB6" s="210" t="str">
        <f>AV6</f>
        <v>ծրագիր                9 ամիս</v>
      </c>
      <c r="BC6" s="214" t="str">
        <f>AX6</f>
        <v xml:space="preserve">փաստ.                         9 ամիս                                                </v>
      </c>
      <c r="BD6" s="211" t="str">
        <f>AY6</f>
        <v>կատ. %-ը
9 ամսվա նկատմամբ</v>
      </c>
      <c r="BE6" s="215" t="str">
        <f>AZ6</f>
        <v>9 ամսվա կատ. %-ը
տարեկան պլանի նկատմամբ</v>
      </c>
      <c r="BF6" s="269"/>
      <c r="BG6" s="281"/>
      <c r="BH6" s="217" t="s">
        <v>118</v>
      </c>
      <c r="BI6" s="212" t="s">
        <v>119</v>
      </c>
      <c r="BJ6" s="213" t="str">
        <f>BB6</f>
        <v>ծրագիր                9 ամիս</v>
      </c>
      <c r="BK6" s="214" t="s">
        <v>123</v>
      </c>
      <c r="BL6" s="214" t="str">
        <f>BC6</f>
        <v xml:space="preserve">փաստ.                         9 ամիս                                                </v>
      </c>
      <c r="BM6" s="215" t="str">
        <f>BD6</f>
        <v>կատ. %-ը
9 ամսվա նկատմամբ</v>
      </c>
      <c r="BN6" s="215" t="str">
        <f>BE6</f>
        <v>9 ամսվա կատ. %-ը
տարեկան պլանի նկատմամբ</v>
      </c>
      <c r="BO6" s="206" t="str">
        <f>BA6</f>
        <v xml:space="preserve">ծրագիր 
տարեկան 30.09.2024թ. դրությամբ                                                                                                         </v>
      </c>
      <c r="BP6" s="210" t="str">
        <f>BJ6</f>
        <v>ծրագիր                9 ամիս</v>
      </c>
      <c r="BQ6" s="214" t="str">
        <f>BL6</f>
        <v xml:space="preserve">փաստ.                         9 ամիս                                                </v>
      </c>
      <c r="BR6" s="211" t="str">
        <f>BM6</f>
        <v>կատ. %-ը
9 ամսվա նկատմամբ</v>
      </c>
      <c r="BS6" s="209" t="str">
        <f>BN6</f>
        <v>9 ամսվա կատ. %-ը
տարեկան պլանի նկատմամբ</v>
      </c>
      <c r="BT6" s="269"/>
      <c r="BU6" s="281"/>
      <c r="BV6" s="217" t="s">
        <v>118</v>
      </c>
      <c r="BW6" s="212" t="s">
        <v>119</v>
      </c>
      <c r="BX6" s="213" t="str">
        <f>BP6</f>
        <v>ծրագիր                9 ամիս</v>
      </c>
      <c r="BY6" s="214" t="s">
        <v>123</v>
      </c>
      <c r="BZ6" s="214" t="str">
        <f>CE6</f>
        <v xml:space="preserve">փաստ.                         9 ամիս                                                </v>
      </c>
      <c r="CA6" s="215" t="str">
        <f>CF6</f>
        <v>կատ. %-ը
9 ամսվա նկատմամբ</v>
      </c>
      <c r="CB6" s="215" t="str">
        <f>CG6</f>
        <v>9 ամսվա կատ. %-ը
տարեկան պլանի նկատմամբ</v>
      </c>
      <c r="CC6" s="206" t="str">
        <f>BO6</f>
        <v xml:space="preserve">ծրագիր 
տարեկան 30.09.2024թ. դրությամբ                                                                                                         </v>
      </c>
      <c r="CD6" s="210" t="str">
        <f>BP6</f>
        <v>ծրագիր                9 ամիս</v>
      </c>
      <c r="CE6" s="214" t="str">
        <f>BQ6</f>
        <v xml:space="preserve">փաստ.                         9 ամիս                                                </v>
      </c>
      <c r="CF6" s="211" t="str">
        <f>BR6</f>
        <v>կատ. %-ը
9 ամսվա նկատմամբ</v>
      </c>
      <c r="CG6" s="215" t="str">
        <f>BS6</f>
        <v>9 ամսվա կատ. %-ը
տարեկան պլանի նկատմամբ</v>
      </c>
      <c r="CH6" s="269"/>
      <c r="CI6" s="290"/>
      <c r="CJ6" s="217" t="s">
        <v>118</v>
      </c>
      <c r="CK6" s="206" t="s">
        <v>119</v>
      </c>
      <c r="CL6" s="213" t="str">
        <f>CD6</f>
        <v>ծրագիր                9 ամիս</v>
      </c>
      <c r="CM6" s="214" t="str">
        <f>BY6</f>
        <v>կատ. %-ը տարեկան պլանի նկատմամբ</v>
      </c>
      <c r="CN6" s="214" t="str">
        <f>CE6</f>
        <v xml:space="preserve">փաստ.                         9 ամիս                                                </v>
      </c>
      <c r="CO6" s="215" t="str">
        <f>CF6</f>
        <v>կատ. %-ը
9 ամսվա նկատմամբ</v>
      </c>
      <c r="CP6" s="215" t="str">
        <f>CG6</f>
        <v>9 ամսվա կատ. %-ը
տարեկան պլանի նկատմամբ</v>
      </c>
      <c r="CQ6" s="206" t="str">
        <f>CC6</f>
        <v xml:space="preserve">ծրագիր 
տարեկան 30.09.2024թ. դրությամբ                                                                                                         </v>
      </c>
      <c r="CR6" s="210" t="str">
        <f>CL6</f>
        <v>ծրագիր                9 ամիս</v>
      </c>
      <c r="CS6" s="214" t="str">
        <f>CN6</f>
        <v xml:space="preserve">փաստ.                         9 ամիս                                                </v>
      </c>
      <c r="CT6" s="211" t="str">
        <f>CO6</f>
        <v>կատ. %-ը
9 ամսվա նկատմամբ</v>
      </c>
      <c r="CU6" s="215" t="str">
        <f>CP6</f>
        <v>9 ամսվա կատ. %-ը
տարեկան պլանի նկատմամբ</v>
      </c>
      <c r="CV6" s="269"/>
      <c r="CW6" s="281"/>
      <c r="CX6" s="216" t="s">
        <v>118</v>
      </c>
      <c r="CY6" s="212" t="s">
        <v>119</v>
      </c>
      <c r="CZ6" s="213" t="str">
        <f>CL6</f>
        <v>ծրագիր                9 ամիս</v>
      </c>
      <c r="DA6" s="214" t="str">
        <f>CM6</f>
        <v>կատ. %-ը տարեկան պլանի նկատմամբ</v>
      </c>
      <c r="DB6" s="214" t="str">
        <f>CS6</f>
        <v xml:space="preserve">փաստ.                         9 ամիս                                                </v>
      </c>
      <c r="DC6" s="215" t="str">
        <f>CT6</f>
        <v>կատ. %-ը
9 ամսվա նկատմամբ</v>
      </c>
      <c r="DD6" s="215" t="str">
        <f>CU6</f>
        <v>9 ամսվա կատ. %-ը
տարեկան պլանի նկատմամբ</v>
      </c>
      <c r="DE6" s="206" t="str">
        <f>CQ6</f>
        <v xml:space="preserve">ծրագիր 
տարեկան 30.09.2024թ. դրությամբ                                                                                                         </v>
      </c>
      <c r="DF6" s="228" t="str">
        <f>CR6</f>
        <v>ծրագիր                9 ամիս</v>
      </c>
      <c r="DG6" s="214" t="str">
        <f>DB6</f>
        <v xml:space="preserve">փաստ.                         9 ամիս                                                </v>
      </c>
      <c r="DH6" s="211" t="str">
        <f>DC6</f>
        <v>կատ. %-ը
9 ամսվա նկատմամբ</v>
      </c>
      <c r="DI6" s="215" t="str">
        <f>DD6</f>
        <v>9 ամսվա կատ. %-ը
տարեկան պլանի նկատմամբ</v>
      </c>
      <c r="DJ6" s="269"/>
      <c r="DK6" s="281"/>
      <c r="DL6" s="216" t="s">
        <v>118</v>
      </c>
      <c r="DM6" s="212" t="s">
        <v>119</v>
      </c>
      <c r="DN6" s="213" t="str">
        <f>CZ6</f>
        <v>ծրագիր                9 ամիս</v>
      </c>
      <c r="DO6" s="214" t="s">
        <v>123</v>
      </c>
      <c r="DP6" s="214" t="str">
        <f>DG6</f>
        <v xml:space="preserve">փաստ.                         9 ամիս                                                </v>
      </c>
      <c r="DQ6" s="215" t="str">
        <f>DH6</f>
        <v>կատ. %-ը
9 ամսվա նկատմամբ</v>
      </c>
      <c r="DR6" s="218" t="str">
        <f>DI6</f>
        <v>9 ամսվա կատ. %-ը
տարեկան պլանի նկատմամբ</v>
      </c>
      <c r="DS6" s="212" t="str">
        <f>DE6</f>
        <v xml:space="preserve">ծրագիր 
տարեկան 30.09.2024թ. դրությամբ                                                                                                         </v>
      </c>
      <c r="DT6" s="219" t="str">
        <f>DF6</f>
        <v>ծրագիր                9 ամիս</v>
      </c>
      <c r="DU6" s="214" t="str">
        <f>DG6</f>
        <v xml:space="preserve">փաստ.                         9 ամիս                                                </v>
      </c>
      <c r="DV6" s="220" t="str">
        <f>DH6</f>
        <v>կատ. %-ը
9 ամսվա նկատմամբ</v>
      </c>
      <c r="DW6" s="215" t="str">
        <f>DI6</f>
        <v>9 ամսվա կատ. %-ը
տարեկան պլանի նկատմամբ</v>
      </c>
      <c r="DX6" s="219" t="s">
        <v>133</v>
      </c>
      <c r="DY6" s="219" t="s">
        <v>143</v>
      </c>
      <c r="DZ6" s="219" t="s">
        <v>139</v>
      </c>
      <c r="EA6" s="220" t="str">
        <f>DQ6</f>
        <v>կատ. %-ը
9 ամսվա նկատմամբ</v>
      </c>
      <c r="EB6" s="218" t="str">
        <f>DR6</f>
        <v>9 ամսվա կատ. %-ը
տարեկան պլանի նկատմամբ</v>
      </c>
      <c r="EC6" s="269"/>
      <c r="ED6" s="281"/>
    </row>
    <row r="7" spans="1:134" s="155" customFormat="1" ht="39" customHeight="1" x14ac:dyDescent="0.25">
      <c r="A7" s="238">
        <v>1</v>
      </c>
      <c r="B7" s="239" t="s">
        <v>58</v>
      </c>
      <c r="C7" s="240">
        <v>112862236.90000001</v>
      </c>
      <c r="D7" s="240">
        <v>113908773.89999999</v>
      </c>
      <c r="E7" s="240">
        <v>118588471.10000002</v>
      </c>
      <c r="F7" s="240">
        <f>D7/C7*100</f>
        <v>100.92726941158119</v>
      </c>
      <c r="G7" s="240">
        <v>70250120.5</v>
      </c>
      <c r="H7" s="240">
        <f>G7/E7*100</f>
        <v>59.238575089446435</v>
      </c>
      <c r="I7" s="240">
        <f>G7/C7*100</f>
        <v>62.244132696257061</v>
      </c>
      <c r="J7" s="240">
        <v>123266166.30000001</v>
      </c>
      <c r="K7" s="240">
        <v>89846197.399999991</v>
      </c>
      <c r="L7" s="240">
        <v>74980581.099999994</v>
      </c>
      <c r="M7" s="240">
        <f>L7/K7*100</f>
        <v>83.454373440183019</v>
      </c>
      <c r="N7" s="240">
        <f>L7/J7*100</f>
        <v>60.828192642509393</v>
      </c>
      <c r="O7" s="240">
        <f t="shared" ref="O7" si="0">J7/C7*100-100</f>
        <v>9.2182555350362776</v>
      </c>
      <c r="P7" s="240">
        <f>L7-G7</f>
        <v>4730460.599999994</v>
      </c>
      <c r="Q7" s="241">
        <v>8436821.9433568399</v>
      </c>
      <c r="R7" s="242">
        <v>44340960.200000003</v>
      </c>
      <c r="S7" s="240">
        <v>49769422</v>
      </c>
      <c r="T7" s="240">
        <v>39634938.800000004</v>
      </c>
      <c r="U7" s="240">
        <f>S7/R7*100</f>
        <v>112.24254453560525</v>
      </c>
      <c r="V7" s="240">
        <v>27808826.499999996</v>
      </c>
      <c r="W7" s="240">
        <f>V7/T7*100</f>
        <v>70.162405549116158</v>
      </c>
      <c r="X7" s="240">
        <f>V7/R7*100</f>
        <v>62.715887014102137</v>
      </c>
      <c r="Y7" s="240">
        <v>62917314.900000006</v>
      </c>
      <c r="Z7" s="240">
        <v>46072062.599999994</v>
      </c>
      <c r="AA7" s="240">
        <v>44845443.5</v>
      </c>
      <c r="AB7" s="240">
        <f>AA7/Z7*100</f>
        <v>97.337607585209369</v>
      </c>
      <c r="AC7" s="240">
        <f>AA7/Y7*100</f>
        <v>71.276791724625866</v>
      </c>
      <c r="AD7" s="240">
        <f t="shared" ref="AD7" si="1">Y7/R7*100-100</f>
        <v>41.894344678625174</v>
      </c>
      <c r="AE7" s="243">
        <f t="shared" ref="AE7" si="2">AA7-V7</f>
        <v>17036617.000000004</v>
      </c>
      <c r="AF7" s="242">
        <f t="shared" ref="AF7:AF17" si="3">AT7+BH7+BV7+CJ7+CX7</f>
        <v>29204167.100000001</v>
      </c>
      <c r="AG7" s="240">
        <f t="shared" ref="AG7:AG17" si="4">AU7+BI7+BW7+CK7+CY7</f>
        <v>28902765.099999998</v>
      </c>
      <c r="AH7" s="240">
        <f t="shared" ref="AH7:AH17" si="5">AV7+BJ7+BX7+CL7+CZ7</f>
        <v>29204167.100000001</v>
      </c>
      <c r="AI7" s="240">
        <f>AG7/AF7*100</f>
        <v>98.967948652779754</v>
      </c>
      <c r="AJ7" s="240">
        <f t="shared" ref="AJ7:AJ17" si="6">AX7+BL7+BZ7+CN7+DB7</f>
        <v>18375808.100000001</v>
      </c>
      <c r="AK7" s="240">
        <f>AJ7/AH7*100</f>
        <v>62.921870146401126</v>
      </c>
      <c r="AL7" s="240">
        <f>AJ7/AF7*100</f>
        <v>62.921870146401126</v>
      </c>
      <c r="AM7" s="240">
        <f t="shared" ref="AM7:AM17" si="7">BA7+BO7+CC7+CQ7+DE7</f>
        <v>40511545.300000004</v>
      </c>
      <c r="AN7" s="240">
        <f t="shared" ref="AN7:AN17" si="8">BB7+BP7+CD7+CR7+DF7</f>
        <v>28130507.300000001</v>
      </c>
      <c r="AO7" s="240">
        <f t="shared" ref="AO7:AO17" si="9">BC7+BQ7+CE7+CS7+DG7</f>
        <v>28803666.5</v>
      </c>
      <c r="AP7" s="240">
        <f>AO7/AN7*100</f>
        <v>102.39298635044523</v>
      </c>
      <c r="AQ7" s="240">
        <f>AO7/AM7*100</f>
        <v>71.099895811676177</v>
      </c>
      <c r="AR7" s="240">
        <f>AM7/AF7*100-100</f>
        <v>38.718372488698719</v>
      </c>
      <c r="AS7" s="243">
        <f>AO7-AJ7</f>
        <v>10427858.399999999</v>
      </c>
      <c r="AT7" s="242">
        <v>10531506.200000001</v>
      </c>
      <c r="AU7" s="240">
        <v>9511314.6000000015</v>
      </c>
      <c r="AV7" s="240">
        <v>10531506.200000001</v>
      </c>
      <c r="AW7" s="240">
        <f>AU7/AT7*100</f>
        <v>90.312956374654192</v>
      </c>
      <c r="AX7" s="240">
        <v>5237122.5000000009</v>
      </c>
      <c r="AY7" s="240">
        <f>AX7/AV7*100</f>
        <v>49.728143349523926</v>
      </c>
      <c r="AZ7" s="240">
        <f>AX7/AT7*100</f>
        <v>49.728143349523926</v>
      </c>
      <c r="BA7" s="240">
        <v>12869578.100000001</v>
      </c>
      <c r="BB7" s="240">
        <v>8032800</v>
      </c>
      <c r="BC7" s="240">
        <v>7131688.7999999998</v>
      </c>
      <c r="BD7" s="240">
        <f>BC7/BB7*100</f>
        <v>88.78210337615775</v>
      </c>
      <c r="BE7" s="240">
        <f>BC7/BA7*100</f>
        <v>55.415093988201512</v>
      </c>
      <c r="BF7" s="240">
        <f t="shared" ref="BF7:BF15" si="10">BA7/AT7*100-100</f>
        <v>22.200736111231663</v>
      </c>
      <c r="BG7" s="243">
        <f>BC7-AX7</f>
        <v>1894566.2999999989</v>
      </c>
      <c r="BH7" s="242">
        <v>12749719.899999999</v>
      </c>
      <c r="BI7" s="240">
        <v>12363452.099999998</v>
      </c>
      <c r="BJ7" s="240">
        <v>12749719.899999999</v>
      </c>
      <c r="BK7" s="240">
        <f t="shared" ref="BK7" si="11">+BI7/BH7*100</f>
        <v>96.970382070903369</v>
      </c>
      <c r="BL7" s="240">
        <v>7641328.5</v>
      </c>
      <c r="BM7" s="240">
        <f t="shared" ref="BM7:BM18" si="12">BL7/BJ7*100</f>
        <v>59.933304887741116</v>
      </c>
      <c r="BN7" s="240">
        <f t="shared" ref="BN7:BN18" si="13">BL7/BH7*100</f>
        <v>59.933304887741116</v>
      </c>
      <c r="BO7" s="240">
        <v>13295706.4</v>
      </c>
      <c r="BP7" s="240">
        <v>8316550</v>
      </c>
      <c r="BQ7" s="240">
        <v>7389087.4000000004</v>
      </c>
      <c r="BR7" s="240">
        <f t="shared" ref="BR7:BR15" si="14">BQ7/BP7*100</f>
        <v>88.847988649139381</v>
      </c>
      <c r="BS7" s="240">
        <f t="shared" ref="BS7:BS15" si="15">BQ7/BO7*100</f>
        <v>55.574989231109981</v>
      </c>
      <c r="BT7" s="244">
        <f t="shared" ref="BT7:BT18" si="16">BO7/BH7*100-100</f>
        <v>4.2823411359805874</v>
      </c>
      <c r="BU7" s="245">
        <f t="shared" ref="BU7:BU18" si="17">BQ7-BL7</f>
        <v>-252241.09999999963</v>
      </c>
      <c r="BV7" s="242">
        <v>3574532.5</v>
      </c>
      <c r="BW7" s="240">
        <v>4754068.8999999994</v>
      </c>
      <c r="BX7" s="240">
        <v>3574532.5</v>
      </c>
      <c r="BY7" s="244">
        <f t="shared" ref="BY7:BY15" si="18">BW7/BV7*100</f>
        <v>132.9983403424084</v>
      </c>
      <c r="BZ7" s="240">
        <v>3828462.6000000006</v>
      </c>
      <c r="CA7" s="240">
        <f>BZ7/BX7*100</f>
        <v>107.10386882760194</v>
      </c>
      <c r="CB7" s="240">
        <f>BZ7/BV7*100</f>
        <v>107.10386882760194</v>
      </c>
      <c r="CC7" s="240">
        <v>11569619.1</v>
      </c>
      <c r="CD7" s="240">
        <v>9751278.0999999996</v>
      </c>
      <c r="CE7" s="240">
        <v>12418710.800000001</v>
      </c>
      <c r="CF7" s="240">
        <f>CE7/CD7*100</f>
        <v>127.35469825232451</v>
      </c>
      <c r="CG7" s="240">
        <f>CE7/CC7*100</f>
        <v>107.3389771319265</v>
      </c>
      <c r="CH7" s="240">
        <f t="shared" ref="CH7" si="19">CC7/BV7*100-100</f>
        <v>223.66803491085898</v>
      </c>
      <c r="CI7" s="243">
        <f t="shared" ref="CI7" si="20">CE7-BZ7</f>
        <v>8590248.1999999993</v>
      </c>
      <c r="CJ7" s="242">
        <v>500000</v>
      </c>
      <c r="CK7" s="240">
        <v>778024.5</v>
      </c>
      <c r="CL7" s="240">
        <v>500000</v>
      </c>
      <c r="CM7" s="240">
        <f>CK7/CJ7*100</f>
        <v>155.60490000000001</v>
      </c>
      <c r="CN7" s="240">
        <v>575234.19999999995</v>
      </c>
      <c r="CO7" s="240">
        <f t="shared" ref="CO7" si="21">CN7/CL7*100</f>
        <v>115.04683999999999</v>
      </c>
      <c r="CP7" s="240">
        <f t="shared" ref="CP7" si="22">CN7/CJ7*100</f>
        <v>115.04683999999999</v>
      </c>
      <c r="CQ7" s="240">
        <v>584208.6</v>
      </c>
      <c r="CR7" s="240">
        <v>440000</v>
      </c>
      <c r="CS7" s="240">
        <v>566007.69999999995</v>
      </c>
      <c r="CT7" s="240">
        <f t="shared" ref="CT7:CT15" si="23">CS7/CR7*100</f>
        <v>128.63811363636361</v>
      </c>
      <c r="CU7" s="240">
        <f t="shared" ref="CU7:CU15" si="24">CS7/CQ7*100</f>
        <v>96.884520357968015</v>
      </c>
      <c r="CV7" s="240">
        <f t="shared" ref="CV7:CV15" si="25">CQ7/CJ7*100-100</f>
        <v>16.841719999999995</v>
      </c>
      <c r="CW7" s="243">
        <f t="shared" ref="CW7:CW15" si="26">CS7-CN7</f>
        <v>-9226.5</v>
      </c>
      <c r="CX7" s="242">
        <v>1848408.4999999998</v>
      </c>
      <c r="CY7" s="240">
        <v>1495905</v>
      </c>
      <c r="CZ7" s="240">
        <v>1848408.4999999998</v>
      </c>
      <c r="DA7" s="240">
        <f t="shared" ref="DA7:DA15" si="27">CY7/CX7*100</f>
        <v>80.929350844253321</v>
      </c>
      <c r="DB7" s="240">
        <v>1093660.2999999998</v>
      </c>
      <c r="DC7" s="246">
        <f>DB7/CZ7*100</f>
        <v>59.167673163156294</v>
      </c>
      <c r="DD7" s="240">
        <f>DB7/CX7*100</f>
        <v>59.167673163156294</v>
      </c>
      <c r="DE7" s="246">
        <v>2192433.1</v>
      </c>
      <c r="DF7" s="246">
        <v>1589879.2</v>
      </c>
      <c r="DG7" s="240">
        <v>1298171.7999999998</v>
      </c>
      <c r="DH7" s="229">
        <f t="shared" ref="DH7:DH17" si="28">DG7/DF7*100</f>
        <v>81.652228672467686</v>
      </c>
      <c r="DI7" s="229">
        <f t="shared" ref="DI7:DI17" si="29">DG7/DE7*100</f>
        <v>59.2114669314197</v>
      </c>
      <c r="DJ7" s="229">
        <f t="shared" ref="DJ7:DJ17" si="30">DE7/CX7*100-100</f>
        <v>18.611935619209731</v>
      </c>
      <c r="DK7" s="243">
        <f t="shared" ref="DK7:DK15" si="31">DG7-DB7</f>
        <v>204511.5</v>
      </c>
      <c r="DL7" s="242">
        <v>11058171.200000001</v>
      </c>
      <c r="DM7" s="240">
        <v>16650667.199999999</v>
      </c>
      <c r="DN7" s="240">
        <v>6352149.8000000007</v>
      </c>
      <c r="DO7" s="240">
        <f t="shared" ref="DO7:DO15" si="32">DM7/DL7*100</f>
        <v>150.57342573969191</v>
      </c>
      <c r="DP7" s="240">
        <v>6115886.4000000004</v>
      </c>
      <c r="DQ7" s="240">
        <f>DP7/DN7*100</f>
        <v>96.280575750905612</v>
      </c>
      <c r="DR7" s="240">
        <f>DP7/DL7*100</f>
        <v>55.306490462003332</v>
      </c>
      <c r="DS7" s="240">
        <v>18190182.5</v>
      </c>
      <c r="DT7" s="240">
        <v>14780853.5</v>
      </c>
      <c r="DU7" s="240">
        <v>12112357.899999999</v>
      </c>
      <c r="DV7" s="240">
        <f t="shared" ref="DV7:DV15" si="33">DU7/DT7*100</f>
        <v>81.946268529080541</v>
      </c>
      <c r="DW7" s="240">
        <f t="shared" ref="DW7:DW15" si="34">DU7/DS7*100</f>
        <v>66.587335778516788</v>
      </c>
      <c r="DX7" s="240">
        <v>4189339.5999999996</v>
      </c>
      <c r="DY7" s="240">
        <v>3011454</v>
      </c>
      <c r="DZ7" s="240">
        <v>2773432.6</v>
      </c>
      <c r="EA7" s="240">
        <f>DZ7/DY7*100</f>
        <v>92.096130307818086</v>
      </c>
      <c r="EB7" s="240">
        <f>DZ7/DX7*100</f>
        <v>66.202143173114933</v>
      </c>
      <c r="EC7" s="240">
        <f t="shared" ref="EC7:EC15" si="35">DS7/DL7*100-100</f>
        <v>64.495395947568625</v>
      </c>
      <c r="ED7" s="248">
        <f t="shared" ref="ED7:ED15" si="36">DU7-DP7</f>
        <v>5996471.4999999981</v>
      </c>
    </row>
    <row r="8" spans="1:134" s="155" customFormat="1" ht="39" customHeight="1" x14ac:dyDescent="0.25">
      <c r="A8" s="167">
        <v>2</v>
      </c>
      <c r="B8" s="195" t="s">
        <v>45</v>
      </c>
      <c r="C8" s="164">
        <v>10160239.699999999</v>
      </c>
      <c r="D8" s="164">
        <v>9487323.5999999978</v>
      </c>
      <c r="E8" s="164">
        <v>7523644.3500000006</v>
      </c>
      <c r="F8" s="164">
        <f t="shared" ref="F8:F15" si="37">D8/C8*100</f>
        <v>93.376966293423152</v>
      </c>
      <c r="G8" s="164">
        <v>6211599.6000000006</v>
      </c>
      <c r="H8" s="164">
        <f t="shared" ref="H8" si="38">G8/E8*100</f>
        <v>82.561047692266314</v>
      </c>
      <c r="I8" s="164">
        <f t="shared" ref="I8:I18" si="39">G8/C8*100</f>
        <v>61.136348978065946</v>
      </c>
      <c r="J8" s="164">
        <v>12284384.700000001</v>
      </c>
      <c r="K8" s="164">
        <v>9213288.5250000004</v>
      </c>
      <c r="L8" s="164">
        <v>7393064.1999999993</v>
      </c>
      <c r="M8" s="164">
        <f>L8/K8*100</f>
        <v>80.243489389691064</v>
      </c>
      <c r="N8" s="164">
        <f>L8/J8*100</f>
        <v>60.182617042268291</v>
      </c>
      <c r="O8" s="164">
        <f>J8/C8*100-100</f>
        <v>20.906445740645282</v>
      </c>
      <c r="P8" s="164">
        <f>L8-G8</f>
        <v>1181464.5999999987</v>
      </c>
      <c r="Q8" s="168">
        <v>6396286.8448385885</v>
      </c>
      <c r="R8" s="172">
        <v>2439149.2999999998</v>
      </c>
      <c r="S8" s="164">
        <v>2581128.2000000002</v>
      </c>
      <c r="T8" s="164">
        <v>1733410.8</v>
      </c>
      <c r="U8" s="164">
        <f>S8/R8*100</f>
        <v>105.8208367974851</v>
      </c>
      <c r="V8" s="164">
        <v>1640067.6</v>
      </c>
      <c r="W8" s="164">
        <f t="shared" ref="W8:W15" si="40">V8/T8*100</f>
        <v>94.615056050187292</v>
      </c>
      <c r="X8" s="164">
        <f t="shared" ref="X8:X15" si="41">V8/R8*100</f>
        <v>67.239328072291443</v>
      </c>
      <c r="Y8" s="164">
        <v>2569233</v>
      </c>
      <c r="Z8" s="164">
        <v>1926924.75</v>
      </c>
      <c r="AA8" s="164">
        <v>1776972.1000000006</v>
      </c>
      <c r="AB8" s="164">
        <f t="shared" ref="AB8:AB17" si="42">AA8/Z8*100</f>
        <v>92.218032904502394</v>
      </c>
      <c r="AC8" s="164">
        <f t="shared" ref="AC8:AC17" si="43">AA8/Y8*100</f>
        <v>69.163524678376803</v>
      </c>
      <c r="AD8" s="164">
        <f>Y8/R8*100-100</f>
        <v>5.3331585729499977</v>
      </c>
      <c r="AE8" s="169">
        <f>AA8-V8</f>
        <v>136904.50000000047</v>
      </c>
      <c r="AF8" s="172">
        <f t="shared" si="3"/>
        <v>1877169.8</v>
      </c>
      <c r="AG8" s="164">
        <f t="shared" si="4"/>
        <v>1959877.7999999996</v>
      </c>
      <c r="AH8" s="164">
        <f t="shared" si="5"/>
        <v>1339612.3500000001</v>
      </c>
      <c r="AI8" s="164">
        <f>AG8/AF8*100</f>
        <v>104.40599459889029</v>
      </c>
      <c r="AJ8" s="164">
        <f t="shared" si="6"/>
        <v>1243585.7999999998</v>
      </c>
      <c r="AK8" s="164">
        <f>AJ8/AH8*100</f>
        <v>92.831765846291262</v>
      </c>
      <c r="AL8" s="164">
        <f>AJ8/AF8*100</f>
        <v>66.247912149449647</v>
      </c>
      <c r="AM8" s="164">
        <f t="shared" si="7"/>
        <v>1934380.2999999998</v>
      </c>
      <c r="AN8" s="164">
        <f t="shared" si="8"/>
        <v>1450785.2249999999</v>
      </c>
      <c r="AO8" s="164">
        <f t="shared" si="9"/>
        <v>1289693.3</v>
      </c>
      <c r="AP8" s="164">
        <f>AO8/AN8*100</f>
        <v>88.896225145937791</v>
      </c>
      <c r="AQ8" s="164">
        <f>AO8/AM8*100</f>
        <v>66.672168859453336</v>
      </c>
      <c r="AR8" s="164">
        <f>AM8/AF8*100-100</f>
        <v>3.0476997872009122</v>
      </c>
      <c r="AS8" s="169">
        <f>AO8-AJ8</f>
        <v>46107.500000000233</v>
      </c>
      <c r="AT8" s="172">
        <v>686074.5</v>
      </c>
      <c r="AU8" s="164">
        <v>668463</v>
      </c>
      <c r="AV8" s="164">
        <v>530155.875</v>
      </c>
      <c r="AW8" s="164">
        <f t="shared" ref="AW8:AW18" si="44">AU8/AT8*100</f>
        <v>97.433004724705555</v>
      </c>
      <c r="AX8" s="164">
        <v>381477</v>
      </c>
      <c r="AY8" s="164">
        <f t="shared" ref="AY8:AY14" si="45">AX8/AV8*100</f>
        <v>71.955630030507535</v>
      </c>
      <c r="AZ8" s="164">
        <f t="shared" ref="AZ8:AZ15" si="46">AX8/AT8*100</f>
        <v>55.602853625954616</v>
      </c>
      <c r="BA8" s="164">
        <v>652252.39999999991</v>
      </c>
      <c r="BB8" s="164">
        <v>489189.29999999993</v>
      </c>
      <c r="BC8" s="164">
        <v>425083.9</v>
      </c>
      <c r="BD8" s="164">
        <f t="shared" ref="BD8:BD15" si="47">BC8/BB8*100</f>
        <v>86.895584183873211</v>
      </c>
      <c r="BE8" s="164">
        <f t="shared" ref="BE8:BE15" si="48">BC8/BA8*100</f>
        <v>65.171688137904908</v>
      </c>
      <c r="BF8" s="164">
        <f t="shared" si="10"/>
        <v>-4.9297998978245232</v>
      </c>
      <c r="BG8" s="169">
        <f t="shared" ref="BG8:BG14" si="49">BC8-AX8</f>
        <v>43606.900000000023</v>
      </c>
      <c r="BH8" s="172">
        <v>896829.3</v>
      </c>
      <c r="BI8" s="164">
        <v>961929.59999999986</v>
      </c>
      <c r="BJ8" s="164">
        <v>617796.97500000009</v>
      </c>
      <c r="BK8" s="164">
        <f t="shared" ref="BK8:BK18" si="50">+BI8/BH8*100</f>
        <v>107.25893991197654</v>
      </c>
      <c r="BL8" s="164">
        <v>621398.89999999991</v>
      </c>
      <c r="BM8" s="164">
        <f t="shared" si="12"/>
        <v>100.58302729630553</v>
      </c>
      <c r="BN8" s="164">
        <f t="shared" si="13"/>
        <v>69.288425344711627</v>
      </c>
      <c r="BO8" s="164">
        <v>916596.9</v>
      </c>
      <c r="BP8" s="164">
        <v>687447.67499999993</v>
      </c>
      <c r="BQ8" s="164">
        <v>596881.9</v>
      </c>
      <c r="BR8" s="164">
        <f t="shared" si="14"/>
        <v>86.825793686770425</v>
      </c>
      <c r="BS8" s="164">
        <f t="shared" si="15"/>
        <v>65.119345265077811</v>
      </c>
      <c r="BT8" s="161">
        <f t="shared" si="16"/>
        <v>2.2041652742612143</v>
      </c>
      <c r="BU8" s="184">
        <f t="shared" si="17"/>
        <v>-24516.999999999884</v>
      </c>
      <c r="BV8" s="186">
        <v>78979</v>
      </c>
      <c r="BW8" s="161">
        <v>82188.900000000009</v>
      </c>
      <c r="BX8" s="161">
        <v>47984.25</v>
      </c>
      <c r="BY8" s="161">
        <f t="shared" si="18"/>
        <v>104.06424492586639</v>
      </c>
      <c r="BZ8" s="164">
        <v>58514.600000000006</v>
      </c>
      <c r="CA8" s="164">
        <f>BZ8/BX8*100</f>
        <v>121.945430010889</v>
      </c>
      <c r="CB8" s="164">
        <f>BZ8/BV8*100</f>
        <v>74.088808417427416</v>
      </c>
      <c r="CC8" s="164">
        <v>136747</v>
      </c>
      <c r="CD8" s="164">
        <v>102560.25</v>
      </c>
      <c r="CE8" s="164">
        <v>112397.19999999998</v>
      </c>
      <c r="CF8" s="164">
        <f>CE8/CD8*100</f>
        <v>109.59138652645639</v>
      </c>
      <c r="CG8" s="164">
        <f>CE8/CC8*100</f>
        <v>82.193539894842289</v>
      </c>
      <c r="CH8" s="164">
        <f>CC8/BV8*100-100</f>
        <v>73.14349384013471</v>
      </c>
      <c r="CI8" s="169">
        <f>CE8-BZ8</f>
        <v>53882.599999999977</v>
      </c>
      <c r="CJ8" s="172">
        <v>37100</v>
      </c>
      <c r="CK8" s="164">
        <v>39869.399999999994</v>
      </c>
      <c r="CL8" s="164">
        <v>27825</v>
      </c>
      <c r="CM8" s="164">
        <f>CK8/CJ8*100</f>
        <v>107.46469002695416</v>
      </c>
      <c r="CN8" s="164">
        <v>28827.9</v>
      </c>
      <c r="CO8" s="164">
        <f>CN8/CL8*100</f>
        <v>103.60431266846362</v>
      </c>
      <c r="CP8" s="164">
        <f>CN8/CJ8*100</f>
        <v>77.703234501347723</v>
      </c>
      <c r="CQ8" s="164">
        <v>39300</v>
      </c>
      <c r="CR8" s="164">
        <v>29475</v>
      </c>
      <c r="CS8" s="164">
        <v>33319.799999999996</v>
      </c>
      <c r="CT8" s="164">
        <f t="shared" si="23"/>
        <v>113.04427480916029</v>
      </c>
      <c r="CU8" s="164">
        <f t="shared" si="24"/>
        <v>84.78320610687021</v>
      </c>
      <c r="CV8" s="164">
        <f t="shared" si="25"/>
        <v>5.9299191374662996</v>
      </c>
      <c r="CW8" s="169">
        <f t="shared" si="26"/>
        <v>4491.8999999999942</v>
      </c>
      <c r="CX8" s="172">
        <v>178187</v>
      </c>
      <c r="CY8" s="164">
        <v>207426.89999999997</v>
      </c>
      <c r="CZ8" s="164">
        <v>115850.25</v>
      </c>
      <c r="DA8" s="164">
        <f t="shared" si="27"/>
        <v>116.40967073916725</v>
      </c>
      <c r="DB8" s="162">
        <v>153367.39999999997</v>
      </c>
      <c r="DC8" s="162">
        <f t="shared" ref="DC8:DC15" si="51">DB8/CZ8*100</f>
        <v>132.38417698710185</v>
      </c>
      <c r="DD8" s="164">
        <f t="shared" ref="DD8:DD15" si="52">DB8/CX8*100</f>
        <v>86.071037730025182</v>
      </c>
      <c r="DE8" s="162">
        <v>189484</v>
      </c>
      <c r="DF8" s="162">
        <v>142113</v>
      </c>
      <c r="DG8" s="164">
        <v>122010.5</v>
      </c>
      <c r="DH8" s="229">
        <f t="shared" si="28"/>
        <v>85.854566436568078</v>
      </c>
      <c r="DI8" s="229">
        <f t="shared" si="29"/>
        <v>64.390924827426062</v>
      </c>
      <c r="DJ8" s="229">
        <f t="shared" si="30"/>
        <v>6.3399686845841785</v>
      </c>
      <c r="DK8" s="169">
        <f t="shared" si="31"/>
        <v>-31356.899999999965</v>
      </c>
      <c r="DL8" s="172">
        <v>427340</v>
      </c>
      <c r="DM8" s="164">
        <v>444113.39999999997</v>
      </c>
      <c r="DN8" s="164">
        <v>307755</v>
      </c>
      <c r="DO8" s="164">
        <f t="shared" si="32"/>
        <v>103.92507137174147</v>
      </c>
      <c r="DP8" s="164">
        <v>295172.69999999995</v>
      </c>
      <c r="DQ8" s="164">
        <f t="shared" ref="DQ8:DQ15" si="53">DP8/DN8*100</f>
        <v>95.911585514451417</v>
      </c>
      <c r="DR8" s="164">
        <f t="shared" ref="DR8:DR15" si="54">DP8/DL8*100</f>
        <v>69.072097159170681</v>
      </c>
      <c r="DS8" s="164">
        <v>489943</v>
      </c>
      <c r="DT8" s="164">
        <v>367457.25</v>
      </c>
      <c r="DU8" s="164">
        <v>319079.2</v>
      </c>
      <c r="DV8" s="164">
        <f t="shared" si="33"/>
        <v>86.834373250221631</v>
      </c>
      <c r="DW8" s="164">
        <f t="shared" si="34"/>
        <v>65.125779937666223</v>
      </c>
      <c r="DX8" s="163">
        <v>171630</v>
      </c>
      <c r="DY8" s="163">
        <v>128722.5</v>
      </c>
      <c r="DZ8" s="164">
        <v>90454.900000000009</v>
      </c>
      <c r="EA8" s="164">
        <f t="shared" ref="EA8:EA15" si="55">DZ8/DY8*100</f>
        <v>70.271242401289598</v>
      </c>
      <c r="EB8" s="164">
        <f t="shared" ref="EB8:EB15" si="56">DZ8/DX8*100</f>
        <v>52.703431800967202</v>
      </c>
      <c r="EC8" s="164">
        <f t="shared" si="35"/>
        <v>14.649459446810511</v>
      </c>
      <c r="ED8" s="169">
        <f t="shared" si="36"/>
        <v>23906.500000000058</v>
      </c>
    </row>
    <row r="9" spans="1:134" s="155" customFormat="1" ht="39" customHeight="1" x14ac:dyDescent="0.25">
      <c r="A9" s="167">
        <v>3</v>
      </c>
      <c r="B9" s="195" t="s">
        <v>46</v>
      </c>
      <c r="C9" s="164">
        <v>18349782.380399998</v>
      </c>
      <c r="D9" s="164">
        <v>18069700.559400003</v>
      </c>
      <c r="E9" s="164">
        <v>12082334.666800002</v>
      </c>
      <c r="F9" s="164">
        <f t="shared" si="37"/>
        <v>98.47365044885133</v>
      </c>
      <c r="G9" s="164">
        <v>11774022.595499998</v>
      </c>
      <c r="H9" s="164">
        <f t="shared" ref="H9" si="57">G9/E9*100</f>
        <v>97.448240925264315</v>
      </c>
      <c r="I9" s="164">
        <f t="shared" si="39"/>
        <v>64.164371824246899</v>
      </c>
      <c r="J9" s="164">
        <v>21131856.624000002</v>
      </c>
      <c r="K9" s="164">
        <v>12738815.646749999</v>
      </c>
      <c r="L9" s="164">
        <v>13147930.050399998</v>
      </c>
      <c r="M9" s="164">
        <f t="shared" ref="M9:M16" si="58">L9/K9*100</f>
        <v>103.211557612535</v>
      </c>
      <c r="N9" s="164">
        <f t="shared" ref="N9:N16" si="59">L9/J9*100</f>
        <v>62.218527620841179</v>
      </c>
      <c r="O9" s="164">
        <f t="shared" ref="O9:O10" si="60">J9/C9*100-100</f>
        <v>15.161347344214974</v>
      </c>
      <c r="P9" s="164">
        <f>L9-G9</f>
        <v>1373907.4549000002</v>
      </c>
      <c r="Q9" s="168">
        <v>10760047.793313658</v>
      </c>
      <c r="R9" s="172">
        <v>5348950.5999999996</v>
      </c>
      <c r="S9" s="164">
        <v>5741135.0427999999</v>
      </c>
      <c r="T9" s="164">
        <v>4005653.2500000005</v>
      </c>
      <c r="U9" s="164">
        <f t="shared" ref="U9:U16" si="61">S9/R9*100</f>
        <v>107.33198849882817</v>
      </c>
      <c r="V9" s="164">
        <v>3436210.4294999992</v>
      </c>
      <c r="W9" s="164">
        <f t="shared" si="40"/>
        <v>85.784021108167536</v>
      </c>
      <c r="X9" s="164">
        <f t="shared" si="41"/>
        <v>64.24083313650344</v>
      </c>
      <c r="Y9" s="164">
        <v>5724250.6159999995</v>
      </c>
      <c r="Z9" s="164">
        <v>3626527.2</v>
      </c>
      <c r="AA9" s="164">
        <v>3500923.1554</v>
      </c>
      <c r="AB9" s="164">
        <f t="shared" si="42"/>
        <v>96.53651999080553</v>
      </c>
      <c r="AC9" s="164">
        <f t="shared" si="43"/>
        <v>61.159501745337288</v>
      </c>
      <c r="AD9" s="164">
        <f t="shared" ref="AD9:AD15" si="62">Y9/R9*100-100</f>
        <v>7.016329819908961</v>
      </c>
      <c r="AE9" s="169">
        <f t="shared" ref="AE9:AE16" si="63">AA9-V9</f>
        <v>64712.725900000893</v>
      </c>
      <c r="AF9" s="172">
        <f t="shared" si="3"/>
        <v>4003671.6</v>
      </c>
      <c r="AG9" s="164">
        <f t="shared" si="4"/>
        <v>4123641.0403999998</v>
      </c>
      <c r="AH9" s="164">
        <f t="shared" si="5"/>
        <v>3002753.6999999997</v>
      </c>
      <c r="AI9" s="164">
        <f t="shared" ref="AI9:AI15" si="64">AG9/AF9*100</f>
        <v>102.99648553592658</v>
      </c>
      <c r="AJ9" s="164">
        <f t="shared" si="6"/>
        <v>2472296.3514999994</v>
      </c>
      <c r="AK9" s="164">
        <f t="shared" ref="AK9:AK15" si="65">AJ9/AH9*100</f>
        <v>82.334303725943286</v>
      </c>
      <c r="AL9" s="164">
        <f t="shared" ref="AL9:AL15" si="66">AJ9/AF9*100</f>
        <v>61.750727794457447</v>
      </c>
      <c r="AM9" s="164">
        <f t="shared" si="7"/>
        <v>4052962.7000000007</v>
      </c>
      <c r="AN9" s="164">
        <f t="shared" si="8"/>
        <v>2570017.2000000002</v>
      </c>
      <c r="AO9" s="164">
        <f t="shared" si="9"/>
        <v>2376344.6646000003</v>
      </c>
      <c r="AP9" s="164">
        <f t="shared" ref="AP9:AP15" si="67">AO9/AN9*100</f>
        <v>92.464154115388808</v>
      </c>
      <c r="AQ9" s="164">
        <f t="shared" ref="AQ9:AQ15" si="68">AO9/AM9*100</f>
        <v>58.632285577165554</v>
      </c>
      <c r="AR9" s="164">
        <f t="shared" ref="AR9:AR15" si="69">AM9/AF9*100-100</f>
        <v>1.2311474297742109</v>
      </c>
      <c r="AS9" s="169">
        <f t="shared" ref="AS9:AS15" si="70">AO9-AJ9</f>
        <v>-95951.686899999157</v>
      </c>
      <c r="AT9" s="172">
        <v>1345445</v>
      </c>
      <c r="AU9" s="164">
        <v>1088133.3626999999</v>
      </c>
      <c r="AV9" s="164">
        <v>1009083.75</v>
      </c>
      <c r="AW9" s="164">
        <f t="shared" si="44"/>
        <v>80.875350735258593</v>
      </c>
      <c r="AX9" s="164">
        <v>525855.42339999927</v>
      </c>
      <c r="AY9" s="164">
        <f t="shared" si="45"/>
        <v>52.112168430023701</v>
      </c>
      <c r="AZ9" s="164">
        <f t="shared" si="46"/>
        <v>39.084126322517776</v>
      </c>
      <c r="BA9" s="164">
        <v>1383292.8000000005</v>
      </c>
      <c r="BB9" s="164">
        <v>787405</v>
      </c>
      <c r="BC9" s="164">
        <v>677207.89549999998</v>
      </c>
      <c r="BD9" s="164">
        <f t="shared" si="47"/>
        <v>86.005028606625558</v>
      </c>
      <c r="BE9" s="164">
        <f t="shared" si="48"/>
        <v>48.956222102797014</v>
      </c>
      <c r="BF9" s="164">
        <f t="shared" si="10"/>
        <v>2.8130321194846744</v>
      </c>
      <c r="BG9" s="169">
        <f t="shared" si="49"/>
        <v>151352.47210000071</v>
      </c>
      <c r="BH9" s="172">
        <v>1955405</v>
      </c>
      <c r="BI9" s="164">
        <v>2068612.5845999999</v>
      </c>
      <c r="BJ9" s="164">
        <v>1466553.75</v>
      </c>
      <c r="BK9" s="164">
        <f t="shared" si="50"/>
        <v>105.78946993589562</v>
      </c>
      <c r="BL9" s="164">
        <v>1252784.0936000003</v>
      </c>
      <c r="BM9" s="164">
        <f t="shared" si="12"/>
        <v>85.423673943079166</v>
      </c>
      <c r="BN9" s="164">
        <f t="shared" si="13"/>
        <v>64.067755457309374</v>
      </c>
      <c r="BO9" s="164">
        <v>2072805.7</v>
      </c>
      <c r="BP9" s="164">
        <v>1309900</v>
      </c>
      <c r="BQ9" s="164">
        <v>1114160.9528000001</v>
      </c>
      <c r="BR9" s="164">
        <f t="shared" si="14"/>
        <v>85.056947308954889</v>
      </c>
      <c r="BS9" s="164">
        <f t="shared" si="15"/>
        <v>53.751345473432465</v>
      </c>
      <c r="BT9" s="161">
        <f t="shared" si="16"/>
        <v>6.0039071189855804</v>
      </c>
      <c r="BU9" s="184">
        <f t="shared" si="17"/>
        <v>-138623.14080000017</v>
      </c>
      <c r="BV9" s="186">
        <v>159120.9</v>
      </c>
      <c r="BW9" s="161">
        <v>210451.67300000001</v>
      </c>
      <c r="BX9" s="161">
        <v>119340.675</v>
      </c>
      <c r="BY9" s="161">
        <f t="shared" si="18"/>
        <v>132.25897603646033</v>
      </c>
      <c r="BZ9" s="164">
        <v>166892.598</v>
      </c>
      <c r="CA9" s="164">
        <f t="shared" ref="CA9:CA16" si="71">BZ9/BX9*100</f>
        <v>139.84552877717508</v>
      </c>
      <c r="CB9" s="164">
        <f t="shared" ref="CB9:CB16" si="72">BZ9/BV9*100</f>
        <v>104.88414658288133</v>
      </c>
      <c r="CC9" s="164">
        <v>191245.49999999997</v>
      </c>
      <c r="CD9" s="164">
        <v>181525.2</v>
      </c>
      <c r="CE9" s="164">
        <v>254869.32990000001</v>
      </c>
      <c r="CF9" s="164">
        <f t="shared" ref="CF9:CF15" si="73">CE9/CD9*100</f>
        <v>140.40437906141955</v>
      </c>
      <c r="CG9" s="164">
        <f t="shared" ref="CG9:CG15" si="74">CE9/CC9*100</f>
        <v>133.26814481909381</v>
      </c>
      <c r="CH9" s="164">
        <f t="shared" ref="CH9:CH15" si="75">CC9/BV9*100-100</f>
        <v>20.18879983710498</v>
      </c>
      <c r="CI9" s="169">
        <f t="shared" ref="CI9:CI15" si="76">CE9-BZ9</f>
        <v>87976.731900000013</v>
      </c>
      <c r="CJ9" s="172">
        <v>71500</v>
      </c>
      <c r="CK9" s="164">
        <v>88317.172000000006</v>
      </c>
      <c r="CL9" s="164">
        <v>53625</v>
      </c>
      <c r="CM9" s="164">
        <f t="shared" ref="CM9:CM15" si="77">CK9/CJ9*100</f>
        <v>123.52052027972029</v>
      </c>
      <c r="CN9" s="164">
        <v>64498.11099999999</v>
      </c>
      <c r="CO9" s="164">
        <f t="shared" ref="CO9:CO15" si="78">CN9/CL9*100</f>
        <v>120.27619766899764</v>
      </c>
      <c r="CP9" s="164">
        <f t="shared" ref="CP9:CP15" si="79">CN9/CJ9*100</f>
        <v>90.207148251748237</v>
      </c>
      <c r="CQ9" s="164">
        <v>76000</v>
      </c>
      <c r="CR9" s="164">
        <v>58000</v>
      </c>
      <c r="CS9" s="164">
        <v>71136.7</v>
      </c>
      <c r="CT9" s="164">
        <f t="shared" si="23"/>
        <v>122.64948275862069</v>
      </c>
      <c r="CU9" s="164">
        <f t="shared" si="24"/>
        <v>93.600921052631577</v>
      </c>
      <c r="CV9" s="164">
        <f t="shared" si="25"/>
        <v>6.2937062937062933</v>
      </c>
      <c r="CW9" s="169">
        <f t="shared" si="26"/>
        <v>6638.5890000000072</v>
      </c>
      <c r="CX9" s="172">
        <v>472200.7</v>
      </c>
      <c r="CY9" s="164">
        <v>668126.24810000008</v>
      </c>
      <c r="CZ9" s="164">
        <v>354150.52500000002</v>
      </c>
      <c r="DA9" s="164">
        <f t="shared" si="27"/>
        <v>141.49200712747779</v>
      </c>
      <c r="DB9" s="162">
        <v>462266.12549999997</v>
      </c>
      <c r="DC9" s="162">
        <f t="shared" si="51"/>
        <v>130.52814915352729</v>
      </c>
      <c r="DD9" s="164">
        <f t="shared" si="52"/>
        <v>97.896111865145457</v>
      </c>
      <c r="DE9" s="162">
        <v>329618.7</v>
      </c>
      <c r="DF9" s="162">
        <v>233187</v>
      </c>
      <c r="DG9" s="164">
        <v>258969.78639999998</v>
      </c>
      <c r="DH9" s="229">
        <f t="shared" si="28"/>
        <v>111.0566997302594</v>
      </c>
      <c r="DI9" s="229">
        <f t="shared" si="29"/>
        <v>78.56647283664428</v>
      </c>
      <c r="DJ9" s="229">
        <f t="shared" si="30"/>
        <v>-30.19521148528581</v>
      </c>
      <c r="DK9" s="169">
        <f t="shared" si="31"/>
        <v>-203296.33909999998</v>
      </c>
      <c r="DL9" s="172">
        <v>973299.1</v>
      </c>
      <c r="DM9" s="164">
        <v>967378.73270000005</v>
      </c>
      <c r="DN9" s="164">
        <v>736544.32500000007</v>
      </c>
      <c r="DO9" s="164">
        <f t="shared" si="32"/>
        <v>99.391721691718416</v>
      </c>
      <c r="DP9" s="164">
        <v>616424.85820000002</v>
      </c>
      <c r="DQ9" s="164">
        <f t="shared" si="53"/>
        <v>83.691481595489847</v>
      </c>
      <c r="DR9" s="164">
        <f t="shared" si="54"/>
        <v>63.333548566930766</v>
      </c>
      <c r="DS9" s="164">
        <v>1108414.5</v>
      </c>
      <c r="DT9" s="164">
        <v>669510</v>
      </c>
      <c r="DU9" s="164">
        <v>677565.38919999998</v>
      </c>
      <c r="DV9" s="164">
        <f t="shared" si="33"/>
        <v>101.20317683081656</v>
      </c>
      <c r="DW9" s="164">
        <f t="shared" si="34"/>
        <v>61.129242643433479</v>
      </c>
      <c r="DX9" s="163">
        <v>475979.89999999997</v>
      </c>
      <c r="DY9" s="163">
        <v>299660</v>
      </c>
      <c r="DZ9" s="163">
        <v>323385.33620000008</v>
      </c>
      <c r="EA9" s="164">
        <f t="shared" si="55"/>
        <v>107.91741847427087</v>
      </c>
      <c r="EB9" s="164">
        <f t="shared" si="56"/>
        <v>67.940964776033624</v>
      </c>
      <c r="EC9" s="164">
        <f t="shared" si="35"/>
        <v>13.882207432432651</v>
      </c>
      <c r="ED9" s="169">
        <f t="shared" si="36"/>
        <v>61140.530999999959</v>
      </c>
    </row>
    <row r="10" spans="1:134" s="155" customFormat="1" ht="39.75" customHeight="1" x14ac:dyDescent="0.25">
      <c r="A10" s="167">
        <v>4</v>
      </c>
      <c r="B10" s="195" t="s">
        <v>47</v>
      </c>
      <c r="C10" s="164">
        <v>14196933.4</v>
      </c>
      <c r="D10" s="164">
        <v>14656745.051999999</v>
      </c>
      <c r="E10" s="164">
        <v>10011501.300000001</v>
      </c>
      <c r="F10" s="164">
        <f t="shared" si="37"/>
        <v>103.23880967139002</v>
      </c>
      <c r="G10" s="164">
        <v>9448284.5739999991</v>
      </c>
      <c r="H10" s="164">
        <f t="shared" ref="H10" si="80">G10/E10*100</f>
        <v>94.374303022864297</v>
      </c>
      <c r="I10" s="164">
        <f t="shared" si="39"/>
        <v>66.551587640750625</v>
      </c>
      <c r="J10" s="164">
        <v>16365929.377999999</v>
      </c>
      <c r="K10" s="164">
        <v>11940851.507999999</v>
      </c>
      <c r="L10" s="164">
        <v>11681418.032</v>
      </c>
      <c r="M10" s="164">
        <f t="shared" si="58"/>
        <v>97.827345262386117</v>
      </c>
      <c r="N10" s="164">
        <f t="shared" si="59"/>
        <v>71.376441644082973</v>
      </c>
      <c r="O10" s="164">
        <f t="shared" si="60"/>
        <v>15.27791894832724</v>
      </c>
      <c r="P10" s="164">
        <f t="shared" ref="P10:P16" si="81">L10-G10</f>
        <v>2233133.4580000006</v>
      </c>
      <c r="Q10" s="168">
        <v>9160127.5841567572</v>
      </c>
      <c r="R10" s="172">
        <v>4745402.4000000004</v>
      </c>
      <c r="S10" s="164">
        <v>5140372.0559999999</v>
      </c>
      <c r="T10" s="164">
        <v>3306258.9000000004</v>
      </c>
      <c r="U10" s="164">
        <f t="shared" si="61"/>
        <v>108.32320681592775</v>
      </c>
      <c r="V10" s="164">
        <v>3133519.4489999996</v>
      </c>
      <c r="W10" s="164">
        <f t="shared" si="40"/>
        <v>94.775380385365438</v>
      </c>
      <c r="X10" s="164">
        <f t="shared" si="41"/>
        <v>66.032744641423861</v>
      </c>
      <c r="Y10" s="164">
        <v>4965561.8999999994</v>
      </c>
      <c r="Z10" s="164">
        <v>3327023.2</v>
      </c>
      <c r="AA10" s="164">
        <v>3511860.5640000002</v>
      </c>
      <c r="AB10" s="164">
        <f t="shared" si="42"/>
        <v>105.55563796489307</v>
      </c>
      <c r="AC10" s="164">
        <f t="shared" si="43"/>
        <v>70.724333614691233</v>
      </c>
      <c r="AD10" s="164">
        <f t="shared" si="62"/>
        <v>4.639427417156412</v>
      </c>
      <c r="AE10" s="164">
        <f t="shared" si="63"/>
        <v>378341.11500000069</v>
      </c>
      <c r="AF10" s="172">
        <f t="shared" si="3"/>
        <v>3471134.4999999995</v>
      </c>
      <c r="AG10" s="164">
        <f t="shared" si="4"/>
        <v>3738744.3240000005</v>
      </c>
      <c r="AH10" s="164">
        <f t="shared" si="5"/>
        <v>2415901.6</v>
      </c>
      <c r="AI10" s="164">
        <f t="shared" si="64"/>
        <v>107.70957806446282</v>
      </c>
      <c r="AJ10" s="164">
        <f t="shared" si="6"/>
        <v>2225048.1639999999</v>
      </c>
      <c r="AK10" s="164">
        <f t="shared" si="65"/>
        <v>92.100115501392935</v>
      </c>
      <c r="AL10" s="164">
        <f t="shared" si="66"/>
        <v>64.101467805410593</v>
      </c>
      <c r="AM10" s="164">
        <f t="shared" si="7"/>
        <v>3703973.2</v>
      </c>
      <c r="AN10" s="164">
        <f t="shared" si="8"/>
        <v>2429410.3000000003</v>
      </c>
      <c r="AO10" s="164">
        <f t="shared" si="9"/>
        <v>2393139.6970000002</v>
      </c>
      <c r="AP10" s="164">
        <f t="shared" si="67"/>
        <v>98.507020283893581</v>
      </c>
      <c r="AQ10" s="164">
        <f t="shared" si="68"/>
        <v>64.61007053182783</v>
      </c>
      <c r="AR10" s="164">
        <f t="shared" si="69"/>
        <v>6.7078558897674725</v>
      </c>
      <c r="AS10" s="169">
        <f>AO10-AJ10</f>
        <v>168091.53300000029</v>
      </c>
      <c r="AT10" s="172">
        <v>1177919.7</v>
      </c>
      <c r="AU10" s="164">
        <v>1165626.9470000002</v>
      </c>
      <c r="AV10" s="164">
        <v>759883.8</v>
      </c>
      <c r="AW10" s="164">
        <f t="shared" si="44"/>
        <v>98.956401442305463</v>
      </c>
      <c r="AX10" s="164">
        <v>615193.28799999994</v>
      </c>
      <c r="AY10" s="164">
        <f t="shared" ref="AY10" si="82">AX10/AV10*100</f>
        <v>80.958863447279697</v>
      </c>
      <c r="AZ10" s="164">
        <f t="shared" ref="AZ10" si="83">AX10/AT10*100</f>
        <v>52.22709901192755</v>
      </c>
      <c r="BA10" s="164">
        <v>1201472.2000000002</v>
      </c>
      <c r="BB10" s="164">
        <v>728167.3</v>
      </c>
      <c r="BC10" s="164">
        <v>685412.40799999994</v>
      </c>
      <c r="BD10" s="164">
        <f t="shared" si="47"/>
        <v>94.12842460791633</v>
      </c>
      <c r="BE10" s="164">
        <f t="shared" si="48"/>
        <v>57.04771263122025</v>
      </c>
      <c r="BF10" s="164">
        <f t="shared" si="10"/>
        <v>1.999499626332792</v>
      </c>
      <c r="BG10" s="169">
        <f t="shared" si="49"/>
        <v>70219.12</v>
      </c>
      <c r="BH10" s="172">
        <v>1827541.9</v>
      </c>
      <c r="BI10" s="164">
        <v>2007270.6230000004</v>
      </c>
      <c r="BJ10" s="164">
        <v>1311119</v>
      </c>
      <c r="BK10" s="164">
        <f t="shared" si="50"/>
        <v>109.83445156578901</v>
      </c>
      <c r="BL10" s="164">
        <v>1202491.2890000001</v>
      </c>
      <c r="BM10" s="164">
        <f t="shared" si="12"/>
        <v>91.714885452807877</v>
      </c>
      <c r="BN10" s="164">
        <f t="shared" si="13"/>
        <v>65.798288345673512</v>
      </c>
      <c r="BO10" s="164">
        <v>1978462.5</v>
      </c>
      <c r="BP10" s="164">
        <v>1346804.3</v>
      </c>
      <c r="BQ10" s="164">
        <v>1220690.7339999999</v>
      </c>
      <c r="BR10" s="164">
        <f t="shared" si="14"/>
        <v>90.636088257217466</v>
      </c>
      <c r="BS10" s="164">
        <f t="shared" si="15"/>
        <v>61.698957346929753</v>
      </c>
      <c r="BT10" s="161">
        <f t="shared" si="16"/>
        <v>8.2581198275125871</v>
      </c>
      <c r="BU10" s="184">
        <f t="shared" si="17"/>
        <v>18199.444999999832</v>
      </c>
      <c r="BV10" s="186">
        <v>198769.9</v>
      </c>
      <c r="BW10" s="161">
        <v>248016.78000000003</v>
      </c>
      <c r="BX10" s="161">
        <v>152868.90000000002</v>
      </c>
      <c r="BY10" s="161">
        <f t="shared" si="18"/>
        <v>124.77582370368955</v>
      </c>
      <c r="BZ10" s="164">
        <v>196620.125</v>
      </c>
      <c r="CA10" s="164">
        <f t="shared" si="71"/>
        <v>128.62009538892474</v>
      </c>
      <c r="CB10" s="164">
        <f t="shared" si="72"/>
        <v>98.918460491251452</v>
      </c>
      <c r="CC10" s="164">
        <v>251718.5</v>
      </c>
      <c r="CD10" s="164">
        <v>169050</v>
      </c>
      <c r="CE10" s="164">
        <v>285199.37300000002</v>
      </c>
      <c r="CF10" s="164">
        <f t="shared" si="73"/>
        <v>168.70711209701273</v>
      </c>
      <c r="CG10" s="164">
        <f t="shared" si="74"/>
        <v>113.3009186849596</v>
      </c>
      <c r="CH10" s="164">
        <f t="shared" si="75"/>
        <v>26.638137866950686</v>
      </c>
      <c r="CI10" s="169">
        <f t="shared" si="76"/>
        <v>88579.248000000021</v>
      </c>
      <c r="CJ10" s="172">
        <v>80600</v>
      </c>
      <c r="CK10" s="164">
        <v>97817.600000000006</v>
      </c>
      <c r="CL10" s="164">
        <v>58120</v>
      </c>
      <c r="CM10" s="164">
        <f t="shared" si="77"/>
        <v>121.36178660049627</v>
      </c>
      <c r="CN10" s="164">
        <v>71258.3</v>
      </c>
      <c r="CO10" s="164">
        <f t="shared" si="78"/>
        <v>122.6054714384033</v>
      </c>
      <c r="CP10" s="164">
        <f t="shared" si="79"/>
        <v>88.40980148883375</v>
      </c>
      <c r="CQ10" s="164">
        <v>86500</v>
      </c>
      <c r="CR10" s="164">
        <v>62000</v>
      </c>
      <c r="CS10" s="164">
        <v>71505.2</v>
      </c>
      <c r="CT10" s="164">
        <f t="shared" si="23"/>
        <v>115.33096774193548</v>
      </c>
      <c r="CU10" s="164">
        <f t="shared" si="24"/>
        <v>82.664971098265895</v>
      </c>
      <c r="CV10" s="164">
        <f t="shared" si="25"/>
        <v>7.3200992555831306</v>
      </c>
      <c r="CW10" s="169">
        <f t="shared" si="26"/>
        <v>246.89999999999418</v>
      </c>
      <c r="CX10" s="172">
        <v>186303</v>
      </c>
      <c r="CY10" s="164">
        <v>220012.37400000004</v>
      </c>
      <c r="CZ10" s="164">
        <v>133909.9</v>
      </c>
      <c r="DA10" s="164">
        <f t="shared" si="27"/>
        <v>118.09384389945414</v>
      </c>
      <c r="DB10" s="162">
        <v>139485.16199999998</v>
      </c>
      <c r="DC10" s="162">
        <f t="shared" si="51"/>
        <v>104.16344273276283</v>
      </c>
      <c r="DD10" s="164">
        <f t="shared" si="52"/>
        <v>74.870056842884964</v>
      </c>
      <c r="DE10" s="162">
        <v>185820</v>
      </c>
      <c r="DF10" s="162">
        <v>123388.7</v>
      </c>
      <c r="DG10" s="164">
        <v>130331.98200000002</v>
      </c>
      <c r="DH10" s="229">
        <f t="shared" si="28"/>
        <v>105.62716196864056</v>
      </c>
      <c r="DI10" s="229">
        <f t="shared" si="29"/>
        <v>70.138834355828223</v>
      </c>
      <c r="DJ10" s="229">
        <f t="shared" si="30"/>
        <v>-0.2592550844591841</v>
      </c>
      <c r="DK10" s="169">
        <f t="shared" si="31"/>
        <v>-9153.1799999999639</v>
      </c>
      <c r="DL10" s="172">
        <v>981785.3</v>
      </c>
      <c r="DM10" s="164">
        <v>966049.99499999988</v>
      </c>
      <c r="DN10" s="164">
        <v>734441.9</v>
      </c>
      <c r="DO10" s="164">
        <f t="shared" si="32"/>
        <v>98.397276369894698</v>
      </c>
      <c r="DP10" s="164">
        <v>665297.23699999996</v>
      </c>
      <c r="DQ10" s="164">
        <f t="shared" si="53"/>
        <v>90.585414176397066</v>
      </c>
      <c r="DR10" s="164">
        <f t="shared" si="54"/>
        <v>67.764025087766129</v>
      </c>
      <c r="DS10" s="164">
        <v>1042461.8999999999</v>
      </c>
      <c r="DT10" s="164">
        <v>730919.89999999991</v>
      </c>
      <c r="DU10" s="164">
        <v>732516.42</v>
      </c>
      <c r="DV10" s="164">
        <f t="shared" si="33"/>
        <v>100.21842612302663</v>
      </c>
      <c r="DW10" s="164">
        <f t="shared" si="34"/>
        <v>70.267932094208916</v>
      </c>
      <c r="DX10" s="163">
        <v>424752.39999999997</v>
      </c>
      <c r="DY10" s="163">
        <v>297260</v>
      </c>
      <c r="DZ10" s="163">
        <v>293002.092</v>
      </c>
      <c r="EA10" s="164">
        <f t="shared" si="55"/>
        <v>98.56761488259437</v>
      </c>
      <c r="EB10" s="164">
        <f t="shared" si="56"/>
        <v>68.981856724058545</v>
      </c>
      <c r="EC10" s="164">
        <f t="shared" si="35"/>
        <v>6.1802310545900241</v>
      </c>
      <c r="ED10" s="169">
        <f t="shared" si="36"/>
        <v>67219.183000000077</v>
      </c>
    </row>
    <row r="11" spans="1:134" s="155" customFormat="1" ht="39" customHeight="1" x14ac:dyDescent="0.25">
      <c r="A11" s="167">
        <v>5</v>
      </c>
      <c r="B11" s="195" t="s">
        <v>48</v>
      </c>
      <c r="C11" s="164">
        <v>17236076.916500002</v>
      </c>
      <c r="D11" s="164">
        <v>14785829.6624</v>
      </c>
      <c r="E11" s="164">
        <v>11052811.595699999</v>
      </c>
      <c r="F11" s="164">
        <f t="shared" si="37"/>
        <v>85.784194013694645</v>
      </c>
      <c r="G11" s="164">
        <v>9213140.2476000004</v>
      </c>
      <c r="H11" s="164">
        <f t="shared" ref="H11" si="84">G11/E11*100</f>
        <v>83.355625560326146</v>
      </c>
      <c r="I11" s="164">
        <f t="shared" si="39"/>
        <v>53.452652202893759</v>
      </c>
      <c r="J11" s="164">
        <v>17318372.462400001</v>
      </c>
      <c r="K11" s="164">
        <v>12988779.346799999</v>
      </c>
      <c r="L11" s="164">
        <v>10687257.724399999</v>
      </c>
      <c r="M11" s="164">
        <f t="shared" si="58"/>
        <v>82.280693505144356</v>
      </c>
      <c r="N11" s="164">
        <f t="shared" si="59"/>
        <v>61.710520128858256</v>
      </c>
      <c r="O11" s="164">
        <f t="shared" ref="O11:O18" si="85">J11/C11*100-100</f>
        <v>0.47746100402474667</v>
      </c>
      <c r="P11" s="164">
        <f t="shared" si="81"/>
        <v>1474117.4767999984</v>
      </c>
      <c r="Q11" s="168">
        <v>9159126.9037620761</v>
      </c>
      <c r="R11" s="172">
        <v>3629372.324000001</v>
      </c>
      <c r="S11" s="164">
        <v>3931157.9701000005</v>
      </c>
      <c r="T11" s="164">
        <v>2692618.8067500005</v>
      </c>
      <c r="U11" s="164">
        <f t="shared" si="61"/>
        <v>108.31509195417559</v>
      </c>
      <c r="V11" s="164">
        <v>2693127.2825999991</v>
      </c>
      <c r="W11" s="164">
        <f t="shared" si="40"/>
        <v>100.01888406367524</v>
      </c>
      <c r="X11" s="164">
        <f t="shared" si="41"/>
        <v>74.203665046738763</v>
      </c>
      <c r="Y11" s="164">
        <v>3235960.6249999995</v>
      </c>
      <c r="Z11" s="164">
        <v>2426970.4687499995</v>
      </c>
      <c r="AA11" s="164">
        <v>2000943.9053000011</v>
      </c>
      <c r="AB11" s="164">
        <f t="shared" si="42"/>
        <v>82.446157918459491</v>
      </c>
      <c r="AC11" s="164">
        <f t="shared" si="43"/>
        <v>61.834618438844615</v>
      </c>
      <c r="AD11" s="164">
        <f>Y11/R11*100-100</f>
        <v>-10.839662175150295</v>
      </c>
      <c r="AE11" s="164">
        <f>AA11-V11</f>
        <v>-692183.37729999796</v>
      </c>
      <c r="AF11" s="172">
        <f t="shared" si="3"/>
        <v>2290025.5300000003</v>
      </c>
      <c r="AG11" s="164">
        <f t="shared" si="4"/>
        <v>2487305.9587000003</v>
      </c>
      <c r="AH11" s="164">
        <f t="shared" si="5"/>
        <v>1667601.7725000004</v>
      </c>
      <c r="AI11" s="164">
        <f t="shared" si="64"/>
        <v>108.61476984057903</v>
      </c>
      <c r="AJ11" s="164">
        <f t="shared" si="6"/>
        <v>1499530.8734999995</v>
      </c>
      <c r="AK11" s="164">
        <f t="shared" ref="AK11" si="86">AJ11/AH11*100</f>
        <v>89.921400794145484</v>
      </c>
      <c r="AL11" s="164">
        <f t="shared" ref="AL11" si="87">AJ11/AF11*100</f>
        <v>65.480967520043293</v>
      </c>
      <c r="AM11" s="164">
        <f t="shared" si="7"/>
        <v>2581410.4</v>
      </c>
      <c r="AN11" s="164">
        <f t="shared" si="8"/>
        <v>1936057.7999999998</v>
      </c>
      <c r="AO11" s="164">
        <f t="shared" si="9"/>
        <v>1460284.4990000012</v>
      </c>
      <c r="AP11" s="164">
        <f t="shared" si="67"/>
        <v>75.42566647545344</v>
      </c>
      <c r="AQ11" s="164">
        <f t="shared" si="68"/>
        <v>56.569249856590076</v>
      </c>
      <c r="AR11" s="164">
        <f t="shared" si="69"/>
        <v>12.724088276867349</v>
      </c>
      <c r="AS11" s="169">
        <f t="shared" ref="AS11:AS13" si="88">AO11-AJ11</f>
        <v>-39246.374499998288</v>
      </c>
      <c r="AT11" s="172">
        <v>547766.63000000035</v>
      </c>
      <c r="AU11" s="164">
        <v>506257.19770000025</v>
      </c>
      <c r="AV11" s="164">
        <v>392632.52250000025</v>
      </c>
      <c r="AW11" s="164">
        <f t="shared" si="44"/>
        <v>92.422058952368076</v>
      </c>
      <c r="AX11" s="164">
        <v>253697.75059999921</v>
      </c>
      <c r="AY11" s="164">
        <f t="shared" ref="AY11" si="89">AX11/AV11*100</f>
        <v>64.614553319382523</v>
      </c>
      <c r="AZ11" s="164">
        <f t="shared" ref="AZ11" si="90">AX11/AT11*100</f>
        <v>46.314933532916939</v>
      </c>
      <c r="BA11" s="164">
        <v>612831.59999999986</v>
      </c>
      <c r="BB11" s="164">
        <v>459623.69999999984</v>
      </c>
      <c r="BC11" s="164">
        <v>304933.49550000124</v>
      </c>
      <c r="BD11" s="164">
        <f t="shared" si="47"/>
        <v>66.344162735733889</v>
      </c>
      <c r="BE11" s="164">
        <f t="shared" si="48"/>
        <v>49.758122051800413</v>
      </c>
      <c r="BF11" s="164">
        <f t="shared" si="10"/>
        <v>11.87822814252111</v>
      </c>
      <c r="BG11" s="169">
        <f t="shared" si="49"/>
        <v>51235.744900002028</v>
      </c>
      <c r="BH11" s="172">
        <v>1305978.1000000001</v>
      </c>
      <c r="BI11" s="164">
        <v>1544982.0061000001</v>
      </c>
      <c r="BJ11" s="164">
        <v>947758.65</v>
      </c>
      <c r="BK11" s="164">
        <f t="shared" si="50"/>
        <v>118.30075910920712</v>
      </c>
      <c r="BL11" s="164">
        <v>964836.86360000004</v>
      </c>
      <c r="BM11" s="164">
        <f t="shared" si="12"/>
        <v>101.80195808289379</v>
      </c>
      <c r="BN11" s="164">
        <f t="shared" si="13"/>
        <v>73.878487211998419</v>
      </c>
      <c r="BO11" s="164">
        <v>1500389.1</v>
      </c>
      <c r="BP11" s="164">
        <v>1125291.825</v>
      </c>
      <c r="BQ11" s="164">
        <v>829663.67780000006</v>
      </c>
      <c r="BR11" s="164">
        <f t="shared" si="14"/>
        <v>73.728757231485275</v>
      </c>
      <c r="BS11" s="164">
        <f t="shared" si="15"/>
        <v>55.296567923613949</v>
      </c>
      <c r="BT11" s="161">
        <f t="shared" si="16"/>
        <v>14.886237372586876</v>
      </c>
      <c r="BU11" s="184">
        <f t="shared" si="17"/>
        <v>-135173.18579999998</v>
      </c>
      <c r="BV11" s="186">
        <v>45792.5</v>
      </c>
      <c r="BW11" s="161">
        <v>54645.770600000003</v>
      </c>
      <c r="BX11" s="161">
        <v>34344.375</v>
      </c>
      <c r="BY11" s="161">
        <f t="shared" si="18"/>
        <v>119.33345111098981</v>
      </c>
      <c r="BZ11" s="164">
        <v>39080.845600000001</v>
      </c>
      <c r="CA11" s="164">
        <f t="shared" si="71"/>
        <v>113.79111018907754</v>
      </c>
      <c r="CB11" s="164">
        <f t="shared" si="72"/>
        <v>85.343332641808161</v>
      </c>
      <c r="CC11" s="164">
        <v>47922.400000000001</v>
      </c>
      <c r="CD11" s="164">
        <v>35941.800000000003</v>
      </c>
      <c r="CE11" s="164">
        <v>48509.1489</v>
      </c>
      <c r="CF11" s="164">
        <f t="shared" si="73"/>
        <v>134.96583059279169</v>
      </c>
      <c r="CG11" s="164">
        <f t="shared" si="74"/>
        <v>101.22437294459377</v>
      </c>
      <c r="CH11" s="164">
        <f t="shared" si="75"/>
        <v>4.651198340339576</v>
      </c>
      <c r="CI11" s="169">
        <f t="shared" si="76"/>
        <v>9428.3032999999996</v>
      </c>
      <c r="CJ11" s="172">
        <v>45600</v>
      </c>
      <c r="CK11" s="164">
        <v>56122.1</v>
      </c>
      <c r="CL11" s="164">
        <v>34200</v>
      </c>
      <c r="CM11" s="164">
        <f t="shared" si="77"/>
        <v>123.07478070175439</v>
      </c>
      <c r="CN11" s="164">
        <v>41610.300000000003</v>
      </c>
      <c r="CO11" s="164">
        <f t="shared" si="78"/>
        <v>121.66754385964913</v>
      </c>
      <c r="CP11" s="164">
        <f t="shared" si="79"/>
        <v>91.250657894736847</v>
      </c>
      <c r="CQ11" s="164">
        <v>50400</v>
      </c>
      <c r="CR11" s="164">
        <v>37800</v>
      </c>
      <c r="CS11" s="164">
        <v>45320.75</v>
      </c>
      <c r="CT11" s="164">
        <f t="shared" si="23"/>
        <v>119.89616402116403</v>
      </c>
      <c r="CU11" s="164">
        <f t="shared" si="24"/>
        <v>89.922123015873012</v>
      </c>
      <c r="CV11" s="164">
        <f t="shared" si="25"/>
        <v>10.526315789473699</v>
      </c>
      <c r="CW11" s="169">
        <f t="shared" si="26"/>
        <v>3710.4499999999971</v>
      </c>
      <c r="CX11" s="172">
        <v>344888.30000000005</v>
      </c>
      <c r="CY11" s="164">
        <v>325298.88429999998</v>
      </c>
      <c r="CZ11" s="164">
        <v>258666.22499999998</v>
      </c>
      <c r="DA11" s="164">
        <f t="shared" si="27"/>
        <v>94.320069512360931</v>
      </c>
      <c r="DB11" s="162">
        <v>200305.11370000002</v>
      </c>
      <c r="DC11" s="162">
        <f t="shared" si="51"/>
        <v>77.437676179021835</v>
      </c>
      <c r="DD11" s="164">
        <f t="shared" si="52"/>
        <v>58.078257134266366</v>
      </c>
      <c r="DE11" s="162">
        <v>369867.3</v>
      </c>
      <c r="DF11" s="162">
        <v>277400.47499999998</v>
      </c>
      <c r="DG11" s="164">
        <v>231857.42680000002</v>
      </c>
      <c r="DH11" s="229">
        <f t="shared" si="28"/>
        <v>83.582202517857993</v>
      </c>
      <c r="DI11" s="229">
        <f t="shared" si="29"/>
        <v>62.686651888393499</v>
      </c>
      <c r="DJ11" s="229">
        <f t="shared" si="30"/>
        <v>7.2426347892926373</v>
      </c>
      <c r="DK11" s="169">
        <f t="shared" si="31"/>
        <v>31552.313099999999</v>
      </c>
      <c r="DL11" s="172">
        <v>479319.47</v>
      </c>
      <c r="DM11" s="164">
        <v>464865.45049999998</v>
      </c>
      <c r="DN11" s="164">
        <v>359489.60249999998</v>
      </c>
      <c r="DO11" s="164">
        <f t="shared" si="32"/>
        <v>96.984470607880795</v>
      </c>
      <c r="DP11" s="164">
        <v>274728.67420000001</v>
      </c>
      <c r="DQ11" s="164">
        <f t="shared" si="53"/>
        <v>76.421869308445451</v>
      </c>
      <c r="DR11" s="164">
        <f t="shared" si="54"/>
        <v>57.316401981334089</v>
      </c>
      <c r="DS11" s="164">
        <v>547014.80000000005</v>
      </c>
      <c r="DT11" s="164">
        <v>410261.1</v>
      </c>
      <c r="DU11" s="164">
        <v>317086.13339999999</v>
      </c>
      <c r="DV11" s="164">
        <f t="shared" si="33"/>
        <v>77.288861507951893</v>
      </c>
      <c r="DW11" s="164">
        <f t="shared" si="34"/>
        <v>57.966646130963909</v>
      </c>
      <c r="DX11" s="163">
        <v>290453.3</v>
      </c>
      <c r="DY11" s="163">
        <v>217839.97500000001</v>
      </c>
      <c r="DZ11" s="163">
        <v>134467.98440000002</v>
      </c>
      <c r="EA11" s="164">
        <f t="shared" si="55"/>
        <v>61.727873591612379</v>
      </c>
      <c r="EB11" s="164">
        <f t="shared" si="56"/>
        <v>46.295905193709288</v>
      </c>
      <c r="EC11" s="164">
        <f t="shared" si="35"/>
        <v>14.123217235469298</v>
      </c>
      <c r="ED11" s="169">
        <f>DU11-DP11</f>
        <v>42357.459199999983</v>
      </c>
    </row>
    <row r="12" spans="1:134" s="155" customFormat="1" ht="39" customHeight="1" x14ac:dyDescent="0.25">
      <c r="A12" s="167">
        <v>6</v>
      </c>
      <c r="B12" s="195" t="s">
        <v>49</v>
      </c>
      <c r="C12" s="164">
        <v>18194647.031299997</v>
      </c>
      <c r="D12" s="164">
        <v>13738113.855999999</v>
      </c>
      <c r="E12" s="164">
        <v>14377027.095600002</v>
      </c>
      <c r="F12" s="164">
        <f t="shared" si="37"/>
        <v>75.506349930100384</v>
      </c>
      <c r="G12" s="164">
        <v>9352383.2708000019</v>
      </c>
      <c r="H12" s="164">
        <f t="shared" ref="H12" si="91">G12/E12*100</f>
        <v>65.050884363028288</v>
      </c>
      <c r="I12" s="164">
        <f t="shared" si="39"/>
        <v>51.401839533964178</v>
      </c>
      <c r="J12" s="164">
        <v>23906318.272</v>
      </c>
      <c r="K12" s="164">
        <v>17929738.704000004</v>
      </c>
      <c r="L12" s="164">
        <v>12239587.149</v>
      </c>
      <c r="M12" s="164">
        <f t="shared" si="58"/>
        <v>68.264169105093714</v>
      </c>
      <c r="N12" s="164">
        <f t="shared" si="59"/>
        <v>51.198126828820293</v>
      </c>
      <c r="O12" s="164">
        <f t="shared" si="85"/>
        <v>31.392042015842861</v>
      </c>
      <c r="P12" s="164">
        <f t="shared" si="81"/>
        <v>2887203.8781999983</v>
      </c>
      <c r="Q12" s="168">
        <v>9802222.423499627</v>
      </c>
      <c r="R12" s="172">
        <v>4295005.2627999997</v>
      </c>
      <c r="S12" s="164">
        <v>4285305.6179</v>
      </c>
      <c r="T12" s="164">
        <v>3554447.1333999997</v>
      </c>
      <c r="U12" s="164">
        <f t="shared" si="61"/>
        <v>99.774164539819992</v>
      </c>
      <c r="V12" s="164">
        <v>3035568.4199000006</v>
      </c>
      <c r="W12" s="164">
        <f t="shared" si="40"/>
        <v>85.40198534325458</v>
      </c>
      <c r="X12" s="164">
        <f t="shared" si="41"/>
        <v>70.67671013564842</v>
      </c>
      <c r="Y12" s="164">
        <v>3561970.9140000003</v>
      </c>
      <c r="Z12" s="164">
        <v>2671478.1854999997</v>
      </c>
      <c r="AA12" s="164">
        <v>2234876.5470000003</v>
      </c>
      <c r="AB12" s="164">
        <f t="shared" si="42"/>
        <v>83.656926683146992</v>
      </c>
      <c r="AC12" s="164">
        <f t="shared" si="43"/>
        <v>62.74269501236023</v>
      </c>
      <c r="AD12" s="164">
        <f>Y12/R12*100-100</f>
        <v>-17.067135054500952</v>
      </c>
      <c r="AE12" s="164">
        <f>AA12-V12</f>
        <v>-800691.87290000031</v>
      </c>
      <c r="AF12" s="172">
        <f t="shared" si="3"/>
        <v>2771012.7130999998</v>
      </c>
      <c r="AG12" s="164">
        <f t="shared" si="4"/>
        <v>2738762.3052000003</v>
      </c>
      <c r="AH12" s="164">
        <f t="shared" si="5"/>
        <v>2190639.0129499999</v>
      </c>
      <c r="AI12" s="164">
        <f t="shared" si="64"/>
        <v>98.83615085028174</v>
      </c>
      <c r="AJ12" s="164">
        <f t="shared" si="6"/>
        <v>1812200.4456000009</v>
      </c>
      <c r="AK12" s="164">
        <f t="shared" si="65"/>
        <v>82.724740812481983</v>
      </c>
      <c r="AL12" s="164">
        <f t="shared" si="66"/>
        <v>65.398489044557579</v>
      </c>
      <c r="AM12" s="164">
        <f t="shared" si="7"/>
        <v>2745612.2080000001</v>
      </c>
      <c r="AN12" s="164">
        <f t="shared" si="8"/>
        <v>2059209.156</v>
      </c>
      <c r="AO12" s="164">
        <f t="shared" si="9"/>
        <v>1593386.4172999999</v>
      </c>
      <c r="AP12" s="164">
        <f t="shared" si="67"/>
        <v>77.378561214011995</v>
      </c>
      <c r="AQ12" s="164">
        <f t="shared" si="68"/>
        <v>58.033920910508996</v>
      </c>
      <c r="AR12" s="164">
        <f t="shared" si="69"/>
        <v>-0.91665061585312912</v>
      </c>
      <c r="AS12" s="169">
        <f>AO12-AJ12</f>
        <v>-218814.02830000105</v>
      </c>
      <c r="AT12" s="172">
        <v>547761.03</v>
      </c>
      <c r="AU12" s="164">
        <v>527755.58659999992</v>
      </c>
      <c r="AV12" s="164">
        <v>427738.32200000004</v>
      </c>
      <c r="AW12" s="164">
        <f t="shared" si="44"/>
        <v>96.347778994062409</v>
      </c>
      <c r="AX12" s="164">
        <v>277714.2475000011</v>
      </c>
      <c r="AY12" s="164">
        <f t="shared" si="45"/>
        <v>64.926202123175926</v>
      </c>
      <c r="AZ12" s="164">
        <f t="shared" si="46"/>
        <v>50.699891428932261</v>
      </c>
      <c r="BA12" s="164">
        <v>555375.79599999997</v>
      </c>
      <c r="BB12" s="164">
        <v>416531.84699999995</v>
      </c>
      <c r="BC12" s="164">
        <v>326288.83860000002</v>
      </c>
      <c r="BD12" s="164">
        <f t="shared" si="47"/>
        <v>78.334667793120758</v>
      </c>
      <c r="BE12" s="164">
        <f t="shared" si="48"/>
        <v>58.751000844840576</v>
      </c>
      <c r="BF12" s="164">
        <f t="shared" si="10"/>
        <v>1.3901620566179957</v>
      </c>
      <c r="BG12" s="169">
        <f t="shared" si="49"/>
        <v>48574.591099998914</v>
      </c>
      <c r="BH12" s="172">
        <v>1630921.9493</v>
      </c>
      <c r="BI12" s="164">
        <v>1652175.3151000002</v>
      </c>
      <c r="BJ12" s="164">
        <v>1300667.0009499998</v>
      </c>
      <c r="BK12" s="164">
        <f t="shared" si="50"/>
        <v>101.3031503935012</v>
      </c>
      <c r="BL12" s="164">
        <v>1147947.628</v>
      </c>
      <c r="BM12" s="164">
        <f t="shared" si="12"/>
        <v>88.258380289616454</v>
      </c>
      <c r="BN12" s="164">
        <f t="shared" si="13"/>
        <v>70.386423365796574</v>
      </c>
      <c r="BO12" s="164">
        <v>1655219.8020000001</v>
      </c>
      <c r="BP12" s="164">
        <v>1241414.8514999999</v>
      </c>
      <c r="BQ12" s="164">
        <v>883408.58779999998</v>
      </c>
      <c r="BR12" s="164">
        <f t="shared" si="14"/>
        <v>71.161432194288523</v>
      </c>
      <c r="BS12" s="164">
        <f t="shared" si="15"/>
        <v>53.371074145716378</v>
      </c>
      <c r="BT12" s="161">
        <f t="shared" si="16"/>
        <v>1.4898231463761391</v>
      </c>
      <c r="BU12" s="184">
        <f t="shared" si="17"/>
        <v>-264539.04020000005</v>
      </c>
      <c r="BV12" s="186">
        <v>150742.9</v>
      </c>
      <c r="BW12" s="161">
        <v>134651.14300000001</v>
      </c>
      <c r="BX12" s="161">
        <v>113397.19999999998</v>
      </c>
      <c r="BY12" s="161">
        <f t="shared" si="18"/>
        <v>89.325031560358738</v>
      </c>
      <c r="BZ12" s="164">
        <v>106848.38799999998</v>
      </c>
      <c r="CA12" s="164">
        <f t="shared" si="71"/>
        <v>94.224890914414104</v>
      </c>
      <c r="CB12" s="164">
        <f t="shared" si="72"/>
        <v>70.881207672135787</v>
      </c>
      <c r="CC12" s="164">
        <v>142249.60999999999</v>
      </c>
      <c r="CD12" s="164">
        <v>106687.20749999999</v>
      </c>
      <c r="CE12" s="164">
        <v>120667.91</v>
      </c>
      <c r="CF12" s="164">
        <f t="shared" si="73"/>
        <v>113.10438507822039</v>
      </c>
      <c r="CG12" s="164">
        <f t="shared" si="74"/>
        <v>84.828288808665292</v>
      </c>
      <c r="CH12" s="164">
        <f t="shared" si="75"/>
        <v>-5.6342885800923455</v>
      </c>
      <c r="CI12" s="169">
        <f t="shared" si="76"/>
        <v>13819.522000000026</v>
      </c>
      <c r="CJ12" s="172">
        <v>82800</v>
      </c>
      <c r="CK12" s="164">
        <v>89572.4</v>
      </c>
      <c r="CL12" s="164">
        <v>49725</v>
      </c>
      <c r="CM12" s="164">
        <f t="shared" si="77"/>
        <v>108.1792270531401</v>
      </c>
      <c r="CN12" s="164">
        <v>65944.7</v>
      </c>
      <c r="CO12" s="164">
        <f t="shared" si="78"/>
        <v>132.61880341880342</v>
      </c>
      <c r="CP12" s="164">
        <f t="shared" si="79"/>
        <v>79.6433574879227</v>
      </c>
      <c r="CQ12" s="164">
        <v>71300</v>
      </c>
      <c r="CR12" s="164">
        <v>53475</v>
      </c>
      <c r="CS12" s="164">
        <v>70732.800000000003</v>
      </c>
      <c r="CT12" s="164">
        <f t="shared" si="23"/>
        <v>132.2726507713885</v>
      </c>
      <c r="CU12" s="164">
        <f t="shared" si="24"/>
        <v>99.204488078541374</v>
      </c>
      <c r="CV12" s="164">
        <f t="shared" si="25"/>
        <v>-13.888888888888886</v>
      </c>
      <c r="CW12" s="169">
        <f t="shared" si="26"/>
        <v>4788.1000000000058</v>
      </c>
      <c r="CX12" s="172">
        <v>358786.83380000002</v>
      </c>
      <c r="CY12" s="164">
        <v>334607.86050000001</v>
      </c>
      <c r="CZ12" s="164">
        <v>299111.49</v>
      </c>
      <c r="DA12" s="164">
        <f t="shared" si="27"/>
        <v>93.260908421885347</v>
      </c>
      <c r="DB12" s="162">
        <v>213745.48209999996</v>
      </c>
      <c r="DC12" s="162">
        <f t="shared" si="51"/>
        <v>71.460137522634099</v>
      </c>
      <c r="DD12" s="164">
        <f t="shared" si="52"/>
        <v>59.574505517989266</v>
      </c>
      <c r="DE12" s="162">
        <v>321467</v>
      </c>
      <c r="DF12" s="162">
        <v>241100.25</v>
      </c>
      <c r="DG12" s="164">
        <v>192288.28089999995</v>
      </c>
      <c r="DH12" s="229">
        <f t="shared" si="28"/>
        <v>79.754492539928918</v>
      </c>
      <c r="DI12" s="229">
        <f t="shared" si="29"/>
        <v>59.815869404946689</v>
      </c>
      <c r="DJ12" s="229">
        <f t="shared" si="30"/>
        <v>-10.40167316195425</v>
      </c>
      <c r="DK12" s="169">
        <f t="shared" si="31"/>
        <v>-21457.20120000001</v>
      </c>
      <c r="DL12" s="172">
        <v>709782</v>
      </c>
      <c r="DM12" s="164">
        <v>655985.53889999993</v>
      </c>
      <c r="DN12" s="164">
        <v>572939.91775000014</v>
      </c>
      <c r="DO12" s="164">
        <f t="shared" si="32"/>
        <v>92.420706484526221</v>
      </c>
      <c r="DP12" s="164">
        <v>443701.59820000007</v>
      </c>
      <c r="DQ12" s="164">
        <f t="shared" si="53"/>
        <v>77.442954218038508</v>
      </c>
      <c r="DR12" s="164">
        <f t="shared" si="54"/>
        <v>62.512376786111801</v>
      </c>
      <c r="DS12" s="164">
        <v>659069.71000000008</v>
      </c>
      <c r="DT12" s="164">
        <v>494302.28249999997</v>
      </c>
      <c r="DU12" s="164">
        <v>488870.3823</v>
      </c>
      <c r="DV12" s="164">
        <f t="shared" si="33"/>
        <v>98.901097487851473</v>
      </c>
      <c r="DW12" s="164">
        <f t="shared" si="34"/>
        <v>74.175823115888591</v>
      </c>
      <c r="DX12" s="163">
        <v>300315.90000000002</v>
      </c>
      <c r="DY12" s="163">
        <v>225236.92499999999</v>
      </c>
      <c r="DZ12" s="163">
        <v>239231.40929999997</v>
      </c>
      <c r="EA12" s="164">
        <f t="shared" si="55"/>
        <v>106.21322827063102</v>
      </c>
      <c r="EB12" s="164">
        <f t="shared" si="56"/>
        <v>79.659921202973251</v>
      </c>
      <c r="EC12" s="164">
        <f t="shared" si="35"/>
        <v>-7.1447698025590824</v>
      </c>
      <c r="ED12" s="169">
        <f t="shared" si="36"/>
        <v>45168.784099999932</v>
      </c>
    </row>
    <row r="13" spans="1:134" s="155" customFormat="1" ht="39" customHeight="1" x14ac:dyDescent="0.25">
      <c r="A13" s="167">
        <v>7</v>
      </c>
      <c r="B13" s="195" t="s">
        <v>50</v>
      </c>
      <c r="C13" s="164">
        <v>18818481.202100005</v>
      </c>
      <c r="D13" s="164">
        <v>16962451.7643</v>
      </c>
      <c r="E13" s="164">
        <v>8666370.1572166663</v>
      </c>
      <c r="F13" s="164">
        <f t="shared" si="37"/>
        <v>90.137198545051106</v>
      </c>
      <c r="G13" s="164">
        <v>11001439.7928</v>
      </c>
      <c r="H13" s="164">
        <f t="shared" ref="H13" si="92">G13/E13*100</f>
        <v>126.94403300600857</v>
      </c>
      <c r="I13" s="164">
        <f t="shared" si="39"/>
        <v>58.460827282768811</v>
      </c>
      <c r="J13" s="164">
        <v>22083023.902000003</v>
      </c>
      <c r="K13" s="164">
        <v>12669134.005483333</v>
      </c>
      <c r="L13" s="164">
        <v>12593989.583700001</v>
      </c>
      <c r="M13" s="164">
        <f t="shared" si="58"/>
        <v>99.406870100586133</v>
      </c>
      <c r="N13" s="164">
        <f t="shared" si="59"/>
        <v>57.030185900217212</v>
      </c>
      <c r="O13" s="164">
        <f t="shared" si="85"/>
        <v>17.347535461765645</v>
      </c>
      <c r="P13" s="164">
        <f>L13-G13</f>
        <v>1592549.7909000013</v>
      </c>
      <c r="Q13" s="168">
        <v>8221283.6147111664</v>
      </c>
      <c r="R13" s="172">
        <v>7153652.4170000004</v>
      </c>
      <c r="S13" s="164">
        <v>7253876.6204999993</v>
      </c>
      <c r="T13" s="164">
        <v>4797073.8332500001</v>
      </c>
      <c r="U13" s="164">
        <f t="shared" si="61"/>
        <v>101.40102143153931</v>
      </c>
      <c r="V13" s="164">
        <v>4780747.7618000004</v>
      </c>
      <c r="W13" s="164">
        <f>V13/T13*100</f>
        <v>99.659666037724108</v>
      </c>
      <c r="X13" s="164">
        <f>V13/R13*100</f>
        <v>66.829466727220222</v>
      </c>
      <c r="Y13" s="164">
        <v>8073417.8590000011</v>
      </c>
      <c r="Z13" s="164">
        <v>5548624.4663166674</v>
      </c>
      <c r="AA13" s="164">
        <v>5427249.3352000006</v>
      </c>
      <c r="AB13" s="164">
        <f t="shared" si="42"/>
        <v>97.812518546650921</v>
      </c>
      <c r="AC13" s="164">
        <f t="shared" si="43"/>
        <v>67.223689272442002</v>
      </c>
      <c r="AD13" s="164">
        <f>Y13/R13*100-100</f>
        <v>12.857284480502045</v>
      </c>
      <c r="AE13" s="164">
        <f>AA13-V13</f>
        <v>646501.57340000011</v>
      </c>
      <c r="AF13" s="172">
        <f t="shared" si="3"/>
        <v>4161037.1</v>
      </c>
      <c r="AG13" s="164">
        <f t="shared" si="4"/>
        <v>4654813.0203999989</v>
      </c>
      <c r="AH13" s="164">
        <f t="shared" si="5"/>
        <v>2841886.4950000001</v>
      </c>
      <c r="AI13" s="164">
        <f t="shared" si="64"/>
        <v>111.86665507981168</v>
      </c>
      <c r="AJ13" s="164">
        <f t="shared" si="6"/>
        <v>2981143.0418999996</v>
      </c>
      <c r="AK13" s="164">
        <f t="shared" si="65"/>
        <v>104.90014457456365</v>
      </c>
      <c r="AL13" s="164">
        <f t="shared" si="66"/>
        <v>71.644231239851237</v>
      </c>
      <c r="AM13" s="164">
        <f t="shared" si="7"/>
        <v>4905008.659</v>
      </c>
      <c r="AN13" s="164">
        <f t="shared" si="8"/>
        <v>3387078.1796499994</v>
      </c>
      <c r="AO13" s="164">
        <f t="shared" si="9"/>
        <v>3518506.4494000007</v>
      </c>
      <c r="AP13" s="164">
        <f t="shared" si="67"/>
        <v>103.88028450419714</v>
      </c>
      <c r="AQ13" s="164">
        <f t="shared" si="68"/>
        <v>71.732930439256961</v>
      </c>
      <c r="AR13" s="164">
        <f t="shared" si="69"/>
        <v>17.879474302211818</v>
      </c>
      <c r="AS13" s="169">
        <f t="shared" si="88"/>
        <v>537363.40750000114</v>
      </c>
      <c r="AT13" s="172">
        <v>1592459.3</v>
      </c>
      <c r="AU13" s="164">
        <v>1664496.0990000004</v>
      </c>
      <c r="AV13" s="164">
        <v>981412</v>
      </c>
      <c r="AW13" s="164">
        <f t="shared" si="44"/>
        <v>104.52361947335172</v>
      </c>
      <c r="AX13" s="164">
        <v>942900.31759999972</v>
      </c>
      <c r="AY13" s="164">
        <f t="shared" si="45"/>
        <v>96.075890410958877</v>
      </c>
      <c r="AZ13" s="164">
        <f t="shared" si="46"/>
        <v>59.21032440829098</v>
      </c>
      <c r="BA13" s="164">
        <v>1899240.5590000004</v>
      </c>
      <c r="BB13" s="164">
        <v>1285980.1513166665</v>
      </c>
      <c r="BC13" s="164">
        <v>1156278.7579999999</v>
      </c>
      <c r="BD13" s="164">
        <f t="shared" si="47"/>
        <v>89.914199438936109</v>
      </c>
      <c r="BE13" s="164">
        <f t="shared" si="48"/>
        <v>60.881111269486098</v>
      </c>
      <c r="BF13" s="164">
        <f t="shared" si="10"/>
        <v>19.264621645275355</v>
      </c>
      <c r="BG13" s="169">
        <f t="shared" si="49"/>
        <v>213378.4404000002</v>
      </c>
      <c r="BH13" s="172">
        <v>1859001.7</v>
      </c>
      <c r="BI13" s="164">
        <v>2205931.6740999995</v>
      </c>
      <c r="BJ13" s="164">
        <v>1339726.2749999999</v>
      </c>
      <c r="BK13" s="164">
        <f t="shared" si="50"/>
        <v>118.66216551066088</v>
      </c>
      <c r="BL13" s="164">
        <v>1470175.128</v>
      </c>
      <c r="BM13" s="164">
        <f t="shared" si="12"/>
        <v>109.73697802560454</v>
      </c>
      <c r="BN13" s="164">
        <f t="shared" si="13"/>
        <v>79.08411961107943</v>
      </c>
      <c r="BO13" s="164">
        <v>1987659.2999999998</v>
      </c>
      <c r="BP13" s="164">
        <v>1358233.855</v>
      </c>
      <c r="BQ13" s="164">
        <v>1349293.5281000002</v>
      </c>
      <c r="BR13" s="164">
        <f t="shared" si="14"/>
        <v>99.341768218551749</v>
      </c>
      <c r="BS13" s="164">
        <f t="shared" si="15"/>
        <v>67.883541616010362</v>
      </c>
      <c r="BT13" s="161">
        <f t="shared" si="16"/>
        <v>6.9207897980943187</v>
      </c>
      <c r="BU13" s="184">
        <f t="shared" si="17"/>
        <v>-120881.5998999998</v>
      </c>
      <c r="BV13" s="186">
        <v>339666.1</v>
      </c>
      <c r="BW13" s="161">
        <v>361213.02100000001</v>
      </c>
      <c r="BX13" s="161">
        <v>243223.57500000001</v>
      </c>
      <c r="BY13" s="161">
        <f t="shared" si="18"/>
        <v>106.34355945441716</v>
      </c>
      <c r="BZ13" s="164">
        <v>288541.41200000001</v>
      </c>
      <c r="CA13" s="164">
        <f t="shared" si="71"/>
        <v>118.63217288866838</v>
      </c>
      <c r="CB13" s="164">
        <f t="shared" si="72"/>
        <v>84.948545645267529</v>
      </c>
      <c r="CC13" s="164">
        <v>590847.39999999991</v>
      </c>
      <c r="CD13" s="164">
        <v>443135.55</v>
      </c>
      <c r="CE13" s="164">
        <v>727255.34580000001</v>
      </c>
      <c r="CF13" s="164">
        <f t="shared" si="73"/>
        <v>164.11577581622598</v>
      </c>
      <c r="CG13" s="164">
        <f t="shared" si="74"/>
        <v>123.0868318621695</v>
      </c>
      <c r="CH13" s="164">
        <f t="shared" si="75"/>
        <v>73.949475676259681</v>
      </c>
      <c r="CI13" s="169">
        <f t="shared" si="76"/>
        <v>438713.9338</v>
      </c>
      <c r="CJ13" s="172">
        <v>96500</v>
      </c>
      <c r="CK13" s="164">
        <v>114299.02</v>
      </c>
      <c r="CL13" s="164">
        <v>83637.01999999999</v>
      </c>
      <c r="CM13" s="164">
        <f t="shared" si="77"/>
        <v>118.44458031088084</v>
      </c>
      <c r="CN13" s="164">
        <v>83637.01999999999</v>
      </c>
      <c r="CO13" s="164">
        <f t="shared" si="78"/>
        <v>100</v>
      </c>
      <c r="CP13" s="164">
        <f t="shared" si="79"/>
        <v>86.670487046632118</v>
      </c>
      <c r="CQ13" s="164">
        <v>116500</v>
      </c>
      <c r="CR13" s="164">
        <v>87375</v>
      </c>
      <c r="CS13" s="164">
        <v>92536.7</v>
      </c>
      <c r="CT13" s="164">
        <f t="shared" si="23"/>
        <v>105.90752503576537</v>
      </c>
      <c r="CU13" s="164">
        <f t="shared" si="24"/>
        <v>79.430643776824027</v>
      </c>
      <c r="CV13" s="164">
        <f t="shared" si="25"/>
        <v>20.725388601036272</v>
      </c>
      <c r="CW13" s="169">
        <f t="shared" si="26"/>
        <v>8899.6800000000076</v>
      </c>
      <c r="CX13" s="172">
        <v>273410</v>
      </c>
      <c r="CY13" s="164">
        <v>308873.20630000002</v>
      </c>
      <c r="CZ13" s="164">
        <v>193887.625</v>
      </c>
      <c r="DA13" s="164">
        <f t="shared" si="27"/>
        <v>112.97070564353902</v>
      </c>
      <c r="DB13" s="162">
        <v>195889.1643</v>
      </c>
      <c r="DC13" s="162">
        <f t="shared" si="51"/>
        <v>101.03231926225307</v>
      </c>
      <c r="DD13" s="164">
        <f t="shared" si="52"/>
        <v>71.646671409238877</v>
      </c>
      <c r="DE13" s="162">
        <v>310761.39999999997</v>
      </c>
      <c r="DF13" s="162">
        <v>212353.62333333329</v>
      </c>
      <c r="DG13" s="164">
        <v>193142.11749999999</v>
      </c>
      <c r="DH13" s="229">
        <f t="shared" si="28"/>
        <v>90.953059556145718</v>
      </c>
      <c r="DI13" s="229">
        <f t="shared" si="29"/>
        <v>62.151257363366241</v>
      </c>
      <c r="DJ13" s="229">
        <f t="shared" si="30"/>
        <v>13.661314509344933</v>
      </c>
      <c r="DK13" s="169">
        <f t="shared" si="31"/>
        <v>-2747.046800000011</v>
      </c>
      <c r="DL13" s="172">
        <v>1541218.0999999999</v>
      </c>
      <c r="DM13" s="164">
        <v>1522845.7437</v>
      </c>
      <c r="DN13" s="164">
        <v>1131831.6516666666</v>
      </c>
      <c r="DO13" s="164">
        <f t="shared" si="32"/>
        <v>98.807932744885377</v>
      </c>
      <c r="DP13" s="164">
        <v>1019138.6363</v>
      </c>
      <c r="DQ13" s="164">
        <f t="shared" si="53"/>
        <v>90.043305892645634</v>
      </c>
      <c r="DR13" s="164">
        <f t="shared" si="54"/>
        <v>66.125529949330343</v>
      </c>
      <c r="DS13" s="164">
        <v>1798070</v>
      </c>
      <c r="DT13" s="164">
        <v>1228681.1666666663</v>
      </c>
      <c r="DU13" s="164">
        <v>1243186.7277000002</v>
      </c>
      <c r="DV13" s="250">
        <f t="shared" si="33"/>
        <v>101.18057974899106</v>
      </c>
      <c r="DW13" s="250">
        <f t="shared" si="34"/>
        <v>69.140062828477213</v>
      </c>
      <c r="DX13" s="163">
        <v>643817.60000000009</v>
      </c>
      <c r="DY13" s="163">
        <v>439942.02666666667</v>
      </c>
      <c r="DZ13" s="163">
        <v>455162.25770000002</v>
      </c>
      <c r="EA13" s="164">
        <f t="shared" si="55"/>
        <v>103.45959924507628</v>
      </c>
      <c r="EB13" s="164">
        <f t="shared" si="56"/>
        <v>70.697392817468796</v>
      </c>
      <c r="EC13" s="164">
        <f t="shared" si="35"/>
        <v>16.665512817426702</v>
      </c>
      <c r="ED13" s="249">
        <f>DU13-DP13</f>
        <v>224048.09140000015</v>
      </c>
    </row>
    <row r="14" spans="1:134" s="155" customFormat="1" ht="39" customHeight="1" x14ac:dyDescent="0.25">
      <c r="A14" s="167">
        <v>8</v>
      </c>
      <c r="B14" s="195" t="s">
        <v>51</v>
      </c>
      <c r="C14" s="164">
        <v>16231553.627</v>
      </c>
      <c r="D14" s="164">
        <v>14863740.703200001</v>
      </c>
      <c r="E14" s="164">
        <v>12085599.574587302</v>
      </c>
      <c r="F14" s="164">
        <f t="shared" si="37"/>
        <v>91.573123835017597</v>
      </c>
      <c r="G14" s="164">
        <v>10883947.541000001</v>
      </c>
      <c r="H14" s="164">
        <f t="shared" ref="H14" si="93">G14/E14*100</f>
        <v>90.057158305045576</v>
      </c>
      <c r="I14" s="164">
        <f t="shared" si="39"/>
        <v>67.054256118128777</v>
      </c>
      <c r="J14" s="164">
        <v>17256719.59004043</v>
      </c>
      <c r="K14" s="164">
        <v>13444798.135925543</v>
      </c>
      <c r="L14" s="164">
        <v>11886754.790800001</v>
      </c>
      <c r="M14" s="164">
        <f t="shared" si="58"/>
        <v>88.411552710766784</v>
      </c>
      <c r="N14" s="164">
        <f t="shared" si="59"/>
        <v>68.881891073088667</v>
      </c>
      <c r="O14" s="164">
        <f t="shared" si="85"/>
        <v>6.3158831655839833</v>
      </c>
      <c r="P14" s="164">
        <f t="shared" si="81"/>
        <v>1002807.2498000003</v>
      </c>
      <c r="Q14" s="168">
        <v>9352061.2650404312</v>
      </c>
      <c r="R14" s="172">
        <v>4888302.2560000001</v>
      </c>
      <c r="S14" s="164">
        <v>4786539.3097999999</v>
      </c>
      <c r="T14" s="164">
        <v>3824249.066587301</v>
      </c>
      <c r="U14" s="164">
        <f t="shared" si="61"/>
        <v>97.91823539399401</v>
      </c>
      <c r="V14" s="164">
        <v>3450126.3929999997</v>
      </c>
      <c r="W14" s="164">
        <f t="shared" si="40"/>
        <v>90.217094465524383</v>
      </c>
      <c r="X14" s="164">
        <f t="shared" si="41"/>
        <v>70.579236150245123</v>
      </c>
      <c r="Y14" s="164">
        <v>4302011.0580000002</v>
      </c>
      <c r="Z14" s="164">
        <v>3065667.9201452178</v>
      </c>
      <c r="AA14" s="164">
        <v>2729070.3300000005</v>
      </c>
      <c r="AB14" s="164">
        <f t="shared" si="42"/>
        <v>89.020415814336701</v>
      </c>
      <c r="AC14" s="164">
        <f t="shared" si="43"/>
        <v>63.437083103843584</v>
      </c>
      <c r="AD14" s="164">
        <f t="shared" si="62"/>
        <v>-11.993759127320217</v>
      </c>
      <c r="AE14" s="164">
        <f t="shared" si="63"/>
        <v>-721056.06299999915</v>
      </c>
      <c r="AF14" s="172">
        <f t="shared" si="3"/>
        <v>2877633.2979999995</v>
      </c>
      <c r="AG14" s="164">
        <f t="shared" si="4"/>
        <v>2805905.3824000005</v>
      </c>
      <c r="AH14" s="164">
        <f t="shared" si="5"/>
        <v>2119268.523269841</v>
      </c>
      <c r="AI14" s="164">
        <f t="shared" si="64"/>
        <v>97.507399026489892</v>
      </c>
      <c r="AJ14" s="164">
        <f t="shared" si="6"/>
        <v>1726668.8203999999</v>
      </c>
      <c r="AK14" s="164">
        <f t="shared" si="65"/>
        <v>81.47475421075498</v>
      </c>
      <c r="AL14" s="164">
        <f t="shared" si="66"/>
        <v>60.003087314845217</v>
      </c>
      <c r="AM14" s="164">
        <f t="shared" si="7"/>
        <v>3215581.66</v>
      </c>
      <c r="AN14" s="164">
        <f t="shared" si="8"/>
        <v>2245682.7260977868</v>
      </c>
      <c r="AO14" s="164">
        <f t="shared" si="9"/>
        <v>1810393.7294999999</v>
      </c>
      <c r="AP14" s="164">
        <f t="shared" si="67"/>
        <v>80.616629787495967</v>
      </c>
      <c r="AQ14" s="164">
        <f>AO14/AM14*100</f>
        <v>56.300660997674676</v>
      </c>
      <c r="AR14" s="164">
        <f t="shared" si="69"/>
        <v>11.743968984334458</v>
      </c>
      <c r="AS14" s="169">
        <f t="shared" si="70"/>
        <v>83724.909100000048</v>
      </c>
      <c r="AT14" s="172">
        <v>702521.16499999992</v>
      </c>
      <c r="AU14" s="164">
        <v>638325.66610000003</v>
      </c>
      <c r="AV14" s="164">
        <v>513697.97767857148</v>
      </c>
      <c r="AW14" s="164">
        <f t="shared" si="44"/>
        <v>90.862125997300041</v>
      </c>
      <c r="AX14" s="164">
        <v>351030.36989999999</v>
      </c>
      <c r="AY14" s="164">
        <f t="shared" si="45"/>
        <v>68.333998799513466</v>
      </c>
      <c r="AZ14" s="164">
        <f t="shared" si="46"/>
        <v>49.967230510414588</v>
      </c>
      <c r="BA14" s="164">
        <v>846821.73900000006</v>
      </c>
      <c r="BB14" s="164">
        <v>604323.79498814233</v>
      </c>
      <c r="BC14" s="164">
        <v>434932.28369999997</v>
      </c>
      <c r="BD14" s="164">
        <f t="shared" si="47"/>
        <v>71.970074206416768</v>
      </c>
      <c r="BE14" s="164">
        <f t="shared" si="48"/>
        <v>51.360547759863294</v>
      </c>
      <c r="BF14" s="164">
        <f t="shared" si="10"/>
        <v>20.54038813193624</v>
      </c>
      <c r="BG14" s="169">
        <f t="shared" si="49"/>
        <v>83901.91379999998</v>
      </c>
      <c r="BH14" s="172">
        <v>1529642.9469999999</v>
      </c>
      <c r="BI14" s="164">
        <v>1515301.3561000002</v>
      </c>
      <c r="BJ14" s="164">
        <v>1137718.3392420635</v>
      </c>
      <c r="BK14" s="164">
        <f t="shared" si="50"/>
        <v>99.062422317042873</v>
      </c>
      <c r="BL14" s="164">
        <v>939030.2095</v>
      </c>
      <c r="BM14" s="164">
        <f t="shared" si="12"/>
        <v>82.536263775581958</v>
      </c>
      <c r="BN14" s="164">
        <f t="shared" si="13"/>
        <v>61.388849688201134</v>
      </c>
      <c r="BO14" s="164">
        <v>1727467.5650000002</v>
      </c>
      <c r="BP14" s="164">
        <v>1169076.1317104348</v>
      </c>
      <c r="BQ14" s="164">
        <v>906456.89469999995</v>
      </c>
      <c r="BR14" s="164">
        <f t="shared" si="14"/>
        <v>77.536173232259415</v>
      </c>
      <c r="BS14" s="164">
        <f t="shared" si="15"/>
        <v>52.473164363002077</v>
      </c>
      <c r="BT14" s="161">
        <f t="shared" si="16"/>
        <v>12.93273168015989</v>
      </c>
      <c r="BU14" s="184">
        <f t="shared" si="17"/>
        <v>-32573.314800000051</v>
      </c>
      <c r="BV14" s="186">
        <v>171843</v>
      </c>
      <c r="BW14" s="161">
        <v>179190.93649999998</v>
      </c>
      <c r="BX14" s="161">
        <v>120189.32292857143</v>
      </c>
      <c r="BY14" s="161">
        <f t="shared" si="18"/>
        <v>104.2759591603964</v>
      </c>
      <c r="BZ14" s="164">
        <v>132713.95550000001</v>
      </c>
      <c r="CA14" s="164">
        <f t="shared" si="71"/>
        <v>110.42075308043127</v>
      </c>
      <c r="CB14" s="164">
        <f t="shared" si="72"/>
        <v>77.22977107010469</v>
      </c>
      <c r="CC14" s="164">
        <v>178059.86299999998</v>
      </c>
      <c r="CD14" s="164">
        <v>132401.67052964427</v>
      </c>
      <c r="CE14" s="164">
        <v>150771.10489999998</v>
      </c>
      <c r="CF14" s="164">
        <f t="shared" si="73"/>
        <v>113.87402009119127</v>
      </c>
      <c r="CG14" s="164">
        <f t="shared" si="74"/>
        <v>84.674391162482237</v>
      </c>
      <c r="CH14" s="164">
        <f t="shared" si="75"/>
        <v>3.6177574879395564</v>
      </c>
      <c r="CI14" s="169">
        <f t="shared" si="76"/>
        <v>18057.149399999966</v>
      </c>
      <c r="CJ14" s="172">
        <v>66450</v>
      </c>
      <c r="CK14" s="164">
        <v>81177.716</v>
      </c>
      <c r="CL14" s="164">
        <v>45073.015873015873</v>
      </c>
      <c r="CM14" s="164">
        <f t="shared" si="77"/>
        <v>122.1636057185854</v>
      </c>
      <c r="CN14" s="164">
        <v>61120.815999999999</v>
      </c>
      <c r="CO14" s="164">
        <f t="shared" si="78"/>
        <v>135.60400788843498</v>
      </c>
      <c r="CP14" s="164">
        <f t="shared" si="79"/>
        <v>91.980159518434917</v>
      </c>
      <c r="CQ14" s="164">
        <v>69550</v>
      </c>
      <c r="CR14" s="164">
        <v>51394.565217391304</v>
      </c>
      <c r="CS14" s="164">
        <v>58955.8</v>
      </c>
      <c r="CT14" s="164">
        <f t="shared" si="23"/>
        <v>114.7121290950236</v>
      </c>
      <c r="CU14" s="164">
        <f t="shared" si="24"/>
        <v>84.767505391804463</v>
      </c>
      <c r="CV14" s="164">
        <f t="shared" si="25"/>
        <v>4.6651617757712529</v>
      </c>
      <c r="CW14" s="169">
        <f t="shared" si="26"/>
        <v>-2165.015999999996</v>
      </c>
      <c r="CX14" s="172">
        <v>407176.18599999999</v>
      </c>
      <c r="CY14" s="164">
        <v>391909.70770000003</v>
      </c>
      <c r="CZ14" s="164">
        <v>302589.8675476191</v>
      </c>
      <c r="DA14" s="164">
        <f t="shared" si="27"/>
        <v>96.250645586625751</v>
      </c>
      <c r="DB14" s="162">
        <v>242773.46949999998</v>
      </c>
      <c r="DC14" s="162">
        <f t="shared" si="51"/>
        <v>80.231856891835378</v>
      </c>
      <c r="DD14" s="164">
        <f t="shared" si="52"/>
        <v>59.62369063990397</v>
      </c>
      <c r="DE14" s="162">
        <v>393682.49300000002</v>
      </c>
      <c r="DF14" s="162">
        <v>288486.56365217391</v>
      </c>
      <c r="DG14" s="164">
        <v>259277.64620000002</v>
      </c>
      <c r="DH14" s="229">
        <f t="shared" si="28"/>
        <v>89.875120323665797</v>
      </c>
      <c r="DI14" s="229">
        <f t="shared" si="29"/>
        <v>65.85958248338973</v>
      </c>
      <c r="DJ14" s="229">
        <f t="shared" si="30"/>
        <v>-3.3139691032913134</v>
      </c>
      <c r="DK14" s="169">
        <f t="shared" si="31"/>
        <v>16504.17670000004</v>
      </c>
      <c r="DL14" s="172">
        <v>763897.20000000007</v>
      </c>
      <c r="DM14" s="164">
        <v>726635.26239999989</v>
      </c>
      <c r="DN14" s="164">
        <v>565096.77182539681</v>
      </c>
      <c r="DO14" s="164">
        <f t="shared" si="32"/>
        <v>95.122126694534273</v>
      </c>
      <c r="DP14" s="164">
        <v>493011.27940000006</v>
      </c>
      <c r="DQ14" s="164">
        <f t="shared" si="53"/>
        <v>87.243690635049376</v>
      </c>
      <c r="DR14" s="164">
        <f t="shared" si="54"/>
        <v>64.538956210338256</v>
      </c>
      <c r="DS14" s="164">
        <v>793962.1</v>
      </c>
      <c r="DT14" s="164">
        <v>585237.63715415017</v>
      </c>
      <c r="DU14" s="164">
        <v>559670.62310000008</v>
      </c>
      <c r="DV14" s="164">
        <f t="shared" si="33"/>
        <v>95.631344870696381</v>
      </c>
      <c r="DW14" s="164">
        <f t="shared" si="34"/>
        <v>70.490848757138423</v>
      </c>
      <c r="DX14" s="163">
        <v>351577.69999999995</v>
      </c>
      <c r="DY14" s="163">
        <v>260890.60395256919</v>
      </c>
      <c r="DZ14" s="163">
        <v>232498.44130000001</v>
      </c>
      <c r="EA14" s="164">
        <f t="shared" si="55"/>
        <v>89.117215329943051</v>
      </c>
      <c r="EB14" s="164">
        <f t="shared" si="56"/>
        <v>66.13003080115719</v>
      </c>
      <c r="EC14" s="164">
        <f t="shared" si="35"/>
        <v>3.9357259065748451</v>
      </c>
      <c r="ED14" s="169">
        <f t="shared" si="36"/>
        <v>66659.343700000027</v>
      </c>
    </row>
    <row r="15" spans="1:134" s="155" customFormat="1" ht="39" customHeight="1" x14ac:dyDescent="0.25">
      <c r="A15" s="167">
        <v>9</v>
      </c>
      <c r="B15" s="195" t="s">
        <v>52</v>
      </c>
      <c r="C15" s="164">
        <v>19936447.321200002</v>
      </c>
      <c r="D15" s="164">
        <v>15144565.612300001</v>
      </c>
      <c r="E15" s="164">
        <v>14536671.974025</v>
      </c>
      <c r="F15" s="164">
        <f t="shared" si="37"/>
        <v>75.964214527809006</v>
      </c>
      <c r="G15" s="164">
        <v>9089270.0145999994</v>
      </c>
      <c r="H15" s="164">
        <f t="shared" ref="H15" si="94">G15/E15*100</f>
        <v>62.526484953648634</v>
      </c>
      <c r="I15" s="164">
        <f t="shared" si="39"/>
        <v>45.59122228830941</v>
      </c>
      <c r="J15" s="164">
        <v>18653109.487999998</v>
      </c>
      <c r="K15" s="164">
        <v>4663277.3719999995</v>
      </c>
      <c r="L15" s="164">
        <v>9022185.6669999994</v>
      </c>
      <c r="M15" s="164">
        <f t="shared" si="58"/>
        <v>193.4730651273814</v>
      </c>
      <c r="N15" s="164">
        <f t="shared" si="59"/>
        <v>48.368266281845351</v>
      </c>
      <c r="O15" s="164">
        <f>J15/C15*100-100</f>
        <v>-6.4371440534208375</v>
      </c>
      <c r="P15" s="164">
        <f t="shared" si="81"/>
        <v>-67084.347599999979</v>
      </c>
      <c r="Q15" s="168">
        <v>6682240.3970998963</v>
      </c>
      <c r="R15" s="172">
        <v>4278075.1881999997</v>
      </c>
      <c r="S15" s="164">
        <v>4451261.3028999995</v>
      </c>
      <c r="T15" s="164">
        <v>3305163.5091000004</v>
      </c>
      <c r="U15" s="164">
        <f t="shared" si="61"/>
        <v>104.04822512651694</v>
      </c>
      <c r="V15" s="164">
        <v>3132374.0546000004</v>
      </c>
      <c r="W15" s="164">
        <f t="shared" si="40"/>
        <v>94.772135961677407</v>
      </c>
      <c r="X15" s="164">
        <f t="shared" si="41"/>
        <v>73.219238017131417</v>
      </c>
      <c r="Y15" s="164">
        <v>3571907.8989999997</v>
      </c>
      <c r="Z15" s="164">
        <v>2380717.3903615382</v>
      </c>
      <c r="AA15" s="164">
        <v>2458186.0041999999</v>
      </c>
      <c r="AB15" s="164">
        <f t="shared" si="42"/>
        <v>103.25400293844609</v>
      </c>
      <c r="AC15" s="164">
        <f t="shared" si="43"/>
        <v>68.819971670831706</v>
      </c>
      <c r="AD15" s="164">
        <f t="shared" si="62"/>
        <v>-16.506659143060077</v>
      </c>
      <c r="AE15" s="164">
        <f>AA15-V15</f>
        <v>-674188.05040000053</v>
      </c>
      <c r="AF15" s="172">
        <f t="shared" si="3"/>
        <v>2363914.1159999995</v>
      </c>
      <c r="AG15" s="164">
        <f t="shared" si="4"/>
        <v>2427764.1385999997</v>
      </c>
      <c r="AH15" s="164">
        <f t="shared" si="5"/>
        <v>1623800.4962500001</v>
      </c>
      <c r="AI15" s="164">
        <f t="shared" si="64"/>
        <v>102.70102971033658</v>
      </c>
      <c r="AJ15" s="164">
        <f t="shared" si="6"/>
        <v>1468349.2750000004</v>
      </c>
      <c r="AK15" s="164">
        <f t="shared" si="65"/>
        <v>90.42670441294986</v>
      </c>
      <c r="AL15" s="164">
        <f t="shared" si="66"/>
        <v>62.11517013505582</v>
      </c>
      <c r="AM15" s="164">
        <f t="shared" si="7"/>
        <v>2439259.9209999992</v>
      </c>
      <c r="AN15" s="164">
        <f t="shared" si="8"/>
        <v>1521654.7589615383</v>
      </c>
      <c r="AO15" s="164">
        <f t="shared" si="9"/>
        <v>1576525.0052999998</v>
      </c>
      <c r="AP15" s="164">
        <f t="shared" si="67"/>
        <v>103.6059589742885</v>
      </c>
      <c r="AQ15" s="164">
        <f t="shared" si="68"/>
        <v>64.631283928679792</v>
      </c>
      <c r="AR15" s="164">
        <f t="shared" si="69"/>
        <v>3.1873325892013895</v>
      </c>
      <c r="AS15" s="169">
        <f t="shared" si="70"/>
        <v>108175.73029999947</v>
      </c>
      <c r="AT15" s="172">
        <v>326473.95799999952</v>
      </c>
      <c r="AU15" s="164">
        <v>287053.92459999991</v>
      </c>
      <c r="AV15" s="164">
        <v>198962.39475000004</v>
      </c>
      <c r="AW15" s="164">
        <f t="shared" si="44"/>
        <v>87.925519805166303</v>
      </c>
      <c r="AX15" s="164">
        <v>133966.84040000057</v>
      </c>
      <c r="AY15" s="164">
        <f>AX15/AV15*100</f>
        <v>67.332744244625928</v>
      </c>
      <c r="AZ15" s="164">
        <f t="shared" si="46"/>
        <v>41.034464500841068</v>
      </c>
      <c r="BA15" s="164">
        <v>331988.15799999947</v>
      </c>
      <c r="BB15" s="164">
        <v>165854.10449999978</v>
      </c>
      <c r="BC15" s="164">
        <v>180244.33879999985</v>
      </c>
      <c r="BD15" s="164">
        <f t="shared" si="47"/>
        <v>108.67644146847152</v>
      </c>
      <c r="BE15" s="164">
        <f t="shared" si="48"/>
        <v>54.292400031931301</v>
      </c>
      <c r="BF15" s="164">
        <f t="shared" si="10"/>
        <v>1.6890168005375727</v>
      </c>
      <c r="BG15" s="169">
        <f>BC15-AX15</f>
        <v>46277.498399999284</v>
      </c>
      <c r="BH15" s="172">
        <v>755757.69499999983</v>
      </c>
      <c r="BI15" s="164">
        <v>876559.91319999995</v>
      </c>
      <c r="BJ15" s="164">
        <v>486023.32274999999</v>
      </c>
      <c r="BK15" s="164">
        <f t="shared" si="50"/>
        <v>115.98425249246058</v>
      </c>
      <c r="BL15" s="164">
        <v>464974.94910000003</v>
      </c>
      <c r="BM15" s="164">
        <f t="shared" si="12"/>
        <v>95.669266748166564</v>
      </c>
      <c r="BN15" s="164">
        <f t="shared" si="13"/>
        <v>61.524342018112051</v>
      </c>
      <c r="BO15" s="164">
        <v>800429.04299999995</v>
      </c>
      <c r="BP15" s="164">
        <v>420770.826</v>
      </c>
      <c r="BQ15" s="164">
        <v>494388.19449999998</v>
      </c>
      <c r="BR15" s="164">
        <f t="shared" si="14"/>
        <v>117.4958347753891</v>
      </c>
      <c r="BS15" s="164">
        <f t="shared" si="15"/>
        <v>61.765399297236648</v>
      </c>
      <c r="BT15" s="161">
        <f t="shared" si="16"/>
        <v>5.9108029326780667</v>
      </c>
      <c r="BU15" s="184">
        <f t="shared" si="17"/>
        <v>29413.245399999956</v>
      </c>
      <c r="BV15" s="186">
        <v>102930.28</v>
      </c>
      <c r="BW15" s="161">
        <v>95551.257999999987</v>
      </c>
      <c r="BX15" s="161">
        <v>82201.391499999998</v>
      </c>
      <c r="BY15" s="161">
        <f t="shared" si="18"/>
        <v>92.831048356227129</v>
      </c>
      <c r="BZ15" s="164">
        <v>82201.391499999998</v>
      </c>
      <c r="CA15" s="164">
        <f t="shared" si="71"/>
        <v>100</v>
      </c>
      <c r="CB15" s="164">
        <f t="shared" si="72"/>
        <v>79.861233739964561</v>
      </c>
      <c r="CC15" s="164">
        <v>113842.94</v>
      </c>
      <c r="CD15" s="164">
        <v>85258.455000000002</v>
      </c>
      <c r="CE15" s="164">
        <v>99603.848999999987</v>
      </c>
      <c r="CF15" s="164">
        <f t="shared" si="73"/>
        <v>116.82577288082452</v>
      </c>
      <c r="CG15" s="164">
        <f t="shared" si="74"/>
        <v>87.492337249898839</v>
      </c>
      <c r="CH15" s="164">
        <f t="shared" si="75"/>
        <v>10.601991950279356</v>
      </c>
      <c r="CI15" s="169">
        <f t="shared" si="76"/>
        <v>17402.45749999999</v>
      </c>
      <c r="CJ15" s="172">
        <v>37911.675999999999</v>
      </c>
      <c r="CK15" s="164">
        <v>45877.600000000006</v>
      </c>
      <c r="CL15" s="164">
        <v>28502.757000000001</v>
      </c>
      <c r="CM15" s="164">
        <f t="shared" si="77"/>
        <v>121.01179594381426</v>
      </c>
      <c r="CN15" s="164">
        <v>33127.199999999997</v>
      </c>
      <c r="CO15" s="164">
        <f t="shared" si="78"/>
        <v>116.22454627810212</v>
      </c>
      <c r="CP15" s="164">
        <f t="shared" si="79"/>
        <v>87.379940681071446</v>
      </c>
      <c r="CQ15" s="164">
        <v>46150</v>
      </c>
      <c r="CR15" s="164">
        <v>30625</v>
      </c>
      <c r="CS15" s="164">
        <v>36894.899999999994</v>
      </c>
      <c r="CT15" s="164">
        <f t="shared" si="23"/>
        <v>120.47314285714283</v>
      </c>
      <c r="CU15" s="164">
        <f t="shared" si="24"/>
        <v>79.945612134344515</v>
      </c>
      <c r="CV15" s="164">
        <f t="shared" si="25"/>
        <v>21.730308098222821</v>
      </c>
      <c r="CW15" s="169">
        <f t="shared" si="26"/>
        <v>3767.6999999999971</v>
      </c>
      <c r="CX15" s="172">
        <v>1140840.507</v>
      </c>
      <c r="CY15" s="164">
        <v>1122721.4427999998</v>
      </c>
      <c r="CZ15" s="164">
        <v>828110.63025000005</v>
      </c>
      <c r="DA15" s="164">
        <f t="shared" si="27"/>
        <v>98.411779377675956</v>
      </c>
      <c r="DB15" s="162">
        <v>754078.89399999985</v>
      </c>
      <c r="DC15" s="162">
        <f t="shared" si="51"/>
        <v>91.060163516117328</v>
      </c>
      <c r="DD15" s="164">
        <f t="shared" si="52"/>
        <v>66.098537821290719</v>
      </c>
      <c r="DE15" s="162">
        <v>1146849.78</v>
      </c>
      <c r="DF15" s="162">
        <v>819146.37346153846</v>
      </c>
      <c r="DG15" s="164">
        <v>765393.72300000023</v>
      </c>
      <c r="DH15" s="229">
        <f t="shared" si="28"/>
        <v>93.437967596146336</v>
      </c>
      <c r="DI15" s="229">
        <f t="shared" si="29"/>
        <v>66.738794944879373</v>
      </c>
      <c r="DJ15" s="229">
        <f t="shared" si="30"/>
        <v>0.5267408514273626</v>
      </c>
      <c r="DK15" s="169">
        <f t="shared" si="31"/>
        <v>11314.829000000376</v>
      </c>
      <c r="DL15" s="172">
        <v>543316.68299999996</v>
      </c>
      <c r="DM15" s="164">
        <v>564603.0551</v>
      </c>
      <c r="DN15" s="164">
        <v>408819.51224999997</v>
      </c>
      <c r="DO15" s="164">
        <f t="shared" si="32"/>
        <v>103.91785725821346</v>
      </c>
      <c r="DP15" s="164">
        <v>389151.60060000001</v>
      </c>
      <c r="DQ15" s="164">
        <f t="shared" si="53"/>
        <v>95.189096640286408</v>
      </c>
      <c r="DR15" s="164">
        <f t="shared" si="54"/>
        <v>71.625188913994748</v>
      </c>
      <c r="DS15" s="164">
        <v>615366.46199999994</v>
      </c>
      <c r="DT15" s="164">
        <v>445081.09649999999</v>
      </c>
      <c r="DU15" s="164">
        <v>443209.19900000008</v>
      </c>
      <c r="DV15" s="164">
        <f t="shared" si="33"/>
        <v>99.579425521613928</v>
      </c>
      <c r="DW15" s="164">
        <f t="shared" si="34"/>
        <v>72.023619480256968</v>
      </c>
      <c r="DX15" s="163">
        <v>353326.31200000003</v>
      </c>
      <c r="DY15" s="163">
        <v>267994.734</v>
      </c>
      <c r="DZ15" s="163">
        <v>261315.16899999999</v>
      </c>
      <c r="EA15" s="164">
        <f t="shared" si="55"/>
        <v>97.507576025728923</v>
      </c>
      <c r="EB15" s="164">
        <f t="shared" si="56"/>
        <v>73.958592984719445</v>
      </c>
      <c r="EC15" s="164">
        <f t="shared" si="35"/>
        <v>13.261101905092801</v>
      </c>
      <c r="ED15" s="169">
        <f t="shared" si="36"/>
        <v>54057.598400000075</v>
      </c>
    </row>
    <row r="16" spans="1:134" s="155" customFormat="1" ht="39" customHeight="1" x14ac:dyDescent="0.25">
      <c r="A16" s="167">
        <v>10</v>
      </c>
      <c r="B16" s="195" t="s">
        <v>53</v>
      </c>
      <c r="C16" s="164">
        <v>3373141.2409999999</v>
      </c>
      <c r="D16" s="164">
        <v>3300563.4027</v>
      </c>
      <c r="E16" s="164">
        <v>2125520.99975</v>
      </c>
      <c r="F16" s="164">
        <f>D16/C16*100</f>
        <v>97.848360530598967</v>
      </c>
      <c r="G16" s="164">
        <v>2084156.3879</v>
      </c>
      <c r="H16" s="164">
        <f>G16/E16*100</f>
        <v>98.05390716653163</v>
      </c>
      <c r="I16" s="164">
        <f t="shared" si="39"/>
        <v>61.786810542274594</v>
      </c>
      <c r="J16" s="164">
        <v>3906016.6503999997</v>
      </c>
      <c r="K16" s="164">
        <v>2782265.2179083335</v>
      </c>
      <c r="L16" s="164">
        <v>2780341.4878999996</v>
      </c>
      <c r="M16" s="164">
        <f t="shared" si="58"/>
        <v>99.930857418050891</v>
      </c>
      <c r="N16" s="164">
        <f t="shared" si="59"/>
        <v>71.180994264714045</v>
      </c>
      <c r="O16" s="164">
        <f t="shared" si="85"/>
        <v>15.797601444107443</v>
      </c>
      <c r="P16" s="164">
        <f t="shared" si="81"/>
        <v>696185.09999999963</v>
      </c>
      <c r="Q16" s="168">
        <v>2076844.8899294431</v>
      </c>
      <c r="R16" s="172">
        <v>1264112.3556000001</v>
      </c>
      <c r="S16" s="164">
        <v>1343412.4567</v>
      </c>
      <c r="T16" s="164">
        <v>853025.40575000003</v>
      </c>
      <c r="U16" s="164">
        <f t="shared" si="61"/>
        <v>106.27318455900708</v>
      </c>
      <c r="V16" s="164">
        <v>833593.00189999992</v>
      </c>
      <c r="W16" s="164">
        <f>V16/T16*100</f>
        <v>97.72194313100033</v>
      </c>
      <c r="X16" s="164">
        <f>V16/R16*100</f>
        <v>65.942951843417603</v>
      </c>
      <c r="Y16" s="164">
        <v>1248054.0060999999</v>
      </c>
      <c r="Z16" s="164">
        <v>864717.26290833333</v>
      </c>
      <c r="AA16" s="164">
        <v>853073.83089999994</v>
      </c>
      <c r="AB16" s="164">
        <f t="shared" si="42"/>
        <v>98.653498373656532</v>
      </c>
      <c r="AC16" s="164">
        <f t="shared" si="43"/>
        <v>68.352317025586132</v>
      </c>
      <c r="AD16" s="164">
        <f>Y16/R16*100-100</f>
        <v>-1.2703261247991122</v>
      </c>
      <c r="AE16" s="164">
        <f t="shared" si="63"/>
        <v>19480.829000000027</v>
      </c>
      <c r="AF16" s="172">
        <f t="shared" si="3"/>
        <v>915702.96029999992</v>
      </c>
      <c r="AG16" s="164">
        <f t="shared" si="4"/>
        <v>1001839.3518000001</v>
      </c>
      <c r="AH16" s="164">
        <f t="shared" si="5"/>
        <v>621449.54</v>
      </c>
      <c r="AI16" s="164">
        <f>AG16/AF16*100</f>
        <v>109.40658654983275</v>
      </c>
      <c r="AJ16" s="164">
        <f t="shared" si="6"/>
        <v>630467.42200000002</v>
      </c>
      <c r="AK16" s="164">
        <f>AJ16/AH16*100</f>
        <v>101.45110446135337</v>
      </c>
      <c r="AL16" s="164">
        <f>AJ16/AF16*100</f>
        <v>68.850648008547239</v>
      </c>
      <c r="AM16" s="164">
        <f t="shared" si="7"/>
        <v>975671.24009999994</v>
      </c>
      <c r="AN16" s="164">
        <f t="shared" si="8"/>
        <v>670112.85507499997</v>
      </c>
      <c r="AO16" s="164">
        <f t="shared" si="9"/>
        <v>629033.70390000008</v>
      </c>
      <c r="AP16" s="164">
        <f>AO16/AN16*100</f>
        <v>93.869815977429312</v>
      </c>
      <c r="AQ16" s="164">
        <f>AO16/AM16*100</f>
        <v>64.471891560063625</v>
      </c>
      <c r="AR16" s="164">
        <f>AM16/AF16*100-100</f>
        <v>6.5488791016197467</v>
      </c>
      <c r="AS16" s="169">
        <f>AO16-AJ16</f>
        <v>-1433.71809999994</v>
      </c>
      <c r="AT16" s="172">
        <v>141788.78700000001</v>
      </c>
      <c r="AU16" s="164">
        <v>155924.228</v>
      </c>
      <c r="AV16" s="164">
        <v>95202.340250000008</v>
      </c>
      <c r="AW16" s="164">
        <f t="shared" si="44"/>
        <v>109.96936450270923</v>
      </c>
      <c r="AX16" s="164">
        <v>78265.61</v>
      </c>
      <c r="AY16" s="164">
        <f>AX16/AU16*100</f>
        <v>50.194643259673533</v>
      </c>
      <c r="AZ16" s="164">
        <f>AX16/AT16*100</f>
        <v>55.198730207064962</v>
      </c>
      <c r="BA16" s="164">
        <v>169535.9</v>
      </c>
      <c r="BB16" s="164">
        <v>108627.925</v>
      </c>
      <c r="BC16" s="164">
        <v>75255.072</v>
      </c>
      <c r="BD16" s="164">
        <f>BC16/BB16*100</f>
        <v>69.27783256469273</v>
      </c>
      <c r="BE16" s="164">
        <f>BC16/BA16*100</f>
        <v>44.388871029675727</v>
      </c>
      <c r="BF16" s="164">
        <f>BA16/AT16*100-100</f>
        <v>19.569328144403954</v>
      </c>
      <c r="BG16" s="169">
        <f>BC16-AX16</f>
        <v>-3010.5380000000005</v>
      </c>
      <c r="BH16" s="172">
        <v>319132.17330000002</v>
      </c>
      <c r="BI16" s="164">
        <v>359856.81460000004</v>
      </c>
      <c r="BJ16" s="164">
        <v>196925.37974999999</v>
      </c>
      <c r="BK16" s="164">
        <f t="shared" si="50"/>
        <v>112.76105786479786</v>
      </c>
      <c r="BL16" s="164">
        <v>193429.364</v>
      </c>
      <c r="BM16" s="164">
        <f t="shared" si="12"/>
        <v>98.224700262384545</v>
      </c>
      <c r="BN16" s="164">
        <f t="shared" si="13"/>
        <v>60.611050900896423</v>
      </c>
      <c r="BO16" s="164">
        <v>349222.74</v>
      </c>
      <c r="BP16" s="164">
        <v>218800.47999999998</v>
      </c>
      <c r="BQ16" s="164">
        <v>202173.95010000002</v>
      </c>
      <c r="BR16" s="164">
        <f>BQ16/BP16*100</f>
        <v>92.401054193299771</v>
      </c>
      <c r="BS16" s="164">
        <f>BQ16/BO16*100</f>
        <v>57.892550210218275</v>
      </c>
      <c r="BT16" s="161">
        <f t="shared" si="16"/>
        <v>9.4288728049093891</v>
      </c>
      <c r="BU16" s="184">
        <f t="shared" si="17"/>
        <v>8744.586100000015</v>
      </c>
      <c r="BV16" s="186">
        <v>29313.16</v>
      </c>
      <c r="BW16" s="161">
        <v>32847.082900000001</v>
      </c>
      <c r="BX16" s="161">
        <v>22429.62</v>
      </c>
      <c r="BY16" s="161">
        <f>BW16/BV16*100</f>
        <v>112.05575550367139</v>
      </c>
      <c r="BZ16" s="164">
        <v>23646.546900000005</v>
      </c>
      <c r="CA16" s="164">
        <f t="shared" si="71"/>
        <v>105.42553507371059</v>
      </c>
      <c r="CB16" s="164">
        <f t="shared" si="72"/>
        <v>80.668706137448183</v>
      </c>
      <c r="CC16" s="164">
        <v>31101.851999999999</v>
      </c>
      <c r="CD16" s="164">
        <v>23326.388999999999</v>
      </c>
      <c r="CE16" s="164">
        <v>36255.846499999992</v>
      </c>
      <c r="CF16" s="164">
        <f>CE16/CD16*100</f>
        <v>155.42845701492843</v>
      </c>
      <c r="CG16" s="164">
        <f>CE16/CC16*100</f>
        <v>116.57134276119632</v>
      </c>
      <c r="CH16" s="164">
        <f>CC16/BV16*100-100</f>
        <v>6.1020101551658001</v>
      </c>
      <c r="CI16" s="169">
        <f>CE16-BZ16</f>
        <v>12609.299599999988</v>
      </c>
      <c r="CJ16" s="172">
        <v>8735</v>
      </c>
      <c r="CK16" s="164">
        <v>12050.5</v>
      </c>
      <c r="CL16" s="164">
        <v>6401.25</v>
      </c>
      <c r="CM16" s="164">
        <f>CK16/CJ16*100</f>
        <v>137.95649685174584</v>
      </c>
      <c r="CN16" s="164">
        <v>8730.4000000000015</v>
      </c>
      <c r="CO16" s="164">
        <f>CN16/CL16*100</f>
        <v>136.38586213630154</v>
      </c>
      <c r="CP16" s="164">
        <f>CN16/CJ16*100</f>
        <v>99.947338294218682</v>
      </c>
      <c r="CQ16" s="164">
        <v>11015</v>
      </c>
      <c r="CR16" s="164">
        <v>8261.25</v>
      </c>
      <c r="CS16" s="164">
        <v>10152.200000000001</v>
      </c>
      <c r="CT16" s="164">
        <f>CS16/CR16*100</f>
        <v>122.88939325162657</v>
      </c>
      <c r="CU16" s="164">
        <f>CS16/CQ16*100</f>
        <v>92.16704493871994</v>
      </c>
      <c r="CV16" s="164">
        <f>CQ16/CJ16*100-100</f>
        <v>26.101888952489986</v>
      </c>
      <c r="CW16" s="169">
        <f>CS16-CN16</f>
        <v>1421.7999999999993</v>
      </c>
      <c r="CX16" s="172">
        <v>416733.83999999997</v>
      </c>
      <c r="CY16" s="164">
        <v>441160.72630000004</v>
      </c>
      <c r="CZ16" s="164">
        <v>300490.95</v>
      </c>
      <c r="DA16" s="164">
        <f>CY16/CX16*100</f>
        <v>105.86150774316769</v>
      </c>
      <c r="DB16" s="162">
        <v>326395.50109999999</v>
      </c>
      <c r="DC16" s="162">
        <f>DB16/CZ16*100</f>
        <v>108.62074252153018</v>
      </c>
      <c r="DD16" s="164">
        <f>DB16/CX16*100</f>
        <v>78.322293457138016</v>
      </c>
      <c r="DE16" s="162">
        <v>414795.74809999997</v>
      </c>
      <c r="DF16" s="162">
        <v>311096.81107499998</v>
      </c>
      <c r="DG16" s="164">
        <v>305196.63530000002</v>
      </c>
      <c r="DH16" s="229">
        <f t="shared" si="28"/>
        <v>98.103427754655598</v>
      </c>
      <c r="DI16" s="229">
        <f t="shared" si="29"/>
        <v>73.577570815991706</v>
      </c>
      <c r="DJ16" s="229">
        <f t="shared" si="30"/>
        <v>-0.46506707974567973</v>
      </c>
      <c r="DK16" s="169">
        <f>DG16-DB16</f>
        <v>-21198.86579999997</v>
      </c>
      <c r="DL16" s="172">
        <v>214284.03200000001</v>
      </c>
      <c r="DM16" s="164">
        <v>200917.12280000001</v>
      </c>
      <c r="DN16" s="164">
        <v>162132.76825000002</v>
      </c>
      <c r="DO16" s="164">
        <f>DM16/DL16*100</f>
        <v>93.762060068012914</v>
      </c>
      <c r="DP16" s="164">
        <v>128610.44750000001</v>
      </c>
      <c r="DQ16" s="164">
        <f>DP16/DN16*100</f>
        <v>79.324154449574067</v>
      </c>
      <c r="DR16" s="164">
        <f>DP16/DL16*100</f>
        <v>60.018680019983947</v>
      </c>
      <c r="DS16" s="164">
        <v>209653.93599999999</v>
      </c>
      <c r="DT16" s="164">
        <v>147657.78533333333</v>
      </c>
      <c r="DU16" s="164">
        <v>147118.715</v>
      </c>
      <c r="DV16" s="164">
        <f>DU16/DT16*100</f>
        <v>99.634919125925933</v>
      </c>
      <c r="DW16" s="164">
        <f>DU16/DS16*100</f>
        <v>70.172169341003936</v>
      </c>
      <c r="DX16" s="163">
        <v>80853.98</v>
      </c>
      <c r="DY16" s="163">
        <v>58453.485000000001</v>
      </c>
      <c r="DZ16" s="163">
        <v>46469.8534</v>
      </c>
      <c r="EA16" s="164">
        <f>DZ16/DY16*100</f>
        <v>79.498858622372978</v>
      </c>
      <c r="EB16" s="164">
        <f>DZ16/DX16*100</f>
        <v>57.473798321368974</v>
      </c>
      <c r="EC16" s="164">
        <f>DS16/DL16*100-100</f>
        <v>-2.1607284298253262</v>
      </c>
      <c r="ED16" s="169">
        <f>DU16-DP16</f>
        <v>18508.267499999987</v>
      </c>
    </row>
    <row r="17" spans="1:134" s="155" customFormat="1" ht="39" customHeight="1" x14ac:dyDescent="0.25">
      <c r="A17" s="237">
        <v>11</v>
      </c>
      <c r="B17" s="195" t="s">
        <v>54</v>
      </c>
      <c r="C17" s="164">
        <v>9424294.3000000007</v>
      </c>
      <c r="D17" s="164">
        <v>8785729.3000000007</v>
      </c>
      <c r="E17" s="164">
        <v>5810066.375</v>
      </c>
      <c r="F17" s="164">
        <f>D17/C17*100</f>
        <v>93.224267200569074</v>
      </c>
      <c r="G17" s="164">
        <v>5794201.1000000006</v>
      </c>
      <c r="H17" s="164">
        <f>G17/E17*100</f>
        <v>99.726934703048045</v>
      </c>
      <c r="I17" s="164">
        <f t="shared" si="39"/>
        <v>61.481538198568352</v>
      </c>
      <c r="J17" s="164">
        <v>8670995.8000000007</v>
      </c>
      <c r="K17" s="164">
        <v>6754799.0000000009</v>
      </c>
      <c r="L17" s="164">
        <v>6271236.0000000009</v>
      </c>
      <c r="M17" s="164">
        <f>L17/K17*100</f>
        <v>92.841193350090805</v>
      </c>
      <c r="N17" s="164">
        <f>L17/J17*100</f>
        <v>72.324288289933207</v>
      </c>
      <c r="O17" s="164">
        <f>J17/C17*100-100</f>
        <v>-7.9931555193474821</v>
      </c>
      <c r="P17" s="164">
        <f>L17-G17</f>
        <v>477034.90000000037</v>
      </c>
      <c r="Q17" s="169">
        <v>5267512.0335623734</v>
      </c>
      <c r="R17" s="172">
        <v>2082523.9</v>
      </c>
      <c r="S17" s="164">
        <v>2098279.8000000003</v>
      </c>
      <c r="T17" s="164">
        <v>1594880.6</v>
      </c>
      <c r="U17" s="164">
        <f>S17/R17*100</f>
        <v>100.75657715140748</v>
      </c>
      <c r="V17" s="164">
        <v>1453711.5</v>
      </c>
      <c r="W17" s="164">
        <f>V17/T17*100</f>
        <v>91.148610121660511</v>
      </c>
      <c r="X17" s="164">
        <f>V17/R17*100</f>
        <v>69.80527330322596</v>
      </c>
      <c r="Y17" s="164">
        <v>2111740</v>
      </c>
      <c r="Z17" s="164">
        <v>1622580.6500000001</v>
      </c>
      <c r="AA17" s="164">
        <v>1250896.5999999999</v>
      </c>
      <c r="AB17" s="164">
        <f t="shared" si="42"/>
        <v>77.09303078401679</v>
      </c>
      <c r="AC17" s="164">
        <f t="shared" si="43"/>
        <v>59.235350942824397</v>
      </c>
      <c r="AD17" s="164">
        <f>Y17/R17*100-100</f>
        <v>1.4029178728753209</v>
      </c>
      <c r="AE17" s="164">
        <f>AA17-V17</f>
        <v>-202814.90000000014</v>
      </c>
      <c r="AF17" s="172">
        <f t="shared" si="3"/>
        <v>1290356.8000000003</v>
      </c>
      <c r="AG17" s="164">
        <f t="shared" si="4"/>
        <v>1314144.0999999999</v>
      </c>
      <c r="AH17" s="164">
        <f t="shared" si="5"/>
        <v>956672</v>
      </c>
      <c r="AI17" s="164">
        <f>AG17/AF17*100</f>
        <v>101.8434668612588</v>
      </c>
      <c r="AJ17" s="164">
        <f t="shared" si="6"/>
        <v>831352.49999999988</v>
      </c>
      <c r="AK17" s="164">
        <f>AJ17/AH17*100</f>
        <v>86.900473725582003</v>
      </c>
      <c r="AL17" s="164">
        <f>AJ17/AF17*100</f>
        <v>64.42811011651969</v>
      </c>
      <c r="AM17" s="164">
        <f t="shared" si="7"/>
        <v>1524880.4</v>
      </c>
      <c r="AN17" s="164">
        <f t="shared" si="8"/>
        <v>1171548.1749999998</v>
      </c>
      <c r="AO17" s="164">
        <f t="shared" si="9"/>
        <v>891983.89999999991</v>
      </c>
      <c r="AP17" s="164">
        <f>AO17/AN17*100</f>
        <v>76.137193419297517</v>
      </c>
      <c r="AQ17" s="164">
        <f>AO17/AM17*100</f>
        <v>58.495335109560067</v>
      </c>
      <c r="AR17" s="164">
        <f>AM17/AF17*100-100</f>
        <v>18.175096996427627</v>
      </c>
      <c r="AS17" s="169">
        <f>AO17-AJ17</f>
        <v>60631.400000000023</v>
      </c>
      <c r="AT17" s="172">
        <v>335954.3</v>
      </c>
      <c r="AU17" s="164">
        <v>303082.8</v>
      </c>
      <c r="AV17" s="164">
        <v>251333.5</v>
      </c>
      <c r="AW17" s="164">
        <f t="shared" si="44"/>
        <v>90.215484665622682</v>
      </c>
      <c r="AX17" s="164">
        <v>146462.29999999999</v>
      </c>
      <c r="AY17" s="164">
        <f>AX17/AV17*100</f>
        <v>58.274086025141891</v>
      </c>
      <c r="AZ17" s="164">
        <f>AX17/AT17*100</f>
        <v>43.595899799466771</v>
      </c>
      <c r="BA17" s="164">
        <v>496902.9</v>
      </c>
      <c r="BB17" s="164">
        <v>365940.4</v>
      </c>
      <c r="BC17" s="164">
        <v>227345.40000000002</v>
      </c>
      <c r="BD17" s="164">
        <f>BC17/BB17*100</f>
        <v>62.126346257477991</v>
      </c>
      <c r="BE17" s="164">
        <f>BC17/BA17*100</f>
        <v>45.752480011688398</v>
      </c>
      <c r="BF17" s="164">
        <f>BA17/AT17*100-100</f>
        <v>47.907885090323305</v>
      </c>
      <c r="BG17" s="169">
        <f>BC17-AX17</f>
        <v>80883.100000000035</v>
      </c>
      <c r="BH17" s="172">
        <v>724894.8</v>
      </c>
      <c r="BI17" s="164">
        <v>769860.9</v>
      </c>
      <c r="BJ17" s="164">
        <v>527114</v>
      </c>
      <c r="BK17" s="164">
        <f t="shared" si="50"/>
        <v>106.20312078387097</v>
      </c>
      <c r="BL17" s="164">
        <v>550654.59999999986</v>
      </c>
      <c r="BM17" s="164">
        <f t="shared" si="12"/>
        <v>104.46594095394921</v>
      </c>
      <c r="BN17" s="164">
        <f t="shared" si="13"/>
        <v>75.96338116923998</v>
      </c>
      <c r="BO17" s="164">
        <v>782795.5</v>
      </c>
      <c r="BP17" s="164">
        <v>622428.5</v>
      </c>
      <c r="BQ17" s="164">
        <v>433270.4</v>
      </c>
      <c r="BR17" s="164">
        <f>BQ17/BP17*100</f>
        <v>69.609666009830846</v>
      </c>
      <c r="BS17" s="164">
        <f>BQ17/BO17*100</f>
        <v>55.349117362069663</v>
      </c>
      <c r="BT17" s="164">
        <f t="shared" si="16"/>
        <v>7.9874624566212731</v>
      </c>
      <c r="BU17" s="169">
        <f t="shared" si="17"/>
        <v>-117384.19999999984</v>
      </c>
      <c r="BV17" s="172">
        <v>69779</v>
      </c>
      <c r="BW17" s="164">
        <v>79174.100000000006</v>
      </c>
      <c r="BX17" s="164">
        <v>52185.2</v>
      </c>
      <c r="BY17" s="164">
        <f>BW17/BV17*100</f>
        <v>113.46407945083766</v>
      </c>
      <c r="BZ17" s="164">
        <v>51388.5</v>
      </c>
      <c r="CA17" s="164">
        <f>BZ17/BX17*100</f>
        <v>98.473321938020746</v>
      </c>
      <c r="CB17" s="164">
        <f>BZ17/BV17*100</f>
        <v>73.644649536393473</v>
      </c>
      <c r="CC17" s="164">
        <v>91613</v>
      </c>
      <c r="CD17" s="164">
        <v>66985.125</v>
      </c>
      <c r="CE17" s="164">
        <v>111125.70000000001</v>
      </c>
      <c r="CF17" s="164">
        <f>CE17/CD17*100</f>
        <v>165.89608513830498</v>
      </c>
      <c r="CG17" s="164">
        <f>CE17/CC17*100</f>
        <v>121.29905144466397</v>
      </c>
      <c r="CH17" s="164">
        <f>CC17/BV17*100-100</f>
        <v>31.290216254173885</v>
      </c>
      <c r="CI17" s="169">
        <f>CE17-BZ17</f>
        <v>59737.200000000012</v>
      </c>
      <c r="CJ17" s="172">
        <v>29751.1</v>
      </c>
      <c r="CK17" s="164">
        <v>37857.9</v>
      </c>
      <c r="CL17" s="164">
        <v>22345</v>
      </c>
      <c r="CM17" s="164">
        <f>CK17/CJ17*100</f>
        <v>127.24874038270855</v>
      </c>
      <c r="CN17" s="164">
        <v>27944.9</v>
      </c>
      <c r="CO17" s="164">
        <f>CN17/CL17*100</f>
        <v>125.06108749160887</v>
      </c>
      <c r="CP17" s="164">
        <f>CN17/CJ17*100</f>
        <v>93.928963971080066</v>
      </c>
      <c r="CQ17" s="164">
        <v>35170.199999999997</v>
      </c>
      <c r="CR17" s="164">
        <v>28171.65</v>
      </c>
      <c r="CS17" s="164">
        <v>35467.200000000004</v>
      </c>
      <c r="CT17" s="164">
        <f>CS17/CR17*100</f>
        <v>125.89677920888553</v>
      </c>
      <c r="CU17" s="164">
        <f>CS17/CQ17*100</f>
        <v>100.84446491632121</v>
      </c>
      <c r="CV17" s="164">
        <f>CQ17/CJ17*100-100</f>
        <v>18.214788696888505</v>
      </c>
      <c r="CW17" s="169">
        <f>CS17-CN17</f>
        <v>7522.3000000000029</v>
      </c>
      <c r="CX17" s="172">
        <v>129977.59999999999</v>
      </c>
      <c r="CY17" s="164">
        <v>124168.40000000001</v>
      </c>
      <c r="CZ17" s="164">
        <v>103694.3</v>
      </c>
      <c r="DA17" s="164">
        <f>CY17/CX17*100</f>
        <v>95.530614505884103</v>
      </c>
      <c r="DB17" s="164">
        <v>54902.2</v>
      </c>
      <c r="DC17" s="164">
        <f>DB17/CZ17*100</f>
        <v>52.946208229381938</v>
      </c>
      <c r="DD17" s="164">
        <f>DB17/CX17*100</f>
        <v>42.239739770545079</v>
      </c>
      <c r="DE17" s="162">
        <v>118398.8</v>
      </c>
      <c r="DF17" s="162">
        <v>88022.5</v>
      </c>
      <c r="DG17" s="164">
        <v>84775.200000000012</v>
      </c>
      <c r="DH17" s="229">
        <f t="shared" si="28"/>
        <v>96.310829617427373</v>
      </c>
      <c r="DI17" s="229">
        <f t="shared" si="29"/>
        <v>71.601401365554381</v>
      </c>
      <c r="DJ17" s="229">
        <f t="shared" si="30"/>
        <v>-8.9083042001083186</v>
      </c>
      <c r="DK17" s="169">
        <f>DG17-DB17</f>
        <v>29873.000000000015</v>
      </c>
      <c r="DL17" s="172">
        <v>420069</v>
      </c>
      <c r="DM17" s="164">
        <v>372685.7</v>
      </c>
      <c r="DN17" s="164">
        <v>314732.5</v>
      </c>
      <c r="DO17" s="164">
        <f>DM17/DL17*100</f>
        <v>88.72011502872148</v>
      </c>
      <c r="DP17" s="164">
        <v>253693.5</v>
      </c>
      <c r="DQ17" s="164">
        <f>DP17/DN17*100</f>
        <v>80.606070234246545</v>
      </c>
      <c r="DR17" s="164">
        <f>DP17/DL17*100</f>
        <v>60.393292530512845</v>
      </c>
      <c r="DS17" s="164">
        <v>455612</v>
      </c>
      <c r="DT17" s="164">
        <v>341958</v>
      </c>
      <c r="DU17" s="164">
        <v>314341.7</v>
      </c>
      <c r="DV17" s="164">
        <f>DU17/DT17*100</f>
        <v>91.92406669824949</v>
      </c>
      <c r="DW17" s="164">
        <f>DU17/DS17*100</f>
        <v>68.993288148687924</v>
      </c>
      <c r="DX17" s="164">
        <v>133142</v>
      </c>
      <c r="DY17" s="164">
        <v>99244</v>
      </c>
      <c r="DZ17" s="164">
        <v>80251.400000000009</v>
      </c>
      <c r="EA17" s="164">
        <f>DZ17/DY17*100</f>
        <v>80.862722179678386</v>
      </c>
      <c r="EB17" s="164">
        <f>DZ17/DX17*100</f>
        <v>60.275044689128912</v>
      </c>
      <c r="EC17" s="164">
        <f>DS17/DL17*100-100</f>
        <v>8.4612289885709373</v>
      </c>
      <c r="ED17" s="169">
        <f>DU17-DP17</f>
        <v>60648.200000000012</v>
      </c>
    </row>
    <row r="18" spans="1:134" s="155" customFormat="1" ht="49.5" customHeight="1" thickBot="1" x14ac:dyDescent="0.3">
      <c r="A18" s="201"/>
      <c r="B18" s="196" t="s">
        <v>55</v>
      </c>
      <c r="C18" s="153">
        <f>SUM(C7:C17)</f>
        <v>258783834.01950005</v>
      </c>
      <c r="D18" s="153">
        <f>SUM(D7:D17)</f>
        <v>243703537.41230002</v>
      </c>
      <c r="E18" s="153">
        <f>SUM(E7:E17)</f>
        <v>216860019.18867901</v>
      </c>
      <c r="F18" s="153">
        <f>D18/C18*100</f>
        <v>94.172628029746363</v>
      </c>
      <c r="G18" s="153">
        <f>SUM(G7:G17)</f>
        <v>155102565.62419999</v>
      </c>
      <c r="H18" s="153">
        <f>G18/E18*100</f>
        <v>71.521973577459221</v>
      </c>
      <c r="I18" s="153">
        <f t="shared" si="39"/>
        <v>59.935183436733766</v>
      </c>
      <c r="J18" s="153">
        <f>SUM(J7:J17)</f>
        <v>284842893.16684043</v>
      </c>
      <c r="K18" s="153">
        <f t="shared" ref="K18:L18" si="95">SUM(K7:K17)</f>
        <v>194971944.86186719</v>
      </c>
      <c r="L18" s="153">
        <f t="shared" si="95"/>
        <v>172684345.7852</v>
      </c>
      <c r="M18" s="153">
        <f>L18/K18*100</f>
        <v>88.568817379106818</v>
      </c>
      <c r="N18" s="153">
        <f>L18/J18*100</f>
        <v>60.624417855513755</v>
      </c>
      <c r="O18" s="153">
        <f t="shared" si="85"/>
        <v>10.069817245762252</v>
      </c>
      <c r="P18" s="153">
        <f>SUM(P7:P17)</f>
        <v>17581780.160999991</v>
      </c>
      <c r="Q18" s="176">
        <f t="shared" ref="Q18:V18" si="96">SUM(Q7:Q17)</f>
        <v>85314575.693270862</v>
      </c>
      <c r="R18" s="173">
        <f>SUM(R7:R17)</f>
        <v>84465506.203600004</v>
      </c>
      <c r="S18" s="170">
        <f t="shared" si="96"/>
        <v>91381890.376699999</v>
      </c>
      <c r="T18" s="170">
        <f t="shared" si="96"/>
        <v>69301720.104837298</v>
      </c>
      <c r="U18" s="170">
        <f>S18/R18*100</f>
        <v>108.18841262423548</v>
      </c>
      <c r="V18" s="170">
        <f t="shared" si="96"/>
        <v>55397872.392299995</v>
      </c>
      <c r="W18" s="170">
        <f>V18/T18*100</f>
        <v>79.93722566841916</v>
      </c>
      <c r="X18" s="170">
        <f>V18/R18*100</f>
        <v>65.586385356841532</v>
      </c>
      <c r="Y18" s="170">
        <f t="shared" ref="Y18" si="97">SUM(Y7:Y17)</f>
        <v>102281422.77710001</v>
      </c>
      <c r="Z18" s="170">
        <f t="shared" ref="Z18" si="98">SUM(Z7:Z17)</f>
        <v>73533294.093981758</v>
      </c>
      <c r="AA18" s="170">
        <f t="shared" ref="AA18" si="99">SUM(AA7:AA17)</f>
        <v>70589495.871999994</v>
      </c>
      <c r="AB18" s="170">
        <f>AA18/Z18*100</f>
        <v>95.996645793918418</v>
      </c>
      <c r="AC18" s="170">
        <f>AA18/Y18*100</f>
        <v>69.014972568219306</v>
      </c>
      <c r="AD18" s="170">
        <f>Y18/R18*100-100</f>
        <v>21.092535135651232</v>
      </c>
      <c r="AE18" s="171">
        <f>SUM(AE7:AE17)</f>
        <v>15191623.47970001</v>
      </c>
      <c r="AF18" s="175">
        <f>SUM(AF7:AF17)</f>
        <v>55225825.517399997</v>
      </c>
      <c r="AG18" s="153">
        <f t="shared" ref="AG18" si="100">SUM(AG7:AG17)</f>
        <v>56155562.521500006</v>
      </c>
      <c r="AH18" s="153">
        <f>SUM(AH7:AH17)</f>
        <v>47983752.589969844</v>
      </c>
      <c r="AI18" s="153">
        <f>AG18/AF18*100</f>
        <v>101.68351852668474</v>
      </c>
      <c r="AJ18" s="153">
        <f>SUM(AJ7:AJ17)</f>
        <v>35266450.793899998</v>
      </c>
      <c r="AK18" s="153">
        <f>AJ18/AH18*100</f>
        <v>73.496650200034225</v>
      </c>
      <c r="AL18" s="153">
        <f>AJ18/AF18*100</f>
        <v>63.858621330682688</v>
      </c>
      <c r="AM18" s="153">
        <f>SUM(AM7:AM17)</f>
        <v>68590285.988099992</v>
      </c>
      <c r="AN18" s="153">
        <f>SUM(AN7:AN17)</f>
        <v>47572063.67578432</v>
      </c>
      <c r="AO18" s="153">
        <f>BC18+BQ18+CE18+CS18+DG18</f>
        <v>46342957.866000004</v>
      </c>
      <c r="AP18" s="153">
        <f>AO18/AN18*100</f>
        <v>97.416328586960233</v>
      </c>
      <c r="AQ18" s="153">
        <f>AO18/AM18*100</f>
        <v>67.564899604063811</v>
      </c>
      <c r="AR18" s="153">
        <f>AM18/AF18*100-100</f>
        <v>24.199657217417709</v>
      </c>
      <c r="AS18" s="176">
        <f>SUM(AS7:AS17)</f>
        <v>11076507.0721</v>
      </c>
      <c r="AT18" s="175">
        <f>SUM(AT7:AT17)</f>
        <v>17935670.570000004</v>
      </c>
      <c r="AU18" s="153">
        <f t="shared" ref="AU18:AX18" si="101">SUM(AU7:AU17)</f>
        <v>16516433.411700001</v>
      </c>
      <c r="AV18" s="153">
        <f t="shared" si="101"/>
        <v>15691608.682178576</v>
      </c>
      <c r="AW18" s="153">
        <f t="shared" si="44"/>
        <v>92.08706943651228</v>
      </c>
      <c r="AX18" s="153">
        <f t="shared" si="101"/>
        <v>8943685.6474000011</v>
      </c>
      <c r="AY18" s="153">
        <f>AX18/AV18*100</f>
        <v>56.996614104694117</v>
      </c>
      <c r="AZ18" s="153">
        <f>AX18/AT18*100</f>
        <v>49.865354141593151</v>
      </c>
      <c r="BA18" s="153">
        <f>SUM(BA7:BA17)</f>
        <v>21019292.151999999</v>
      </c>
      <c r="BB18" s="153">
        <f t="shared" ref="BB18:BC18" si="102">SUM(BB7:BB17)</f>
        <v>13444443.52280481</v>
      </c>
      <c r="BC18" s="153">
        <f t="shared" si="102"/>
        <v>11624671.190100003</v>
      </c>
      <c r="BD18" s="153">
        <f>BC18/BB18*100</f>
        <v>86.46450238257863</v>
      </c>
      <c r="BE18" s="153">
        <f>BC18/BA18*100</f>
        <v>55.304770046663577</v>
      </c>
      <c r="BF18" s="153">
        <f>BA18/AT18*100-100</f>
        <v>17.192675177463371</v>
      </c>
      <c r="BG18" s="176">
        <f>BC18-AX18</f>
        <v>2680985.542700002</v>
      </c>
      <c r="BH18" s="175">
        <f>SUM(BH7:BH17)</f>
        <v>25554825.464600001</v>
      </c>
      <c r="BI18" s="153">
        <f>SUM(BI7:BI17)</f>
        <v>26325932.886799991</v>
      </c>
      <c r="BJ18" s="153">
        <f>SUM(BJ7:BJ17)</f>
        <v>22081122.592692059</v>
      </c>
      <c r="BK18" s="153">
        <f t="shared" si="50"/>
        <v>103.01746307470647</v>
      </c>
      <c r="BL18" s="153">
        <f>SUM(BL7:BL17)</f>
        <v>16449051.524800003</v>
      </c>
      <c r="BM18" s="153">
        <f t="shared" si="12"/>
        <v>74.493728549127127</v>
      </c>
      <c r="BN18" s="153">
        <f t="shared" si="13"/>
        <v>64.367692698923591</v>
      </c>
      <c r="BO18" s="153">
        <f>SUM(BO7:BO17)</f>
        <v>27066754.550000004</v>
      </c>
      <c r="BP18" s="153">
        <f>SUM(BP7:BP17)</f>
        <v>17816718.444210436</v>
      </c>
      <c r="BQ18" s="153">
        <f>SUM(BQ7:BQ17)</f>
        <v>15419476.219800001</v>
      </c>
      <c r="BR18" s="153">
        <f>BQ18/BP18*100</f>
        <v>86.544984521605755</v>
      </c>
      <c r="BS18" s="153">
        <f>BQ18/BO18*100</f>
        <v>56.968323229576114</v>
      </c>
      <c r="BT18" s="153">
        <f t="shared" si="16"/>
        <v>5.9164132719059808</v>
      </c>
      <c r="BU18" s="176">
        <f t="shared" si="17"/>
        <v>-1029575.3050000016</v>
      </c>
      <c r="BV18" s="187">
        <f>SUM(BV7:BV17)</f>
        <v>4921469.24</v>
      </c>
      <c r="BW18" s="156">
        <f t="shared" ref="BW18:BX18" si="103">SUM(BW7:BW17)</f>
        <v>6231999.5650000004</v>
      </c>
      <c r="BX18" s="156">
        <f t="shared" si="103"/>
        <v>4562697.009428571</v>
      </c>
      <c r="BY18" s="156">
        <f>BW18/BV18*100</f>
        <v>126.62884315822728</v>
      </c>
      <c r="BZ18" s="156">
        <f>SUM(BZ7:BZ17)</f>
        <v>4974910.9625000013</v>
      </c>
      <c r="CA18" s="156">
        <f>BZ18/BX18*100</f>
        <v>109.03443626038749</v>
      </c>
      <c r="CB18" s="156">
        <f>BZ18/BV18*100</f>
        <v>101.08588959706677</v>
      </c>
      <c r="CC18" s="156">
        <f t="shared" ref="CC18:CE18" si="104">SUM(CC7:CC17)</f>
        <v>13344967.164999999</v>
      </c>
      <c r="CD18" s="156">
        <f t="shared" si="104"/>
        <v>11098149.747029645</v>
      </c>
      <c r="CE18" s="156">
        <f t="shared" si="104"/>
        <v>14365365.607999999</v>
      </c>
      <c r="CF18" s="156">
        <f>CE18/CD18*100</f>
        <v>129.43928434417461</v>
      </c>
      <c r="CG18" s="156">
        <f>CE18/CC18*100</f>
        <v>107.6463166254632</v>
      </c>
      <c r="CH18" s="156">
        <f>CC18/BV18*100-100</f>
        <v>171.15819512873759</v>
      </c>
      <c r="CI18" s="176">
        <f>CE18-BZ18</f>
        <v>9390454.6454999968</v>
      </c>
      <c r="CJ18" s="187">
        <f t="shared" ref="CJ18" si="105">SUM(CJ7:CJ17)</f>
        <v>1056947.7760000001</v>
      </c>
      <c r="CK18" s="156">
        <f t="shared" ref="CK18" si="106">SUM(CK7:CK17)</f>
        <v>1440985.9080000001</v>
      </c>
      <c r="CL18" s="156">
        <f t="shared" ref="CL18:CN18" si="107">SUM(CL7:CL17)</f>
        <v>909454.04287301586</v>
      </c>
      <c r="CM18" s="156">
        <f>CK18/CJ18*100</f>
        <v>136.33463646173564</v>
      </c>
      <c r="CN18" s="156">
        <f t="shared" si="107"/>
        <v>1061933.8470000001</v>
      </c>
      <c r="CO18" s="156">
        <f>CN18/CL18*100</f>
        <v>116.76608129040716</v>
      </c>
      <c r="CP18" s="156">
        <f>CN18/CJ18*100</f>
        <v>100.47174241842578</v>
      </c>
      <c r="CQ18" s="156">
        <f t="shared" ref="CQ18" si="108">SUM(CQ7:CQ17)</f>
        <v>1186093.8</v>
      </c>
      <c r="CR18" s="156">
        <f t="shared" ref="CR18" si="109">SUM(CR7:CR17)</f>
        <v>886577.46521739138</v>
      </c>
      <c r="CS18" s="156">
        <f t="shared" ref="CS18" si="110">SUM(CS7:CS17)</f>
        <v>1092029.75</v>
      </c>
      <c r="CT18" s="156">
        <f>CS18/CR18*100</f>
        <v>123.1736416549039</v>
      </c>
      <c r="CU18" s="156">
        <f>CS18/CQ18*100</f>
        <v>92.069425706466049</v>
      </c>
      <c r="CV18" s="156">
        <f>CQ18/CJ18*100-100</f>
        <v>12.218770589475184</v>
      </c>
      <c r="CW18" s="176">
        <f>CS18-CN18</f>
        <v>30095.902999999933</v>
      </c>
      <c r="CX18" s="187">
        <f t="shared" ref="CX18" si="111">SUM(CX7:CX17)</f>
        <v>5756912.4667999996</v>
      </c>
      <c r="CY18" s="156">
        <f t="shared" ref="CY18" si="112">SUM(CY7:CY17)</f>
        <v>5640210.7500000009</v>
      </c>
      <c r="CZ18" s="156">
        <f t="shared" ref="CZ18:DB18" si="113">SUM(CZ7:CZ17)</f>
        <v>4738870.2627976192</v>
      </c>
      <c r="DA18" s="156">
        <f>CY18/CX18*100</f>
        <v>97.972841910086089</v>
      </c>
      <c r="DB18" s="156">
        <f t="shared" si="113"/>
        <v>3836868.8122</v>
      </c>
      <c r="DC18" s="156">
        <f>DB18/CZ18*100</f>
        <v>80.965896921070851</v>
      </c>
      <c r="DD18" s="156">
        <f>DB18/CX18*100</f>
        <v>66.648031116108626</v>
      </c>
      <c r="DE18" s="156">
        <f t="shared" ref="DE18:DG18" si="114">SUM(DE7:DE17)</f>
        <v>5973178.3210999994</v>
      </c>
      <c r="DF18" s="156">
        <f t="shared" si="114"/>
        <v>4326174.4965220457</v>
      </c>
      <c r="DG18" s="156">
        <f t="shared" si="114"/>
        <v>3841415.0981000005</v>
      </c>
      <c r="DH18" s="156">
        <f>DG18/DF18*100</f>
        <v>88.794733110933009</v>
      </c>
      <c r="DI18" s="156">
        <f>DG18/DE18*100</f>
        <v>64.311073462018769</v>
      </c>
      <c r="DJ18" s="156">
        <f>DE18/CX18*100-100</f>
        <v>3.756629192248468</v>
      </c>
      <c r="DK18" s="176">
        <f>DG18-DB18</f>
        <v>4546.2859000004828</v>
      </c>
      <c r="DL18" s="187">
        <f t="shared" ref="DL18" si="115">SUM(DL7:DL17)</f>
        <v>18112482.085000001</v>
      </c>
      <c r="DM18" s="156">
        <f t="shared" ref="DM18" si="116">SUM(DM7:DM17)</f>
        <v>23536747.201100003</v>
      </c>
      <c r="DN18" s="156">
        <f t="shared" ref="DN18:DP18" si="117">SUM(DN7:DN17)</f>
        <v>11645933.749242067</v>
      </c>
      <c r="DO18" s="156">
        <f>DM18/DL18*100</f>
        <v>129.94766311234699</v>
      </c>
      <c r="DP18" s="251">
        <f t="shared" si="117"/>
        <v>10694816.931400001</v>
      </c>
      <c r="DQ18" s="156">
        <f>DP18/DN18*100</f>
        <v>91.833056598798137</v>
      </c>
      <c r="DR18" s="156">
        <f>DP18/DL18*100</f>
        <v>59.046666719725849</v>
      </c>
      <c r="DS18" s="251">
        <f>SUM(DS7:DS17)</f>
        <v>25909750.908000004</v>
      </c>
      <c r="DT18" s="156">
        <f t="shared" ref="DT18:DU18" si="118">SUM(DT7:DT17)</f>
        <v>20201919.718154151</v>
      </c>
      <c r="DU18" s="251">
        <f t="shared" si="118"/>
        <v>17355002.389699999</v>
      </c>
      <c r="DV18" s="156">
        <f>DU18/DT18*100</f>
        <v>85.907689129682993</v>
      </c>
      <c r="DW18" s="156">
        <f>DU18/DS18*100</f>
        <v>66.982513461144066</v>
      </c>
      <c r="DX18" s="156">
        <f t="shared" ref="DX18" si="119">SUM(DX7:DX17)</f>
        <v>7415188.6920000017</v>
      </c>
      <c r="DY18" s="156">
        <f t="shared" ref="DY18" si="120">SUM(DY7:DY17)</f>
        <v>5306698.2496192362</v>
      </c>
      <c r="DZ18" s="156">
        <f t="shared" ref="DZ18" si="121">SUM(DZ7:DZ17)</f>
        <v>4929671.4433000013</v>
      </c>
      <c r="EA18" s="156">
        <f>DZ18/DY18*100</f>
        <v>92.895265783271412</v>
      </c>
      <c r="EB18" s="156">
        <f>DZ18/DX18*100</f>
        <v>66.480728246584718</v>
      </c>
      <c r="EC18" s="156">
        <f>DS18/DL18*100-100</f>
        <v>43.049145812309035</v>
      </c>
      <c r="ED18" s="252">
        <f>DU18-DP18</f>
        <v>6660185.4582999982</v>
      </c>
    </row>
    <row r="19" spans="1:134" s="152" customFormat="1" ht="8.25" customHeight="1" x14ac:dyDescent="0.25">
      <c r="A19" s="202"/>
      <c r="B19" s="197"/>
      <c r="C19" s="198"/>
      <c r="D19" s="198"/>
      <c r="E19" s="198"/>
      <c r="F19" s="198"/>
      <c r="G19" s="300"/>
      <c r="H19" s="300"/>
      <c r="I19" s="300"/>
      <c r="J19" s="199"/>
      <c r="K19" s="199"/>
      <c r="L19" s="199"/>
      <c r="M19" s="199"/>
      <c r="N19" s="199"/>
      <c r="O19" s="199"/>
      <c r="P19" s="200"/>
      <c r="Q19" s="203"/>
      <c r="R19" s="185"/>
      <c r="S19" s="182"/>
      <c r="T19" s="233"/>
      <c r="U19" s="233"/>
      <c r="V19" s="233"/>
      <c r="W19" s="233"/>
      <c r="X19" s="234"/>
      <c r="Y19" s="234"/>
      <c r="Z19" s="235"/>
      <c r="AA19" s="235"/>
      <c r="AB19" s="180"/>
      <c r="AC19" s="180"/>
      <c r="AD19" s="180"/>
      <c r="AE19" s="236"/>
      <c r="AF19" s="177"/>
      <c r="AG19" s="178"/>
      <c r="AH19" s="178"/>
      <c r="AI19" s="178"/>
      <c r="AJ19" s="179"/>
      <c r="AK19" s="179"/>
      <c r="AL19" s="179"/>
      <c r="AM19" s="179"/>
      <c r="AN19" s="179"/>
      <c r="AO19" s="179"/>
      <c r="AP19" s="180"/>
      <c r="AQ19" s="164"/>
      <c r="AR19" s="178"/>
      <c r="AS19" s="181"/>
      <c r="AT19" s="177"/>
      <c r="AU19" s="179"/>
      <c r="AV19" s="178"/>
      <c r="AW19" s="178"/>
      <c r="AX19" s="179"/>
      <c r="AY19" s="178"/>
      <c r="AZ19" s="157"/>
      <c r="BA19" s="154"/>
      <c r="BB19" s="154"/>
      <c r="BC19" s="182"/>
      <c r="BD19" s="182"/>
      <c r="BE19" s="182"/>
      <c r="BF19" s="182"/>
      <c r="BG19" s="183"/>
      <c r="BH19" s="185"/>
      <c r="BI19" s="180"/>
      <c r="BJ19" s="180"/>
      <c r="BK19" s="180"/>
      <c r="BL19" s="179"/>
      <c r="BM19" s="153"/>
      <c r="BN19" s="153"/>
      <c r="BO19" s="179"/>
      <c r="BP19" s="179"/>
      <c r="BQ19" s="179"/>
      <c r="BR19" s="182"/>
      <c r="BS19" s="182"/>
      <c r="BT19" s="182"/>
      <c r="BU19" s="183"/>
      <c r="BV19" s="188"/>
      <c r="BW19" s="182"/>
      <c r="BX19" s="182"/>
      <c r="BY19" s="182"/>
      <c r="BZ19" s="189"/>
      <c r="CA19" s="189"/>
      <c r="CB19" s="190"/>
      <c r="CC19" s="189"/>
      <c r="CD19" s="189"/>
      <c r="CE19" s="189"/>
      <c r="CF19" s="191"/>
      <c r="CG19" s="191"/>
      <c r="CH19" s="191"/>
      <c r="CI19" s="192"/>
      <c r="CJ19" s="194"/>
      <c r="CK19" s="189"/>
      <c r="CL19" s="189"/>
      <c r="CM19" s="191"/>
      <c r="CN19" s="189"/>
      <c r="CO19" s="191"/>
      <c r="CP19" s="191"/>
      <c r="CQ19" s="189"/>
      <c r="CR19" s="189"/>
      <c r="CS19" s="189"/>
      <c r="CT19" s="191"/>
      <c r="CU19" s="191"/>
      <c r="CV19" s="191"/>
      <c r="CW19" s="192"/>
      <c r="CX19" s="194"/>
      <c r="CY19" s="189"/>
      <c r="CZ19" s="189"/>
      <c r="DA19" s="191"/>
      <c r="DB19" s="189"/>
      <c r="DC19" s="191"/>
      <c r="DD19" s="191"/>
      <c r="DE19" s="189"/>
      <c r="DF19" s="189"/>
      <c r="DG19" s="189"/>
      <c r="DH19" s="191"/>
      <c r="DI19" s="191"/>
      <c r="DJ19" s="191"/>
      <c r="DK19" s="192"/>
      <c r="DL19" s="194"/>
      <c r="DM19" s="189"/>
      <c r="DN19" s="189"/>
      <c r="DO19" s="191"/>
      <c r="DP19" s="189"/>
      <c r="DQ19" s="191"/>
      <c r="DR19" s="191"/>
      <c r="DS19" s="189"/>
      <c r="DT19" s="189"/>
      <c r="DU19" s="189"/>
      <c r="DV19" s="191"/>
      <c r="DW19" s="191"/>
      <c r="DX19" s="189"/>
      <c r="DY19" s="189"/>
      <c r="DZ19" s="189"/>
      <c r="EA19" s="191"/>
      <c r="EB19" s="191"/>
      <c r="EC19" s="191"/>
      <c r="ED19" s="192"/>
    </row>
    <row r="20" spans="1:134" s="155" customFormat="1" ht="52.5" customHeight="1" thickBot="1" x14ac:dyDescent="0.3">
      <c r="A20" s="204"/>
      <c r="B20" s="205" t="s">
        <v>126</v>
      </c>
      <c r="C20" s="170">
        <f>C18-C7</f>
        <v>145921597.11950004</v>
      </c>
      <c r="D20" s="170">
        <f>D18-D7</f>
        <v>129794763.51230003</v>
      </c>
      <c r="E20" s="170">
        <f>E18-E7</f>
        <v>98271548.088678986</v>
      </c>
      <c r="F20" s="170">
        <f>D20/C20*100</f>
        <v>88.948288721104646</v>
      </c>
      <c r="G20" s="170">
        <f>G18-G7</f>
        <v>84852445.124199986</v>
      </c>
      <c r="H20" s="170">
        <f>G20/E20*100</f>
        <v>86.344874762357691</v>
      </c>
      <c r="I20" s="170">
        <f>G20/C20*100</f>
        <v>58.149339644844687</v>
      </c>
      <c r="J20" s="170">
        <f>J18-J7</f>
        <v>161576726.86684042</v>
      </c>
      <c r="K20" s="170">
        <f t="shared" ref="K20:L20" si="122">K18-K7</f>
        <v>105125747.4618672</v>
      </c>
      <c r="L20" s="170">
        <f t="shared" si="122"/>
        <v>97703764.685200006</v>
      </c>
      <c r="M20" s="170">
        <f>L20/K20*100</f>
        <v>92.939900114042558</v>
      </c>
      <c r="N20" s="170">
        <f>L20/J20*100</f>
        <v>60.468958976821099</v>
      </c>
      <c r="O20" s="170">
        <f>J20/C20*100-100</f>
        <v>10.728452851650118</v>
      </c>
      <c r="P20" s="170">
        <f>P18-P7</f>
        <v>12851319.560999997</v>
      </c>
      <c r="Q20" s="171">
        <f>Q18-Q7</f>
        <v>76877753.74991402</v>
      </c>
      <c r="R20" s="173">
        <f>R18-R7</f>
        <v>40124546.003600001</v>
      </c>
      <c r="S20" s="170">
        <f t="shared" ref="S20" si="123">S18-S7</f>
        <v>41612468.376699999</v>
      </c>
      <c r="T20" s="170">
        <f>T18-T7</f>
        <v>29666781.304837294</v>
      </c>
      <c r="U20" s="170">
        <f>S20/R20*100</f>
        <v>103.70825970957154</v>
      </c>
      <c r="V20" s="170">
        <f>V18-V7</f>
        <v>27589045.892299999</v>
      </c>
      <c r="W20" s="170">
        <f>V20/T20*100</f>
        <v>92.996424549101619</v>
      </c>
      <c r="X20" s="170">
        <f>V20/R20*100</f>
        <v>68.758524743992595</v>
      </c>
      <c r="Y20" s="170">
        <f>Y18-Y7</f>
        <v>39364107.877100006</v>
      </c>
      <c r="Z20" s="170">
        <f t="shared" ref="Z20:AA20" si="124">Z18-Z7</f>
        <v>27461231.493981764</v>
      </c>
      <c r="AA20" s="170">
        <f t="shared" si="124"/>
        <v>25744052.371999994</v>
      </c>
      <c r="AB20" s="170">
        <f>AA20/Z20*100</f>
        <v>93.746896884948157</v>
      </c>
      <c r="AC20" s="170">
        <f>AA20/Y20*100</f>
        <v>65.39981155517701</v>
      </c>
      <c r="AD20" s="170">
        <f>Y20/R20*100-100</f>
        <v>-1.8951943442095711</v>
      </c>
      <c r="AE20" s="171">
        <f>AE18-AE7</f>
        <v>-1844993.5202999935</v>
      </c>
      <c r="AF20" s="173">
        <f>AF18-AF7</f>
        <v>26021658.417399995</v>
      </c>
      <c r="AG20" s="170">
        <f t="shared" ref="AG20" si="125">AG18-AG7</f>
        <v>27252797.421500009</v>
      </c>
      <c r="AH20" s="170">
        <f>AH18-AH7</f>
        <v>18779585.489969842</v>
      </c>
      <c r="AI20" s="170">
        <f>AG20/AF20*100</f>
        <v>104.7312088428491</v>
      </c>
      <c r="AJ20" s="170">
        <f>AJ18-AJ7</f>
        <v>16890642.693899997</v>
      </c>
      <c r="AK20" s="170">
        <f>AJ20/AH20*100</f>
        <v>89.941509640461831</v>
      </c>
      <c r="AL20" s="170">
        <f>AJ20/AF20*100</f>
        <v>64.909939339629759</v>
      </c>
      <c r="AM20" s="170">
        <f>AM18-AM7</f>
        <v>28078740.688099988</v>
      </c>
      <c r="AN20" s="170">
        <f>AN18-AN7</f>
        <v>19441556.375784319</v>
      </c>
      <c r="AO20" s="170">
        <f>BC20+BQ20+CE20+CS20+DG20</f>
        <v>17539291.366000004</v>
      </c>
      <c r="AP20" s="170">
        <f>AO20/AN20*100</f>
        <v>90.215469517894647</v>
      </c>
      <c r="AQ20" s="170">
        <f t="shared" ref="AQ20" si="126">AO20/AM20*100</f>
        <v>62.464665209979685</v>
      </c>
      <c r="AR20" s="170">
        <f>AM20/AF20*100-100</f>
        <v>7.9052696707619248</v>
      </c>
      <c r="AS20" s="171">
        <f>AS18-AS7</f>
        <v>648648.67210000195</v>
      </c>
      <c r="AT20" s="173">
        <f>AT18-AT7</f>
        <v>7404164.3700000029</v>
      </c>
      <c r="AU20" s="170">
        <f t="shared" ref="AU20:AV20" si="127">AU18-AU7</f>
        <v>7005118.8116999995</v>
      </c>
      <c r="AV20" s="170">
        <f t="shared" si="127"/>
        <v>5160102.4821785744</v>
      </c>
      <c r="AW20" s="170">
        <f>AU20/AT20*100</f>
        <v>94.610525396804462</v>
      </c>
      <c r="AX20" s="170">
        <f>AX18-AX7</f>
        <v>3706563.1474000001</v>
      </c>
      <c r="AY20" s="170">
        <f>AX20/AV20*100</f>
        <v>71.831192504438476</v>
      </c>
      <c r="AZ20" s="170">
        <f>AX20/AT20*100</f>
        <v>50.060519488440249</v>
      </c>
      <c r="BA20" s="170">
        <f>BA18-BA7</f>
        <v>8149714.0519999973</v>
      </c>
      <c r="BB20" s="170">
        <f>BB18-BB7</f>
        <v>5411643.5228048097</v>
      </c>
      <c r="BC20" s="170">
        <f t="shared" ref="BC20" si="128">BC18-BC7</f>
        <v>4492982.3901000032</v>
      </c>
      <c r="BD20" s="170">
        <f>BC20/BB20*100</f>
        <v>83.02435981169964</v>
      </c>
      <c r="BE20" s="170">
        <f>BC20/BA20*100</f>
        <v>55.130552574386257</v>
      </c>
      <c r="BF20" s="170">
        <f>BA20/AT20*100-100</f>
        <v>10.069329160503145</v>
      </c>
      <c r="BG20" s="171">
        <f>BC20-AX20</f>
        <v>786419.24270000309</v>
      </c>
      <c r="BH20" s="173">
        <f>BH18-BH7</f>
        <v>12805105.564600002</v>
      </c>
      <c r="BI20" s="170">
        <f>BI18-BI7</f>
        <v>13962480.786799993</v>
      </c>
      <c r="BJ20" s="170">
        <f>BJ18-BJ7</f>
        <v>9331402.69269206</v>
      </c>
      <c r="BK20" s="170">
        <f>+BI20/BH20*100</f>
        <v>109.03838876111713</v>
      </c>
      <c r="BL20" s="170">
        <f>BL18-BL7</f>
        <v>8807723.0248000026</v>
      </c>
      <c r="BM20" s="170">
        <f>BL20/BJ20*100</f>
        <v>94.387985545815312</v>
      </c>
      <c r="BN20" s="170">
        <f>BL20/BH20*100</f>
        <v>68.782900542024024</v>
      </c>
      <c r="BO20" s="170">
        <f>BO18-BO7</f>
        <v>13771048.150000004</v>
      </c>
      <c r="BP20" s="170">
        <f>BP18-BP7</f>
        <v>9500168.4442104362</v>
      </c>
      <c r="BQ20" s="170">
        <f>BQ18-BQ7</f>
        <v>8030388.8198000006</v>
      </c>
      <c r="BR20" s="170">
        <f>BQ20/BP20*100</f>
        <v>84.528909849949613</v>
      </c>
      <c r="BS20" s="170">
        <f>BQ20/BO20*100</f>
        <v>58.313562862678673</v>
      </c>
      <c r="BT20" s="170">
        <f>BO20/BH20*100-100</f>
        <v>7.543417588609131</v>
      </c>
      <c r="BU20" s="171">
        <f>BQ20-BL20</f>
        <v>-777334.20500000194</v>
      </c>
      <c r="BV20" s="193">
        <f>BV18-BV7</f>
        <v>1346936.7400000002</v>
      </c>
      <c r="BW20" s="174">
        <f t="shared" ref="BW20:BX20" si="129">BW18-BW7</f>
        <v>1477930.665000001</v>
      </c>
      <c r="BX20" s="174">
        <f t="shared" si="129"/>
        <v>988164.50942857098</v>
      </c>
      <c r="BY20" s="174">
        <f>BW20/BV20*100</f>
        <v>109.72532125005372</v>
      </c>
      <c r="BZ20" s="174">
        <f>BZ18-BZ7</f>
        <v>1146448.3625000007</v>
      </c>
      <c r="CA20" s="174">
        <f>BZ20/BX20*100</f>
        <v>116.01796579022667</v>
      </c>
      <c r="CB20" s="174">
        <f>BZ20/BV20*100</f>
        <v>85.115234327931432</v>
      </c>
      <c r="CC20" s="174">
        <f t="shared" ref="CC20:CE20" si="130">CC18-CC7</f>
        <v>1775348.0649999995</v>
      </c>
      <c r="CD20" s="174">
        <f t="shared" si="130"/>
        <v>1346871.6470296457</v>
      </c>
      <c r="CE20" s="174">
        <f t="shared" si="130"/>
        <v>1946654.8079999983</v>
      </c>
      <c r="CF20" s="174">
        <f>CE20/CD20*100</f>
        <v>144.53157524646824</v>
      </c>
      <c r="CG20" s="174">
        <f>CE20/CC20*100</f>
        <v>109.64919197408194</v>
      </c>
      <c r="CH20" s="174">
        <f>CC20/BV20*100-100</f>
        <v>31.806343407040714</v>
      </c>
      <c r="CI20" s="171">
        <f>CE20-BZ20</f>
        <v>800206.44549999759</v>
      </c>
      <c r="CJ20" s="193">
        <f t="shared" ref="CJ20:CL20" si="131">CJ18-CJ7</f>
        <v>556947.77600000007</v>
      </c>
      <c r="CK20" s="174">
        <f t="shared" si="131"/>
        <v>662961.40800000005</v>
      </c>
      <c r="CL20" s="174">
        <f t="shared" si="131"/>
        <v>409454.04287301586</v>
      </c>
      <c r="CM20" s="174">
        <f>CK20/CJ20*100</f>
        <v>119.0347527305684</v>
      </c>
      <c r="CN20" s="174">
        <f t="shared" ref="CN20" si="132">CN18-CN7</f>
        <v>486699.64700000011</v>
      </c>
      <c r="CO20" s="174">
        <f>CN20/CL20*100</f>
        <v>118.86551261894378</v>
      </c>
      <c r="CP20" s="174">
        <f>CN20/CJ20*100</f>
        <v>87.386945055329576</v>
      </c>
      <c r="CQ20" s="174">
        <f t="shared" ref="CQ20" si="133">CQ18-CQ7</f>
        <v>601885.20000000007</v>
      </c>
      <c r="CR20" s="174">
        <f>CR18-CR7</f>
        <v>446577.46521739138</v>
      </c>
      <c r="CS20" s="174">
        <f>CS18-CS7</f>
        <v>526022.05000000005</v>
      </c>
      <c r="CT20" s="174">
        <f>CS20/CR20*100</f>
        <v>117.78965374885979</v>
      </c>
      <c r="CU20" s="174">
        <f>CS20/CQ20*100</f>
        <v>87.395744238270026</v>
      </c>
      <c r="CV20" s="174">
        <f>CQ20/CJ20*100-100</f>
        <v>8.0685166431116073</v>
      </c>
      <c r="CW20" s="171">
        <f>CS20-CN20</f>
        <v>39322.402999999933</v>
      </c>
      <c r="CX20" s="193">
        <f t="shared" ref="CX20:CZ20" si="134">CX18-CX7</f>
        <v>3908503.9667999996</v>
      </c>
      <c r="CY20" s="174">
        <f t="shared" si="134"/>
        <v>4144305.7500000009</v>
      </c>
      <c r="CZ20" s="174">
        <f t="shared" si="134"/>
        <v>2890461.7627976192</v>
      </c>
      <c r="DA20" s="174">
        <f>CY20/CX20*100</f>
        <v>106.03304448973245</v>
      </c>
      <c r="DB20" s="174">
        <f>DB18-DB7</f>
        <v>2743208.5122000002</v>
      </c>
      <c r="DC20" s="174">
        <f>DB20/CZ20*100</f>
        <v>94.905545802650721</v>
      </c>
      <c r="DD20" s="174">
        <f>DB20/CX20*100</f>
        <v>70.18563971027362</v>
      </c>
      <c r="DE20" s="174">
        <f t="shared" ref="DE20" si="135">DE18-DE7</f>
        <v>3780745.2210999993</v>
      </c>
      <c r="DF20" s="174">
        <f>DF18-DF7</f>
        <v>2736295.2965220455</v>
      </c>
      <c r="DG20" s="174">
        <f>DG18-DG7</f>
        <v>2543243.2981000007</v>
      </c>
      <c r="DH20" s="174">
        <f>DG20/DF20*100</f>
        <v>92.944767376992445</v>
      </c>
      <c r="DI20" s="174">
        <f>DG20/DE20*100</f>
        <v>67.268306891096188</v>
      </c>
      <c r="DJ20" s="174">
        <f>DE20/CX20*100-100</f>
        <v>-3.2687377775543069</v>
      </c>
      <c r="DK20" s="171">
        <f>DG20-DB20</f>
        <v>-199965.21409999952</v>
      </c>
      <c r="DL20" s="193">
        <f t="shared" ref="DL20:DN20" si="136">DL18-DL7</f>
        <v>7054310.8849999998</v>
      </c>
      <c r="DM20" s="174">
        <f t="shared" si="136"/>
        <v>6886080.0011000037</v>
      </c>
      <c r="DN20" s="174">
        <f t="shared" si="136"/>
        <v>5293783.9492420666</v>
      </c>
      <c r="DO20" s="174">
        <f>DM20/DL20*100</f>
        <v>97.61520456579656</v>
      </c>
      <c r="DP20" s="253">
        <f t="shared" ref="DP20" si="137">DP18-DP7</f>
        <v>4578930.5314000007</v>
      </c>
      <c r="DQ20" s="174">
        <f>DP20/DN20*100</f>
        <v>86.496362059800063</v>
      </c>
      <c r="DR20" s="174">
        <f>DP20/DL20*100</f>
        <v>64.909678720517576</v>
      </c>
      <c r="DS20" s="174">
        <f t="shared" ref="DS20:DU20" si="138">DS18-DS7</f>
        <v>7719568.4080000035</v>
      </c>
      <c r="DT20" s="174">
        <f t="shared" si="138"/>
        <v>5421066.218154151</v>
      </c>
      <c r="DU20" s="174">
        <f t="shared" si="138"/>
        <v>5242644.4897000007</v>
      </c>
      <c r="DV20" s="174">
        <f>DU20/DT20*100</f>
        <v>96.708733646221674</v>
      </c>
      <c r="DW20" s="174">
        <f>DU20/DS20*100</f>
        <v>67.913699479195017</v>
      </c>
      <c r="DX20" s="174">
        <f t="shared" ref="DX20:DY20" si="139">DX18-DX7</f>
        <v>3225849.092000002</v>
      </c>
      <c r="DY20" s="174">
        <f t="shared" si="139"/>
        <v>2295244.2496192362</v>
      </c>
      <c r="DZ20" s="174">
        <f>DZ18-DZ7</f>
        <v>2156238.8433000012</v>
      </c>
      <c r="EA20" s="174">
        <f>DZ20/DY20*100</f>
        <v>93.943764096466211</v>
      </c>
      <c r="EB20" s="174">
        <f>DZ20/DX20*100</f>
        <v>66.842520583104815</v>
      </c>
      <c r="EC20" s="174">
        <f>DS20/DL20*100-100</f>
        <v>9.4305104190202371</v>
      </c>
      <c r="ED20" s="247">
        <f>DU20-DP20</f>
        <v>663713.95830000006</v>
      </c>
    </row>
  </sheetData>
  <mergeCells count="62">
    <mergeCell ref="G19:I19"/>
    <mergeCell ref="CC5:CG5"/>
    <mergeCell ref="CH5:CH6"/>
    <mergeCell ref="BV5:CB5"/>
    <mergeCell ref="CV5:CV6"/>
    <mergeCell ref="BO5:BS5"/>
    <mergeCell ref="AS5:AS6"/>
    <mergeCell ref="BU5:BU6"/>
    <mergeCell ref="DS5:EB5"/>
    <mergeCell ref="C5:I5"/>
    <mergeCell ref="R5:X5"/>
    <mergeCell ref="CX4:DK4"/>
    <mergeCell ref="DL5:DR5"/>
    <mergeCell ref="DL4:ED4"/>
    <mergeCell ref="ED5:ED6"/>
    <mergeCell ref="EC5:EC6"/>
    <mergeCell ref="DE5:DI5"/>
    <mergeCell ref="DK5:DK6"/>
    <mergeCell ref="CX5:DD5"/>
    <mergeCell ref="R1:AE1"/>
    <mergeCell ref="BZ2:CG2"/>
    <mergeCell ref="AM5:AQ5"/>
    <mergeCell ref="J5:N5"/>
    <mergeCell ref="CI5:CI6"/>
    <mergeCell ref="BV4:CI4"/>
    <mergeCell ref="BG5:BG6"/>
    <mergeCell ref="AF5:AL5"/>
    <mergeCell ref="AT4:BG4"/>
    <mergeCell ref="C1:Q1"/>
    <mergeCell ref="C2:Q2"/>
    <mergeCell ref="R2:AE2"/>
    <mergeCell ref="AE5:AE6"/>
    <mergeCell ref="AD5:AD6"/>
    <mergeCell ref="R4:AE4"/>
    <mergeCell ref="O5:O6"/>
    <mergeCell ref="CX2:DK2"/>
    <mergeCell ref="BH5:BN5"/>
    <mergeCell ref="BT5:BT6"/>
    <mergeCell ref="BA5:BE5"/>
    <mergeCell ref="AD3:AE3"/>
    <mergeCell ref="CN2:CW2"/>
    <mergeCell ref="DJ5:DJ6"/>
    <mergeCell ref="CJ5:CP5"/>
    <mergeCell ref="CW5:CW6"/>
    <mergeCell ref="AR5:AR6"/>
    <mergeCell ref="CJ4:CW4"/>
    <mergeCell ref="CH3:CI3"/>
    <mergeCell ref="BT3:BU3"/>
    <mergeCell ref="CQ5:CU5"/>
    <mergeCell ref="BH4:BU4"/>
    <mergeCell ref="AT5:AZ5"/>
    <mergeCell ref="A4:A6"/>
    <mergeCell ref="B4:B6"/>
    <mergeCell ref="Q4:Q6"/>
    <mergeCell ref="BF3:BG3"/>
    <mergeCell ref="P5:P6"/>
    <mergeCell ref="O3:Q3"/>
    <mergeCell ref="C4:P4"/>
    <mergeCell ref="AR3:AS3"/>
    <mergeCell ref="BF5:BF6"/>
    <mergeCell ref="Y5:AC5"/>
    <mergeCell ref="AF4:AS4"/>
  </mergeCells>
  <conditionalFormatting sqref="AD7:AD9">
    <cfRule type="cellIs" dxfId="2" priority="128" stopIfTrue="1" operator="lessThan">
      <formula>-1</formula>
    </cfRule>
  </conditionalFormatting>
  <conditionalFormatting sqref="S19:V19">
    <cfRule type="cellIs" dxfId="1" priority="2" stopIfTrue="1" operator="lessThan">
      <formula>-1000</formula>
    </cfRule>
  </conditionalFormatting>
  <conditionalFormatting sqref="R19:V19">
    <cfRule type="cellIs" dxfId="0" priority="1" stopIfTrue="1" operator="lessThan">
      <formula>-1</formula>
    </cfRule>
  </conditionalFormatting>
  <printOptions horizontalCentered="1" verticalCentered="1"/>
  <pageMargins left="0" right="0" top="0" bottom="0" header="0.27559055118110237" footer="0.15748031496062992"/>
  <pageSetup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B118"/>
  <sheetViews>
    <sheetView topLeftCell="B1" workbookViewId="0">
      <pane xSplit="2" ySplit="10" topLeftCell="D11" activePane="bottomRight" state="frozen"/>
      <selection activeCell="B1" sqref="B1"/>
      <selection pane="topRight" activeCell="D1" sqref="D1"/>
      <selection pane="bottomLeft" activeCell="B12" sqref="B12"/>
      <selection pane="bottomRight" activeCell="D11" sqref="D11"/>
    </sheetView>
  </sheetViews>
  <sheetFormatPr defaultRowHeight="15" x14ac:dyDescent="0.2"/>
  <cols>
    <col min="1" max="1" width="0.875" style="1" hidden="1" customWidth="1"/>
    <col min="2" max="2" width="4.25" style="1" customWidth="1"/>
    <col min="3" max="3" width="14.625" style="1" customWidth="1"/>
    <col min="4" max="4" width="9.125" style="1" customWidth="1"/>
    <col min="5" max="5" width="10" style="1" customWidth="1"/>
    <col min="6" max="7" width="10.5" style="1" customWidth="1"/>
    <col min="8" max="8" width="7.125" style="1" customWidth="1"/>
    <col min="9" max="9" width="10" style="1" customWidth="1"/>
    <col min="10" max="10" width="10.125" style="1" customWidth="1"/>
    <col min="11" max="11" width="6.25" style="1" customWidth="1"/>
    <col min="12" max="12" width="10.25" style="1" customWidth="1"/>
    <col min="13" max="13" width="10" style="1" customWidth="1"/>
    <col min="14" max="14" width="6.125" style="1" customWidth="1"/>
    <col min="15" max="16" width="10.375" style="1" customWidth="1"/>
    <col min="17" max="17" width="10.125" style="1" customWidth="1"/>
    <col min="18" max="18" width="7.25" style="1" customWidth="1"/>
    <col min="19" max="19" width="8.875" style="1" customWidth="1"/>
    <col min="20" max="21" width="8.375" style="1" customWidth="1"/>
    <col min="22" max="22" width="10.75" style="1" customWidth="1"/>
    <col min="23" max="23" width="10.625" style="1" customWidth="1"/>
    <col min="24" max="24" width="10.5" style="1" customWidth="1"/>
    <col min="25" max="25" width="10.25" style="1" customWidth="1"/>
    <col min="26" max="26" width="11" style="1" customWidth="1"/>
    <col min="27" max="27" width="7.75" style="1" customWidth="1"/>
    <col min="28" max="28" width="8.75" style="1" customWidth="1"/>
    <col min="29" max="29" width="8.25" style="1" customWidth="1"/>
    <col min="30" max="30" width="6.625" style="1" customWidth="1"/>
    <col min="31" max="31" width="10.375" style="1" customWidth="1"/>
    <col min="32" max="32" width="11" style="1" customWidth="1"/>
    <col min="33" max="33" width="10.25" style="1" customWidth="1"/>
    <col min="34" max="34" width="10.375" style="1" customWidth="1"/>
    <col min="35" max="35" width="11.125" style="1" customWidth="1"/>
    <col min="36" max="36" width="9.25" style="1" customWidth="1"/>
    <col min="37" max="37" width="9.625" style="1" customWidth="1"/>
    <col min="38" max="38" width="9.25" style="1" customWidth="1"/>
    <col min="39" max="39" width="6.875" style="1" customWidth="1"/>
    <col min="40" max="41" width="9.125" style="1" customWidth="1"/>
    <col min="42" max="43" width="11.5" style="1" customWidth="1"/>
    <col min="44" max="44" width="11.75" style="1" customWidth="1"/>
    <col min="45" max="45" width="10.75" style="1" customWidth="1"/>
    <col min="46" max="46" width="10.375" style="1" customWidth="1"/>
    <col min="47" max="47" width="9" style="1" customWidth="1"/>
    <col min="48" max="48" width="9.625" style="1" customWidth="1"/>
    <col min="49" max="49" width="10.5" style="1" customWidth="1"/>
    <col min="50" max="50" width="10.25" style="1" customWidth="1"/>
    <col min="51" max="51" width="10.5" style="1" customWidth="1"/>
    <col min="52" max="52" width="12.25" style="1" customWidth="1"/>
    <col min="53" max="53" width="12" style="1" customWidth="1"/>
    <col min="54" max="54" width="13.125" style="1" customWidth="1"/>
    <col min="55" max="55" width="13.75" style="1" customWidth="1"/>
    <col min="56" max="56" width="10.875" style="1" customWidth="1"/>
    <col min="57" max="57" width="9.75" style="1" customWidth="1"/>
    <col min="58" max="58" width="8.625" style="1" customWidth="1"/>
    <col min="59" max="59" width="12.125" style="1" customWidth="1"/>
    <col min="60" max="60" width="11.625" style="1" customWidth="1"/>
    <col min="61" max="61" width="10.25" style="1" customWidth="1"/>
    <col min="62" max="62" width="9.5" style="1" customWidth="1"/>
    <col min="63" max="63" width="7.5" style="1" customWidth="1"/>
    <col min="64" max="64" width="9.375" style="1" customWidth="1"/>
    <col min="65" max="65" width="8" style="1" customWidth="1"/>
    <col min="66" max="66" width="8.125" style="1" customWidth="1"/>
    <col min="67" max="67" width="6.375" style="1" customWidth="1"/>
    <col min="68" max="68" width="8.25" style="1" customWidth="1"/>
    <col min="69" max="69" width="7.875" style="1" customWidth="1"/>
    <col min="70" max="70" width="11.375" style="1" customWidth="1"/>
    <col min="71" max="71" width="8.875" style="1" customWidth="1"/>
    <col min="72" max="72" width="7" style="1" customWidth="1"/>
    <col min="73" max="73" width="6.25" style="1" customWidth="1"/>
    <col min="74" max="74" width="7" style="1" customWidth="1"/>
    <col min="75" max="75" width="11.25" style="1" customWidth="1"/>
    <col min="76" max="76" width="10.625" style="1" customWidth="1"/>
    <col min="77" max="77" width="9.75" style="1" customWidth="1"/>
    <col min="78" max="78" width="8.875" style="1" customWidth="1"/>
    <col min="79" max="79" width="7.875" style="1" customWidth="1"/>
    <col min="80" max="80" width="12.75" style="1" bestFit="1" customWidth="1"/>
    <col min="81" max="16384" width="9" style="1"/>
  </cols>
  <sheetData>
    <row r="1" spans="2:80" ht="15.75" customHeight="1" x14ac:dyDescent="0.2">
      <c r="B1" s="307" t="s">
        <v>5</v>
      </c>
      <c r="C1" s="307"/>
      <c r="D1" s="307"/>
      <c r="E1" s="307"/>
      <c r="F1" s="307"/>
      <c r="G1" s="307"/>
      <c r="H1" s="307"/>
      <c r="I1" s="307"/>
      <c r="J1" s="307"/>
      <c r="K1" s="307"/>
      <c r="L1" s="307"/>
      <c r="M1" s="307"/>
      <c r="N1" s="307"/>
      <c r="O1" s="307"/>
      <c r="P1" s="307"/>
      <c r="Q1" s="307"/>
      <c r="R1" s="307"/>
      <c r="S1" s="42"/>
      <c r="T1" s="36"/>
      <c r="U1" s="36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</row>
    <row r="2" spans="2:80" ht="30" customHeight="1" x14ac:dyDescent="0.2">
      <c r="B2" s="308" t="s">
        <v>102</v>
      </c>
      <c r="C2" s="308"/>
      <c r="D2" s="308"/>
      <c r="E2" s="308"/>
      <c r="F2" s="308"/>
      <c r="G2" s="308"/>
      <c r="H2" s="308"/>
      <c r="I2" s="308"/>
      <c r="J2" s="308"/>
      <c r="K2" s="308"/>
      <c r="L2" s="308"/>
      <c r="M2" s="308"/>
      <c r="N2" s="308"/>
      <c r="O2" s="308"/>
      <c r="P2" s="308"/>
      <c r="Q2" s="308"/>
      <c r="R2" s="308"/>
      <c r="S2" s="43"/>
      <c r="T2" s="37"/>
      <c r="U2" s="37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7"/>
      <c r="AO2" s="7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9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6"/>
    </row>
    <row r="3" spans="2:80" ht="13.5" customHeight="1" x14ac:dyDescent="0.2">
      <c r="C3" s="10"/>
      <c r="G3" s="3"/>
      <c r="O3" s="309" t="s">
        <v>4</v>
      </c>
      <c r="P3" s="309"/>
      <c r="Q3" s="309"/>
      <c r="R3" s="309"/>
      <c r="S3" s="11"/>
      <c r="T3" s="11"/>
      <c r="U3" s="11"/>
      <c r="V3" s="11"/>
      <c r="W3" s="11"/>
      <c r="X3" s="11"/>
      <c r="Y3" s="309"/>
      <c r="Z3" s="309"/>
      <c r="AA3" s="309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</row>
    <row r="4" spans="2:80" ht="16.5" customHeight="1" x14ac:dyDescent="0.2">
      <c r="B4" s="380" t="s">
        <v>1</v>
      </c>
      <c r="C4" s="321" t="s">
        <v>6</v>
      </c>
      <c r="D4" s="322" t="s">
        <v>7</v>
      </c>
      <c r="E4" s="322" t="s">
        <v>8</v>
      </c>
      <c r="F4" s="391" t="s">
        <v>9</v>
      </c>
      <c r="G4" s="391"/>
      <c r="H4" s="392"/>
      <c r="I4" s="397" t="s">
        <v>10</v>
      </c>
      <c r="J4" s="397"/>
      <c r="K4" s="398"/>
      <c r="L4" s="320"/>
      <c r="M4" s="320"/>
      <c r="N4" s="320"/>
      <c r="O4" s="320"/>
      <c r="P4" s="320"/>
      <c r="Q4" s="320"/>
      <c r="R4" s="320"/>
      <c r="S4" s="320"/>
      <c r="T4" s="320"/>
      <c r="U4" s="320"/>
      <c r="V4" s="320"/>
      <c r="W4" s="320"/>
      <c r="X4" s="320"/>
      <c r="Y4" s="320"/>
      <c r="Z4" s="320"/>
      <c r="AA4" s="320"/>
      <c r="AB4" s="320"/>
      <c r="AC4" s="320"/>
      <c r="AD4" s="320"/>
      <c r="AE4" s="320"/>
      <c r="AF4" s="320"/>
      <c r="AG4" s="320"/>
      <c r="AH4" s="320"/>
      <c r="AI4" s="320"/>
      <c r="AJ4" s="320"/>
      <c r="AK4" s="320"/>
      <c r="AL4" s="320"/>
      <c r="AM4" s="320"/>
      <c r="AN4" s="320"/>
      <c r="AO4" s="320"/>
      <c r="AP4" s="320"/>
      <c r="AQ4" s="320"/>
      <c r="AR4" s="320"/>
      <c r="AS4" s="320"/>
      <c r="AT4" s="320"/>
      <c r="AU4" s="320"/>
      <c r="AV4" s="320"/>
      <c r="AW4" s="320"/>
      <c r="AX4" s="320"/>
      <c r="AY4" s="320"/>
      <c r="AZ4" s="320"/>
      <c r="BA4" s="320"/>
      <c r="BB4" s="320"/>
      <c r="BC4" s="320"/>
      <c r="BD4" s="320"/>
      <c r="BE4" s="320"/>
      <c r="BF4" s="12"/>
      <c r="BG4" s="385" t="s">
        <v>11</v>
      </c>
      <c r="BH4" s="386"/>
      <c r="BI4" s="320"/>
      <c r="BJ4" s="320"/>
      <c r="BK4" s="320"/>
      <c r="BL4" s="320"/>
      <c r="BM4" s="320"/>
      <c r="BN4" s="320"/>
      <c r="BO4" s="320"/>
      <c r="BP4" s="320"/>
      <c r="BQ4" s="320"/>
      <c r="BR4" s="320"/>
      <c r="BS4" s="320"/>
      <c r="BT4" s="12"/>
      <c r="BU4" s="12"/>
      <c r="BV4" s="12"/>
      <c r="BW4" s="346" t="s">
        <v>12</v>
      </c>
      <c r="BX4" s="347"/>
    </row>
    <row r="5" spans="2:80" ht="18" customHeight="1" x14ac:dyDescent="0.2">
      <c r="B5" s="380"/>
      <c r="C5" s="321"/>
      <c r="D5" s="323"/>
      <c r="E5" s="323"/>
      <c r="F5" s="393"/>
      <c r="G5" s="393"/>
      <c r="H5" s="394"/>
      <c r="I5" s="399"/>
      <c r="J5" s="399"/>
      <c r="K5" s="400"/>
      <c r="L5" s="406" t="s">
        <v>13</v>
      </c>
      <c r="M5" s="407"/>
      <c r="N5" s="407"/>
      <c r="O5" s="407"/>
      <c r="P5" s="407"/>
      <c r="Q5" s="407"/>
      <c r="R5" s="407"/>
      <c r="S5" s="407"/>
      <c r="T5" s="407"/>
      <c r="U5" s="407"/>
      <c r="V5" s="407"/>
      <c r="W5" s="407"/>
      <c r="X5" s="407"/>
      <c r="Y5" s="407"/>
      <c r="Z5" s="407"/>
      <c r="AA5" s="407"/>
      <c r="AB5" s="407"/>
      <c r="AC5" s="407"/>
      <c r="AD5" s="407"/>
      <c r="AE5" s="407"/>
      <c r="AF5" s="407"/>
      <c r="AG5" s="407"/>
      <c r="AH5" s="407"/>
      <c r="AI5" s="407"/>
      <c r="AJ5" s="407"/>
      <c r="AK5" s="407"/>
      <c r="AL5" s="407"/>
      <c r="AM5" s="408"/>
      <c r="AN5" s="384"/>
      <c r="AO5" s="384"/>
      <c r="AP5" s="384"/>
      <c r="AQ5" s="384"/>
      <c r="AR5" s="384"/>
      <c r="AS5" s="384"/>
      <c r="AT5" s="384"/>
      <c r="AU5" s="384"/>
      <c r="AV5" s="360"/>
      <c r="AW5" s="361"/>
      <c r="AX5" s="361"/>
      <c r="AY5" s="361"/>
      <c r="AZ5" s="361"/>
      <c r="BA5" s="361"/>
      <c r="BB5" s="361"/>
      <c r="BC5" s="361"/>
      <c r="BD5" s="361"/>
      <c r="BE5" s="362"/>
      <c r="BF5" s="353" t="s">
        <v>15</v>
      </c>
      <c r="BG5" s="387"/>
      <c r="BH5" s="388"/>
      <c r="BI5" s="360" t="s">
        <v>14</v>
      </c>
      <c r="BJ5" s="361"/>
      <c r="BK5" s="361"/>
      <c r="BL5" s="362"/>
      <c r="BM5" s="352"/>
      <c r="BN5" s="369"/>
      <c r="BO5" s="41"/>
      <c r="BP5" s="352"/>
      <c r="BQ5" s="352"/>
      <c r="BR5" s="352"/>
      <c r="BS5" s="352"/>
      <c r="BT5" s="352"/>
      <c r="BU5" s="352"/>
      <c r="BV5" s="353" t="s">
        <v>16</v>
      </c>
      <c r="BW5" s="348"/>
      <c r="BX5" s="349"/>
    </row>
    <row r="6" spans="2:80" ht="37.5" customHeight="1" x14ac:dyDescent="0.2">
      <c r="B6" s="380"/>
      <c r="C6" s="321"/>
      <c r="D6" s="323"/>
      <c r="E6" s="323"/>
      <c r="F6" s="393"/>
      <c r="G6" s="393"/>
      <c r="H6" s="394"/>
      <c r="I6" s="399"/>
      <c r="J6" s="399"/>
      <c r="K6" s="400"/>
      <c r="L6" s="403" t="s">
        <v>17</v>
      </c>
      <c r="M6" s="404"/>
      <c r="N6" s="404"/>
      <c r="O6" s="404"/>
      <c r="P6" s="404"/>
      <c r="Q6" s="404"/>
      <c r="R6" s="405"/>
      <c r="S6" s="310" t="s">
        <v>73</v>
      </c>
      <c r="T6" s="310" t="s">
        <v>66</v>
      </c>
      <c r="U6" s="318" t="s">
        <v>67</v>
      </c>
      <c r="V6" s="313" t="s">
        <v>72</v>
      </c>
      <c r="W6" s="313" t="s">
        <v>18</v>
      </c>
      <c r="X6" s="313" t="s">
        <v>42</v>
      </c>
      <c r="Y6" s="326" t="s">
        <v>19</v>
      </c>
      <c r="Z6" s="326"/>
      <c r="AA6" s="327"/>
      <c r="AB6" s="310" t="s">
        <v>68</v>
      </c>
      <c r="AC6" s="310" t="s">
        <v>66</v>
      </c>
      <c r="AD6" s="318" t="s">
        <v>67</v>
      </c>
      <c r="AE6" s="313" t="s">
        <v>61</v>
      </c>
      <c r="AF6" s="313" t="s">
        <v>18</v>
      </c>
      <c r="AG6" s="313" t="s">
        <v>43</v>
      </c>
      <c r="AH6" s="409" t="s">
        <v>20</v>
      </c>
      <c r="AI6" s="410"/>
      <c r="AJ6" s="326" t="s">
        <v>69</v>
      </c>
      <c r="AK6" s="327"/>
      <c r="AL6" s="326" t="s">
        <v>21</v>
      </c>
      <c r="AM6" s="327"/>
      <c r="AN6" s="415" t="s">
        <v>36</v>
      </c>
      <c r="AO6" s="416"/>
      <c r="AP6" s="421" t="s">
        <v>22</v>
      </c>
      <c r="AQ6" s="352"/>
      <c r="AR6" s="352"/>
      <c r="AS6" s="352"/>
      <c r="AT6" s="352"/>
      <c r="AU6" s="369"/>
      <c r="AV6" s="430" t="s">
        <v>23</v>
      </c>
      <c r="AW6" s="431"/>
      <c r="AX6" s="338" t="s">
        <v>24</v>
      </c>
      <c r="AY6" s="339"/>
      <c r="AZ6" s="421" t="s">
        <v>25</v>
      </c>
      <c r="BA6" s="352"/>
      <c r="BB6" s="352"/>
      <c r="BC6" s="369"/>
      <c r="BD6" s="338" t="s">
        <v>26</v>
      </c>
      <c r="BE6" s="339"/>
      <c r="BF6" s="353"/>
      <c r="BG6" s="387"/>
      <c r="BH6" s="388"/>
      <c r="BI6" s="354" t="s">
        <v>62</v>
      </c>
      <c r="BJ6" s="355"/>
      <c r="BK6" s="363" t="s">
        <v>63</v>
      </c>
      <c r="BL6" s="364"/>
      <c r="BM6" s="370" t="s">
        <v>59</v>
      </c>
      <c r="BN6" s="364"/>
      <c r="BO6" s="344" t="s">
        <v>65</v>
      </c>
      <c r="BP6" s="374" t="s">
        <v>70</v>
      </c>
      <c r="BQ6" s="375"/>
      <c r="BR6" s="332" t="s">
        <v>27</v>
      </c>
      <c r="BS6" s="333"/>
      <c r="BT6" s="338" t="s">
        <v>26</v>
      </c>
      <c r="BU6" s="339"/>
      <c r="BV6" s="353"/>
      <c r="BW6" s="348"/>
      <c r="BX6" s="349"/>
    </row>
    <row r="7" spans="2:80" ht="34.5" customHeight="1" x14ac:dyDescent="0.2">
      <c r="B7" s="380"/>
      <c r="C7" s="321"/>
      <c r="D7" s="323"/>
      <c r="E7" s="323"/>
      <c r="F7" s="393"/>
      <c r="G7" s="393"/>
      <c r="H7" s="394"/>
      <c r="I7" s="399"/>
      <c r="J7" s="399"/>
      <c r="K7" s="400"/>
      <c r="L7" s="326" t="s">
        <v>28</v>
      </c>
      <c r="M7" s="326"/>
      <c r="N7" s="327"/>
      <c r="O7" s="326" t="s">
        <v>29</v>
      </c>
      <c r="P7" s="326"/>
      <c r="Q7" s="326"/>
      <c r="R7" s="327"/>
      <c r="S7" s="311"/>
      <c r="T7" s="311"/>
      <c r="U7" s="319"/>
      <c r="V7" s="314"/>
      <c r="W7" s="316"/>
      <c r="X7" s="325"/>
      <c r="Y7" s="328"/>
      <c r="Z7" s="328"/>
      <c r="AA7" s="329"/>
      <c r="AB7" s="311"/>
      <c r="AC7" s="311"/>
      <c r="AD7" s="319"/>
      <c r="AE7" s="325"/>
      <c r="AF7" s="325"/>
      <c r="AG7" s="325"/>
      <c r="AH7" s="411"/>
      <c r="AI7" s="412"/>
      <c r="AJ7" s="328"/>
      <c r="AK7" s="329"/>
      <c r="AL7" s="328"/>
      <c r="AM7" s="329"/>
      <c r="AN7" s="417"/>
      <c r="AO7" s="418"/>
      <c r="AP7" s="415" t="s">
        <v>30</v>
      </c>
      <c r="AQ7" s="416"/>
      <c r="AR7" s="415" t="s">
        <v>31</v>
      </c>
      <c r="AS7" s="416"/>
      <c r="AT7" s="415" t="s">
        <v>32</v>
      </c>
      <c r="AU7" s="416"/>
      <c r="AV7" s="432"/>
      <c r="AW7" s="433"/>
      <c r="AX7" s="340"/>
      <c r="AY7" s="341"/>
      <c r="AZ7" s="422" t="s">
        <v>33</v>
      </c>
      <c r="BA7" s="423"/>
      <c r="BB7" s="426" t="s">
        <v>34</v>
      </c>
      <c r="BC7" s="427"/>
      <c r="BD7" s="340"/>
      <c r="BE7" s="341"/>
      <c r="BF7" s="353"/>
      <c r="BG7" s="387"/>
      <c r="BH7" s="388"/>
      <c r="BI7" s="356"/>
      <c r="BJ7" s="357"/>
      <c r="BK7" s="365"/>
      <c r="BL7" s="366"/>
      <c r="BM7" s="371" t="s">
        <v>60</v>
      </c>
      <c r="BN7" s="366"/>
      <c r="BO7" s="345"/>
      <c r="BP7" s="376"/>
      <c r="BQ7" s="377"/>
      <c r="BR7" s="334"/>
      <c r="BS7" s="335"/>
      <c r="BT7" s="340"/>
      <c r="BU7" s="341"/>
      <c r="BV7" s="353"/>
      <c r="BW7" s="348"/>
      <c r="BX7" s="349"/>
    </row>
    <row r="8" spans="2:80" ht="70.5" customHeight="1" x14ac:dyDescent="0.2">
      <c r="B8" s="380"/>
      <c r="C8" s="321"/>
      <c r="D8" s="323"/>
      <c r="E8" s="323"/>
      <c r="F8" s="395"/>
      <c r="G8" s="395"/>
      <c r="H8" s="396"/>
      <c r="I8" s="401"/>
      <c r="J8" s="401"/>
      <c r="K8" s="402"/>
      <c r="L8" s="330"/>
      <c r="M8" s="330"/>
      <c r="N8" s="331"/>
      <c r="O8" s="330"/>
      <c r="P8" s="330"/>
      <c r="Q8" s="330"/>
      <c r="R8" s="331"/>
      <c r="S8" s="311"/>
      <c r="T8" s="311"/>
      <c r="U8" s="319"/>
      <c r="V8" s="314"/>
      <c r="W8" s="316"/>
      <c r="X8" s="325"/>
      <c r="Y8" s="330"/>
      <c r="Z8" s="330"/>
      <c r="AA8" s="331"/>
      <c r="AB8" s="311"/>
      <c r="AC8" s="311"/>
      <c r="AD8" s="319"/>
      <c r="AE8" s="325"/>
      <c r="AF8" s="325"/>
      <c r="AG8" s="325"/>
      <c r="AH8" s="413"/>
      <c r="AI8" s="414"/>
      <c r="AJ8" s="330"/>
      <c r="AK8" s="331"/>
      <c r="AL8" s="330"/>
      <c r="AM8" s="331"/>
      <c r="AN8" s="419"/>
      <c r="AO8" s="420"/>
      <c r="AP8" s="419"/>
      <c r="AQ8" s="420"/>
      <c r="AR8" s="419"/>
      <c r="AS8" s="420"/>
      <c r="AT8" s="419"/>
      <c r="AU8" s="420"/>
      <c r="AV8" s="434"/>
      <c r="AW8" s="435"/>
      <c r="AX8" s="342"/>
      <c r="AY8" s="343"/>
      <c r="AZ8" s="424"/>
      <c r="BA8" s="425"/>
      <c r="BB8" s="428"/>
      <c r="BC8" s="429"/>
      <c r="BD8" s="342"/>
      <c r="BE8" s="343"/>
      <c r="BF8" s="353"/>
      <c r="BG8" s="389"/>
      <c r="BH8" s="390"/>
      <c r="BI8" s="358"/>
      <c r="BJ8" s="359"/>
      <c r="BK8" s="367"/>
      <c r="BL8" s="368"/>
      <c r="BM8" s="382"/>
      <c r="BN8" s="383"/>
      <c r="BO8" s="345"/>
      <c r="BP8" s="378"/>
      <c r="BQ8" s="379"/>
      <c r="BR8" s="336"/>
      <c r="BS8" s="337"/>
      <c r="BT8" s="342"/>
      <c r="BU8" s="343"/>
      <c r="BV8" s="353"/>
      <c r="BW8" s="350"/>
      <c r="BX8" s="351"/>
    </row>
    <row r="9" spans="2:80" ht="27.75" customHeight="1" x14ac:dyDescent="0.2">
      <c r="B9" s="380"/>
      <c r="C9" s="321"/>
      <c r="D9" s="324"/>
      <c r="E9" s="324"/>
      <c r="F9" s="25" t="s">
        <v>35</v>
      </c>
      <c r="G9" s="24" t="s">
        <v>0</v>
      </c>
      <c r="H9" s="24" t="s">
        <v>2</v>
      </c>
      <c r="I9" s="25" t="s">
        <v>35</v>
      </c>
      <c r="J9" s="24" t="s">
        <v>0</v>
      </c>
      <c r="K9" s="26" t="s">
        <v>2</v>
      </c>
      <c r="L9" s="25" t="s">
        <v>35</v>
      </c>
      <c r="M9" s="4" t="s">
        <v>0</v>
      </c>
      <c r="N9" s="26" t="s">
        <v>2</v>
      </c>
      <c r="O9" s="25" t="s">
        <v>35</v>
      </c>
      <c r="P9" s="25"/>
      <c r="Q9" s="4" t="s">
        <v>0</v>
      </c>
      <c r="R9" s="38" t="s">
        <v>2</v>
      </c>
      <c r="S9" s="311"/>
      <c r="T9" s="311"/>
      <c r="U9" s="319"/>
      <c r="V9" s="314"/>
      <c r="W9" s="316"/>
      <c r="X9" s="325"/>
      <c r="Y9" s="25" t="s">
        <v>35</v>
      </c>
      <c r="Z9" s="4" t="s">
        <v>0</v>
      </c>
      <c r="AA9" s="38" t="s">
        <v>2</v>
      </c>
      <c r="AB9" s="311"/>
      <c r="AC9" s="311"/>
      <c r="AD9" s="319"/>
      <c r="AE9" s="325"/>
      <c r="AF9" s="325"/>
      <c r="AG9" s="325"/>
      <c r="AH9" s="25" t="s">
        <v>35</v>
      </c>
      <c r="AI9" s="4" t="s">
        <v>0</v>
      </c>
      <c r="AJ9" s="25" t="s">
        <v>35</v>
      </c>
      <c r="AK9" s="4" t="s">
        <v>0</v>
      </c>
      <c r="AL9" s="25" t="s">
        <v>35</v>
      </c>
      <c r="AM9" s="4" t="s">
        <v>0</v>
      </c>
      <c r="AN9" s="25" t="s">
        <v>35</v>
      </c>
      <c r="AO9" s="4" t="s">
        <v>0</v>
      </c>
      <c r="AP9" s="25" t="s">
        <v>35</v>
      </c>
      <c r="AQ9" s="4" t="s">
        <v>0</v>
      </c>
      <c r="AR9" s="25" t="s">
        <v>35</v>
      </c>
      <c r="AS9" s="4" t="s">
        <v>0</v>
      </c>
      <c r="AT9" s="25" t="s">
        <v>35</v>
      </c>
      <c r="AU9" s="13" t="s">
        <v>0</v>
      </c>
      <c r="AV9" s="25" t="s">
        <v>35</v>
      </c>
      <c r="AW9" s="13" t="s">
        <v>0</v>
      </c>
      <c r="AX9" s="25" t="s">
        <v>35</v>
      </c>
      <c r="AY9" s="13" t="s">
        <v>0</v>
      </c>
      <c r="AZ9" s="25" t="s">
        <v>35</v>
      </c>
      <c r="BA9" s="13" t="s">
        <v>0</v>
      </c>
      <c r="BB9" s="25" t="s">
        <v>35</v>
      </c>
      <c r="BC9" s="13" t="s">
        <v>0</v>
      </c>
      <c r="BD9" s="25" t="s">
        <v>35</v>
      </c>
      <c r="BE9" s="14" t="s">
        <v>0</v>
      </c>
      <c r="BF9" s="14"/>
      <c r="BG9" s="25" t="s">
        <v>35</v>
      </c>
      <c r="BH9" s="13" t="s">
        <v>0</v>
      </c>
      <c r="BI9" s="25" t="s">
        <v>35</v>
      </c>
      <c r="BJ9" s="4" t="s">
        <v>0</v>
      </c>
      <c r="BK9" s="25" t="s">
        <v>35</v>
      </c>
      <c r="BL9" s="13" t="s">
        <v>0</v>
      </c>
      <c r="BM9" s="25" t="s">
        <v>71</v>
      </c>
      <c r="BN9" s="13" t="s">
        <v>0</v>
      </c>
      <c r="BO9" s="54"/>
      <c r="BP9" s="25" t="s">
        <v>35</v>
      </c>
      <c r="BQ9" s="13" t="s">
        <v>0</v>
      </c>
      <c r="BR9" s="25" t="s">
        <v>35</v>
      </c>
      <c r="BS9" s="13" t="s">
        <v>0</v>
      </c>
      <c r="BT9" s="25" t="s">
        <v>35</v>
      </c>
      <c r="BU9" s="13" t="s">
        <v>0</v>
      </c>
      <c r="BV9" s="13"/>
      <c r="BW9" s="25" t="s">
        <v>35</v>
      </c>
      <c r="BX9" s="13" t="s">
        <v>0</v>
      </c>
      <c r="BY9" s="25" t="s">
        <v>35</v>
      </c>
      <c r="BZ9" s="13" t="s">
        <v>0</v>
      </c>
      <c r="CA9" s="13" t="s">
        <v>44</v>
      </c>
    </row>
    <row r="10" spans="2:80" ht="12.75" customHeight="1" x14ac:dyDescent="0.2">
      <c r="B10" s="15"/>
      <c r="C10" s="15">
        <v>1</v>
      </c>
      <c r="D10" s="15">
        <v>2</v>
      </c>
      <c r="E10" s="15">
        <v>3</v>
      </c>
      <c r="F10" s="15">
        <v>5</v>
      </c>
      <c r="G10" s="16">
        <v>6</v>
      </c>
      <c r="H10" s="15">
        <v>7</v>
      </c>
      <c r="I10" s="15">
        <v>9</v>
      </c>
      <c r="J10" s="16">
        <v>10</v>
      </c>
      <c r="K10" s="15">
        <v>11</v>
      </c>
      <c r="L10" s="15">
        <v>13</v>
      </c>
      <c r="M10" s="16">
        <v>14</v>
      </c>
      <c r="N10" s="15">
        <v>15</v>
      </c>
      <c r="O10" s="15">
        <v>17</v>
      </c>
      <c r="P10" s="15"/>
      <c r="Q10" s="16">
        <v>18</v>
      </c>
      <c r="R10" s="39"/>
      <c r="S10" s="46"/>
      <c r="T10" s="46"/>
      <c r="U10" s="44"/>
      <c r="V10" s="315"/>
      <c r="W10" s="317"/>
      <c r="X10" s="381"/>
      <c r="Y10" s="17">
        <v>21</v>
      </c>
      <c r="Z10" s="17">
        <v>22</v>
      </c>
      <c r="AA10" s="18">
        <v>23</v>
      </c>
      <c r="AB10" s="45"/>
      <c r="AC10" s="312"/>
      <c r="AD10" s="44"/>
      <c r="AE10" s="40"/>
      <c r="AF10" s="40"/>
      <c r="AG10" s="40"/>
      <c r="AH10" s="17">
        <v>25</v>
      </c>
      <c r="AI10" s="17">
        <v>26</v>
      </c>
      <c r="AJ10" s="17">
        <v>28</v>
      </c>
      <c r="AK10" s="17">
        <v>29</v>
      </c>
      <c r="AL10" s="17">
        <v>31</v>
      </c>
      <c r="AM10" s="17">
        <v>32</v>
      </c>
      <c r="AN10" s="17">
        <v>34</v>
      </c>
      <c r="AO10" s="17">
        <v>35</v>
      </c>
      <c r="AP10" s="17">
        <v>37</v>
      </c>
      <c r="AQ10" s="17">
        <v>38</v>
      </c>
      <c r="AR10" s="17">
        <v>40</v>
      </c>
      <c r="AS10" s="17">
        <v>41</v>
      </c>
      <c r="AT10" s="17">
        <v>43</v>
      </c>
      <c r="AU10" s="17">
        <v>44</v>
      </c>
      <c r="AV10" s="17">
        <v>46</v>
      </c>
      <c r="AW10" s="17">
        <v>47</v>
      </c>
      <c r="AX10" s="17">
        <v>49</v>
      </c>
      <c r="AY10" s="17">
        <v>50</v>
      </c>
      <c r="AZ10" s="17">
        <v>52</v>
      </c>
      <c r="BA10" s="17">
        <v>53</v>
      </c>
      <c r="BB10" s="17">
        <v>55</v>
      </c>
      <c r="BC10" s="17">
        <v>56</v>
      </c>
      <c r="BD10" s="17">
        <v>58</v>
      </c>
      <c r="BE10" s="17">
        <v>59</v>
      </c>
      <c r="BF10" s="17"/>
      <c r="BG10" s="17">
        <v>61</v>
      </c>
      <c r="BH10" s="17">
        <v>62</v>
      </c>
      <c r="BI10" s="19">
        <v>64</v>
      </c>
      <c r="BJ10" s="19">
        <v>65</v>
      </c>
      <c r="BK10" s="17">
        <v>67</v>
      </c>
      <c r="BL10" s="17">
        <v>68</v>
      </c>
      <c r="BM10" s="17"/>
      <c r="BN10" s="17"/>
      <c r="BO10" s="17"/>
      <c r="BP10" s="17">
        <v>70</v>
      </c>
      <c r="BQ10" s="17">
        <v>71</v>
      </c>
      <c r="BR10" s="17">
        <v>73</v>
      </c>
      <c r="BS10" s="17">
        <v>74</v>
      </c>
      <c r="BT10" s="19"/>
      <c r="BU10" s="19"/>
      <c r="BV10" s="19"/>
      <c r="BW10" s="17">
        <v>76</v>
      </c>
      <c r="BX10" s="17">
        <v>77</v>
      </c>
      <c r="BY10" s="47"/>
      <c r="BZ10" s="47"/>
      <c r="CA10" s="47"/>
    </row>
    <row r="11" spans="2:80" ht="27" customHeight="1" x14ac:dyDescent="0.2">
      <c r="B11" s="29">
        <v>1</v>
      </c>
      <c r="C11" s="27" t="s">
        <v>58</v>
      </c>
      <c r="D11" s="30">
        <v>554643.11750000005</v>
      </c>
      <c r="E11" s="30">
        <v>2655625.0044</v>
      </c>
      <c r="F11" s="30">
        <v>59724588.400000006</v>
      </c>
      <c r="G11" s="30">
        <v>58910309.652500004</v>
      </c>
      <c r="H11" s="28">
        <f>G11/F11*100</f>
        <v>98.636610532924152</v>
      </c>
      <c r="I11" s="30">
        <v>15165190.200000001</v>
      </c>
      <c r="J11" s="30">
        <v>13183414.559500003</v>
      </c>
      <c r="K11" s="28">
        <f>J11/I11*100</f>
        <v>86.932075269982462</v>
      </c>
      <c r="L11" s="30">
        <v>4301881</v>
      </c>
      <c r="M11" s="30">
        <v>4261871.9340000004</v>
      </c>
      <c r="N11" s="28">
        <f>M11/L11*100</f>
        <v>99.069963441573591</v>
      </c>
      <c r="O11" s="30">
        <v>792405.4</v>
      </c>
      <c r="P11" s="30">
        <v>506927</v>
      </c>
      <c r="Q11" s="30">
        <v>659317.9227</v>
      </c>
      <c r="R11" s="28">
        <f>Q11/O11*100</f>
        <v>83.204622621198681</v>
      </c>
      <c r="S11" s="30">
        <v>237721.62</v>
      </c>
      <c r="T11" s="30">
        <v>237721.62</v>
      </c>
      <c r="U11" s="28">
        <f t="shared" ref="U11:U18" si="0">T11/S11*100</f>
        <v>100</v>
      </c>
      <c r="V11" s="30">
        <v>1000000</v>
      </c>
      <c r="W11" s="30">
        <v>538615</v>
      </c>
      <c r="X11" s="30">
        <v>237721.62</v>
      </c>
      <c r="Y11" s="30">
        <v>4698919</v>
      </c>
      <c r="Z11" s="30">
        <v>3759665.0129</v>
      </c>
      <c r="AA11" s="28">
        <f>Z11/Y11*100</f>
        <v>80.011275208191506</v>
      </c>
      <c r="AB11" s="30">
        <v>1870711</v>
      </c>
      <c r="AC11" s="30">
        <v>1870711</v>
      </c>
      <c r="AD11" s="28">
        <f>AC11/AB11*100</f>
        <v>100</v>
      </c>
      <c r="AE11" s="30">
        <v>4590863</v>
      </c>
      <c r="AF11" s="30">
        <v>2443975</v>
      </c>
      <c r="AG11" s="30">
        <v>1870711</v>
      </c>
      <c r="AH11" s="30">
        <v>1883100</v>
      </c>
      <c r="AI11" s="30">
        <v>1882238.1410000001</v>
      </c>
      <c r="AJ11" s="30">
        <v>445000</v>
      </c>
      <c r="AK11" s="30">
        <v>436399.34100000001</v>
      </c>
      <c r="AL11" s="30"/>
      <c r="AM11" s="30"/>
      <c r="AN11" s="30"/>
      <c r="AO11" s="30"/>
      <c r="AP11" s="30">
        <v>8965288.6999999993</v>
      </c>
      <c r="AQ11" s="30">
        <v>8965288.6999999993</v>
      </c>
      <c r="AR11" s="30">
        <v>6580278.7000000002</v>
      </c>
      <c r="AS11" s="30">
        <v>6580171.6880000001</v>
      </c>
      <c r="AT11" s="30"/>
      <c r="AU11" s="30"/>
      <c r="AV11" s="30">
        <v>583700</v>
      </c>
      <c r="AW11" s="30">
        <v>720620.20140000002</v>
      </c>
      <c r="AX11" s="30">
        <v>890480</v>
      </c>
      <c r="AY11" s="30">
        <v>779865.61690000002</v>
      </c>
      <c r="AZ11" s="30">
        <v>178351</v>
      </c>
      <c r="BA11" s="30">
        <v>120897.481</v>
      </c>
      <c r="BB11" s="30">
        <v>26030840.599999998</v>
      </c>
      <c r="BC11" s="30">
        <f>242153.27+26781639</f>
        <v>27023792.27</v>
      </c>
      <c r="BD11" s="30">
        <v>1391353.8</v>
      </c>
      <c r="BE11" s="30">
        <v>562538.90859999997</v>
      </c>
      <c r="BF11" s="30"/>
      <c r="BG11" s="30">
        <v>59684442.400000006</v>
      </c>
      <c r="BH11" s="30">
        <f>31924733.9935+26781639</f>
        <v>58706372.993500002</v>
      </c>
      <c r="BI11" s="34"/>
      <c r="BJ11" s="34"/>
      <c r="BK11" s="30">
        <v>40146</v>
      </c>
      <c r="BL11" s="30">
        <v>33207.159</v>
      </c>
      <c r="BM11" s="28"/>
      <c r="BN11" s="28"/>
      <c r="BO11" s="28"/>
      <c r="BP11" s="28"/>
      <c r="BQ11" s="28">
        <v>170729.5</v>
      </c>
      <c r="BR11" s="32">
        <v>2496395.6</v>
      </c>
      <c r="BS11" s="32">
        <v>1360000</v>
      </c>
      <c r="BT11" s="28"/>
      <c r="BU11" s="28"/>
      <c r="BV11" s="28"/>
      <c r="BW11" s="30">
        <v>2536541.6</v>
      </c>
      <c r="BX11" s="30">
        <v>1563936.659</v>
      </c>
      <c r="BY11" s="51">
        <f t="shared" ref="BY11:BZ16" si="1">L11+Y11</f>
        <v>9000800</v>
      </c>
      <c r="BZ11" s="51">
        <f t="shared" si="1"/>
        <v>8021536.9469000008</v>
      </c>
      <c r="CA11" s="34">
        <f>BZ11/BY11*100</f>
        <v>89.120266497422463</v>
      </c>
      <c r="CB11" s="50">
        <f t="shared" ref="CB11:CB22" si="2">AO11+AQ11+AS11+AU11+BC11+BJ11+BL11+BN11</f>
        <v>42602459.817000002</v>
      </c>
    </row>
    <row r="12" spans="2:80" s="21" customFormat="1" ht="27" customHeight="1" x14ac:dyDescent="0.2">
      <c r="B12" s="29">
        <v>2</v>
      </c>
      <c r="C12" s="27" t="s">
        <v>45</v>
      </c>
      <c r="D12" s="30">
        <v>274073.02010000002</v>
      </c>
      <c r="E12" s="30">
        <v>198384.02519999997</v>
      </c>
      <c r="F12" s="30">
        <v>2480397.1101000011</v>
      </c>
      <c r="G12" s="30">
        <v>2336679.5160000008</v>
      </c>
      <c r="H12" s="28">
        <v>94.20586350811358</v>
      </c>
      <c r="I12" s="30">
        <v>853719.60009999992</v>
      </c>
      <c r="J12" s="30">
        <v>726882.01600000006</v>
      </c>
      <c r="K12" s="28">
        <v>85.1</v>
      </c>
      <c r="L12" s="30">
        <v>92681.000000000029</v>
      </c>
      <c r="M12" s="30">
        <v>36326.500999999997</v>
      </c>
      <c r="N12" s="28">
        <v>39.19519750542181</v>
      </c>
      <c r="O12" s="30">
        <v>359964.2</v>
      </c>
      <c r="P12" s="30"/>
      <c r="Q12" s="30">
        <v>328270.29999999993</v>
      </c>
      <c r="R12" s="28">
        <v>91.195263306739932</v>
      </c>
      <c r="S12" s="30">
        <v>34285.299999999988</v>
      </c>
      <c r="T12" s="30">
        <v>34951.760000000009</v>
      </c>
      <c r="U12" s="28">
        <f t="shared" si="0"/>
        <v>101.94386515503734</v>
      </c>
      <c r="V12" s="30">
        <v>2122658.1000000006</v>
      </c>
      <c r="W12" s="30">
        <v>1355148.7999999993</v>
      </c>
      <c r="X12" s="30">
        <v>34285.299999999988</v>
      </c>
      <c r="Y12" s="30">
        <v>145807.20000000001</v>
      </c>
      <c r="Z12" s="30">
        <v>168860.2999999999</v>
      </c>
      <c r="AA12" s="28">
        <v>115.81067327265038</v>
      </c>
      <c r="AB12" s="30">
        <v>22466.099999999991</v>
      </c>
      <c r="AC12" s="30">
        <v>22445.9</v>
      </c>
      <c r="AD12" s="28">
        <f>AC12/AB12*100</f>
        <v>99.910086752930013</v>
      </c>
      <c r="AE12" s="30">
        <v>1030252.6999999997</v>
      </c>
      <c r="AF12" s="30">
        <v>490473.6</v>
      </c>
      <c r="AG12" s="30">
        <v>22466.099999999991</v>
      </c>
      <c r="AH12" s="30">
        <v>33412.300000000003</v>
      </c>
      <c r="AI12" s="30">
        <v>22917.100000000002</v>
      </c>
      <c r="AJ12" s="30">
        <v>27507.599999999999</v>
      </c>
      <c r="AK12" s="30">
        <v>19644.099999999999</v>
      </c>
      <c r="AL12" s="30">
        <v>0</v>
      </c>
      <c r="AM12" s="30">
        <v>0</v>
      </c>
      <c r="AN12" s="30">
        <v>732.2</v>
      </c>
      <c r="AO12" s="30">
        <v>732.2</v>
      </c>
      <c r="AP12" s="30">
        <v>1559584.5</v>
      </c>
      <c r="AQ12" s="30">
        <v>1559584.5</v>
      </c>
      <c r="AR12" s="30">
        <v>9379.9</v>
      </c>
      <c r="AS12" s="30">
        <v>9379.9</v>
      </c>
      <c r="AT12" s="30">
        <v>0</v>
      </c>
      <c r="AU12" s="30">
        <v>0</v>
      </c>
      <c r="AV12" s="30">
        <v>9654.1</v>
      </c>
      <c r="AW12" s="30">
        <v>4761.7640000000001</v>
      </c>
      <c r="AX12" s="30">
        <v>116260.49999999997</v>
      </c>
      <c r="AY12" s="30">
        <v>115646.76000000004</v>
      </c>
      <c r="AZ12" s="30">
        <v>10327.1</v>
      </c>
      <c r="BA12" s="30">
        <v>8414.1</v>
      </c>
      <c r="BB12" s="30">
        <v>46653.91</v>
      </c>
      <c r="BC12" s="30">
        <v>40100.9</v>
      </c>
      <c r="BD12" s="30">
        <v>68432.600099999996</v>
      </c>
      <c r="BE12" s="30">
        <v>30736.891000000003</v>
      </c>
      <c r="BF12" s="30"/>
      <c r="BG12" s="30">
        <v>2480397.1101000011</v>
      </c>
      <c r="BH12" s="30">
        <v>2345375.3160000006</v>
      </c>
      <c r="BI12" s="34">
        <v>0</v>
      </c>
      <c r="BJ12" s="34">
        <v>0</v>
      </c>
      <c r="BK12" s="28"/>
      <c r="BL12" s="28"/>
      <c r="BM12" s="28"/>
      <c r="BN12" s="28"/>
      <c r="BO12" s="28"/>
      <c r="BP12" s="28"/>
      <c r="BQ12" s="30">
        <v>-8695.7999999999993</v>
      </c>
      <c r="BR12" s="30">
        <v>169602.5</v>
      </c>
      <c r="BS12" s="30">
        <v>54758.65600000001</v>
      </c>
      <c r="BT12" s="28"/>
      <c r="BU12" s="28"/>
      <c r="BV12" s="28"/>
      <c r="BW12" s="28">
        <v>169602.5</v>
      </c>
      <c r="BX12" s="28">
        <v>46062.856000000007</v>
      </c>
      <c r="BY12" s="34">
        <f t="shared" si="1"/>
        <v>238488.20000000004</v>
      </c>
      <c r="BZ12" s="34">
        <f t="shared" si="1"/>
        <v>205186.80099999989</v>
      </c>
      <c r="CA12" s="34">
        <f t="shared" ref="CA12:CA22" si="3">BZ12/BY12*100</f>
        <v>86.036458407585727</v>
      </c>
      <c r="CB12" s="50">
        <f t="shared" si="2"/>
        <v>1609797.4999999998</v>
      </c>
    </row>
    <row r="13" spans="2:80" s="21" customFormat="1" ht="27" customHeight="1" x14ac:dyDescent="0.2">
      <c r="B13" s="29">
        <v>3</v>
      </c>
      <c r="C13" s="27" t="s">
        <v>46</v>
      </c>
      <c r="D13" s="30">
        <v>359699.26839999988</v>
      </c>
      <c r="E13" s="30">
        <v>590719.14830000012</v>
      </c>
      <c r="F13" s="30">
        <v>4406652.910000002</v>
      </c>
      <c r="G13" s="30">
        <v>4428332.4700000007</v>
      </c>
      <c r="H13" s="28">
        <v>100.49197339665217</v>
      </c>
      <c r="I13" s="30">
        <v>1402429.78</v>
      </c>
      <c r="J13" s="30">
        <v>1443717.07</v>
      </c>
      <c r="K13" s="28">
        <v>102.94398269266644</v>
      </c>
      <c r="L13" s="30">
        <v>146696.30000000005</v>
      </c>
      <c r="M13" s="30">
        <v>132043.19000000003</v>
      </c>
      <c r="N13" s="28">
        <v>90.011261361056825</v>
      </c>
      <c r="O13" s="30">
        <v>619867.10000000009</v>
      </c>
      <c r="P13" s="30"/>
      <c r="Q13" s="30">
        <v>626646.30000000016</v>
      </c>
      <c r="R13" s="28">
        <v>101.09365378481937</v>
      </c>
      <c r="S13" s="30">
        <v>77378.400000000038</v>
      </c>
      <c r="T13" s="30">
        <v>84156.709999999992</v>
      </c>
      <c r="U13" s="28">
        <f t="shared" si="0"/>
        <v>108.75995109746384</v>
      </c>
      <c r="V13" s="30">
        <v>1207109.3999999999</v>
      </c>
      <c r="W13" s="30">
        <v>651839.07600000012</v>
      </c>
      <c r="X13" s="30">
        <v>77378.400000000038</v>
      </c>
      <c r="Y13" s="30">
        <v>282619.18</v>
      </c>
      <c r="Z13" s="30">
        <v>315727.29999999993</v>
      </c>
      <c r="AA13" s="28">
        <v>111.71474632401096</v>
      </c>
      <c r="AB13" s="30">
        <v>36143.78</v>
      </c>
      <c r="AC13" s="30">
        <v>54599.080000000009</v>
      </c>
      <c r="AD13" s="28">
        <f t="shared" ref="AD13:AD22" si="4">AC13/AB13*100</f>
        <v>151.06079109600603</v>
      </c>
      <c r="AE13" s="30">
        <v>598890.59999999986</v>
      </c>
      <c r="AF13" s="30">
        <v>323400.924</v>
      </c>
      <c r="AG13" s="30">
        <v>36143.78</v>
      </c>
      <c r="AH13" s="30">
        <v>72820.2</v>
      </c>
      <c r="AI13" s="30">
        <v>77551.900000000009</v>
      </c>
      <c r="AJ13" s="30">
        <v>43000</v>
      </c>
      <c r="AK13" s="30">
        <v>45985</v>
      </c>
      <c r="AL13" s="30"/>
      <c r="AM13" s="30"/>
      <c r="AN13" s="30"/>
      <c r="AO13" s="30"/>
      <c r="AP13" s="30">
        <v>2926344.0000000014</v>
      </c>
      <c r="AQ13" s="30">
        <v>2926344.0000000014</v>
      </c>
      <c r="AR13" s="30">
        <v>5692.5999999999985</v>
      </c>
      <c r="AS13" s="30">
        <v>5692.5999999999985</v>
      </c>
      <c r="AT13" s="30">
        <v>0</v>
      </c>
      <c r="AU13" s="30">
        <v>0</v>
      </c>
      <c r="AV13" s="30">
        <v>7696.4</v>
      </c>
      <c r="AW13" s="30">
        <v>9083.9499999999971</v>
      </c>
      <c r="AX13" s="30">
        <v>126945.5</v>
      </c>
      <c r="AY13" s="30">
        <v>135123.22999999998</v>
      </c>
      <c r="AZ13" s="30">
        <v>35094.5</v>
      </c>
      <c r="BA13" s="30">
        <v>31823.200000000001</v>
      </c>
      <c r="BB13" s="30">
        <v>47167.130000000005</v>
      </c>
      <c r="BC13" s="30">
        <v>40069.100000000006</v>
      </c>
      <c r="BD13" s="30">
        <v>67690.600000000006</v>
      </c>
      <c r="BE13" s="30">
        <v>69731.800000000017</v>
      </c>
      <c r="BF13" s="30">
        <v>-24394.600000000006</v>
      </c>
      <c r="BG13" s="30">
        <v>4381633.5100000026</v>
      </c>
      <c r="BH13" s="30">
        <v>4415822.7700000005</v>
      </c>
      <c r="BI13" s="34">
        <v>0</v>
      </c>
      <c r="BJ13" s="34">
        <v>0</v>
      </c>
      <c r="BK13" s="30">
        <v>25019.4</v>
      </c>
      <c r="BL13" s="30">
        <v>12509.7</v>
      </c>
      <c r="BM13" s="30"/>
      <c r="BN13" s="30"/>
      <c r="BO13" s="30"/>
      <c r="BP13" s="30">
        <v>0</v>
      </c>
      <c r="BQ13" s="30"/>
      <c r="BR13" s="30">
        <v>190701.4</v>
      </c>
      <c r="BS13" s="30">
        <v>148228.68</v>
      </c>
      <c r="BT13" s="30"/>
      <c r="BU13" s="30"/>
      <c r="BV13" s="30">
        <v>-3008.88</v>
      </c>
      <c r="BW13" s="52">
        <v>215720.79999999996</v>
      </c>
      <c r="BX13" s="52">
        <v>160738.38</v>
      </c>
      <c r="BY13" s="51">
        <f t="shared" si="1"/>
        <v>429315.48000000004</v>
      </c>
      <c r="BZ13" s="51">
        <f t="shared" si="1"/>
        <v>447770.49</v>
      </c>
      <c r="CA13" s="34">
        <f t="shared" si="3"/>
        <v>104.29870593065964</v>
      </c>
      <c r="CB13" s="50">
        <f t="shared" si="2"/>
        <v>2984615.4000000018</v>
      </c>
    </row>
    <row r="14" spans="2:80" s="21" customFormat="1" ht="27" customHeight="1" x14ac:dyDescent="0.2">
      <c r="B14" s="29">
        <v>4</v>
      </c>
      <c r="C14" s="27" t="s">
        <v>47</v>
      </c>
      <c r="D14" s="51">
        <v>666589.69999999972</v>
      </c>
      <c r="E14" s="51">
        <v>49163.6</v>
      </c>
      <c r="F14" s="30">
        <v>4894229.5</v>
      </c>
      <c r="G14" s="30">
        <v>4854633.2000000011</v>
      </c>
      <c r="H14" s="28">
        <v>99.190959475848061</v>
      </c>
      <c r="I14" s="30">
        <v>1944465.7000000009</v>
      </c>
      <c r="J14" s="30">
        <v>1896338.1999999993</v>
      </c>
      <c r="K14" s="28">
        <v>97.524898484966755</v>
      </c>
      <c r="L14" s="30">
        <v>236411.09999999998</v>
      </c>
      <c r="M14" s="30">
        <v>212772.40000000005</v>
      </c>
      <c r="N14" s="28">
        <v>90.001019410679135</v>
      </c>
      <c r="O14" s="30">
        <v>811873.5</v>
      </c>
      <c r="P14" s="30"/>
      <c r="Q14" s="30">
        <v>793964.90000000026</v>
      </c>
      <c r="R14" s="28">
        <v>97.794163745953071</v>
      </c>
      <c r="S14" s="28">
        <v>92877.5</v>
      </c>
      <c r="T14" s="30">
        <v>133322.20000000001</v>
      </c>
      <c r="U14" s="28">
        <f t="shared" si="0"/>
        <v>143.54628408387393</v>
      </c>
      <c r="V14" s="30">
        <v>3751162.4</v>
      </c>
      <c r="W14" s="30">
        <v>1966722.5</v>
      </c>
      <c r="X14" s="30">
        <v>92877.5</v>
      </c>
      <c r="Y14" s="30">
        <v>337466.89999999997</v>
      </c>
      <c r="Z14" s="30">
        <v>375128.20000000013</v>
      </c>
      <c r="AA14" s="28">
        <v>111.15999821019489</v>
      </c>
      <c r="AB14" s="30">
        <v>30073.300000000003</v>
      </c>
      <c r="AC14" s="30">
        <v>55976.899999999994</v>
      </c>
      <c r="AD14" s="28">
        <f t="shared" si="4"/>
        <v>186.13487711691096</v>
      </c>
      <c r="AE14" s="30">
        <v>1406455.4000000001</v>
      </c>
      <c r="AF14" s="30">
        <v>722956.70000000007</v>
      </c>
      <c r="AG14" s="30">
        <v>30073.300000000003</v>
      </c>
      <c r="AH14" s="30">
        <v>86567.6</v>
      </c>
      <c r="AI14" s="30">
        <v>79708.099999999991</v>
      </c>
      <c r="AJ14" s="30">
        <v>48270</v>
      </c>
      <c r="AK14" s="30">
        <v>53835.7</v>
      </c>
      <c r="AL14" s="30">
        <v>1381.4</v>
      </c>
      <c r="AM14" s="30">
        <v>199.9</v>
      </c>
      <c r="AN14" s="30"/>
      <c r="AO14" s="30"/>
      <c r="AP14" s="30">
        <v>2910954.2000000016</v>
      </c>
      <c r="AQ14" s="30">
        <v>2910954.2000000016</v>
      </c>
      <c r="AR14" s="30">
        <v>0</v>
      </c>
      <c r="AS14" s="30">
        <v>0</v>
      </c>
      <c r="AT14" s="30">
        <v>0</v>
      </c>
      <c r="AU14" s="30">
        <v>0</v>
      </c>
      <c r="AV14" s="30">
        <v>17364.3</v>
      </c>
      <c r="AW14" s="30">
        <v>21958.700000000004</v>
      </c>
      <c r="AX14" s="30">
        <v>166906.70000000001</v>
      </c>
      <c r="AY14" s="30">
        <v>135251.09999999998</v>
      </c>
      <c r="AZ14" s="30">
        <v>185664.2</v>
      </c>
      <c r="BA14" s="30">
        <v>154179.70000000001</v>
      </c>
      <c r="BB14" s="30">
        <v>32290</v>
      </c>
      <c r="BC14" s="30">
        <v>27099.9</v>
      </c>
      <c r="BD14" s="30">
        <v>52560</v>
      </c>
      <c r="BE14" s="30">
        <v>69339.500000000015</v>
      </c>
      <c r="BF14" s="30">
        <v>-19645.8</v>
      </c>
      <c r="BG14" s="30">
        <v>4887709.8999999994</v>
      </c>
      <c r="BH14" s="30">
        <v>4834392.3</v>
      </c>
      <c r="BI14" s="34"/>
      <c r="BJ14" s="34"/>
      <c r="BK14" s="30">
        <v>6519.6</v>
      </c>
      <c r="BL14" s="30">
        <v>18519.599999999999</v>
      </c>
      <c r="BM14" s="30"/>
      <c r="BN14" s="30"/>
      <c r="BO14" s="30"/>
      <c r="BP14" s="30"/>
      <c r="BQ14" s="30"/>
      <c r="BR14" s="30">
        <v>137861.4</v>
      </c>
      <c r="BS14" s="30">
        <v>114043.49999999997</v>
      </c>
      <c r="BT14" s="30">
        <v>0</v>
      </c>
      <c r="BU14" s="30">
        <v>1721.3000000000002</v>
      </c>
      <c r="BV14" s="30">
        <v>-6019.8</v>
      </c>
      <c r="BW14" s="30">
        <v>144381</v>
      </c>
      <c r="BX14" s="30">
        <v>134284.4</v>
      </c>
      <c r="BY14" s="51">
        <f t="shared" si="1"/>
        <v>573878</v>
      </c>
      <c r="BZ14" s="51">
        <f t="shared" si="1"/>
        <v>587900.60000000021</v>
      </c>
      <c r="CA14" s="34">
        <f t="shared" si="3"/>
        <v>102.44348101861375</v>
      </c>
      <c r="CB14" s="50">
        <f t="shared" si="2"/>
        <v>2956573.7000000016</v>
      </c>
    </row>
    <row r="15" spans="2:80" s="21" customFormat="1" ht="27" customHeight="1" x14ac:dyDescent="0.2">
      <c r="B15" s="29">
        <v>5</v>
      </c>
      <c r="C15" s="27" t="s">
        <v>48</v>
      </c>
      <c r="D15" s="51">
        <v>148300.97049999997</v>
      </c>
      <c r="E15" s="51">
        <v>194832.58490000002</v>
      </c>
      <c r="F15" s="30">
        <v>4177656.0071999999</v>
      </c>
      <c r="G15" s="30">
        <v>4129186.2999999993</v>
      </c>
      <c r="H15" s="28">
        <v>98.839787021323318</v>
      </c>
      <c r="I15" s="30">
        <v>1053235.8072000004</v>
      </c>
      <c r="J15" s="30">
        <v>1035475</v>
      </c>
      <c r="K15" s="28">
        <v>98.313691285599475</v>
      </c>
      <c r="L15" s="30">
        <v>79359.407200000016</v>
      </c>
      <c r="M15" s="30">
        <v>67695.100000000006</v>
      </c>
      <c r="N15" s="28">
        <v>85.301922466981324</v>
      </c>
      <c r="O15" s="30">
        <v>438116.99999999994</v>
      </c>
      <c r="P15" s="30"/>
      <c r="Q15" s="30">
        <v>390934.60000000003</v>
      </c>
      <c r="R15" s="28">
        <v>89.230639304112842</v>
      </c>
      <c r="S15" s="30">
        <v>93122.299999999988</v>
      </c>
      <c r="T15" s="30">
        <v>84948.6</v>
      </c>
      <c r="U15" s="28">
        <f>T15/S15*100</f>
        <v>91.222617998052044</v>
      </c>
      <c r="V15" s="30">
        <v>1859662.5999999994</v>
      </c>
      <c r="W15" s="30">
        <v>1125186.7</v>
      </c>
      <c r="X15" s="30">
        <v>87758.399999999994</v>
      </c>
      <c r="Y15" s="30">
        <v>235893.6</v>
      </c>
      <c r="Z15" s="30">
        <v>252762.19999999995</v>
      </c>
      <c r="AA15" s="28">
        <v>107.15093584565243</v>
      </c>
      <c r="AB15" s="30">
        <v>66182.807199999981</v>
      </c>
      <c r="AC15" s="30">
        <v>61399.8</v>
      </c>
      <c r="AD15" s="28">
        <f>AC15/AB15*100</f>
        <v>92.773036680740887</v>
      </c>
      <c r="AE15" s="30">
        <v>767912.9</v>
      </c>
      <c r="AF15" s="30">
        <v>372663.69999999995</v>
      </c>
      <c r="AG15" s="30">
        <v>66182.807199999981</v>
      </c>
      <c r="AH15" s="30">
        <v>31671</v>
      </c>
      <c r="AI15" s="30">
        <v>29252.000000000004</v>
      </c>
      <c r="AJ15" s="30">
        <v>21550</v>
      </c>
      <c r="AK15" s="30">
        <v>22467</v>
      </c>
      <c r="AL15" s="30">
        <v>10</v>
      </c>
      <c r="AM15" s="30">
        <v>90</v>
      </c>
      <c r="AN15" s="30"/>
      <c r="AO15" s="30"/>
      <c r="AP15" s="30">
        <v>2891626.4999999995</v>
      </c>
      <c r="AQ15" s="30">
        <v>2891626.4999999995</v>
      </c>
      <c r="AR15" s="30">
        <v>15251.5</v>
      </c>
      <c r="AS15" s="30">
        <v>15864.9</v>
      </c>
      <c r="AT15" s="30">
        <v>0</v>
      </c>
      <c r="AU15" s="30">
        <v>0</v>
      </c>
      <c r="AV15" s="30">
        <v>8385.6</v>
      </c>
      <c r="AW15" s="30">
        <v>11931.699999999999</v>
      </c>
      <c r="AX15" s="30">
        <v>201831.1</v>
      </c>
      <c r="AY15" s="30">
        <v>225875.8</v>
      </c>
      <c r="AZ15" s="30">
        <v>18778</v>
      </c>
      <c r="BA15" s="30">
        <v>16411.400000000001</v>
      </c>
      <c r="BB15" s="30">
        <v>77192.2</v>
      </c>
      <c r="BC15" s="30">
        <v>49600.899999999994</v>
      </c>
      <c r="BD15" s="30">
        <v>17283.099999999999</v>
      </c>
      <c r="BE15" s="30">
        <v>18055.2</v>
      </c>
      <c r="BF15" s="30">
        <v>-7321.9169999999995</v>
      </c>
      <c r="BG15" s="30">
        <v>4036949.0071999999</v>
      </c>
      <c r="BH15" s="30">
        <v>3992567.2999999984</v>
      </c>
      <c r="BI15" s="34">
        <v>0</v>
      </c>
      <c r="BJ15" s="34">
        <v>0</v>
      </c>
      <c r="BK15" s="30">
        <v>0</v>
      </c>
      <c r="BL15" s="30">
        <v>0</v>
      </c>
      <c r="BM15" s="30">
        <v>140350</v>
      </c>
      <c r="BN15" s="30">
        <v>136619</v>
      </c>
      <c r="BO15" s="30"/>
      <c r="BP15" s="30">
        <v>357</v>
      </c>
      <c r="BQ15" s="30">
        <v>0</v>
      </c>
      <c r="BR15" s="30">
        <v>372388.30000000005</v>
      </c>
      <c r="BS15" s="30">
        <v>59260.3</v>
      </c>
      <c r="BT15" s="30"/>
      <c r="BU15" s="30"/>
      <c r="BV15" s="30"/>
      <c r="BW15" s="30">
        <v>513095.3</v>
      </c>
      <c r="BX15" s="30">
        <v>195879.3</v>
      </c>
      <c r="BY15" s="51">
        <f t="shared" si="1"/>
        <v>315253.00719999999</v>
      </c>
      <c r="BZ15" s="51">
        <f t="shared" si="1"/>
        <v>320457.29999999993</v>
      </c>
      <c r="CA15" s="34">
        <f t="shared" si="3"/>
        <v>101.65083050157816</v>
      </c>
      <c r="CB15" s="50">
        <f t="shared" si="2"/>
        <v>3093711.2999999993</v>
      </c>
    </row>
    <row r="16" spans="2:80" s="21" customFormat="1" ht="27" customHeight="1" x14ac:dyDescent="0.2">
      <c r="B16" s="29">
        <v>6</v>
      </c>
      <c r="C16" s="27" t="s">
        <v>49</v>
      </c>
      <c r="D16" s="51">
        <v>534172.10420000006</v>
      </c>
      <c r="E16" s="51">
        <v>15183.388499999999</v>
      </c>
      <c r="F16" s="30">
        <v>4904396.8801999995</v>
      </c>
      <c r="G16" s="30">
        <v>4699134.147400002</v>
      </c>
      <c r="H16" s="28">
        <v>95.814720182441121</v>
      </c>
      <c r="I16" s="30">
        <v>1612573.9497000002</v>
      </c>
      <c r="J16" s="30">
        <v>1415689.7014000008</v>
      </c>
      <c r="K16" s="28">
        <v>87.790684059070443</v>
      </c>
      <c r="L16" s="30">
        <v>154603.9112</v>
      </c>
      <c r="M16" s="30">
        <v>150528.10499999989</v>
      </c>
      <c r="N16" s="28">
        <v>97.363710808889223</v>
      </c>
      <c r="O16" s="30">
        <v>448980.02500000002</v>
      </c>
      <c r="P16" s="30"/>
      <c r="Q16" s="30">
        <v>362643.28260000015</v>
      </c>
      <c r="R16" s="28">
        <v>80.770471381215714</v>
      </c>
      <c r="S16" s="30">
        <v>86084.599999999991</v>
      </c>
      <c r="T16" s="30">
        <v>69423.779988694165</v>
      </c>
      <c r="U16" s="28">
        <f>T16/S16*100</f>
        <v>80.645992417568507</v>
      </c>
      <c r="V16" s="30">
        <v>2078424.8000000005</v>
      </c>
      <c r="W16" s="30">
        <v>1381370.9676000006</v>
      </c>
      <c r="X16" s="30">
        <v>86084.599999999991</v>
      </c>
      <c r="Y16" s="30">
        <v>294918.45100000012</v>
      </c>
      <c r="Z16" s="30">
        <v>267088.31130000006</v>
      </c>
      <c r="AA16" s="28">
        <v>90.563445723509489</v>
      </c>
      <c r="AB16" s="30">
        <v>52609.200000000012</v>
      </c>
      <c r="AC16" s="30">
        <v>39755</v>
      </c>
      <c r="AD16" s="28">
        <f>AC16/AB16*100</f>
        <v>75.566630931472048</v>
      </c>
      <c r="AE16" s="28">
        <v>500234.40100000001</v>
      </c>
      <c r="AF16" s="30">
        <v>280645.54499999987</v>
      </c>
      <c r="AG16" s="30">
        <v>52609.200000000012</v>
      </c>
      <c r="AH16" s="30">
        <v>106282.6802</v>
      </c>
      <c r="AI16" s="30">
        <v>101809.70299999996</v>
      </c>
      <c r="AJ16" s="30">
        <v>56170</v>
      </c>
      <c r="AK16" s="30">
        <v>54330.799999999996</v>
      </c>
      <c r="AL16" s="30"/>
      <c r="AM16" s="30"/>
      <c r="AN16" s="30"/>
      <c r="AO16" s="30"/>
      <c r="AP16" s="30">
        <v>3081190.7000000007</v>
      </c>
      <c r="AQ16" s="30">
        <v>3081132.1000000006</v>
      </c>
      <c r="AR16" s="30">
        <v>45595.7</v>
      </c>
      <c r="AS16" s="30">
        <v>44858.493000000002</v>
      </c>
      <c r="AT16" s="30"/>
      <c r="AU16" s="30"/>
      <c r="AV16" s="30">
        <v>57632.365499999993</v>
      </c>
      <c r="AW16" s="30">
        <v>54574.120999999999</v>
      </c>
      <c r="AX16" s="30">
        <v>233474.20009999999</v>
      </c>
      <c r="AY16" s="30">
        <v>194440.38689999992</v>
      </c>
      <c r="AZ16" s="30">
        <v>23509.400099999999</v>
      </c>
      <c r="BA16" s="30">
        <v>15573.634999999998</v>
      </c>
      <c r="BB16" s="30">
        <v>78487.030499999979</v>
      </c>
      <c r="BC16" s="30">
        <v>71817.250000000015</v>
      </c>
      <c r="BD16" s="30">
        <v>236602.91660000006</v>
      </c>
      <c r="BE16" s="30">
        <v>214301.35659999997</v>
      </c>
      <c r="BF16" s="30">
        <v>-1834</v>
      </c>
      <c r="BG16" s="30">
        <v>4817447.3801999995</v>
      </c>
      <c r="BH16" s="30">
        <v>4613097.5444000009</v>
      </c>
      <c r="BI16" s="34"/>
      <c r="BJ16" s="34"/>
      <c r="BK16" s="30">
        <v>86549.5</v>
      </c>
      <c r="BL16" s="30">
        <v>85636.603000000003</v>
      </c>
      <c r="BM16" s="30"/>
      <c r="BN16" s="30"/>
      <c r="BO16" s="30"/>
      <c r="BP16" s="30">
        <v>400</v>
      </c>
      <c r="BQ16" s="30">
        <v>400</v>
      </c>
      <c r="BR16" s="30">
        <v>249586.59520000001</v>
      </c>
      <c r="BS16" s="30">
        <v>192638.79649999997</v>
      </c>
      <c r="BT16" s="30"/>
      <c r="BU16" s="30"/>
      <c r="BV16" s="30"/>
      <c r="BW16" s="30">
        <v>336536.09519999992</v>
      </c>
      <c r="BX16" s="30">
        <v>278675.3995</v>
      </c>
      <c r="BY16" s="51">
        <f t="shared" si="1"/>
        <v>449522.36220000009</v>
      </c>
      <c r="BZ16" s="51">
        <f t="shared" si="1"/>
        <v>417616.41629999992</v>
      </c>
      <c r="CA16" s="34">
        <f t="shared" si="3"/>
        <v>92.902256131630509</v>
      </c>
      <c r="CB16" s="50">
        <f t="shared" si="2"/>
        <v>3283444.4460000005</v>
      </c>
    </row>
    <row r="17" spans="1:80" s="21" customFormat="1" ht="27" customHeight="1" x14ac:dyDescent="0.2">
      <c r="B17" s="29">
        <v>7</v>
      </c>
      <c r="C17" s="27" t="s">
        <v>50</v>
      </c>
      <c r="D17" s="51">
        <v>501153.62140000006</v>
      </c>
      <c r="E17" s="51">
        <v>384057.46620000002</v>
      </c>
      <c r="F17" s="30">
        <v>4847629.2004000004</v>
      </c>
      <c r="G17" s="30">
        <v>4782768.9090999989</v>
      </c>
      <c r="H17" s="28">
        <v>98.662020368747477</v>
      </c>
      <c r="I17" s="30">
        <v>1880127.1001999995</v>
      </c>
      <c r="J17" s="30">
        <v>1827876.8090000004</v>
      </c>
      <c r="K17" s="28">
        <v>97.220917075529584</v>
      </c>
      <c r="L17" s="30">
        <v>496905.29999999987</v>
      </c>
      <c r="M17" s="30">
        <v>490467.40000000008</v>
      </c>
      <c r="N17" s="28">
        <v>98.674616672432393</v>
      </c>
      <c r="O17" s="30">
        <v>412712.20000000007</v>
      </c>
      <c r="P17" s="30"/>
      <c r="Q17" s="30">
        <v>413570.10000000003</v>
      </c>
      <c r="R17" s="28">
        <v>100.20786882481303</v>
      </c>
      <c r="S17" s="30">
        <v>71330.05</v>
      </c>
      <c r="T17" s="30">
        <v>77425.527000000016</v>
      </c>
      <c r="U17" s="28">
        <f t="shared" si="0"/>
        <v>108.54545454545456</v>
      </c>
      <c r="V17" s="30">
        <v>1779613.2999999998</v>
      </c>
      <c r="W17" s="30">
        <v>1105478.2406000001</v>
      </c>
      <c r="X17" s="30">
        <v>71330.05</v>
      </c>
      <c r="Y17" s="28">
        <v>358757.60000000015</v>
      </c>
      <c r="Z17" s="28">
        <v>402886.10000000003</v>
      </c>
      <c r="AA17" s="28">
        <v>112.30036659850546</v>
      </c>
      <c r="AB17" s="30">
        <v>149875.82500000001</v>
      </c>
      <c r="AC17" s="30">
        <v>161865.89099999995</v>
      </c>
      <c r="AD17" s="28">
        <f t="shared" si="4"/>
        <v>107.99999999999996</v>
      </c>
      <c r="AE17" s="28">
        <v>1850674.9000000001</v>
      </c>
      <c r="AF17" s="28">
        <v>948397.76433700009</v>
      </c>
      <c r="AG17" s="28">
        <v>163500.90000000002</v>
      </c>
      <c r="AH17" s="30">
        <v>112351.8</v>
      </c>
      <c r="AI17" s="30">
        <v>112469.1</v>
      </c>
      <c r="AJ17" s="30">
        <v>50400</v>
      </c>
      <c r="AK17" s="30">
        <v>53237.9</v>
      </c>
      <c r="AL17" s="28"/>
      <c r="AM17" s="28"/>
      <c r="AN17" s="28"/>
      <c r="AO17" s="28"/>
      <c r="AP17" s="30">
        <v>2860143.7</v>
      </c>
      <c r="AQ17" s="30">
        <v>2860143.7</v>
      </c>
      <c r="AR17" s="28">
        <v>33687.700100000002</v>
      </c>
      <c r="AS17" s="28">
        <v>33491.700100000002</v>
      </c>
      <c r="AT17" s="30">
        <v>20000</v>
      </c>
      <c r="AU17" s="30">
        <v>20766.900000000001</v>
      </c>
      <c r="AV17" s="30">
        <v>121685.3002</v>
      </c>
      <c r="AW17" s="30">
        <v>95882.257999999987</v>
      </c>
      <c r="AX17" s="28">
        <v>180684.19999999998</v>
      </c>
      <c r="AY17" s="30">
        <v>185483.6</v>
      </c>
      <c r="AZ17" s="30">
        <v>7416.1</v>
      </c>
      <c r="BA17" s="30">
        <v>4805.3</v>
      </c>
      <c r="BB17" s="28">
        <v>48330.700100000002</v>
      </c>
      <c r="BC17" s="28">
        <v>29749.899999999998</v>
      </c>
      <c r="BD17" s="28">
        <v>139214.6</v>
      </c>
      <c r="BE17" s="28">
        <v>69223.050999999992</v>
      </c>
      <c r="BF17" s="28"/>
      <c r="BG17" s="30">
        <v>4842289.2004000004</v>
      </c>
      <c r="BH17" s="30">
        <v>4772029.0090999994</v>
      </c>
      <c r="BI17" s="28"/>
      <c r="BJ17" s="28"/>
      <c r="BK17" s="28">
        <v>1700</v>
      </c>
      <c r="BL17" s="28">
        <v>3300</v>
      </c>
      <c r="BM17" s="28">
        <v>4895</v>
      </c>
      <c r="BN17" s="28">
        <v>9140.41</v>
      </c>
      <c r="BO17" s="51">
        <v>15000</v>
      </c>
      <c r="BP17" s="28">
        <v>3640</v>
      </c>
      <c r="BQ17" s="28">
        <v>7440.4000000000005</v>
      </c>
      <c r="BR17" s="30">
        <v>141750.20000000001</v>
      </c>
      <c r="BS17" s="30">
        <v>129946.55</v>
      </c>
      <c r="BT17" s="28"/>
      <c r="BU17" s="28"/>
      <c r="BV17" s="28"/>
      <c r="BW17" s="28">
        <v>147090.19999999998</v>
      </c>
      <c r="BX17" s="28">
        <v>140686.95000000001</v>
      </c>
      <c r="BY17" s="51">
        <v>855662.9</v>
      </c>
      <c r="BZ17" s="51">
        <f t="shared" ref="BZ17:BZ22" si="5">M17+Z17</f>
        <v>893353.50000000012</v>
      </c>
      <c r="CA17" s="34">
        <f t="shared" si="3"/>
        <v>104.40484214052053</v>
      </c>
      <c r="CB17" s="50">
        <f t="shared" si="2"/>
        <v>2956592.6101000002</v>
      </c>
    </row>
    <row r="18" spans="1:80" s="21" customFormat="1" ht="27" customHeight="1" x14ac:dyDescent="0.2">
      <c r="B18" s="29">
        <v>8</v>
      </c>
      <c r="C18" s="27" t="s">
        <v>51</v>
      </c>
      <c r="D18" s="51">
        <v>383575.0999999998</v>
      </c>
      <c r="E18" s="51">
        <v>22847.4</v>
      </c>
      <c r="F18" s="30">
        <v>5156005</v>
      </c>
      <c r="G18" s="30">
        <v>4964803.2980999984</v>
      </c>
      <c r="H18" s="28">
        <v>96.291669579451494</v>
      </c>
      <c r="I18" s="30">
        <v>1779929.9000000008</v>
      </c>
      <c r="J18" s="30">
        <v>1593091.1381000017</v>
      </c>
      <c r="K18" s="28">
        <v>89.503026950668158</v>
      </c>
      <c r="L18" s="30">
        <v>127624.90000000004</v>
      </c>
      <c r="M18" s="30">
        <v>106087.12619999998</v>
      </c>
      <c r="N18" s="28">
        <v>83.124160097285056</v>
      </c>
      <c r="O18" s="30">
        <v>458799.7</v>
      </c>
      <c r="P18" s="30"/>
      <c r="Q18" s="30">
        <v>415615.67690000025</v>
      </c>
      <c r="R18" s="28">
        <v>90.587608688497454</v>
      </c>
      <c r="S18" s="28">
        <v>71141.199999999983</v>
      </c>
      <c r="T18" s="30">
        <v>64635.4</v>
      </c>
      <c r="U18" s="28">
        <f t="shared" si="0"/>
        <v>90.855088190809283</v>
      </c>
      <c r="V18" s="28">
        <v>1327115.6999999995</v>
      </c>
      <c r="W18" s="30">
        <v>991008.49999999965</v>
      </c>
      <c r="X18" s="30">
        <v>71141.199999999983</v>
      </c>
      <c r="Y18" s="30">
        <v>324541.09999999998</v>
      </c>
      <c r="Z18" s="30">
        <v>324527.43499999988</v>
      </c>
      <c r="AA18" s="28">
        <v>99.99578943930365</v>
      </c>
      <c r="AB18" s="30">
        <v>43171.399999999987</v>
      </c>
      <c r="AC18" s="30">
        <v>39174.699999999983</v>
      </c>
      <c r="AD18" s="28">
        <f t="shared" si="4"/>
        <v>90.742250656684746</v>
      </c>
      <c r="AE18" s="28">
        <v>498920.4</v>
      </c>
      <c r="AF18" s="30">
        <v>264038.3000000001</v>
      </c>
      <c r="AG18" s="30">
        <v>43171.399999999987</v>
      </c>
      <c r="AH18" s="30">
        <v>152472.20000000001</v>
      </c>
      <c r="AI18" s="30">
        <v>122942.9</v>
      </c>
      <c r="AJ18" s="30">
        <v>51680</v>
      </c>
      <c r="AK18" s="30">
        <v>56379.3</v>
      </c>
      <c r="AL18" s="30"/>
      <c r="AM18" s="30"/>
      <c r="AN18" s="30"/>
      <c r="AO18" s="30"/>
      <c r="AP18" s="30">
        <v>3292920.5999999987</v>
      </c>
      <c r="AQ18" s="30">
        <v>3292920.5999999987</v>
      </c>
      <c r="AR18" s="28"/>
      <c r="AS18" s="28"/>
      <c r="AT18" s="30">
        <v>2142.1999999999998</v>
      </c>
      <c r="AU18" s="30">
        <v>3742.2</v>
      </c>
      <c r="AV18" s="30">
        <v>2142.1999999999998</v>
      </c>
      <c r="AW18" s="30">
        <v>3742.2</v>
      </c>
      <c r="AX18" s="30">
        <v>331923.99999999994</v>
      </c>
      <c r="AY18" s="30">
        <v>277059.3000000001</v>
      </c>
      <c r="AZ18" s="30"/>
      <c r="BA18" s="30"/>
      <c r="BB18" s="30">
        <v>83154.5</v>
      </c>
      <c r="BC18" s="30">
        <v>78465.260000000009</v>
      </c>
      <c r="BD18" s="30">
        <v>330745.8</v>
      </c>
      <c r="BE18" s="30">
        <v>286737.19999999995</v>
      </c>
      <c r="BF18" s="30">
        <v>-4008.6689999999999</v>
      </c>
      <c r="BG18" s="30">
        <v>5156005</v>
      </c>
      <c r="BH18" s="30">
        <v>4964476.9980999986</v>
      </c>
      <c r="BI18" s="34"/>
      <c r="BJ18" s="34"/>
      <c r="BK18" s="30"/>
      <c r="BL18" s="30"/>
      <c r="BM18" s="30"/>
      <c r="BN18" s="30"/>
      <c r="BO18" s="30"/>
      <c r="BP18" s="30"/>
      <c r="BQ18" s="30">
        <v>326.3</v>
      </c>
      <c r="BR18" s="30"/>
      <c r="BS18" s="30"/>
      <c r="BT18" s="30"/>
      <c r="BU18" s="30"/>
      <c r="BV18" s="30">
        <v>-3449.1010000000006</v>
      </c>
      <c r="BW18" s="30">
        <v>0</v>
      </c>
      <c r="BX18" s="30">
        <v>326.3</v>
      </c>
      <c r="BY18" s="51">
        <f>L18+Y18</f>
        <v>452166</v>
      </c>
      <c r="BZ18" s="51">
        <f t="shared" si="5"/>
        <v>430614.56119999988</v>
      </c>
      <c r="CA18" s="34">
        <f t="shared" si="3"/>
        <v>95.233733009558406</v>
      </c>
      <c r="CB18" s="50">
        <f t="shared" si="2"/>
        <v>3375128.0599999987</v>
      </c>
    </row>
    <row r="19" spans="1:80" s="21" customFormat="1" ht="27" customHeight="1" x14ac:dyDescent="0.2">
      <c r="B19" s="29">
        <v>9</v>
      </c>
      <c r="C19" s="27" t="s">
        <v>52</v>
      </c>
      <c r="D19" s="51">
        <v>159547.5</v>
      </c>
      <c r="E19" s="51">
        <v>26150.499999999996</v>
      </c>
      <c r="F19" s="30">
        <v>3051702.1000000015</v>
      </c>
      <c r="G19" s="30">
        <v>2985626</v>
      </c>
      <c r="H19" s="28">
        <v>97.834778827199358</v>
      </c>
      <c r="I19" s="30">
        <v>1056327.2999999998</v>
      </c>
      <c r="J19" s="30">
        <v>998941.50000000023</v>
      </c>
      <c r="K19" s="28">
        <v>94.567422426742212</v>
      </c>
      <c r="L19" s="30">
        <v>44893</v>
      </c>
      <c r="M19" s="30">
        <v>34704.600000000006</v>
      </c>
      <c r="N19" s="28">
        <v>77.305147795870184</v>
      </c>
      <c r="O19" s="30">
        <v>195387.20000000004</v>
      </c>
      <c r="P19" s="30"/>
      <c r="Q19" s="30">
        <v>196083.49999999997</v>
      </c>
      <c r="R19" s="28">
        <v>100.35636930157142</v>
      </c>
      <c r="S19" s="28">
        <v>32959.200000000012</v>
      </c>
      <c r="T19" s="30">
        <v>32959.200000000012</v>
      </c>
      <c r="U19" s="28">
        <f>T19/S19*100</f>
        <v>100</v>
      </c>
      <c r="V19" s="30">
        <v>410685.02500000008</v>
      </c>
      <c r="W19" s="30">
        <v>260508.09999999995</v>
      </c>
      <c r="X19" s="30">
        <v>32959.200000000012</v>
      </c>
      <c r="Y19" s="30">
        <v>163100.5</v>
      </c>
      <c r="Z19" s="30">
        <v>178275.10000000009</v>
      </c>
      <c r="AA19" s="28">
        <v>109.30383413907381</v>
      </c>
      <c r="AB19" s="30">
        <v>23410</v>
      </c>
      <c r="AC19" s="30">
        <v>23410.000000000004</v>
      </c>
      <c r="AD19" s="28">
        <f t="shared" si="4"/>
        <v>100.00000000000003</v>
      </c>
      <c r="AE19" s="28">
        <v>78562.7</v>
      </c>
      <c r="AF19" s="30">
        <v>76346.600000000035</v>
      </c>
      <c r="AG19" s="30">
        <v>23410</v>
      </c>
      <c r="AH19" s="30">
        <v>69357.399999999994</v>
      </c>
      <c r="AI19" s="30">
        <v>64729.099999999991</v>
      </c>
      <c r="AJ19" s="30">
        <v>23224</v>
      </c>
      <c r="AK19" s="30">
        <v>23197.7</v>
      </c>
      <c r="AL19" s="30">
        <v>1000</v>
      </c>
      <c r="AM19" s="30">
        <v>0</v>
      </c>
      <c r="AN19" s="30">
        <v>0</v>
      </c>
      <c r="AO19" s="30"/>
      <c r="AP19" s="30">
        <v>1863210.9000000004</v>
      </c>
      <c r="AQ19" s="30">
        <v>1863210.9000000004</v>
      </c>
      <c r="AR19" s="30">
        <v>21064.300000000003</v>
      </c>
      <c r="AS19" s="30">
        <v>21064.300000000003</v>
      </c>
      <c r="AT19" s="30">
        <v>0</v>
      </c>
      <c r="AU19" s="30">
        <v>0</v>
      </c>
      <c r="AV19" s="30">
        <v>85568</v>
      </c>
      <c r="AW19" s="30">
        <v>88302.9</v>
      </c>
      <c r="AX19" s="30">
        <v>387133.19999999995</v>
      </c>
      <c r="AY19" s="30">
        <v>354430.89999999985</v>
      </c>
      <c r="AZ19" s="30"/>
      <c r="BA19" s="30"/>
      <c r="BB19" s="30">
        <v>45056.899999999994</v>
      </c>
      <c r="BC19" s="30">
        <v>36366.6</v>
      </c>
      <c r="BD19" s="30">
        <v>86664.000000000015</v>
      </c>
      <c r="BE19" s="30">
        <v>59217.700000000004</v>
      </c>
      <c r="BF19" s="30">
        <v>-1120.8</v>
      </c>
      <c r="BG19" s="30">
        <v>2985659.4000000018</v>
      </c>
      <c r="BH19" s="30">
        <v>2919583.3000000003</v>
      </c>
      <c r="BI19" s="34">
        <v>65000</v>
      </c>
      <c r="BJ19" s="34">
        <v>65000</v>
      </c>
      <c r="BK19" s="30">
        <v>1042.7</v>
      </c>
      <c r="BL19" s="30">
        <v>1042.7</v>
      </c>
      <c r="BM19" s="30"/>
      <c r="BN19" s="30"/>
      <c r="BO19" s="30"/>
      <c r="BP19" s="30"/>
      <c r="BQ19" s="30"/>
      <c r="BR19" s="30">
        <v>40455.899999999994</v>
      </c>
      <c r="BS19" s="30">
        <v>17982.899999999998</v>
      </c>
      <c r="BT19" s="30"/>
      <c r="BU19" s="30"/>
      <c r="BV19" s="30"/>
      <c r="BW19" s="30">
        <v>106498.6</v>
      </c>
      <c r="BX19" s="30">
        <v>84025.60000000002</v>
      </c>
      <c r="BY19" s="51">
        <f>L19+Y19</f>
        <v>207993.5</v>
      </c>
      <c r="BZ19" s="51">
        <f t="shared" si="5"/>
        <v>212979.7000000001</v>
      </c>
      <c r="CA19" s="34">
        <f t="shared" si="3"/>
        <v>102.39728645366326</v>
      </c>
      <c r="CB19" s="50">
        <f t="shared" si="2"/>
        <v>1986684.5000000005</v>
      </c>
    </row>
    <row r="20" spans="1:80" s="21" customFormat="1" ht="27" customHeight="1" x14ac:dyDescent="0.2">
      <c r="B20" s="29">
        <v>10</v>
      </c>
      <c r="C20" s="27" t="s">
        <v>53</v>
      </c>
      <c r="D20" s="51">
        <v>82119.8</v>
      </c>
      <c r="E20" s="51">
        <v>111877.59999999999</v>
      </c>
      <c r="F20" s="30">
        <v>1050929.2</v>
      </c>
      <c r="G20" s="30">
        <v>1051189</v>
      </c>
      <c r="H20" s="28">
        <v>100.02472098025252</v>
      </c>
      <c r="I20" s="30">
        <v>345573.59999999992</v>
      </c>
      <c r="J20" s="30">
        <v>348792.20000000007</v>
      </c>
      <c r="K20" s="28">
        <v>100.9313790173787</v>
      </c>
      <c r="L20" s="30">
        <v>25248.5</v>
      </c>
      <c r="M20" s="30">
        <v>25293.5</v>
      </c>
      <c r="N20" s="28">
        <v>100.17822840960848</v>
      </c>
      <c r="O20" s="30">
        <v>82769</v>
      </c>
      <c r="P20" s="30"/>
      <c r="Q20" s="30">
        <v>84733.700000000012</v>
      </c>
      <c r="R20" s="28">
        <v>102.3737147966026</v>
      </c>
      <c r="S20" s="28">
        <v>22792.1</v>
      </c>
      <c r="T20" s="28">
        <v>24335.5</v>
      </c>
      <c r="U20" s="28">
        <f>T20/S20*100</f>
        <v>106.77164456105406</v>
      </c>
      <c r="V20" s="30">
        <v>97420.800000000017</v>
      </c>
      <c r="W20" s="30">
        <v>82832.7</v>
      </c>
      <c r="X20" s="30">
        <v>22792.1</v>
      </c>
      <c r="Y20" s="30">
        <v>69304.7</v>
      </c>
      <c r="Z20" s="30">
        <v>79158.199999999983</v>
      </c>
      <c r="AA20" s="28">
        <v>114.21765046237844</v>
      </c>
      <c r="AB20" s="30">
        <v>9895.9000000000015</v>
      </c>
      <c r="AC20" s="30">
        <v>6108.6</v>
      </c>
      <c r="AD20" s="28">
        <f t="shared" si="4"/>
        <v>61.72859467052011</v>
      </c>
      <c r="AE20" s="28">
        <v>41834.19999999999</v>
      </c>
      <c r="AF20" s="30">
        <v>34936.300000000003</v>
      </c>
      <c r="AG20" s="30">
        <v>6108.6</v>
      </c>
      <c r="AH20" s="30">
        <v>18850.099999999999</v>
      </c>
      <c r="AI20" s="30">
        <v>14085.9</v>
      </c>
      <c r="AJ20" s="30">
        <v>8000</v>
      </c>
      <c r="AK20" s="30">
        <v>7399</v>
      </c>
      <c r="AL20" s="30"/>
      <c r="AM20" s="30"/>
      <c r="AN20" s="30"/>
      <c r="AO20" s="30"/>
      <c r="AP20" s="30">
        <v>664523</v>
      </c>
      <c r="AQ20" s="30">
        <v>664531</v>
      </c>
      <c r="AR20" s="30">
        <v>6276.6</v>
      </c>
      <c r="AS20" s="30">
        <v>6276.6</v>
      </c>
      <c r="AT20" s="30">
        <v>0</v>
      </c>
      <c r="AU20" s="30">
        <v>0</v>
      </c>
      <c r="AV20" s="30">
        <v>9997</v>
      </c>
      <c r="AW20" s="30">
        <v>8746.7999999999993</v>
      </c>
      <c r="AX20" s="30">
        <v>46822.400000000001</v>
      </c>
      <c r="AY20" s="30">
        <v>66922.400000000009</v>
      </c>
      <c r="AZ20" s="30">
        <v>400</v>
      </c>
      <c r="BA20" s="30">
        <v>388</v>
      </c>
      <c r="BB20" s="30">
        <v>27556</v>
      </c>
      <c r="BC20" s="30">
        <v>24589.200000000001</v>
      </c>
      <c r="BD20" s="30">
        <v>84181.9</v>
      </c>
      <c r="BE20" s="30">
        <v>62064.700000000004</v>
      </c>
      <c r="BF20" s="30"/>
      <c r="BG20" s="30">
        <v>1043929.1999999998</v>
      </c>
      <c r="BH20" s="30">
        <v>1044189</v>
      </c>
      <c r="BI20" s="34"/>
      <c r="BJ20" s="34"/>
      <c r="BK20" s="30">
        <v>7000</v>
      </c>
      <c r="BL20" s="30">
        <v>7000</v>
      </c>
      <c r="BM20" s="30"/>
      <c r="BN20" s="30"/>
      <c r="BO20" s="30"/>
      <c r="BP20" s="30"/>
      <c r="BQ20" s="30"/>
      <c r="BR20" s="30">
        <v>2925.4</v>
      </c>
      <c r="BS20" s="30">
        <v>2925.4</v>
      </c>
      <c r="BT20" s="30"/>
      <c r="BU20" s="30"/>
      <c r="BV20" s="30"/>
      <c r="BW20" s="30">
        <v>9925.4</v>
      </c>
      <c r="BX20" s="30">
        <v>9925.4</v>
      </c>
      <c r="BY20" s="51">
        <f>L20+Y20</f>
        <v>94553.2</v>
      </c>
      <c r="BZ20" s="51">
        <f t="shared" si="5"/>
        <v>104451.69999999998</v>
      </c>
      <c r="CA20" s="34">
        <f t="shared" si="3"/>
        <v>110.46870967878399</v>
      </c>
      <c r="CB20" s="50">
        <f t="shared" si="2"/>
        <v>702396.79999999993</v>
      </c>
    </row>
    <row r="21" spans="1:80" s="21" customFormat="1" ht="27" customHeight="1" x14ac:dyDescent="0.2">
      <c r="B21" s="29">
        <v>11</v>
      </c>
      <c r="C21" s="27" t="s">
        <v>54</v>
      </c>
      <c r="D21" s="55">
        <v>512739.90000000008</v>
      </c>
      <c r="E21" s="55">
        <v>0</v>
      </c>
      <c r="F21" s="56">
        <v>2160653.1</v>
      </c>
      <c r="G21" s="56">
        <v>2113046.9999999991</v>
      </c>
      <c r="H21" s="57">
        <v>97.79668008714583</v>
      </c>
      <c r="I21" s="56">
        <v>569156</v>
      </c>
      <c r="J21" s="56">
        <v>527092.99999999988</v>
      </c>
      <c r="K21" s="57">
        <v>92.609583312835113</v>
      </c>
      <c r="L21" s="56">
        <v>33045.1</v>
      </c>
      <c r="M21" s="56">
        <v>32765.799999999996</v>
      </c>
      <c r="N21" s="58">
        <v>99.154791481944358</v>
      </c>
      <c r="O21" s="56">
        <v>183782.20000000007</v>
      </c>
      <c r="P21" s="56"/>
      <c r="Q21" s="56">
        <v>162880.6</v>
      </c>
      <c r="R21" s="58">
        <v>88.626972579498968</v>
      </c>
      <c r="S21" s="58">
        <v>21732.200000000004</v>
      </c>
      <c r="T21" s="56">
        <v>15475.899999999994</v>
      </c>
      <c r="U21" s="28">
        <f>T21/S21*100</f>
        <v>71.211842335336456</v>
      </c>
      <c r="V21" s="56">
        <v>773268.4</v>
      </c>
      <c r="W21" s="56">
        <v>388959.00000000006</v>
      </c>
      <c r="X21" s="56">
        <v>21732.200000000004</v>
      </c>
      <c r="Y21" s="56">
        <v>108357.69999999998</v>
      </c>
      <c r="Z21" s="56">
        <v>118442.69999999994</v>
      </c>
      <c r="AA21" s="58">
        <v>109.30713737925404</v>
      </c>
      <c r="AB21" s="56">
        <v>12264.8</v>
      </c>
      <c r="AC21" s="56">
        <v>11515.6</v>
      </c>
      <c r="AD21" s="28">
        <f t="shared" si="4"/>
        <v>93.891461744178471</v>
      </c>
      <c r="AE21" s="56">
        <v>220182.50000000003</v>
      </c>
      <c r="AF21" s="56">
        <v>57003.299999999988</v>
      </c>
      <c r="AG21" s="56">
        <v>12264.8</v>
      </c>
      <c r="AH21" s="56">
        <v>38923</v>
      </c>
      <c r="AI21" s="56">
        <v>35944</v>
      </c>
      <c r="AJ21" s="56">
        <v>22235</v>
      </c>
      <c r="AK21" s="56">
        <v>18872</v>
      </c>
      <c r="AL21" s="30"/>
      <c r="AM21" s="30"/>
      <c r="AN21" s="30"/>
      <c r="AO21" s="30"/>
      <c r="AP21" s="56">
        <v>1478077.899999999</v>
      </c>
      <c r="AQ21" s="56">
        <v>1478077.0999999989</v>
      </c>
      <c r="AR21" s="56">
        <v>18149.7</v>
      </c>
      <c r="AS21" s="56">
        <v>18149.7</v>
      </c>
      <c r="AT21" s="30"/>
      <c r="AU21" s="30"/>
      <c r="AV21" s="56">
        <v>32530</v>
      </c>
      <c r="AW21" s="56">
        <v>27853.100000000006</v>
      </c>
      <c r="AX21" s="56">
        <v>101513.9</v>
      </c>
      <c r="AY21" s="56">
        <v>102283.89999999998</v>
      </c>
      <c r="AZ21" s="56">
        <v>15800</v>
      </c>
      <c r="BA21" s="56">
        <v>13286</v>
      </c>
      <c r="BB21" s="56">
        <v>31654.5</v>
      </c>
      <c r="BC21" s="56">
        <v>28544.100000000002</v>
      </c>
      <c r="BD21" s="56">
        <v>32969.100000000006</v>
      </c>
      <c r="BE21" s="56">
        <v>14764.9</v>
      </c>
      <c r="BF21" s="56">
        <v>-3843.5</v>
      </c>
      <c r="BG21" s="56">
        <v>2097038.0999999996</v>
      </c>
      <c r="BH21" s="56">
        <v>2051863.8999999994</v>
      </c>
      <c r="BI21" s="34"/>
      <c r="BJ21" s="34"/>
      <c r="BK21" s="56">
        <v>62665</v>
      </c>
      <c r="BL21" s="56">
        <v>61604.1</v>
      </c>
      <c r="BM21" s="30">
        <v>950</v>
      </c>
      <c r="BN21" s="30">
        <v>-420.99999999999989</v>
      </c>
      <c r="BO21" s="30"/>
      <c r="BP21" s="30"/>
      <c r="BQ21" s="30"/>
      <c r="BR21" s="56">
        <v>22705.000000000004</v>
      </c>
      <c r="BS21" s="56">
        <v>19693.2</v>
      </c>
      <c r="BT21" s="30"/>
      <c r="BU21" s="30"/>
      <c r="BV21" s="30">
        <v>-1371.5</v>
      </c>
      <c r="BW21" s="56">
        <v>86319.099999999991</v>
      </c>
      <c r="BX21" s="56">
        <v>80875.7</v>
      </c>
      <c r="BY21" s="51">
        <f>L21+Y21</f>
        <v>141402.79999999999</v>
      </c>
      <c r="BZ21" s="51">
        <f t="shared" si="5"/>
        <v>151208.49999999994</v>
      </c>
      <c r="CA21" s="34">
        <f t="shared" si="3"/>
        <v>106.93458686815251</v>
      </c>
      <c r="CB21" s="50">
        <f t="shared" si="2"/>
        <v>1585953.9999999991</v>
      </c>
    </row>
    <row r="22" spans="1:80" s="21" customFormat="1" ht="29.25" customHeight="1" x14ac:dyDescent="0.2">
      <c r="B22" s="372" t="s">
        <v>3</v>
      </c>
      <c r="C22" s="373"/>
      <c r="D22" s="53">
        <f>SUM(D11:D21)</f>
        <v>4176614.1020999993</v>
      </c>
      <c r="E22" s="53">
        <f>SUM(E11:E21)</f>
        <v>4248840.7175000003</v>
      </c>
      <c r="F22" s="33">
        <f>SUM(F11:F21)</f>
        <v>96854839.407899991</v>
      </c>
      <c r="G22" s="33">
        <f>SUM(G11:G21)</f>
        <v>95255709.493100002</v>
      </c>
      <c r="H22" s="31">
        <f>G22/F22*100</f>
        <v>98.348941648578531</v>
      </c>
      <c r="I22" s="33">
        <f>SUM(I11:I21)</f>
        <v>27662728.937200006</v>
      </c>
      <c r="J22" s="33">
        <f>SUM(J11:J21)</f>
        <v>24997311.194000006</v>
      </c>
      <c r="K22" s="31">
        <f>J22/I22*100</f>
        <v>90.364588579633491</v>
      </c>
      <c r="L22" s="33">
        <f>SUM(L11:L21)</f>
        <v>5739349.5183999995</v>
      </c>
      <c r="M22" s="33">
        <f>SUM(M11:M21)</f>
        <v>5550555.6562000001</v>
      </c>
      <c r="N22" s="31">
        <f>M22/L22*100</f>
        <v>96.710535547717768</v>
      </c>
      <c r="O22" s="33">
        <f>SUM(O11:O21)</f>
        <v>4804657.5250000004</v>
      </c>
      <c r="P22" s="33"/>
      <c r="Q22" s="33">
        <f>SUM(Q11:Q21)</f>
        <v>4434660.8822000008</v>
      </c>
      <c r="R22" s="31">
        <f>Q22/O22*100</f>
        <v>92.299208822381161</v>
      </c>
      <c r="S22" s="33">
        <f>SUM(S11:S21)</f>
        <v>841424.46999999986</v>
      </c>
      <c r="T22" s="33">
        <f>SUM(T11:T21)</f>
        <v>859356.19698869425</v>
      </c>
      <c r="U22" s="31">
        <f>T22/S22*100</f>
        <v>102.13111546288812</v>
      </c>
      <c r="V22" s="33">
        <f>SUM(V11:V21)</f>
        <v>16407120.525000002</v>
      </c>
      <c r="W22" s="33">
        <f>SUM(W11:W21)</f>
        <v>9847669.5841999985</v>
      </c>
      <c r="X22" s="33">
        <f>SUM(X11:X21)</f>
        <v>836060.57</v>
      </c>
      <c r="Y22" s="33">
        <f>SUM(Y11:Y21)</f>
        <v>7019685.9310000008</v>
      </c>
      <c r="Z22" s="33">
        <f>SUM(Z11:Z21)</f>
        <v>6242520.8592000008</v>
      </c>
      <c r="AA22" s="31">
        <f>Z22/Y22*100</f>
        <v>88.928777164118969</v>
      </c>
      <c r="AB22" s="33">
        <f>SUM(AB11:AB21)</f>
        <v>2316804.1121999999</v>
      </c>
      <c r="AC22" s="33">
        <f>SUM(AC11:AC21)</f>
        <v>2346962.4709999999</v>
      </c>
      <c r="AD22" s="31">
        <f t="shared" si="4"/>
        <v>101.30172243053221</v>
      </c>
      <c r="AE22" s="33">
        <f t="shared" ref="AE22:BX22" si="6">SUM(AE11:AE21)</f>
        <v>11584783.700999999</v>
      </c>
      <c r="AF22" s="33">
        <f t="shared" si="6"/>
        <v>6014837.733337</v>
      </c>
      <c r="AG22" s="33">
        <f t="shared" si="6"/>
        <v>2326641.8871999998</v>
      </c>
      <c r="AH22" s="33">
        <f t="shared" si="6"/>
        <v>2605808.2801999999</v>
      </c>
      <c r="AI22" s="33">
        <f t="shared" si="6"/>
        <v>2543647.9440000001</v>
      </c>
      <c r="AJ22" s="33">
        <f t="shared" si="6"/>
        <v>797036.6</v>
      </c>
      <c r="AK22" s="33">
        <f t="shared" si="6"/>
        <v>791747.84100000001</v>
      </c>
      <c r="AL22" s="33">
        <f t="shared" si="6"/>
        <v>2391.4</v>
      </c>
      <c r="AM22" s="33">
        <f t="shared" si="6"/>
        <v>289.89999999999998</v>
      </c>
      <c r="AN22" s="33">
        <f t="shared" si="6"/>
        <v>732.2</v>
      </c>
      <c r="AO22" s="33">
        <f t="shared" si="6"/>
        <v>732.2</v>
      </c>
      <c r="AP22" s="33">
        <f t="shared" si="6"/>
        <v>32493864.699999996</v>
      </c>
      <c r="AQ22" s="33">
        <f t="shared" si="6"/>
        <v>32493813.300000001</v>
      </c>
      <c r="AR22" s="33">
        <f t="shared" si="6"/>
        <v>6735376.7001</v>
      </c>
      <c r="AS22" s="33">
        <f t="shared" si="6"/>
        <v>6734949.8810999999</v>
      </c>
      <c r="AT22" s="33">
        <f t="shared" si="6"/>
        <v>22142.2</v>
      </c>
      <c r="AU22" s="33">
        <f t="shared" si="6"/>
        <v>24509.100000000002</v>
      </c>
      <c r="AV22" s="33">
        <f t="shared" si="6"/>
        <v>936355.26569999987</v>
      </c>
      <c r="AW22" s="33">
        <f t="shared" si="6"/>
        <v>1047457.6943999999</v>
      </c>
      <c r="AX22" s="33">
        <f t="shared" si="6"/>
        <v>2783975.7001</v>
      </c>
      <c r="AY22" s="33">
        <f t="shared" si="6"/>
        <v>2572382.9937999998</v>
      </c>
      <c r="AZ22" s="33">
        <f t="shared" si="6"/>
        <v>475340.30009999999</v>
      </c>
      <c r="BA22" s="33">
        <f t="shared" si="6"/>
        <v>365778.81600000005</v>
      </c>
      <c r="BB22" s="33">
        <f t="shared" si="6"/>
        <v>26548383.470599994</v>
      </c>
      <c r="BC22" s="33">
        <f t="shared" si="6"/>
        <v>27450195.379999999</v>
      </c>
      <c r="BD22" s="33">
        <f t="shared" si="6"/>
        <v>2507698.4167000004</v>
      </c>
      <c r="BE22" s="33">
        <f t="shared" si="6"/>
        <v>1456711.2071999996</v>
      </c>
      <c r="BF22" s="33">
        <f t="shared" si="6"/>
        <v>-62169.286000000015</v>
      </c>
      <c r="BG22" s="33">
        <f t="shared" si="6"/>
        <v>96413500.207900017</v>
      </c>
      <c r="BH22" s="33">
        <f t="shared" si="6"/>
        <v>94659770.431100011</v>
      </c>
      <c r="BI22" s="35">
        <f t="shared" si="6"/>
        <v>65000</v>
      </c>
      <c r="BJ22" s="35">
        <f t="shared" si="6"/>
        <v>65000</v>
      </c>
      <c r="BK22" s="33">
        <f t="shared" si="6"/>
        <v>230642.2</v>
      </c>
      <c r="BL22" s="33">
        <f t="shared" si="6"/>
        <v>222819.86200000002</v>
      </c>
      <c r="BM22" s="33">
        <f t="shared" si="6"/>
        <v>146195</v>
      </c>
      <c r="BN22" s="33">
        <f t="shared" si="6"/>
        <v>145338.41</v>
      </c>
      <c r="BO22" s="33">
        <f t="shared" si="6"/>
        <v>15000</v>
      </c>
      <c r="BP22" s="33">
        <f t="shared" si="6"/>
        <v>4397</v>
      </c>
      <c r="BQ22" s="33">
        <f t="shared" si="6"/>
        <v>170200.4</v>
      </c>
      <c r="BR22" s="33">
        <f t="shared" si="6"/>
        <v>3824372.2952000001</v>
      </c>
      <c r="BS22" s="33">
        <f t="shared" si="6"/>
        <v>2099477.9824999999</v>
      </c>
      <c r="BT22" s="33">
        <f t="shared" si="6"/>
        <v>0</v>
      </c>
      <c r="BU22" s="33">
        <f t="shared" si="6"/>
        <v>1721.3000000000002</v>
      </c>
      <c r="BV22" s="33">
        <f t="shared" si="6"/>
        <v>-13849.281000000001</v>
      </c>
      <c r="BW22" s="33">
        <f t="shared" si="6"/>
        <v>4265710.5951999994</v>
      </c>
      <c r="BX22" s="33">
        <f t="shared" si="6"/>
        <v>2695416.9444999998</v>
      </c>
      <c r="BY22" s="51">
        <f>L22+Y22</f>
        <v>12759035.4494</v>
      </c>
      <c r="BZ22" s="51">
        <f t="shared" si="5"/>
        <v>11793076.5154</v>
      </c>
      <c r="CA22" s="34">
        <f t="shared" si="3"/>
        <v>92.429216629808607</v>
      </c>
      <c r="CB22" s="50">
        <f t="shared" si="2"/>
        <v>67137358.133100003</v>
      </c>
    </row>
    <row r="23" spans="1:80" ht="18" customHeight="1" x14ac:dyDescent="0.2">
      <c r="A23" s="22"/>
      <c r="J23" s="20"/>
      <c r="AQ23" s="3"/>
      <c r="BB23" s="48"/>
      <c r="BC23" s="48"/>
      <c r="BD23" s="49"/>
      <c r="BE23" s="20"/>
      <c r="BI23" s="49"/>
      <c r="BJ23" s="49"/>
      <c r="BK23" s="49"/>
      <c r="BL23" s="49"/>
    </row>
    <row r="24" spans="1:80" ht="16.5" customHeight="1" x14ac:dyDescent="0.2">
      <c r="A24" s="22"/>
      <c r="AQ24" s="3"/>
      <c r="AS24" s="3"/>
      <c r="BB24" s="48"/>
      <c r="BC24" s="48"/>
      <c r="BD24" s="49"/>
      <c r="BE24" s="20"/>
    </row>
    <row r="25" spans="1:80" ht="16.5" customHeight="1" x14ac:dyDescent="0.2">
      <c r="A25" s="22"/>
      <c r="AQ25" s="3"/>
      <c r="AS25" s="3"/>
    </row>
    <row r="26" spans="1:80" ht="16.5" customHeight="1" x14ac:dyDescent="0.2">
      <c r="A26" s="22"/>
    </row>
    <row r="27" spans="1:80" ht="16.5" customHeight="1" x14ac:dyDescent="0.2">
      <c r="A27" s="22"/>
    </row>
    <row r="28" spans="1:80" ht="16.5" customHeight="1" x14ac:dyDescent="0.2">
      <c r="A28" s="22"/>
    </row>
    <row r="29" spans="1:80" ht="16.5" customHeight="1" x14ac:dyDescent="0.2">
      <c r="A29" s="22"/>
    </row>
    <row r="30" spans="1:80" ht="16.5" customHeight="1" x14ac:dyDescent="0.2">
      <c r="A30" s="22"/>
    </row>
    <row r="31" spans="1:80" ht="16.5" customHeight="1" x14ac:dyDescent="0.2">
      <c r="A31" s="22"/>
    </row>
    <row r="32" spans="1:80" ht="16.5" customHeight="1" x14ac:dyDescent="0.2">
      <c r="A32" s="22"/>
    </row>
    <row r="33" spans="1:1" ht="16.5" customHeight="1" x14ac:dyDescent="0.2">
      <c r="A33" s="22"/>
    </row>
    <row r="34" spans="1:1" ht="16.5" customHeight="1" x14ac:dyDescent="0.2">
      <c r="A34" s="22"/>
    </row>
    <row r="35" spans="1:1" ht="16.5" customHeight="1" x14ac:dyDescent="0.2">
      <c r="A35" s="22"/>
    </row>
    <row r="36" spans="1:1" ht="16.5" customHeight="1" x14ac:dyDescent="0.2">
      <c r="A36" s="22"/>
    </row>
    <row r="37" spans="1:1" ht="16.5" customHeight="1" x14ac:dyDescent="0.2">
      <c r="A37" s="22"/>
    </row>
    <row r="38" spans="1:1" ht="16.5" customHeight="1" x14ac:dyDescent="0.2">
      <c r="A38" s="22"/>
    </row>
    <row r="39" spans="1:1" ht="16.5" customHeight="1" x14ac:dyDescent="0.2">
      <c r="A39" s="22"/>
    </row>
    <row r="40" spans="1:1" ht="16.5" customHeight="1" x14ac:dyDescent="0.2">
      <c r="A40" s="22"/>
    </row>
    <row r="41" spans="1:1" ht="16.5" customHeight="1" x14ac:dyDescent="0.2">
      <c r="A41" s="22"/>
    </row>
    <row r="42" spans="1:1" ht="16.5" customHeight="1" x14ac:dyDescent="0.2">
      <c r="A42" s="22"/>
    </row>
    <row r="43" spans="1:1" ht="16.5" customHeight="1" x14ac:dyDescent="0.2">
      <c r="A43" s="22"/>
    </row>
    <row r="44" spans="1:1" ht="16.5" customHeight="1" x14ac:dyDescent="0.2">
      <c r="A44" s="22"/>
    </row>
    <row r="45" spans="1:1" ht="16.5" customHeight="1" x14ac:dyDescent="0.2">
      <c r="A45" s="22"/>
    </row>
    <row r="46" spans="1:1" ht="16.5" customHeight="1" x14ac:dyDescent="0.2">
      <c r="A46" s="22"/>
    </row>
    <row r="47" spans="1:1" ht="16.5" customHeight="1" x14ac:dyDescent="0.2">
      <c r="A47" s="22"/>
    </row>
    <row r="48" spans="1:1" ht="16.5" customHeight="1" x14ac:dyDescent="0.2">
      <c r="A48" s="22"/>
    </row>
    <row r="49" spans="1:1" ht="16.5" customHeight="1" x14ac:dyDescent="0.2">
      <c r="A49" s="22"/>
    </row>
    <row r="50" spans="1:1" ht="16.5" customHeight="1" x14ac:dyDescent="0.2">
      <c r="A50" s="22"/>
    </row>
    <row r="51" spans="1:1" ht="16.5" customHeight="1" x14ac:dyDescent="0.2">
      <c r="A51" s="22"/>
    </row>
    <row r="52" spans="1:1" ht="16.5" customHeight="1" x14ac:dyDescent="0.2">
      <c r="A52" s="22"/>
    </row>
    <row r="53" spans="1:1" ht="16.5" customHeight="1" x14ac:dyDescent="0.2">
      <c r="A53" s="22"/>
    </row>
    <row r="54" spans="1:1" ht="16.5" customHeight="1" x14ac:dyDescent="0.2">
      <c r="A54" s="22"/>
    </row>
    <row r="55" spans="1:1" ht="16.5" customHeight="1" x14ac:dyDescent="0.2">
      <c r="A55" s="22"/>
    </row>
    <row r="56" spans="1:1" ht="16.5" customHeight="1" x14ac:dyDescent="0.2">
      <c r="A56" s="22"/>
    </row>
    <row r="57" spans="1:1" ht="16.5" customHeight="1" x14ac:dyDescent="0.2">
      <c r="A57" s="22"/>
    </row>
    <row r="58" spans="1:1" ht="16.5" customHeight="1" x14ac:dyDescent="0.2">
      <c r="A58" s="22"/>
    </row>
    <row r="59" spans="1:1" ht="16.5" customHeight="1" x14ac:dyDescent="0.2">
      <c r="A59" s="22"/>
    </row>
    <row r="60" spans="1:1" ht="16.5" customHeight="1" x14ac:dyDescent="0.2">
      <c r="A60" s="22"/>
    </row>
    <row r="61" spans="1:1" ht="16.5" customHeight="1" x14ac:dyDescent="0.2">
      <c r="A61" s="22"/>
    </row>
    <row r="62" spans="1:1" ht="16.5" customHeight="1" x14ac:dyDescent="0.2">
      <c r="A62" s="22"/>
    </row>
    <row r="63" spans="1:1" ht="16.5" customHeight="1" x14ac:dyDescent="0.2">
      <c r="A63" s="22"/>
    </row>
    <row r="64" spans="1:1" ht="16.5" customHeight="1" x14ac:dyDescent="0.2">
      <c r="A64" s="22"/>
    </row>
    <row r="65" spans="1:1" ht="16.5" customHeight="1" x14ac:dyDescent="0.2">
      <c r="A65" s="22"/>
    </row>
    <row r="66" spans="1:1" ht="16.5" customHeight="1" x14ac:dyDescent="0.2">
      <c r="A66" s="22"/>
    </row>
    <row r="67" spans="1:1" ht="16.5" customHeight="1" x14ac:dyDescent="0.2">
      <c r="A67" s="22"/>
    </row>
    <row r="68" spans="1:1" ht="16.5" customHeight="1" x14ac:dyDescent="0.2">
      <c r="A68" s="22"/>
    </row>
    <row r="69" spans="1:1" ht="16.5" customHeight="1" x14ac:dyDescent="0.2">
      <c r="A69" s="22"/>
    </row>
    <row r="70" spans="1:1" ht="16.5" customHeight="1" x14ac:dyDescent="0.2">
      <c r="A70" s="22"/>
    </row>
    <row r="71" spans="1:1" ht="16.5" customHeight="1" x14ac:dyDescent="0.2">
      <c r="A71" s="22"/>
    </row>
    <row r="72" spans="1:1" ht="16.5" customHeight="1" x14ac:dyDescent="0.2">
      <c r="A72" s="22"/>
    </row>
    <row r="73" spans="1:1" ht="16.5" customHeight="1" x14ac:dyDescent="0.2">
      <c r="A73" s="22"/>
    </row>
    <row r="74" spans="1:1" ht="16.5" customHeight="1" x14ac:dyDescent="0.2">
      <c r="A74" s="22"/>
    </row>
    <row r="75" spans="1:1" ht="16.5" customHeight="1" x14ac:dyDescent="0.2">
      <c r="A75" s="22"/>
    </row>
    <row r="76" spans="1:1" ht="16.5" customHeight="1" x14ac:dyDescent="0.2">
      <c r="A76" s="22"/>
    </row>
    <row r="77" spans="1:1" ht="16.5" customHeight="1" x14ac:dyDescent="0.2">
      <c r="A77" s="22"/>
    </row>
    <row r="78" spans="1:1" ht="16.5" customHeight="1" x14ac:dyDescent="0.2">
      <c r="A78" s="22"/>
    </row>
    <row r="79" spans="1:1" ht="16.5" customHeight="1" x14ac:dyDescent="0.2">
      <c r="A79" s="22"/>
    </row>
    <row r="80" spans="1:1" ht="16.5" customHeight="1" x14ac:dyDescent="0.2">
      <c r="A80" s="22"/>
    </row>
    <row r="81" spans="1:1" ht="16.5" customHeight="1" x14ac:dyDescent="0.2">
      <c r="A81" s="22"/>
    </row>
    <row r="82" spans="1:1" ht="16.5" customHeight="1" x14ac:dyDescent="0.2">
      <c r="A82" s="22"/>
    </row>
    <row r="83" spans="1:1" ht="16.5" customHeight="1" x14ac:dyDescent="0.2">
      <c r="A83" s="22"/>
    </row>
    <row r="84" spans="1:1" ht="16.5" customHeight="1" x14ac:dyDescent="0.2">
      <c r="A84" s="22"/>
    </row>
    <row r="85" spans="1:1" ht="16.5" customHeight="1" x14ac:dyDescent="0.2">
      <c r="A85" s="22"/>
    </row>
    <row r="86" spans="1:1" ht="16.5" customHeight="1" x14ac:dyDescent="0.2">
      <c r="A86" s="22"/>
    </row>
    <row r="87" spans="1:1" ht="16.5" customHeight="1" x14ac:dyDescent="0.2">
      <c r="A87" s="22"/>
    </row>
    <row r="88" spans="1:1" ht="16.5" customHeight="1" x14ac:dyDescent="0.2">
      <c r="A88" s="22"/>
    </row>
    <row r="89" spans="1:1" ht="16.5" customHeight="1" x14ac:dyDescent="0.2">
      <c r="A89" s="22"/>
    </row>
    <row r="90" spans="1:1" ht="16.5" customHeight="1" x14ac:dyDescent="0.2">
      <c r="A90" s="22"/>
    </row>
    <row r="91" spans="1:1" ht="16.5" customHeight="1" x14ac:dyDescent="0.2">
      <c r="A91" s="22"/>
    </row>
    <row r="92" spans="1:1" ht="16.5" customHeight="1" x14ac:dyDescent="0.2">
      <c r="A92" s="22"/>
    </row>
    <row r="93" spans="1:1" ht="16.5" customHeight="1" x14ac:dyDescent="0.2">
      <c r="A93" s="22"/>
    </row>
    <row r="94" spans="1:1" ht="16.5" customHeight="1" x14ac:dyDescent="0.2">
      <c r="A94" s="22"/>
    </row>
    <row r="95" spans="1:1" ht="16.5" customHeight="1" x14ac:dyDescent="0.2">
      <c r="A95" s="22"/>
    </row>
    <row r="96" spans="1:1" ht="16.5" customHeight="1" x14ac:dyDescent="0.2">
      <c r="A96" s="22"/>
    </row>
    <row r="97" spans="1:1" ht="16.5" customHeight="1" x14ac:dyDescent="0.2">
      <c r="A97" s="22"/>
    </row>
    <row r="98" spans="1:1" ht="16.5" customHeight="1" x14ac:dyDescent="0.2">
      <c r="A98" s="22"/>
    </row>
    <row r="99" spans="1:1" ht="16.5" customHeight="1" x14ac:dyDescent="0.2">
      <c r="A99" s="22"/>
    </row>
    <row r="100" spans="1:1" ht="16.5" customHeight="1" x14ac:dyDescent="0.2">
      <c r="A100" s="22"/>
    </row>
    <row r="101" spans="1:1" ht="16.5" customHeight="1" x14ac:dyDescent="0.2">
      <c r="A101" s="22"/>
    </row>
    <row r="102" spans="1:1" ht="16.5" customHeight="1" x14ac:dyDescent="0.2">
      <c r="A102" s="22"/>
    </row>
    <row r="103" spans="1:1" ht="16.5" customHeight="1" x14ac:dyDescent="0.2">
      <c r="A103" s="22"/>
    </row>
    <row r="104" spans="1:1" ht="16.5" customHeight="1" x14ac:dyDescent="0.2">
      <c r="A104" s="22"/>
    </row>
    <row r="105" spans="1:1" ht="16.5" customHeight="1" x14ac:dyDescent="0.2">
      <c r="A105" s="22"/>
    </row>
    <row r="106" spans="1:1" ht="16.5" customHeight="1" x14ac:dyDescent="0.2">
      <c r="A106" s="22"/>
    </row>
    <row r="107" spans="1:1" ht="16.5" customHeight="1" x14ac:dyDescent="0.2">
      <c r="A107" s="22"/>
    </row>
    <row r="108" spans="1:1" ht="16.5" customHeight="1" x14ac:dyDescent="0.2">
      <c r="A108" s="22"/>
    </row>
    <row r="109" spans="1:1" ht="16.5" customHeight="1" x14ac:dyDescent="0.2">
      <c r="A109" s="22"/>
    </row>
    <row r="110" spans="1:1" ht="16.5" customHeight="1" x14ac:dyDescent="0.2">
      <c r="A110" s="22"/>
    </row>
    <row r="111" spans="1:1" ht="16.5" customHeight="1" x14ac:dyDescent="0.2">
      <c r="A111" s="22"/>
    </row>
    <row r="112" spans="1:1" ht="16.5" customHeight="1" x14ac:dyDescent="0.2">
      <c r="A112" s="22"/>
    </row>
    <row r="113" spans="2:74" s="23" customFormat="1" ht="22.5" customHeight="1" x14ac:dyDescent="0.2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</row>
    <row r="114" spans="2:74" s="23" customFormat="1" ht="24" customHeight="1" x14ac:dyDescent="0.2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</row>
    <row r="115" spans="2:74" s="23" customFormat="1" x14ac:dyDescent="0.2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</row>
    <row r="116" spans="2:74" s="23" customFormat="1" x14ac:dyDescent="0.2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</row>
    <row r="118" spans="2:74" ht="45" customHeight="1" x14ac:dyDescent="0.2"/>
  </sheetData>
  <mergeCells count="62">
    <mergeCell ref="AV5:BE5"/>
    <mergeCell ref="AX6:AY8"/>
    <mergeCell ref="AZ7:BA8"/>
    <mergeCell ref="AZ6:BC6"/>
    <mergeCell ref="BB7:BC8"/>
    <mergeCell ref="BD6:BE8"/>
    <mergeCell ref="AV6:AW8"/>
    <mergeCell ref="AN6:AO8"/>
    <mergeCell ref="AP6:AU6"/>
    <mergeCell ref="AP7:AQ8"/>
    <mergeCell ref="AR7:AS8"/>
    <mergeCell ref="AT7:AU8"/>
    <mergeCell ref="L5:AM5"/>
    <mergeCell ref="Y6:AA8"/>
    <mergeCell ref="AH6:AI8"/>
    <mergeCell ref="AJ6:AK8"/>
    <mergeCell ref="AG6:AG9"/>
    <mergeCell ref="B22:C22"/>
    <mergeCell ref="AD6:AD9"/>
    <mergeCell ref="T6:T9"/>
    <mergeCell ref="BP6:BQ8"/>
    <mergeCell ref="B4:B9"/>
    <mergeCell ref="X6:X10"/>
    <mergeCell ref="BM8:BN8"/>
    <mergeCell ref="AE6:AE9"/>
    <mergeCell ref="BF5:BF8"/>
    <mergeCell ref="AN5:AU5"/>
    <mergeCell ref="BG4:BH8"/>
    <mergeCell ref="F4:H8"/>
    <mergeCell ref="I4:K8"/>
    <mergeCell ref="L7:N8"/>
    <mergeCell ref="O7:R8"/>
    <mergeCell ref="L6:R6"/>
    <mergeCell ref="BR6:BS8"/>
    <mergeCell ref="BT6:BU8"/>
    <mergeCell ref="BO6:BO8"/>
    <mergeCell ref="BW4:BX8"/>
    <mergeCell ref="BP5:BU5"/>
    <mergeCell ref="BV5:BV8"/>
    <mergeCell ref="BI4:BS4"/>
    <mergeCell ref="BI6:BJ8"/>
    <mergeCell ref="BI5:BL5"/>
    <mergeCell ref="BK6:BL8"/>
    <mergeCell ref="BM5:BN5"/>
    <mergeCell ref="BM6:BN6"/>
    <mergeCell ref="BM7:BN7"/>
    <mergeCell ref="B1:R1"/>
    <mergeCell ref="B2:R2"/>
    <mergeCell ref="O3:R3"/>
    <mergeCell ref="AC6:AC10"/>
    <mergeCell ref="AB6:AB9"/>
    <mergeCell ref="V6:V10"/>
    <mergeCell ref="W6:W10"/>
    <mergeCell ref="S6:S9"/>
    <mergeCell ref="U6:U9"/>
    <mergeCell ref="Y3:AA3"/>
    <mergeCell ref="L4:BE4"/>
    <mergeCell ref="C4:C9"/>
    <mergeCell ref="D4:D9"/>
    <mergeCell ref="E4:E9"/>
    <mergeCell ref="AF6:AF9"/>
    <mergeCell ref="AL6:AM8"/>
  </mergeCells>
  <phoneticPr fontId="2" type="noConversion"/>
  <pageMargins left="0.23622047244094499" right="0.15748031496063" top="0.43307086614173201" bottom="0.59055118110236204" header="0.39370078740157499" footer="0.31496062992126"/>
  <pageSetup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18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8" sqref="C8"/>
    </sheetView>
  </sheetViews>
  <sheetFormatPr defaultRowHeight="16.5" x14ac:dyDescent="0.3"/>
  <cols>
    <col min="1" max="1" width="5" style="59" customWidth="1"/>
    <col min="2" max="2" width="17.125" style="59" customWidth="1"/>
    <col min="3" max="3" width="12" style="59" customWidth="1"/>
    <col min="4" max="4" width="10" style="59" customWidth="1"/>
    <col min="5" max="5" width="0" style="59" hidden="1" customWidth="1"/>
    <col min="6" max="6" width="10.625" style="59" customWidth="1"/>
    <col min="7" max="7" width="10.25" style="59" customWidth="1"/>
    <col min="8" max="8" width="11.125" style="59" customWidth="1"/>
    <col min="9" max="9" width="10.75" style="59" customWidth="1"/>
    <col min="10" max="10" width="11.25" style="59" customWidth="1"/>
    <col min="11" max="11" width="9.875" style="59" customWidth="1"/>
    <col min="12" max="12" width="9" style="59"/>
    <col min="13" max="13" width="10.75" style="59" customWidth="1"/>
    <col min="14" max="14" width="10.375" style="59" customWidth="1"/>
    <col min="15" max="15" width="9" style="59"/>
    <col min="16" max="16" width="9.75" style="60" customWidth="1"/>
    <col min="17" max="17" width="10.625" style="60" customWidth="1"/>
    <col min="18" max="18" width="9" style="60"/>
    <col min="19" max="20" width="10.5" style="60" customWidth="1"/>
    <col min="21" max="21" width="9.125" style="60" customWidth="1"/>
    <col min="22" max="22" width="7.5" style="60" customWidth="1"/>
    <col min="23" max="23" width="11.375" style="60" customWidth="1"/>
    <col min="24" max="24" width="11" style="60" customWidth="1"/>
    <col min="25" max="25" width="9" style="60" customWidth="1"/>
    <col min="26" max="26" width="10.625" style="60" customWidth="1"/>
    <col min="27" max="27" width="10" style="60" customWidth="1"/>
    <col min="28" max="28" width="8.625" style="60" customWidth="1"/>
    <col min="29" max="16384" width="9" style="60"/>
  </cols>
  <sheetData>
    <row r="1" spans="1:28" ht="3" customHeight="1" x14ac:dyDescent="0.3">
      <c r="M1" s="441" t="s">
        <v>74</v>
      </c>
      <c r="N1" s="441"/>
      <c r="O1" s="441"/>
    </row>
    <row r="2" spans="1:28" ht="39" customHeight="1" x14ac:dyDescent="0.3">
      <c r="C2" s="442" t="s">
        <v>75</v>
      </c>
      <c r="D2" s="442"/>
      <c r="E2" s="442"/>
      <c r="F2" s="442"/>
      <c r="G2" s="442"/>
      <c r="H2" s="442"/>
      <c r="I2" s="442"/>
      <c r="J2" s="442"/>
      <c r="K2" s="442"/>
      <c r="L2" s="442"/>
      <c r="M2" s="442"/>
      <c r="N2" s="442"/>
      <c r="O2" s="442"/>
    </row>
    <row r="3" spans="1:28" ht="22.5" customHeight="1" x14ac:dyDescent="0.3">
      <c r="C3" s="443" t="s">
        <v>99</v>
      </c>
      <c r="D3" s="443"/>
      <c r="E3" s="443"/>
      <c r="F3" s="443"/>
      <c r="G3" s="443"/>
      <c r="H3" s="443"/>
      <c r="I3" s="443"/>
      <c r="J3" s="443"/>
      <c r="K3" s="443"/>
      <c r="L3" s="443"/>
      <c r="M3" s="443"/>
      <c r="N3" s="443"/>
      <c r="O3" s="443"/>
    </row>
    <row r="4" spans="1:28" x14ac:dyDescent="0.3"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</row>
    <row r="5" spans="1:28" ht="22.5" customHeight="1" thickBot="1" x14ac:dyDescent="0.35">
      <c r="A5" s="439"/>
      <c r="B5" s="258" t="s">
        <v>76</v>
      </c>
      <c r="C5" s="444" t="s">
        <v>37</v>
      </c>
      <c r="D5" s="445"/>
      <c r="E5" s="445"/>
      <c r="F5" s="445"/>
      <c r="G5" s="445"/>
      <c r="H5" s="445"/>
      <c r="I5" s="445"/>
      <c r="J5" s="445"/>
      <c r="K5" s="445"/>
      <c r="L5" s="445"/>
      <c r="M5" s="445"/>
      <c r="N5" s="445"/>
      <c r="O5" s="445"/>
      <c r="P5" s="436" t="s">
        <v>38</v>
      </c>
      <c r="Q5" s="436"/>
      <c r="R5" s="436"/>
      <c r="S5" s="436"/>
      <c r="T5" s="436"/>
      <c r="U5" s="436"/>
      <c r="V5" s="436"/>
      <c r="W5" s="436"/>
      <c r="X5" s="436"/>
      <c r="Y5" s="436"/>
      <c r="Z5" s="436"/>
      <c r="AA5" s="436"/>
      <c r="AB5" s="436"/>
    </row>
    <row r="6" spans="1:28" ht="105" customHeight="1" x14ac:dyDescent="0.3">
      <c r="A6" s="440"/>
      <c r="B6" s="258"/>
      <c r="C6" s="107" t="s">
        <v>77</v>
      </c>
      <c r="D6" s="63" t="s">
        <v>78</v>
      </c>
      <c r="E6" s="63" t="s">
        <v>79</v>
      </c>
      <c r="F6" s="64" t="s">
        <v>100</v>
      </c>
      <c r="G6" s="65" t="s">
        <v>80</v>
      </c>
      <c r="H6" s="65" t="s">
        <v>95</v>
      </c>
      <c r="I6" s="66" t="s">
        <v>97</v>
      </c>
      <c r="J6" s="67" t="s">
        <v>98</v>
      </c>
      <c r="K6" s="68" t="s">
        <v>84</v>
      </c>
      <c r="L6" s="69" t="s">
        <v>83</v>
      </c>
      <c r="M6" s="70" t="s">
        <v>85</v>
      </c>
      <c r="N6" s="71" t="s">
        <v>86</v>
      </c>
      <c r="O6" s="72" t="s">
        <v>83</v>
      </c>
      <c r="P6" s="62" t="s">
        <v>87</v>
      </c>
      <c r="Q6" s="63" t="s">
        <v>78</v>
      </c>
      <c r="R6" s="63" t="s">
        <v>88</v>
      </c>
      <c r="S6" s="64" t="s">
        <v>101</v>
      </c>
      <c r="T6" s="65" t="s">
        <v>81</v>
      </c>
      <c r="U6" s="65" t="s">
        <v>82</v>
      </c>
      <c r="V6" s="66" t="s">
        <v>96</v>
      </c>
      <c r="W6" s="67" t="s">
        <v>89</v>
      </c>
      <c r="X6" s="68" t="s">
        <v>90</v>
      </c>
      <c r="Y6" s="69" t="s">
        <v>96</v>
      </c>
      <c r="Z6" s="70" t="s">
        <v>91</v>
      </c>
      <c r="AA6" s="71" t="s">
        <v>92</v>
      </c>
      <c r="AB6" s="72" t="s">
        <v>96</v>
      </c>
    </row>
    <row r="7" spans="1:28" x14ac:dyDescent="0.3">
      <c r="A7" s="109"/>
      <c r="B7" s="109"/>
      <c r="C7" s="108">
        <v>1</v>
      </c>
      <c r="D7" s="74">
        <v>2</v>
      </c>
      <c r="E7" s="74">
        <v>3</v>
      </c>
      <c r="F7" s="75">
        <v>4</v>
      </c>
      <c r="G7" s="76">
        <v>6</v>
      </c>
      <c r="H7" s="76">
        <v>7</v>
      </c>
      <c r="I7" s="77">
        <v>8</v>
      </c>
      <c r="J7" s="78">
        <v>9</v>
      </c>
      <c r="K7" s="79">
        <v>10</v>
      </c>
      <c r="L7" s="80">
        <v>11</v>
      </c>
      <c r="M7" s="81">
        <v>12</v>
      </c>
      <c r="N7" s="82">
        <v>13</v>
      </c>
      <c r="O7" s="83">
        <v>14</v>
      </c>
      <c r="P7" s="73">
        <v>1</v>
      </c>
      <c r="Q7" s="74">
        <v>2</v>
      </c>
      <c r="R7" s="74">
        <v>3</v>
      </c>
      <c r="S7" s="75">
        <v>4</v>
      </c>
      <c r="T7" s="76">
        <v>6</v>
      </c>
      <c r="U7" s="76">
        <v>7</v>
      </c>
      <c r="V7" s="77">
        <v>8</v>
      </c>
      <c r="W7" s="78">
        <v>9</v>
      </c>
      <c r="X7" s="79">
        <v>10</v>
      </c>
      <c r="Y7" s="80">
        <v>11</v>
      </c>
      <c r="Z7" s="81">
        <v>12</v>
      </c>
      <c r="AA7" s="82">
        <v>13</v>
      </c>
      <c r="AB7" s="83">
        <v>14</v>
      </c>
    </row>
    <row r="8" spans="1:28" ht="27.95" customHeight="1" x14ac:dyDescent="0.3">
      <c r="A8" s="84">
        <v>1</v>
      </c>
      <c r="B8" s="131" t="s">
        <v>45</v>
      </c>
      <c r="C8" s="110">
        <v>2122658.1000000006</v>
      </c>
      <c r="D8" s="111">
        <v>1355148.7999999993</v>
      </c>
      <c r="E8" s="111">
        <v>34285.299999999988</v>
      </c>
      <c r="F8" s="112">
        <f>N8/C8*100</f>
        <v>1.6466033790368781</v>
      </c>
      <c r="G8" s="113">
        <v>359964.2</v>
      </c>
      <c r="H8" s="113">
        <v>328270.29999999993</v>
      </c>
      <c r="I8" s="114">
        <v>91.195263306739932</v>
      </c>
      <c r="J8" s="115">
        <f>G8-M8</f>
        <v>325678.90000000002</v>
      </c>
      <c r="K8" s="116">
        <f>H8-N8</f>
        <v>293318.53999999992</v>
      </c>
      <c r="L8" s="117">
        <f>K8/J8*100</f>
        <v>90.063722273687333</v>
      </c>
      <c r="M8" s="90">
        <v>34285.299999999988</v>
      </c>
      <c r="N8" s="91">
        <v>34951.760000000009</v>
      </c>
      <c r="O8" s="118">
        <f>N8/M8*100</f>
        <v>101.94386515503734</v>
      </c>
      <c r="P8" s="127">
        <v>1030252.6999999997</v>
      </c>
      <c r="Q8" s="128">
        <v>490473.6</v>
      </c>
      <c r="R8" s="119">
        <v>22466.099999999991</v>
      </c>
      <c r="S8" s="120">
        <f>AA8/P8*100</f>
        <v>2.1786790755316638</v>
      </c>
      <c r="T8" s="121">
        <v>238488.20000000004</v>
      </c>
      <c r="U8" s="121">
        <v>205186.80099999989</v>
      </c>
      <c r="V8" s="122">
        <v>86.036458407585727</v>
      </c>
      <c r="W8" s="123">
        <f>T8-Z8</f>
        <v>216022.10000000003</v>
      </c>
      <c r="X8" s="124">
        <f>U8-AA8</f>
        <v>182740.9009999999</v>
      </c>
      <c r="Y8" s="125">
        <f>X8/W8*100</f>
        <v>84.593613801550788</v>
      </c>
      <c r="Z8" s="85">
        <v>22466.099999999991</v>
      </c>
      <c r="AA8" s="86">
        <v>22445.9</v>
      </c>
      <c r="AB8" s="87">
        <f>AA8/Z8*100</f>
        <v>99.910086752930013</v>
      </c>
    </row>
    <row r="9" spans="1:28" ht="27.95" customHeight="1" x14ac:dyDescent="0.3">
      <c r="A9" s="84">
        <v>2</v>
      </c>
      <c r="B9" s="132" t="s">
        <v>46</v>
      </c>
      <c r="C9" s="126">
        <v>1207109.3999999999</v>
      </c>
      <c r="D9" s="111">
        <v>651839.07600000012</v>
      </c>
      <c r="E9" s="111">
        <v>77378.400000000038</v>
      </c>
      <c r="F9" s="112">
        <f t="shared" ref="F9:F18" si="0">N9/C9*100</f>
        <v>6.9717550041446117</v>
      </c>
      <c r="G9" s="113">
        <v>619867.10000000009</v>
      </c>
      <c r="H9" s="113">
        <v>626646.30000000016</v>
      </c>
      <c r="I9" s="114">
        <v>101.09365378481937</v>
      </c>
      <c r="J9" s="115">
        <f t="shared" ref="J9:K17" si="1">G9-M9</f>
        <v>542488.70000000007</v>
      </c>
      <c r="K9" s="116">
        <f t="shared" si="1"/>
        <v>542489.5900000002</v>
      </c>
      <c r="L9" s="117">
        <f>K9/J9*100</f>
        <v>100.00016405871683</v>
      </c>
      <c r="M9" s="90">
        <v>77378.400000000038</v>
      </c>
      <c r="N9" s="91">
        <v>84156.709999999992</v>
      </c>
      <c r="O9" s="118">
        <f t="shared" ref="O9:O18" si="2">N9/M9*100</f>
        <v>108.75995109746384</v>
      </c>
      <c r="P9" s="127">
        <v>598890.59999999986</v>
      </c>
      <c r="Q9" s="128">
        <v>323400.924</v>
      </c>
      <c r="R9" s="119">
        <v>36143.78</v>
      </c>
      <c r="S9" s="120">
        <f t="shared" ref="S9:S18" si="3">AA9/P9*100</f>
        <v>9.1167034513482132</v>
      </c>
      <c r="T9" s="121">
        <v>429315.48000000004</v>
      </c>
      <c r="U9" s="122">
        <v>447770.49</v>
      </c>
      <c r="V9" s="122">
        <v>104.29870593065964</v>
      </c>
      <c r="W9" s="123">
        <f>T9-Z9</f>
        <v>393171.70000000007</v>
      </c>
      <c r="X9" s="124">
        <f t="shared" ref="X9:X17" si="4">U9-AA9</f>
        <v>393171.41</v>
      </c>
      <c r="Y9" s="125">
        <f>X9/W9*100</f>
        <v>99.99992624087642</v>
      </c>
      <c r="Z9" s="85">
        <v>36143.78</v>
      </c>
      <c r="AA9" s="86">
        <v>54599.080000000009</v>
      </c>
      <c r="AB9" s="87">
        <f t="shared" ref="AB9:AB18" si="5">AA9/Z9*100</f>
        <v>151.06079109600603</v>
      </c>
    </row>
    <row r="10" spans="1:28" ht="27.95" customHeight="1" x14ac:dyDescent="0.3">
      <c r="A10" s="84">
        <v>3</v>
      </c>
      <c r="B10" s="132" t="s">
        <v>47</v>
      </c>
      <c r="C10" s="126">
        <v>3751162.4</v>
      </c>
      <c r="D10" s="111">
        <v>1966722.5</v>
      </c>
      <c r="E10" s="111">
        <v>92877.5</v>
      </c>
      <c r="F10" s="112">
        <f t="shared" si="0"/>
        <v>3.5541569727826241</v>
      </c>
      <c r="G10" s="113">
        <v>811873.5</v>
      </c>
      <c r="H10" s="113">
        <v>793964.90000000026</v>
      </c>
      <c r="I10" s="114">
        <v>97.794163745953071</v>
      </c>
      <c r="J10" s="115">
        <f t="shared" si="1"/>
        <v>718996</v>
      </c>
      <c r="K10" s="116">
        <f t="shared" si="1"/>
        <v>660642.70000000019</v>
      </c>
      <c r="L10" s="117">
        <f t="shared" ref="L10:L18" si="6">K10/J10*100</f>
        <v>91.884057769445192</v>
      </c>
      <c r="M10" s="90">
        <v>92877.5</v>
      </c>
      <c r="N10" s="91">
        <v>133322.20000000001</v>
      </c>
      <c r="O10" s="118">
        <f t="shared" si="2"/>
        <v>143.54628408387393</v>
      </c>
      <c r="P10" s="127">
        <v>1406455.4000000001</v>
      </c>
      <c r="Q10" s="128">
        <v>722956.70000000007</v>
      </c>
      <c r="R10" s="128">
        <v>30073.300000000003</v>
      </c>
      <c r="S10" s="120">
        <f t="shared" si="3"/>
        <v>3.979998228169908</v>
      </c>
      <c r="T10" s="121">
        <v>573878</v>
      </c>
      <c r="U10" s="121">
        <v>587900.60000000021</v>
      </c>
      <c r="V10" s="122">
        <v>102.44348101861375</v>
      </c>
      <c r="W10" s="123">
        <f t="shared" ref="W10:W17" si="7">T10-Z10</f>
        <v>543804.69999999995</v>
      </c>
      <c r="X10" s="124">
        <f t="shared" si="4"/>
        <v>531923.70000000019</v>
      </c>
      <c r="Y10" s="125">
        <f t="shared" ref="Y10:Y18" si="8">X10/W10*100</f>
        <v>97.815208290770599</v>
      </c>
      <c r="Z10" s="88">
        <v>30073.300000000003</v>
      </c>
      <c r="AA10" s="89">
        <v>55976.899999999994</v>
      </c>
      <c r="AB10" s="87">
        <f t="shared" si="5"/>
        <v>186.13487711691096</v>
      </c>
    </row>
    <row r="11" spans="1:28" ht="27.95" customHeight="1" x14ac:dyDescent="0.3">
      <c r="A11" s="84">
        <v>4</v>
      </c>
      <c r="B11" s="132" t="s">
        <v>48</v>
      </c>
      <c r="C11" s="126">
        <v>1859662.5999999994</v>
      </c>
      <c r="D11" s="111">
        <v>1125186.7</v>
      </c>
      <c r="E11" s="111">
        <v>87758.399999999994</v>
      </c>
      <c r="F11" s="112">
        <f t="shared" si="0"/>
        <v>4.567957649952203</v>
      </c>
      <c r="G11" s="113">
        <v>438116.99999999994</v>
      </c>
      <c r="H11" s="113">
        <v>390934.60000000003</v>
      </c>
      <c r="I11" s="114">
        <v>89.230639304112842</v>
      </c>
      <c r="J11" s="115">
        <f t="shared" si="1"/>
        <v>344994.69999999995</v>
      </c>
      <c r="K11" s="116">
        <f t="shared" si="1"/>
        <v>305986</v>
      </c>
      <c r="L11" s="117">
        <f t="shared" si="6"/>
        <v>88.692956732378804</v>
      </c>
      <c r="M11" s="90">
        <v>93122.299999999988</v>
      </c>
      <c r="N11" s="91">
        <v>84948.6</v>
      </c>
      <c r="O11" s="118">
        <f t="shared" si="2"/>
        <v>91.222617998052044</v>
      </c>
      <c r="P11" s="127">
        <v>767912.9</v>
      </c>
      <c r="Q11" s="128">
        <v>372663.69999999995</v>
      </c>
      <c r="R11" s="128">
        <v>66182.807199999981</v>
      </c>
      <c r="S11" s="120">
        <f t="shared" si="3"/>
        <v>7.9956724258701737</v>
      </c>
      <c r="T11" s="121">
        <v>315253.00719999999</v>
      </c>
      <c r="U11" s="121">
        <v>320457.29999999993</v>
      </c>
      <c r="V11" s="122">
        <v>101.65083050157816</v>
      </c>
      <c r="W11" s="123">
        <f t="shared" si="7"/>
        <v>249070.2</v>
      </c>
      <c r="X11" s="124">
        <f t="shared" si="4"/>
        <v>259057.49999999994</v>
      </c>
      <c r="Y11" s="125">
        <f t="shared" si="8"/>
        <v>104.00983337227817</v>
      </c>
      <c r="Z11" s="88">
        <v>66182.807199999981</v>
      </c>
      <c r="AA11" s="89">
        <v>61399.8</v>
      </c>
      <c r="AB11" s="87">
        <f t="shared" si="5"/>
        <v>92.773036680740887</v>
      </c>
    </row>
    <row r="12" spans="1:28" ht="27.95" customHeight="1" x14ac:dyDescent="0.3">
      <c r="A12" s="84">
        <v>5</v>
      </c>
      <c r="B12" s="132" t="s">
        <v>49</v>
      </c>
      <c r="C12" s="126">
        <v>2078424.8000000005</v>
      </c>
      <c r="D12" s="111">
        <v>1381370.9676000006</v>
      </c>
      <c r="E12" s="111">
        <v>86084.599999999991</v>
      </c>
      <c r="F12" s="112">
        <f t="shared" si="0"/>
        <v>3.3402112979355398</v>
      </c>
      <c r="G12" s="113">
        <v>448980.02500000002</v>
      </c>
      <c r="H12" s="113">
        <v>362643.28260000015</v>
      </c>
      <c r="I12" s="114">
        <v>80.770471381215714</v>
      </c>
      <c r="J12" s="115">
        <v>448980.02500000002</v>
      </c>
      <c r="K12" s="116">
        <v>362643.28260000015</v>
      </c>
      <c r="L12" s="117">
        <f t="shared" si="6"/>
        <v>80.770471381215714</v>
      </c>
      <c r="M12" s="90">
        <v>86084.599999999991</v>
      </c>
      <c r="N12" s="91">
        <v>69423.779988694165</v>
      </c>
      <c r="O12" s="118">
        <f t="shared" si="2"/>
        <v>80.645992417568507</v>
      </c>
      <c r="P12" s="127">
        <v>500234.40100000001</v>
      </c>
      <c r="Q12" s="128">
        <v>280645.54499999987</v>
      </c>
      <c r="R12" s="128">
        <v>52609.200000000012</v>
      </c>
      <c r="S12" s="120">
        <f t="shared" si="3"/>
        <v>7.9472743019127146</v>
      </c>
      <c r="T12" s="121">
        <v>449522.36220000009</v>
      </c>
      <c r="U12" s="121">
        <v>417616.41629999992</v>
      </c>
      <c r="V12" s="122">
        <v>92.902256131630509</v>
      </c>
      <c r="W12" s="123">
        <f t="shared" si="7"/>
        <v>396913.16220000008</v>
      </c>
      <c r="X12" s="124">
        <f t="shared" si="4"/>
        <v>377861.41629999992</v>
      </c>
      <c r="Y12" s="125">
        <f t="shared" si="8"/>
        <v>95.200021638385422</v>
      </c>
      <c r="Z12" s="88">
        <v>52609.200000000012</v>
      </c>
      <c r="AA12" s="89">
        <v>39755</v>
      </c>
      <c r="AB12" s="87">
        <f t="shared" si="5"/>
        <v>75.566630931472048</v>
      </c>
    </row>
    <row r="13" spans="1:28" ht="27.95" customHeight="1" x14ac:dyDescent="0.3">
      <c r="A13" s="84">
        <v>6</v>
      </c>
      <c r="B13" s="132" t="s">
        <v>50</v>
      </c>
      <c r="C13" s="126">
        <v>1779613.2999999998</v>
      </c>
      <c r="D13" s="111">
        <v>1105478.2406000001</v>
      </c>
      <c r="E13" s="111">
        <v>71330.05</v>
      </c>
      <c r="F13" s="112">
        <f t="shared" si="0"/>
        <v>4.3506938838903952</v>
      </c>
      <c r="G13" s="113">
        <v>412712.20000000007</v>
      </c>
      <c r="H13" s="113">
        <v>413570.10000000003</v>
      </c>
      <c r="I13" s="114">
        <v>100.20786882481303</v>
      </c>
      <c r="J13" s="115">
        <f t="shared" si="1"/>
        <v>341382.15000000008</v>
      </c>
      <c r="K13" s="116">
        <f t="shared" si="1"/>
        <v>336144.57300000003</v>
      </c>
      <c r="L13" s="117">
        <f t="shared" si="6"/>
        <v>98.465773034706103</v>
      </c>
      <c r="M13" s="90">
        <v>71330.05</v>
      </c>
      <c r="N13" s="91">
        <v>77425.527000000016</v>
      </c>
      <c r="O13" s="118">
        <f t="shared" si="2"/>
        <v>108.54545454545456</v>
      </c>
      <c r="P13" s="127">
        <v>1850674.9000000001</v>
      </c>
      <c r="Q13" s="128">
        <v>948397.76433700009</v>
      </c>
      <c r="R13" s="128">
        <v>163500.90000000002</v>
      </c>
      <c r="S13" s="120">
        <f t="shared" si="3"/>
        <v>8.7463168706724197</v>
      </c>
      <c r="T13" s="121">
        <v>855662.9</v>
      </c>
      <c r="U13" s="121">
        <v>893353.50000000012</v>
      </c>
      <c r="V13" s="122">
        <v>104.40484214052053</v>
      </c>
      <c r="W13" s="123">
        <f t="shared" si="7"/>
        <v>705787.07499999995</v>
      </c>
      <c r="X13" s="124">
        <f t="shared" si="4"/>
        <v>731487.60900000017</v>
      </c>
      <c r="Y13" s="125">
        <f t="shared" si="8"/>
        <v>103.64140048895061</v>
      </c>
      <c r="Z13" s="88">
        <v>149875.82500000001</v>
      </c>
      <c r="AA13" s="89">
        <v>161865.89099999995</v>
      </c>
      <c r="AB13" s="87">
        <f t="shared" si="5"/>
        <v>107.99999999999996</v>
      </c>
    </row>
    <row r="14" spans="1:28" ht="27.95" customHeight="1" x14ac:dyDescent="0.3">
      <c r="A14" s="84">
        <v>7</v>
      </c>
      <c r="B14" s="132" t="s">
        <v>51</v>
      </c>
      <c r="C14" s="126">
        <v>1327115.6999999995</v>
      </c>
      <c r="D14" s="111">
        <v>991008.49999999965</v>
      </c>
      <c r="E14" s="111">
        <v>71141.199999999983</v>
      </c>
      <c r="F14" s="112">
        <f t="shared" si="0"/>
        <v>4.8703666153599139</v>
      </c>
      <c r="G14" s="113">
        <v>458799.7</v>
      </c>
      <c r="H14" s="113">
        <v>415615.67690000025</v>
      </c>
      <c r="I14" s="114">
        <v>90.587608688497454</v>
      </c>
      <c r="J14" s="115">
        <f t="shared" si="1"/>
        <v>387658.5</v>
      </c>
      <c r="K14" s="116">
        <f t="shared" si="1"/>
        <v>350980.27690000023</v>
      </c>
      <c r="L14" s="117">
        <f t="shared" si="6"/>
        <v>90.538522152874307</v>
      </c>
      <c r="M14" s="90">
        <v>71141.199999999983</v>
      </c>
      <c r="N14" s="90">
        <v>64635.4</v>
      </c>
      <c r="O14" s="118">
        <f t="shared" si="2"/>
        <v>90.855088190809283</v>
      </c>
      <c r="P14" s="127">
        <v>498920.4</v>
      </c>
      <c r="Q14" s="128">
        <v>264038.3000000001</v>
      </c>
      <c r="R14" s="128">
        <v>43171.399999999987</v>
      </c>
      <c r="S14" s="120">
        <f t="shared" si="3"/>
        <v>7.8518938091126325</v>
      </c>
      <c r="T14" s="121">
        <v>452166</v>
      </c>
      <c r="U14" s="121">
        <v>430614.56119999988</v>
      </c>
      <c r="V14" s="122">
        <v>95.233733009558406</v>
      </c>
      <c r="W14" s="123">
        <f t="shared" si="7"/>
        <v>408994.60000000003</v>
      </c>
      <c r="X14" s="124">
        <f t="shared" si="4"/>
        <v>391439.86119999993</v>
      </c>
      <c r="Y14" s="125">
        <f t="shared" si="8"/>
        <v>95.707831154738926</v>
      </c>
      <c r="Z14" s="88">
        <v>43171.399999999987</v>
      </c>
      <c r="AA14" s="89">
        <v>39174.699999999983</v>
      </c>
      <c r="AB14" s="87">
        <f t="shared" si="5"/>
        <v>90.742250656684746</v>
      </c>
    </row>
    <row r="15" spans="1:28" ht="27.95" customHeight="1" x14ac:dyDescent="0.3">
      <c r="A15" s="84">
        <v>8</v>
      </c>
      <c r="B15" s="132" t="s">
        <v>52</v>
      </c>
      <c r="C15" s="126">
        <v>410685.02500000008</v>
      </c>
      <c r="D15" s="111">
        <v>260508.09999999995</v>
      </c>
      <c r="E15" s="111">
        <v>32959.200000000012</v>
      </c>
      <c r="F15" s="112">
        <f t="shared" si="0"/>
        <v>8.0254204545198604</v>
      </c>
      <c r="G15" s="113">
        <v>195387.20000000004</v>
      </c>
      <c r="H15" s="113">
        <v>196083.49999999997</v>
      </c>
      <c r="I15" s="114">
        <v>100.35636930157142</v>
      </c>
      <c r="J15" s="115">
        <f t="shared" si="1"/>
        <v>162428.00000000003</v>
      </c>
      <c r="K15" s="116">
        <f t="shared" si="1"/>
        <v>163124.29999999996</v>
      </c>
      <c r="L15" s="117">
        <f t="shared" si="6"/>
        <v>100.42868224690321</v>
      </c>
      <c r="M15" s="90">
        <v>32959.200000000012</v>
      </c>
      <c r="N15" s="91">
        <v>32959.200000000012</v>
      </c>
      <c r="O15" s="118">
        <f t="shared" si="2"/>
        <v>100</v>
      </c>
      <c r="P15" s="127">
        <v>78562.7</v>
      </c>
      <c r="Q15" s="128">
        <v>76346.600000000035</v>
      </c>
      <c r="R15" s="128">
        <v>23410</v>
      </c>
      <c r="S15" s="120">
        <f t="shared" si="3"/>
        <v>29.79785572542696</v>
      </c>
      <c r="T15" s="121">
        <v>207993.5</v>
      </c>
      <c r="U15" s="121">
        <v>212979.7000000001</v>
      </c>
      <c r="V15" s="122">
        <v>102.39728645366326</v>
      </c>
      <c r="W15" s="123">
        <f t="shared" si="7"/>
        <v>184583.5</v>
      </c>
      <c r="X15" s="124">
        <f t="shared" si="4"/>
        <v>189569.7000000001</v>
      </c>
      <c r="Y15" s="125">
        <f t="shared" si="8"/>
        <v>102.7013248746503</v>
      </c>
      <c r="Z15" s="88">
        <v>23410</v>
      </c>
      <c r="AA15" s="89">
        <v>23410.000000000004</v>
      </c>
      <c r="AB15" s="87">
        <f t="shared" si="5"/>
        <v>100.00000000000003</v>
      </c>
    </row>
    <row r="16" spans="1:28" ht="27.95" customHeight="1" x14ac:dyDescent="0.3">
      <c r="A16" s="84">
        <v>9</v>
      </c>
      <c r="B16" s="132" t="s">
        <v>93</v>
      </c>
      <c r="C16" s="126">
        <v>97420.800000000017</v>
      </c>
      <c r="D16" s="111">
        <v>82832.7</v>
      </c>
      <c r="E16" s="111">
        <v>22792.1</v>
      </c>
      <c r="F16" s="112">
        <f t="shared" si="0"/>
        <v>24.979778445670735</v>
      </c>
      <c r="G16" s="113">
        <v>82769</v>
      </c>
      <c r="H16" s="113">
        <v>84733.700000000012</v>
      </c>
      <c r="I16" s="114">
        <v>102.3737147966026</v>
      </c>
      <c r="J16" s="115">
        <f t="shared" si="1"/>
        <v>59976.9</v>
      </c>
      <c r="K16" s="116">
        <f t="shared" si="1"/>
        <v>60398.200000000012</v>
      </c>
      <c r="L16" s="117">
        <f t="shared" si="6"/>
        <v>100.70243710495208</v>
      </c>
      <c r="M16" s="90">
        <v>22792.1</v>
      </c>
      <c r="N16" s="91">
        <v>24335.5</v>
      </c>
      <c r="O16" s="118">
        <f t="shared" si="2"/>
        <v>106.77164456105406</v>
      </c>
      <c r="P16" s="126">
        <v>41834.19999999999</v>
      </c>
      <c r="Q16" s="128">
        <v>34936.300000000003</v>
      </c>
      <c r="R16" s="128">
        <v>6108.6</v>
      </c>
      <c r="S16" s="120">
        <f t="shared" si="3"/>
        <v>14.601928565623346</v>
      </c>
      <c r="T16" s="121">
        <v>94553.2</v>
      </c>
      <c r="U16" s="121">
        <v>104451.69999999998</v>
      </c>
      <c r="V16" s="122">
        <v>110.46870967878399</v>
      </c>
      <c r="W16" s="123">
        <v>6108.6</v>
      </c>
      <c r="X16" s="124">
        <v>9895.9000000000015</v>
      </c>
      <c r="Y16" s="125">
        <f t="shared" si="8"/>
        <v>161.99947614838101</v>
      </c>
      <c r="Z16" s="90">
        <v>9895.9000000000015</v>
      </c>
      <c r="AA16" s="91">
        <v>6108.6</v>
      </c>
      <c r="AB16" s="87">
        <f t="shared" si="5"/>
        <v>61.72859467052011</v>
      </c>
    </row>
    <row r="17" spans="1:28" ht="27.95" customHeight="1" x14ac:dyDescent="0.3">
      <c r="A17" s="84">
        <v>10</v>
      </c>
      <c r="B17" s="132" t="s">
        <v>54</v>
      </c>
      <c r="C17" s="126">
        <v>773268.4</v>
      </c>
      <c r="D17" s="111">
        <v>388959.00000000006</v>
      </c>
      <c r="E17" s="111">
        <v>21732.200000000004</v>
      </c>
      <c r="F17" s="112">
        <f t="shared" si="0"/>
        <v>2.0013620109136743</v>
      </c>
      <c r="G17" s="113">
        <v>183782.20000000007</v>
      </c>
      <c r="H17" s="113">
        <v>162880.6</v>
      </c>
      <c r="I17" s="114">
        <v>88.626972579498968</v>
      </c>
      <c r="J17" s="115">
        <f t="shared" si="1"/>
        <v>162050.00000000006</v>
      </c>
      <c r="K17" s="116">
        <f t="shared" si="1"/>
        <v>147404.70000000001</v>
      </c>
      <c r="L17" s="117">
        <f t="shared" si="6"/>
        <v>90.96248071582842</v>
      </c>
      <c r="M17" s="90">
        <v>21732.200000000004</v>
      </c>
      <c r="N17" s="91">
        <v>15475.899999999994</v>
      </c>
      <c r="O17" s="118">
        <f t="shared" si="2"/>
        <v>71.211842335336456</v>
      </c>
      <c r="P17" s="126">
        <v>220182.50000000003</v>
      </c>
      <c r="Q17" s="128">
        <v>57003.299999999988</v>
      </c>
      <c r="R17" s="128">
        <v>12264.8</v>
      </c>
      <c r="S17" s="120">
        <f t="shared" si="3"/>
        <v>5.2300250928207275</v>
      </c>
      <c r="T17" s="121">
        <v>141402.79999999999</v>
      </c>
      <c r="U17" s="121">
        <v>151208.49999999994</v>
      </c>
      <c r="V17" s="122">
        <v>106.93458686815251</v>
      </c>
      <c r="W17" s="123">
        <f t="shared" si="7"/>
        <v>129137.99999999999</v>
      </c>
      <c r="X17" s="124">
        <f t="shared" si="4"/>
        <v>139692.89999999994</v>
      </c>
      <c r="Y17" s="125">
        <f t="shared" si="8"/>
        <v>108.17334944013378</v>
      </c>
      <c r="Z17" s="90">
        <v>12264.8</v>
      </c>
      <c r="AA17" s="91">
        <v>11515.6</v>
      </c>
      <c r="AB17" s="87">
        <f t="shared" si="5"/>
        <v>93.891461744178471</v>
      </c>
    </row>
    <row r="18" spans="1:28" ht="27.95" customHeight="1" thickBot="1" x14ac:dyDescent="0.35">
      <c r="A18" s="437" t="s">
        <v>94</v>
      </c>
      <c r="B18" s="438"/>
      <c r="C18" s="92">
        <f>SUM(C8:C17)</f>
        <v>15407120.525000002</v>
      </c>
      <c r="D18" s="93">
        <f>SUM(D8:D17)</f>
        <v>9309054.5841999985</v>
      </c>
      <c r="E18" s="93">
        <f>SUM(E8:E17)</f>
        <v>598338.94999999984</v>
      </c>
      <c r="F18" s="112">
        <f t="shared" si="0"/>
        <v>4.0347226204923459</v>
      </c>
      <c r="G18" s="94">
        <f>SUM(G8:G17)</f>
        <v>4012252.1250000005</v>
      </c>
      <c r="H18" s="94">
        <f>SUM(H8:H17)</f>
        <v>3775342.9595000013</v>
      </c>
      <c r="I18" s="114">
        <v>88.626972579498968</v>
      </c>
      <c r="J18" s="95">
        <f>SUM(J8:J17)</f>
        <v>3494633.875</v>
      </c>
      <c r="K18" s="96">
        <f>SUM(K8:K17)</f>
        <v>3223132.162500001</v>
      </c>
      <c r="L18" s="129">
        <f t="shared" si="6"/>
        <v>92.230896791727602</v>
      </c>
      <c r="M18" s="97">
        <f>SUM(M8:M17)</f>
        <v>603702.85</v>
      </c>
      <c r="N18" s="98">
        <f>SUM(N8:N17)</f>
        <v>621634.57698869414</v>
      </c>
      <c r="O18" s="118">
        <f t="shared" si="2"/>
        <v>102.97029026593036</v>
      </c>
      <c r="P18" s="99">
        <f>SUM(P8:P17)</f>
        <v>6993920.7010000004</v>
      </c>
      <c r="Q18" s="100">
        <f>SUM(Q8:Q17)</f>
        <v>3570862.7333369995</v>
      </c>
      <c r="R18" s="100">
        <f>SUM(R8:R17)</f>
        <v>455930.88719999994</v>
      </c>
      <c r="S18" s="120">
        <f t="shared" si="3"/>
        <v>6.8095063035516654</v>
      </c>
      <c r="T18" s="101">
        <f>SUM(T8:T17)</f>
        <v>3758235.4494000003</v>
      </c>
      <c r="U18" s="101">
        <f>SUM(U8:U17)</f>
        <v>3771539.5685000005</v>
      </c>
      <c r="V18" s="122">
        <f>U18/T18*100</f>
        <v>100.35399908491959</v>
      </c>
      <c r="W18" s="102">
        <f>SUM(W8:W17)</f>
        <v>3233593.6372000002</v>
      </c>
      <c r="X18" s="103">
        <f>SUM(X8:X17)</f>
        <v>3206840.8975</v>
      </c>
      <c r="Y18" s="130">
        <f t="shared" si="8"/>
        <v>99.172662285321493</v>
      </c>
      <c r="Z18" s="104">
        <f>SUM(Z8:Z17)</f>
        <v>446093.11219999997</v>
      </c>
      <c r="AA18" s="105">
        <f>SUM(AA8:AA17)</f>
        <v>476251.4709999999</v>
      </c>
      <c r="AB18" s="106">
        <f t="shared" si="5"/>
        <v>106.76055244414509</v>
      </c>
    </row>
  </sheetData>
  <mergeCells count="8">
    <mergeCell ref="P5:AB5"/>
    <mergeCell ref="A18:B18"/>
    <mergeCell ref="B5:B6"/>
    <mergeCell ref="A5:A6"/>
    <mergeCell ref="M1:O1"/>
    <mergeCell ref="C2:O2"/>
    <mergeCell ref="C3:O3"/>
    <mergeCell ref="C5:O5"/>
  </mergeCells>
  <pageMargins left="0.17" right="0.16" top="0.17" bottom="0.17" header="0.17" footer="0.17"/>
  <pageSetup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C119"/>
  <sheetViews>
    <sheetView topLeftCell="B1" workbookViewId="0">
      <selection activeCell="D12" sqref="D12"/>
    </sheetView>
  </sheetViews>
  <sheetFormatPr defaultRowHeight="15" x14ac:dyDescent="0.2"/>
  <cols>
    <col min="1" max="1" width="0.875" style="1" hidden="1" customWidth="1"/>
    <col min="2" max="2" width="4.25" style="1" customWidth="1"/>
    <col min="3" max="3" width="14.625" style="1" customWidth="1"/>
    <col min="4" max="4" width="8.75" style="1" customWidth="1"/>
    <col min="5" max="5" width="9" style="1" customWidth="1"/>
    <col min="6" max="6" width="10.5" style="1" customWidth="1"/>
    <col min="7" max="7" width="9.625" style="1" customWidth="1"/>
    <col min="8" max="8" width="10" style="1" customWidth="1"/>
    <col min="9" max="9" width="7.125" style="1" customWidth="1"/>
    <col min="10" max="10" width="10.25" style="1" customWidth="1"/>
    <col min="11" max="11" width="8.625" style="1" customWidth="1"/>
    <col min="12" max="12" width="9.5" style="1" customWidth="1"/>
    <col min="13" max="13" width="6.25" style="1" customWidth="1"/>
    <col min="14" max="14" width="9.625" style="1" customWidth="1"/>
    <col min="15" max="15" width="8.75" style="1" customWidth="1"/>
    <col min="16" max="16" width="8.875" style="1" customWidth="1"/>
    <col min="17" max="17" width="6.125" style="1" customWidth="1"/>
    <col min="18" max="18" width="9.125" style="1" customWidth="1"/>
    <col min="19" max="19" width="9.375" style="1" customWidth="1"/>
    <col min="20" max="20" width="9.125" style="1" customWidth="1"/>
    <col min="21" max="21" width="7.25" style="1" customWidth="1"/>
    <col min="22" max="22" width="7.625" style="1" customWidth="1"/>
    <col min="23" max="23" width="7.75" style="1" customWidth="1"/>
    <col min="24" max="24" width="6.375" style="1" customWidth="1"/>
    <col min="25" max="25" width="10" style="1" customWidth="1"/>
    <col min="26" max="26" width="10.625" style="1" customWidth="1"/>
    <col min="27" max="27" width="10.5" style="1" customWidth="1"/>
    <col min="28" max="28" width="10.375" style="1" customWidth="1"/>
    <col min="29" max="29" width="9.625" style="1" customWidth="1"/>
    <col min="30" max="30" width="10.25" style="1" customWidth="1"/>
    <col min="31" max="31" width="7.75" style="1" customWidth="1"/>
    <col min="32" max="32" width="10.25" style="1" customWidth="1"/>
    <col min="33" max="33" width="8.25" style="1" customWidth="1"/>
    <col min="34" max="34" width="6.625" style="1" customWidth="1"/>
    <col min="35" max="35" width="10.375" style="1" customWidth="1"/>
    <col min="36" max="36" width="11" style="1" customWidth="1"/>
    <col min="37" max="37" width="10.25" style="1" customWidth="1"/>
    <col min="38" max="38" width="10.5" style="1" customWidth="1"/>
    <col min="39" max="39" width="8.875" style="1" customWidth="1"/>
    <col min="40" max="40" width="10.375" style="1" customWidth="1"/>
    <col min="41" max="41" width="9.125" style="1" customWidth="1"/>
    <col min="42" max="42" width="9.25" style="1" customWidth="1"/>
    <col min="43" max="43" width="9.625" style="1" customWidth="1"/>
    <col min="44" max="44" width="7.625" style="1" customWidth="1"/>
    <col min="45" max="45" width="8.125" style="1" customWidth="1"/>
    <col min="46" max="46" width="6.875" style="1" customWidth="1"/>
    <col min="47" max="47" width="8.875" style="1" customWidth="1"/>
    <col min="48" max="49" width="6.625" style="1" customWidth="1"/>
    <col min="50" max="50" width="15.125" style="1" customWidth="1"/>
    <col min="51" max="51" width="15.5" style="1" customWidth="1"/>
    <col min="52" max="52" width="13.75" style="1" customWidth="1"/>
    <col min="53" max="53" width="10.875" style="1" customWidth="1"/>
    <col min="54" max="54" width="11.75" style="1" customWidth="1"/>
    <col min="55" max="55" width="10.75" style="1" customWidth="1"/>
    <col min="56" max="56" width="9" style="1" customWidth="1"/>
    <col min="57" max="57" width="6.875" style="1" customWidth="1"/>
    <col min="58" max="58" width="9" style="1" customWidth="1"/>
    <col min="59" max="59" width="12.25" style="1" customWidth="1"/>
    <col min="60" max="60" width="10" style="1" customWidth="1"/>
    <col min="61" max="61" width="10.5" style="1" customWidth="1"/>
    <col min="62" max="62" width="13.625" style="1" customWidth="1"/>
    <col min="63" max="63" width="12" style="1" customWidth="1"/>
    <col min="64" max="64" width="12.625" style="1" customWidth="1"/>
    <col min="65" max="65" width="10.375" style="1" customWidth="1"/>
    <col min="66" max="66" width="8.75" style="1" customWidth="1"/>
    <col min="67" max="67" width="9.625" style="1" customWidth="1"/>
    <col min="68" max="68" width="7.5" style="1" customWidth="1"/>
    <col min="69" max="69" width="11.5" style="1" customWidth="1"/>
    <col min="70" max="70" width="10.875" style="1" customWidth="1"/>
    <col min="71" max="71" width="10.375" style="1" customWidth="1"/>
    <col min="72" max="72" width="12" style="1" customWidth="1"/>
    <col min="73" max="73" width="10.875" style="1" customWidth="1"/>
    <col min="74" max="74" width="9.75" style="1" customWidth="1"/>
    <col min="75" max="75" width="7.125" style="1" customWidth="1"/>
    <col min="76" max="76" width="8.625" style="1" customWidth="1"/>
    <col min="77" max="77" width="10.375" style="1" customWidth="1"/>
    <col min="78" max="78" width="9.875" style="1" customWidth="1"/>
    <col min="79" max="79" width="11.625" style="1" customWidth="1"/>
    <col min="80" max="80" width="6.5" style="1" customWidth="1"/>
    <col min="81" max="81" width="5" style="1" customWidth="1"/>
    <col min="82" max="82" width="6" style="1" customWidth="1"/>
    <col min="83" max="83" width="7.75" style="1" customWidth="1"/>
    <col min="84" max="84" width="6.625" style="1" customWidth="1"/>
    <col min="85" max="85" width="7" style="1" customWidth="1"/>
    <col min="86" max="86" width="8.5" style="1" customWidth="1"/>
    <col min="87" max="87" width="7.5" style="1" customWidth="1"/>
    <col min="88" max="88" width="8.125" style="1" customWidth="1"/>
    <col min="89" max="89" width="7.375" style="1" customWidth="1"/>
    <col min="90" max="90" width="8.875" style="1" customWidth="1"/>
    <col min="91" max="91" width="5.125" style="1" customWidth="1"/>
    <col min="92" max="92" width="6.625" style="1" customWidth="1"/>
    <col min="93" max="93" width="9.5" style="1" customWidth="1"/>
    <col min="94" max="94" width="9.375" style="1" customWidth="1"/>
    <col min="95" max="95" width="7.75" style="1" customWidth="1"/>
    <col min="96" max="96" width="1.625" style="1" customWidth="1"/>
    <col min="97" max="97" width="1.25" style="1" customWidth="1"/>
    <col min="98" max="98" width="6.25" style="1" customWidth="1"/>
    <col min="99" max="99" width="7" style="1" customWidth="1"/>
    <col min="100" max="100" width="8.75" style="1" customWidth="1"/>
    <col min="101" max="101" width="8.5" style="1" customWidth="1"/>
    <col min="102" max="102" width="8" style="1" customWidth="1"/>
    <col min="103" max="103" width="8.875" style="1" customWidth="1"/>
    <col min="104" max="104" width="8.625" style="1" customWidth="1"/>
    <col min="105" max="105" width="8.875" style="1" customWidth="1"/>
    <col min="106" max="106" width="7.875" style="1" customWidth="1"/>
    <col min="107" max="107" width="12.75" style="1" hidden="1" customWidth="1"/>
    <col min="108" max="16384" width="9" style="1"/>
  </cols>
  <sheetData>
    <row r="1" spans="2:107" ht="18" customHeight="1" x14ac:dyDescent="0.2">
      <c r="B1" s="307" t="s">
        <v>5</v>
      </c>
      <c r="C1" s="307"/>
      <c r="D1" s="307"/>
      <c r="E1" s="307"/>
      <c r="F1" s="307"/>
      <c r="G1" s="307"/>
      <c r="H1" s="307"/>
      <c r="I1" s="307"/>
      <c r="J1" s="307"/>
      <c r="K1" s="307"/>
      <c r="L1" s="307"/>
      <c r="M1" s="307"/>
      <c r="N1" s="307"/>
      <c r="O1" s="307"/>
      <c r="P1" s="307"/>
      <c r="Q1" s="307"/>
      <c r="R1" s="307"/>
      <c r="S1" s="307"/>
      <c r="T1" s="307"/>
      <c r="U1" s="307"/>
      <c r="V1" s="42"/>
      <c r="W1" s="36"/>
      <c r="X1" s="36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</row>
    <row r="2" spans="2:107" ht="33" customHeight="1" x14ac:dyDescent="0.2">
      <c r="B2" s="308" t="s">
        <v>113</v>
      </c>
      <c r="C2" s="308"/>
      <c r="D2" s="308"/>
      <c r="E2" s="308"/>
      <c r="F2" s="308"/>
      <c r="G2" s="308"/>
      <c r="H2" s="308"/>
      <c r="I2" s="308"/>
      <c r="J2" s="308"/>
      <c r="K2" s="308"/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43"/>
      <c r="W2" s="37"/>
      <c r="X2" s="37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7"/>
      <c r="AV2" s="7"/>
      <c r="AW2" s="7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9"/>
      <c r="BZ2" s="8"/>
      <c r="CA2" s="9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6"/>
      <c r="CW2" s="6"/>
    </row>
    <row r="3" spans="2:107" ht="13.5" customHeight="1" x14ac:dyDescent="0.2">
      <c r="C3" s="10"/>
      <c r="F3" s="3"/>
      <c r="H3" s="3"/>
      <c r="J3" s="3"/>
      <c r="S3" s="309" t="s">
        <v>4</v>
      </c>
      <c r="T3" s="309"/>
      <c r="U3" s="309"/>
      <c r="V3" s="11"/>
      <c r="W3" s="11"/>
      <c r="X3" s="11"/>
      <c r="Y3" s="11"/>
      <c r="Z3" s="11"/>
      <c r="AA3" s="11"/>
      <c r="AB3" s="11"/>
      <c r="AC3" s="309"/>
      <c r="AD3" s="309"/>
      <c r="AE3" s="309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BM3" s="3"/>
      <c r="BT3" s="3"/>
    </row>
    <row r="4" spans="2:107" ht="16.5" customHeight="1" x14ac:dyDescent="0.2">
      <c r="B4" s="380" t="s">
        <v>1</v>
      </c>
      <c r="C4" s="321" t="s">
        <v>6</v>
      </c>
      <c r="D4" s="322" t="s">
        <v>7</v>
      </c>
      <c r="E4" s="322" t="s">
        <v>8</v>
      </c>
      <c r="F4" s="483" t="s">
        <v>9</v>
      </c>
      <c r="G4" s="391"/>
      <c r="H4" s="391"/>
      <c r="I4" s="391"/>
      <c r="J4" s="486" t="s">
        <v>10</v>
      </c>
      <c r="K4" s="397"/>
      <c r="L4" s="397"/>
      <c r="M4" s="397"/>
      <c r="N4" s="449" t="s">
        <v>103</v>
      </c>
      <c r="O4" s="320"/>
      <c r="P4" s="320"/>
      <c r="Q4" s="320"/>
      <c r="R4" s="320"/>
      <c r="S4" s="320"/>
      <c r="T4" s="320"/>
      <c r="U4" s="320"/>
      <c r="V4" s="320"/>
      <c r="W4" s="320"/>
      <c r="X4" s="320"/>
      <c r="Y4" s="320"/>
      <c r="Z4" s="320"/>
      <c r="AA4" s="320"/>
      <c r="AB4" s="320"/>
      <c r="AC4" s="320"/>
      <c r="AD4" s="320"/>
      <c r="AE4" s="320"/>
      <c r="AF4" s="320"/>
      <c r="AG4" s="320"/>
      <c r="AH4" s="320"/>
      <c r="AI4" s="320"/>
      <c r="AJ4" s="320"/>
      <c r="AK4" s="320"/>
      <c r="AL4" s="320"/>
      <c r="AM4" s="320"/>
      <c r="AN4" s="320"/>
      <c r="AO4" s="320"/>
      <c r="AP4" s="320"/>
      <c r="AQ4" s="320"/>
      <c r="AR4" s="320"/>
      <c r="AS4" s="320"/>
      <c r="AT4" s="320"/>
      <c r="AU4" s="320"/>
      <c r="AV4" s="320"/>
      <c r="AW4" s="320"/>
      <c r="AX4" s="320"/>
      <c r="AY4" s="320"/>
      <c r="AZ4" s="320"/>
      <c r="BA4" s="320"/>
      <c r="BB4" s="320"/>
      <c r="BC4" s="320"/>
      <c r="BD4" s="320"/>
      <c r="BE4" s="320"/>
      <c r="BF4" s="320"/>
      <c r="BG4" s="320"/>
      <c r="BH4" s="320"/>
      <c r="BI4" s="320"/>
      <c r="BJ4" s="320"/>
      <c r="BK4" s="320"/>
      <c r="BL4" s="320"/>
      <c r="BM4" s="320"/>
      <c r="BN4" s="320"/>
      <c r="BO4" s="320"/>
      <c r="BP4" s="320"/>
      <c r="BQ4" s="320"/>
      <c r="BR4" s="320"/>
      <c r="BS4" s="320"/>
      <c r="BT4" s="320"/>
      <c r="BU4" s="320"/>
      <c r="BV4" s="320"/>
      <c r="BW4" s="12"/>
      <c r="BX4" s="12"/>
      <c r="BY4" s="450" t="s">
        <v>11</v>
      </c>
      <c r="BZ4" s="450"/>
      <c r="CA4" s="450"/>
      <c r="CB4" s="449" t="s">
        <v>104</v>
      </c>
      <c r="CC4" s="320"/>
      <c r="CD4" s="320"/>
      <c r="CE4" s="320"/>
      <c r="CF4" s="320"/>
      <c r="CG4" s="320"/>
      <c r="CH4" s="320"/>
      <c r="CI4" s="320"/>
      <c r="CJ4" s="320"/>
      <c r="CK4" s="320"/>
      <c r="CL4" s="320"/>
      <c r="CM4" s="320"/>
      <c r="CN4" s="320"/>
      <c r="CO4" s="320"/>
      <c r="CP4" s="320"/>
      <c r="CQ4" s="320"/>
      <c r="CR4" s="12"/>
      <c r="CS4" s="12"/>
      <c r="CT4" s="12"/>
      <c r="CU4" s="12"/>
      <c r="CV4" s="457" t="s">
        <v>12</v>
      </c>
      <c r="CW4" s="457"/>
      <c r="CX4" s="457"/>
    </row>
    <row r="5" spans="2:107" ht="25.5" customHeight="1" x14ac:dyDescent="0.2">
      <c r="B5" s="380"/>
      <c r="C5" s="321"/>
      <c r="D5" s="323"/>
      <c r="E5" s="323"/>
      <c r="F5" s="484"/>
      <c r="G5" s="393"/>
      <c r="H5" s="393"/>
      <c r="I5" s="393"/>
      <c r="J5" s="487"/>
      <c r="K5" s="399"/>
      <c r="L5" s="399"/>
      <c r="M5" s="399"/>
      <c r="N5" s="458" t="s">
        <v>13</v>
      </c>
      <c r="O5" s="459"/>
      <c r="P5" s="459"/>
      <c r="Q5" s="459"/>
      <c r="R5" s="459"/>
      <c r="S5" s="459"/>
      <c r="T5" s="459"/>
      <c r="U5" s="459"/>
      <c r="V5" s="459"/>
      <c r="W5" s="459"/>
      <c r="X5" s="459"/>
      <c r="Y5" s="459"/>
      <c r="Z5" s="459"/>
      <c r="AA5" s="459"/>
      <c r="AB5" s="459"/>
      <c r="AC5" s="459"/>
      <c r="AD5" s="459"/>
      <c r="AE5" s="459"/>
      <c r="AF5" s="459"/>
      <c r="AG5" s="459"/>
      <c r="AH5" s="459"/>
      <c r="AI5" s="459"/>
      <c r="AJ5" s="459"/>
      <c r="AK5" s="459"/>
      <c r="AL5" s="459"/>
      <c r="AM5" s="459"/>
      <c r="AN5" s="459"/>
      <c r="AO5" s="459"/>
      <c r="AP5" s="459"/>
      <c r="AQ5" s="459"/>
      <c r="AR5" s="459"/>
      <c r="AS5" s="459"/>
      <c r="AT5" s="460"/>
      <c r="AU5" s="461" t="s">
        <v>14</v>
      </c>
      <c r="AV5" s="384"/>
      <c r="AW5" s="384"/>
      <c r="AX5" s="384"/>
      <c r="AY5" s="384"/>
      <c r="AZ5" s="384"/>
      <c r="BA5" s="384"/>
      <c r="BB5" s="384"/>
      <c r="BC5" s="384"/>
      <c r="BD5" s="384"/>
      <c r="BE5" s="384"/>
      <c r="BF5" s="384"/>
      <c r="BG5" s="360" t="s">
        <v>105</v>
      </c>
      <c r="BH5" s="361"/>
      <c r="BI5" s="361"/>
      <c r="BJ5" s="361"/>
      <c r="BK5" s="361"/>
      <c r="BL5" s="361"/>
      <c r="BM5" s="135"/>
      <c r="BN5" s="135"/>
      <c r="BO5" s="135"/>
      <c r="BP5" s="135"/>
      <c r="BQ5" s="135"/>
      <c r="BR5" s="135"/>
      <c r="BS5" s="135"/>
      <c r="BT5" s="135"/>
      <c r="BU5" s="135"/>
      <c r="BV5" s="135"/>
      <c r="BW5" s="135"/>
      <c r="BX5" s="353" t="s">
        <v>15</v>
      </c>
      <c r="BY5" s="450"/>
      <c r="BZ5" s="450"/>
      <c r="CA5" s="450"/>
      <c r="CB5" s="362" t="s">
        <v>14</v>
      </c>
      <c r="CC5" s="448"/>
      <c r="CD5" s="448"/>
      <c r="CE5" s="448"/>
      <c r="CF5" s="448"/>
      <c r="CG5" s="448"/>
      <c r="CH5" s="421"/>
      <c r="CI5" s="352"/>
      <c r="CJ5" s="369"/>
      <c r="CK5" s="41"/>
      <c r="CL5" s="421" t="s">
        <v>106</v>
      </c>
      <c r="CM5" s="352"/>
      <c r="CN5" s="352"/>
      <c r="CO5" s="352"/>
      <c r="CP5" s="352"/>
      <c r="CQ5" s="352"/>
      <c r="CR5" s="352"/>
      <c r="CS5" s="352"/>
      <c r="CT5" s="352"/>
      <c r="CU5" s="353" t="s">
        <v>16</v>
      </c>
      <c r="CV5" s="457"/>
      <c r="CW5" s="457"/>
      <c r="CX5" s="457"/>
    </row>
    <row r="6" spans="2:107" ht="37.5" customHeight="1" x14ac:dyDescent="0.2">
      <c r="B6" s="380"/>
      <c r="C6" s="321"/>
      <c r="D6" s="323"/>
      <c r="E6" s="323"/>
      <c r="F6" s="484"/>
      <c r="G6" s="393"/>
      <c r="H6" s="393"/>
      <c r="I6" s="393"/>
      <c r="J6" s="487"/>
      <c r="K6" s="399"/>
      <c r="L6" s="399"/>
      <c r="M6" s="399"/>
      <c r="N6" s="403" t="s">
        <v>17</v>
      </c>
      <c r="O6" s="404"/>
      <c r="P6" s="404"/>
      <c r="Q6" s="404"/>
      <c r="R6" s="404"/>
      <c r="S6" s="404"/>
      <c r="T6" s="404"/>
      <c r="U6" s="404"/>
      <c r="V6" s="310" t="s">
        <v>107</v>
      </c>
      <c r="W6" s="310" t="s">
        <v>66</v>
      </c>
      <c r="X6" s="318" t="s">
        <v>67</v>
      </c>
      <c r="Y6" s="313" t="s">
        <v>108</v>
      </c>
      <c r="Z6" s="313" t="s">
        <v>18</v>
      </c>
      <c r="AA6" s="313" t="s">
        <v>42</v>
      </c>
      <c r="AB6" s="446" t="s">
        <v>19</v>
      </c>
      <c r="AC6" s="326"/>
      <c r="AD6" s="326"/>
      <c r="AE6" s="326"/>
      <c r="AF6" s="310" t="s">
        <v>68</v>
      </c>
      <c r="AG6" s="310" t="s">
        <v>66</v>
      </c>
      <c r="AH6" s="318" t="s">
        <v>67</v>
      </c>
      <c r="AI6" s="313" t="s">
        <v>61</v>
      </c>
      <c r="AJ6" s="313" t="s">
        <v>18</v>
      </c>
      <c r="AK6" s="313" t="s">
        <v>43</v>
      </c>
      <c r="AL6" s="462" t="s">
        <v>20</v>
      </c>
      <c r="AM6" s="409"/>
      <c r="AN6" s="410"/>
      <c r="AO6" s="446" t="s">
        <v>69</v>
      </c>
      <c r="AP6" s="326"/>
      <c r="AQ6" s="327"/>
      <c r="AR6" s="446" t="s">
        <v>21</v>
      </c>
      <c r="AS6" s="326"/>
      <c r="AT6" s="327"/>
      <c r="AU6" s="454" t="s">
        <v>36</v>
      </c>
      <c r="AV6" s="415"/>
      <c r="AW6" s="416"/>
      <c r="AX6" s="470" t="s">
        <v>22</v>
      </c>
      <c r="AY6" s="338"/>
      <c r="AZ6" s="338"/>
      <c r="BA6" s="338"/>
      <c r="BB6" s="338"/>
      <c r="BC6" s="338"/>
      <c r="BD6" s="338"/>
      <c r="BE6" s="338"/>
      <c r="BF6" s="339"/>
      <c r="BG6" s="494" t="s">
        <v>23</v>
      </c>
      <c r="BH6" s="338"/>
      <c r="BI6" s="339"/>
      <c r="BJ6" s="470" t="s">
        <v>24</v>
      </c>
      <c r="BK6" s="338"/>
      <c r="BL6" s="339"/>
      <c r="BM6" s="495" t="s">
        <v>25</v>
      </c>
      <c r="BN6" s="495"/>
      <c r="BO6" s="495"/>
      <c r="BP6" s="495"/>
      <c r="BQ6" s="495"/>
      <c r="BR6" s="495"/>
      <c r="BS6" s="495"/>
      <c r="BT6" s="495" t="s">
        <v>26</v>
      </c>
      <c r="BU6" s="495"/>
      <c r="BV6" s="421"/>
      <c r="BW6" s="448" t="s">
        <v>115</v>
      </c>
      <c r="BX6" s="353"/>
      <c r="BY6" s="450"/>
      <c r="BZ6" s="450"/>
      <c r="CA6" s="450"/>
      <c r="CB6" s="354" t="s">
        <v>62</v>
      </c>
      <c r="CC6" s="354"/>
      <c r="CD6" s="355"/>
      <c r="CE6" s="370" t="s">
        <v>63</v>
      </c>
      <c r="CF6" s="363"/>
      <c r="CG6" s="364"/>
      <c r="CH6" s="473" t="s">
        <v>59</v>
      </c>
      <c r="CI6" s="474"/>
      <c r="CJ6" s="475"/>
      <c r="CK6" s="344" t="s">
        <v>65</v>
      </c>
      <c r="CL6" s="467" t="s">
        <v>70</v>
      </c>
      <c r="CM6" s="468"/>
      <c r="CN6" s="468"/>
      <c r="CO6" s="469" t="s">
        <v>27</v>
      </c>
      <c r="CP6" s="469"/>
      <c r="CQ6" s="469"/>
      <c r="CR6" s="470" t="s">
        <v>26</v>
      </c>
      <c r="CS6" s="338"/>
      <c r="CT6" s="338"/>
      <c r="CU6" s="353"/>
      <c r="CV6" s="457"/>
      <c r="CW6" s="457"/>
      <c r="CX6" s="457"/>
    </row>
    <row r="7" spans="2:107" ht="34.5" customHeight="1" x14ac:dyDescent="0.2">
      <c r="B7" s="380"/>
      <c r="C7" s="321"/>
      <c r="D7" s="323"/>
      <c r="E7" s="323"/>
      <c r="F7" s="484"/>
      <c r="G7" s="393"/>
      <c r="H7" s="393"/>
      <c r="I7" s="393"/>
      <c r="J7" s="487"/>
      <c r="K7" s="399"/>
      <c r="L7" s="399"/>
      <c r="M7" s="399"/>
      <c r="N7" s="446" t="s">
        <v>28</v>
      </c>
      <c r="O7" s="326"/>
      <c r="P7" s="326"/>
      <c r="Q7" s="326"/>
      <c r="R7" s="446" t="s">
        <v>29</v>
      </c>
      <c r="S7" s="326"/>
      <c r="T7" s="326"/>
      <c r="U7" s="326"/>
      <c r="V7" s="311"/>
      <c r="W7" s="311"/>
      <c r="X7" s="319"/>
      <c r="Y7" s="314"/>
      <c r="Z7" s="316"/>
      <c r="AA7" s="325"/>
      <c r="AB7" s="447"/>
      <c r="AC7" s="328"/>
      <c r="AD7" s="328"/>
      <c r="AE7" s="328"/>
      <c r="AF7" s="311"/>
      <c r="AG7" s="311"/>
      <c r="AH7" s="319"/>
      <c r="AI7" s="325"/>
      <c r="AJ7" s="325"/>
      <c r="AK7" s="325"/>
      <c r="AL7" s="463"/>
      <c r="AM7" s="411"/>
      <c r="AN7" s="412"/>
      <c r="AO7" s="447"/>
      <c r="AP7" s="328"/>
      <c r="AQ7" s="329"/>
      <c r="AR7" s="447"/>
      <c r="AS7" s="328"/>
      <c r="AT7" s="329"/>
      <c r="AU7" s="455"/>
      <c r="AV7" s="417"/>
      <c r="AW7" s="418"/>
      <c r="AX7" s="491" t="s">
        <v>30</v>
      </c>
      <c r="AY7" s="491"/>
      <c r="AZ7" s="491"/>
      <c r="BA7" s="491" t="s">
        <v>31</v>
      </c>
      <c r="BB7" s="491"/>
      <c r="BC7" s="491"/>
      <c r="BD7" s="491" t="s">
        <v>32</v>
      </c>
      <c r="BE7" s="491"/>
      <c r="BF7" s="491"/>
      <c r="BG7" s="471"/>
      <c r="BH7" s="340"/>
      <c r="BI7" s="341"/>
      <c r="BJ7" s="471"/>
      <c r="BK7" s="340"/>
      <c r="BL7" s="341"/>
      <c r="BM7" s="492" t="s">
        <v>33</v>
      </c>
      <c r="BN7" s="492"/>
      <c r="BO7" s="492"/>
      <c r="BP7" s="496" t="s">
        <v>115</v>
      </c>
      <c r="BQ7" s="476" t="s">
        <v>34</v>
      </c>
      <c r="BR7" s="476"/>
      <c r="BS7" s="476"/>
      <c r="BT7" s="495"/>
      <c r="BU7" s="495"/>
      <c r="BV7" s="421"/>
      <c r="BW7" s="448"/>
      <c r="BX7" s="353"/>
      <c r="BY7" s="450"/>
      <c r="BZ7" s="450"/>
      <c r="CA7" s="450"/>
      <c r="CB7" s="356"/>
      <c r="CC7" s="356"/>
      <c r="CD7" s="357"/>
      <c r="CE7" s="371"/>
      <c r="CF7" s="365"/>
      <c r="CG7" s="366"/>
      <c r="CH7" s="477" t="s">
        <v>60</v>
      </c>
      <c r="CI7" s="478"/>
      <c r="CJ7" s="479"/>
      <c r="CK7" s="345"/>
      <c r="CL7" s="468"/>
      <c r="CM7" s="468"/>
      <c r="CN7" s="468"/>
      <c r="CO7" s="469"/>
      <c r="CP7" s="469"/>
      <c r="CQ7" s="469"/>
      <c r="CR7" s="471"/>
      <c r="CS7" s="340"/>
      <c r="CT7" s="340"/>
      <c r="CU7" s="353"/>
      <c r="CV7" s="457"/>
      <c r="CW7" s="457"/>
      <c r="CX7" s="457"/>
    </row>
    <row r="8" spans="2:107" ht="45.75" customHeight="1" x14ac:dyDescent="0.2">
      <c r="B8" s="380"/>
      <c r="C8" s="321"/>
      <c r="D8" s="323"/>
      <c r="E8" s="323"/>
      <c r="F8" s="485"/>
      <c r="G8" s="395"/>
      <c r="H8" s="395"/>
      <c r="I8" s="395"/>
      <c r="J8" s="488"/>
      <c r="K8" s="401"/>
      <c r="L8" s="401"/>
      <c r="M8" s="401"/>
      <c r="N8" s="453"/>
      <c r="O8" s="330"/>
      <c r="P8" s="330"/>
      <c r="Q8" s="330"/>
      <c r="R8" s="453"/>
      <c r="S8" s="330"/>
      <c r="T8" s="330"/>
      <c r="U8" s="330"/>
      <c r="V8" s="311"/>
      <c r="W8" s="311"/>
      <c r="X8" s="319"/>
      <c r="Y8" s="314"/>
      <c r="Z8" s="316"/>
      <c r="AA8" s="325"/>
      <c r="AB8" s="447"/>
      <c r="AC8" s="328"/>
      <c r="AD8" s="328"/>
      <c r="AE8" s="328"/>
      <c r="AF8" s="311"/>
      <c r="AG8" s="311"/>
      <c r="AH8" s="319"/>
      <c r="AI8" s="325"/>
      <c r="AJ8" s="325"/>
      <c r="AK8" s="325"/>
      <c r="AL8" s="464"/>
      <c r="AM8" s="413"/>
      <c r="AN8" s="414"/>
      <c r="AO8" s="447"/>
      <c r="AP8" s="328"/>
      <c r="AQ8" s="329"/>
      <c r="AR8" s="453"/>
      <c r="AS8" s="330"/>
      <c r="AT8" s="331"/>
      <c r="AU8" s="456"/>
      <c r="AV8" s="419"/>
      <c r="AW8" s="420"/>
      <c r="AX8" s="491"/>
      <c r="AY8" s="491"/>
      <c r="AZ8" s="491"/>
      <c r="BA8" s="491"/>
      <c r="BB8" s="491"/>
      <c r="BC8" s="491"/>
      <c r="BD8" s="491"/>
      <c r="BE8" s="491"/>
      <c r="BF8" s="491"/>
      <c r="BG8" s="472"/>
      <c r="BH8" s="342"/>
      <c r="BI8" s="343"/>
      <c r="BJ8" s="472"/>
      <c r="BK8" s="342"/>
      <c r="BL8" s="343"/>
      <c r="BM8" s="492"/>
      <c r="BN8" s="492"/>
      <c r="BO8" s="492"/>
      <c r="BP8" s="497"/>
      <c r="BQ8" s="476"/>
      <c r="BR8" s="476"/>
      <c r="BS8" s="476"/>
      <c r="BT8" s="495"/>
      <c r="BU8" s="495"/>
      <c r="BV8" s="421"/>
      <c r="BW8" s="448"/>
      <c r="BX8" s="353"/>
      <c r="BY8" s="450"/>
      <c r="BZ8" s="450"/>
      <c r="CA8" s="450"/>
      <c r="CB8" s="358"/>
      <c r="CC8" s="358"/>
      <c r="CD8" s="359"/>
      <c r="CE8" s="493"/>
      <c r="CF8" s="367"/>
      <c r="CG8" s="368"/>
      <c r="CH8" s="480"/>
      <c r="CI8" s="382"/>
      <c r="CJ8" s="383"/>
      <c r="CK8" s="345"/>
      <c r="CL8" s="468"/>
      <c r="CM8" s="468"/>
      <c r="CN8" s="468"/>
      <c r="CO8" s="469"/>
      <c r="CP8" s="469"/>
      <c r="CQ8" s="469"/>
      <c r="CR8" s="472"/>
      <c r="CS8" s="342"/>
      <c r="CT8" s="342"/>
      <c r="CU8" s="353"/>
      <c r="CV8" s="457"/>
      <c r="CW8" s="457"/>
      <c r="CX8" s="457"/>
    </row>
    <row r="9" spans="2:107" ht="21.75" customHeight="1" x14ac:dyDescent="0.2">
      <c r="B9" s="380"/>
      <c r="C9" s="321"/>
      <c r="D9" s="323"/>
      <c r="E9" s="323"/>
      <c r="F9" s="465" t="s">
        <v>35</v>
      </c>
      <c r="G9" s="481" t="s">
        <v>109</v>
      </c>
      <c r="H9" s="482"/>
      <c r="I9" s="482"/>
      <c r="J9" s="465" t="s">
        <v>35</v>
      </c>
      <c r="K9" s="481" t="s">
        <v>109</v>
      </c>
      <c r="L9" s="482"/>
      <c r="M9" s="482"/>
      <c r="N9" s="465" t="s">
        <v>35</v>
      </c>
      <c r="O9" s="481" t="s">
        <v>109</v>
      </c>
      <c r="P9" s="482"/>
      <c r="Q9" s="482"/>
      <c r="R9" s="465" t="s">
        <v>35</v>
      </c>
      <c r="S9" s="481" t="s">
        <v>109</v>
      </c>
      <c r="T9" s="482"/>
      <c r="U9" s="482"/>
      <c r="V9" s="311"/>
      <c r="W9" s="311"/>
      <c r="X9" s="319"/>
      <c r="Y9" s="314"/>
      <c r="Z9" s="316"/>
      <c r="AA9" s="325"/>
      <c r="AB9" s="465" t="s">
        <v>35</v>
      </c>
      <c r="AC9" s="500" t="s">
        <v>109</v>
      </c>
      <c r="AD9" s="500"/>
      <c r="AE9" s="451"/>
      <c r="AF9" s="311"/>
      <c r="AG9" s="311"/>
      <c r="AH9" s="319"/>
      <c r="AI9" s="325"/>
      <c r="AJ9" s="325"/>
      <c r="AK9" s="325"/>
      <c r="AL9" s="465" t="s">
        <v>35</v>
      </c>
      <c r="AM9" s="451" t="s">
        <v>109</v>
      </c>
      <c r="AN9" s="452"/>
      <c r="AO9" s="465" t="s">
        <v>35</v>
      </c>
      <c r="AP9" s="451" t="s">
        <v>109</v>
      </c>
      <c r="AQ9" s="452"/>
      <c r="AR9" s="465" t="s">
        <v>35</v>
      </c>
      <c r="AS9" s="451" t="s">
        <v>109</v>
      </c>
      <c r="AT9" s="452"/>
      <c r="AU9" s="465" t="s">
        <v>35</v>
      </c>
      <c r="AV9" s="451" t="s">
        <v>109</v>
      </c>
      <c r="AW9" s="452"/>
      <c r="AX9" s="465" t="s">
        <v>35</v>
      </c>
      <c r="AY9" s="451" t="s">
        <v>109</v>
      </c>
      <c r="AZ9" s="452"/>
      <c r="BA9" s="465" t="s">
        <v>35</v>
      </c>
      <c r="BB9" s="451" t="s">
        <v>109</v>
      </c>
      <c r="BC9" s="452"/>
      <c r="BD9" s="465" t="s">
        <v>35</v>
      </c>
      <c r="BE9" s="451" t="s">
        <v>109</v>
      </c>
      <c r="BF9" s="452"/>
      <c r="BG9" s="499" t="s">
        <v>35</v>
      </c>
      <c r="BH9" s="500" t="s">
        <v>109</v>
      </c>
      <c r="BI9" s="500"/>
      <c r="BJ9" s="499" t="s">
        <v>35</v>
      </c>
      <c r="BK9" s="500" t="s">
        <v>109</v>
      </c>
      <c r="BL9" s="500"/>
      <c r="BM9" s="499" t="s">
        <v>35</v>
      </c>
      <c r="BN9" s="500" t="s">
        <v>109</v>
      </c>
      <c r="BO9" s="500"/>
      <c r="BP9" s="497"/>
      <c r="BQ9" s="499" t="s">
        <v>35</v>
      </c>
      <c r="BR9" s="500" t="s">
        <v>109</v>
      </c>
      <c r="BS9" s="500"/>
      <c r="BT9" s="499" t="s">
        <v>35</v>
      </c>
      <c r="BU9" s="500" t="s">
        <v>109</v>
      </c>
      <c r="BV9" s="451"/>
      <c r="BW9" s="448"/>
      <c r="BX9" s="353"/>
      <c r="BY9" s="499" t="s">
        <v>35</v>
      </c>
      <c r="BZ9" s="500" t="s">
        <v>109</v>
      </c>
      <c r="CA9" s="500"/>
      <c r="CB9" s="499" t="s">
        <v>35</v>
      </c>
      <c r="CC9" s="500" t="s">
        <v>109</v>
      </c>
      <c r="CD9" s="500"/>
      <c r="CE9" s="499" t="s">
        <v>35</v>
      </c>
      <c r="CF9" s="500" t="s">
        <v>109</v>
      </c>
      <c r="CG9" s="500"/>
      <c r="CH9" s="499" t="s">
        <v>35</v>
      </c>
      <c r="CI9" s="500" t="s">
        <v>109</v>
      </c>
      <c r="CJ9" s="500"/>
      <c r="CK9" s="503" t="s">
        <v>110</v>
      </c>
      <c r="CL9" s="499" t="s">
        <v>35</v>
      </c>
      <c r="CM9" s="500" t="s">
        <v>109</v>
      </c>
      <c r="CN9" s="500"/>
      <c r="CO9" s="499" t="s">
        <v>35</v>
      </c>
      <c r="CP9" s="500" t="s">
        <v>109</v>
      </c>
      <c r="CQ9" s="500"/>
      <c r="CR9" s="502" t="s">
        <v>35</v>
      </c>
      <c r="CS9" s="489" t="s">
        <v>109</v>
      </c>
      <c r="CT9" s="490"/>
      <c r="CU9" s="353"/>
      <c r="CV9" s="499" t="s">
        <v>35</v>
      </c>
      <c r="CW9" s="500" t="s">
        <v>109</v>
      </c>
      <c r="CX9" s="500"/>
      <c r="CY9" s="501" t="s">
        <v>111</v>
      </c>
      <c r="CZ9" s="501"/>
      <c r="DA9" s="501"/>
      <c r="DB9" s="501"/>
    </row>
    <row r="10" spans="2:107" ht="22.5" customHeight="1" x14ac:dyDescent="0.2">
      <c r="B10" s="380"/>
      <c r="C10" s="321"/>
      <c r="D10" s="324"/>
      <c r="E10" s="324"/>
      <c r="F10" s="466"/>
      <c r="G10" s="25" t="s">
        <v>114</v>
      </c>
      <c r="H10" s="24" t="s">
        <v>0</v>
      </c>
      <c r="I10" s="24" t="s">
        <v>2</v>
      </c>
      <c r="J10" s="466"/>
      <c r="K10" s="25" t="s">
        <v>114</v>
      </c>
      <c r="L10" s="24" t="s">
        <v>0</v>
      </c>
      <c r="M10" s="26" t="s">
        <v>2</v>
      </c>
      <c r="N10" s="466"/>
      <c r="O10" s="25" t="s">
        <v>114</v>
      </c>
      <c r="P10" s="4" t="s">
        <v>0</v>
      </c>
      <c r="Q10" s="26" t="s">
        <v>2</v>
      </c>
      <c r="R10" s="466"/>
      <c r="S10" s="25" t="s">
        <v>114</v>
      </c>
      <c r="T10" s="4" t="s">
        <v>0</v>
      </c>
      <c r="U10" s="38" t="s">
        <v>2</v>
      </c>
      <c r="V10" s="311"/>
      <c r="W10" s="311"/>
      <c r="X10" s="319"/>
      <c r="Y10" s="314"/>
      <c r="Z10" s="316"/>
      <c r="AA10" s="325"/>
      <c r="AB10" s="466"/>
      <c r="AC10" s="25" t="s">
        <v>114</v>
      </c>
      <c r="AD10" s="4" t="s">
        <v>0</v>
      </c>
      <c r="AE10" s="38" t="s">
        <v>2</v>
      </c>
      <c r="AF10" s="311"/>
      <c r="AG10" s="311"/>
      <c r="AH10" s="319"/>
      <c r="AI10" s="325"/>
      <c r="AJ10" s="325"/>
      <c r="AK10" s="325"/>
      <c r="AL10" s="466"/>
      <c r="AM10" s="25" t="s">
        <v>114</v>
      </c>
      <c r="AN10" s="4" t="s">
        <v>0</v>
      </c>
      <c r="AO10" s="466"/>
      <c r="AP10" s="25" t="s">
        <v>114</v>
      </c>
      <c r="AQ10" s="4" t="s">
        <v>0</v>
      </c>
      <c r="AR10" s="466"/>
      <c r="AS10" s="25" t="s">
        <v>114</v>
      </c>
      <c r="AT10" s="4" t="s">
        <v>0</v>
      </c>
      <c r="AU10" s="466"/>
      <c r="AV10" s="25" t="s">
        <v>114</v>
      </c>
      <c r="AW10" s="4" t="s">
        <v>0</v>
      </c>
      <c r="AX10" s="466"/>
      <c r="AY10" s="25" t="s">
        <v>114</v>
      </c>
      <c r="AZ10" s="4" t="s">
        <v>0</v>
      </c>
      <c r="BA10" s="466"/>
      <c r="BB10" s="25" t="s">
        <v>114</v>
      </c>
      <c r="BC10" s="4" t="s">
        <v>0</v>
      </c>
      <c r="BD10" s="466"/>
      <c r="BE10" s="25" t="s">
        <v>71</v>
      </c>
      <c r="BF10" s="13" t="s">
        <v>0</v>
      </c>
      <c r="BG10" s="499"/>
      <c r="BH10" s="25" t="s">
        <v>114</v>
      </c>
      <c r="BI10" s="13" t="s">
        <v>0</v>
      </c>
      <c r="BJ10" s="499"/>
      <c r="BK10" s="25" t="s">
        <v>114</v>
      </c>
      <c r="BL10" s="13" t="s">
        <v>0</v>
      </c>
      <c r="BM10" s="499"/>
      <c r="BN10" s="25" t="s">
        <v>114</v>
      </c>
      <c r="BO10" s="13" t="s">
        <v>0</v>
      </c>
      <c r="BP10" s="498"/>
      <c r="BQ10" s="499"/>
      <c r="BR10" s="25" t="s">
        <v>114</v>
      </c>
      <c r="BS10" s="13" t="s">
        <v>0</v>
      </c>
      <c r="BT10" s="499"/>
      <c r="BU10" s="25" t="s">
        <v>114</v>
      </c>
      <c r="BV10" s="14" t="s">
        <v>0</v>
      </c>
      <c r="BW10" s="448"/>
      <c r="BX10" s="14"/>
      <c r="BY10" s="499"/>
      <c r="BZ10" s="25" t="s">
        <v>114</v>
      </c>
      <c r="CA10" s="13" t="s">
        <v>0</v>
      </c>
      <c r="CB10" s="499"/>
      <c r="CC10" s="25" t="s">
        <v>114</v>
      </c>
      <c r="CD10" s="4" t="s">
        <v>0</v>
      </c>
      <c r="CE10" s="499"/>
      <c r="CF10" s="25" t="s">
        <v>114</v>
      </c>
      <c r="CG10" s="13" t="s">
        <v>0</v>
      </c>
      <c r="CH10" s="499"/>
      <c r="CI10" s="25" t="s">
        <v>114</v>
      </c>
      <c r="CJ10" s="13" t="s">
        <v>0</v>
      </c>
      <c r="CK10" s="503"/>
      <c r="CL10" s="499"/>
      <c r="CM10" s="25" t="s">
        <v>114</v>
      </c>
      <c r="CN10" s="13" t="s">
        <v>0</v>
      </c>
      <c r="CO10" s="499"/>
      <c r="CP10" s="25" t="s">
        <v>114</v>
      </c>
      <c r="CQ10" s="13" t="s">
        <v>0</v>
      </c>
      <c r="CR10" s="502"/>
      <c r="CS10" s="25" t="s">
        <v>71</v>
      </c>
      <c r="CT10" s="13" t="s">
        <v>0</v>
      </c>
      <c r="CU10" s="13"/>
      <c r="CV10" s="499"/>
      <c r="CW10" s="25" t="s">
        <v>114</v>
      </c>
      <c r="CX10" s="13" t="s">
        <v>0</v>
      </c>
      <c r="CY10" s="25" t="s">
        <v>112</v>
      </c>
      <c r="CZ10" s="25" t="s">
        <v>114</v>
      </c>
      <c r="DA10" s="13" t="s">
        <v>0</v>
      </c>
      <c r="DB10" s="13" t="s">
        <v>44</v>
      </c>
    </row>
    <row r="11" spans="2:107" ht="12.75" customHeight="1" x14ac:dyDescent="0.2">
      <c r="B11" s="15"/>
      <c r="C11" s="15">
        <v>1</v>
      </c>
      <c r="D11" s="15">
        <v>2</v>
      </c>
      <c r="E11" s="15">
        <v>3</v>
      </c>
      <c r="F11" s="15">
        <v>4</v>
      </c>
      <c r="G11" s="15">
        <v>5</v>
      </c>
      <c r="H11" s="16">
        <v>6</v>
      </c>
      <c r="I11" s="15">
        <v>7</v>
      </c>
      <c r="J11" s="16">
        <v>8</v>
      </c>
      <c r="K11" s="15">
        <v>9</v>
      </c>
      <c r="L11" s="16">
        <v>10</v>
      </c>
      <c r="M11" s="15">
        <v>11</v>
      </c>
      <c r="N11" s="16">
        <v>12</v>
      </c>
      <c r="O11" s="15">
        <v>13</v>
      </c>
      <c r="P11" s="16">
        <v>14</v>
      </c>
      <c r="Q11" s="15">
        <v>15</v>
      </c>
      <c r="R11" s="16">
        <v>16</v>
      </c>
      <c r="S11" s="15">
        <v>17</v>
      </c>
      <c r="T11" s="16">
        <v>18</v>
      </c>
      <c r="U11" s="39"/>
      <c r="V11" s="133"/>
      <c r="W11" s="133"/>
      <c r="X11" s="134"/>
      <c r="Y11" s="315"/>
      <c r="Z11" s="317"/>
      <c r="AA11" s="381"/>
      <c r="AB11" s="17">
        <v>20</v>
      </c>
      <c r="AC11" s="17">
        <v>21</v>
      </c>
      <c r="AD11" s="17">
        <v>22</v>
      </c>
      <c r="AE11" s="18">
        <v>23</v>
      </c>
      <c r="AF11" s="45"/>
      <c r="AG11" s="312"/>
      <c r="AH11" s="134"/>
      <c r="AI11" s="40"/>
      <c r="AJ11" s="40"/>
      <c r="AK11" s="40"/>
      <c r="AL11" s="17">
        <v>24</v>
      </c>
      <c r="AM11" s="17">
        <v>25</v>
      </c>
      <c r="AN11" s="17">
        <v>26</v>
      </c>
      <c r="AO11" s="17">
        <v>27</v>
      </c>
      <c r="AP11" s="17">
        <v>28</v>
      </c>
      <c r="AQ11" s="17">
        <v>29</v>
      </c>
      <c r="AR11" s="17">
        <v>30</v>
      </c>
      <c r="AS11" s="17">
        <v>31</v>
      </c>
      <c r="AT11" s="17">
        <v>32</v>
      </c>
      <c r="AU11" s="17">
        <v>33</v>
      </c>
      <c r="AV11" s="17">
        <v>34</v>
      </c>
      <c r="AW11" s="17">
        <v>35</v>
      </c>
      <c r="AX11" s="17">
        <v>36</v>
      </c>
      <c r="AY11" s="25" t="s">
        <v>114</v>
      </c>
      <c r="AZ11" s="17">
        <v>38</v>
      </c>
      <c r="BA11" s="17">
        <v>39</v>
      </c>
      <c r="BB11" s="17">
        <v>40</v>
      </c>
      <c r="BC11" s="17">
        <v>41</v>
      </c>
      <c r="BD11" s="17">
        <v>42</v>
      </c>
      <c r="BE11" s="17">
        <v>43</v>
      </c>
      <c r="BF11" s="17">
        <v>44</v>
      </c>
      <c r="BG11" s="17">
        <v>45</v>
      </c>
      <c r="BH11" s="17">
        <v>46</v>
      </c>
      <c r="BI11" s="17">
        <v>47</v>
      </c>
      <c r="BJ11" s="17">
        <v>48</v>
      </c>
      <c r="BK11" s="17">
        <v>49</v>
      </c>
      <c r="BL11" s="17">
        <v>50</v>
      </c>
      <c r="BM11" s="17">
        <v>51</v>
      </c>
      <c r="BN11" s="17">
        <v>52</v>
      </c>
      <c r="BO11" s="17">
        <v>53</v>
      </c>
      <c r="BP11" s="17"/>
      <c r="BQ11" s="17">
        <v>54</v>
      </c>
      <c r="BR11" s="17">
        <v>55</v>
      </c>
      <c r="BS11" s="17">
        <v>56</v>
      </c>
      <c r="BT11" s="17">
        <v>57</v>
      </c>
      <c r="BU11" s="17">
        <v>58</v>
      </c>
      <c r="BV11" s="17">
        <v>59</v>
      </c>
      <c r="BW11" s="17"/>
      <c r="BX11" s="17"/>
      <c r="BY11" s="17">
        <v>60</v>
      </c>
      <c r="BZ11" s="17">
        <v>61</v>
      </c>
      <c r="CA11" s="17">
        <v>62</v>
      </c>
      <c r="CB11" s="19">
        <v>63</v>
      </c>
      <c r="CC11" s="19">
        <v>64</v>
      </c>
      <c r="CD11" s="19">
        <v>65</v>
      </c>
      <c r="CE11" s="17">
        <v>66</v>
      </c>
      <c r="CF11" s="17">
        <v>67</v>
      </c>
      <c r="CG11" s="17">
        <v>68</v>
      </c>
      <c r="CH11" s="17"/>
      <c r="CI11" s="17"/>
      <c r="CJ11" s="17"/>
      <c r="CK11" s="17"/>
      <c r="CL11" s="17">
        <v>69</v>
      </c>
      <c r="CM11" s="17">
        <v>70</v>
      </c>
      <c r="CN11" s="17">
        <v>71</v>
      </c>
      <c r="CO11" s="17">
        <v>72</v>
      </c>
      <c r="CP11" s="17">
        <v>73</v>
      </c>
      <c r="CQ11" s="17">
        <v>74</v>
      </c>
      <c r="CR11" s="19"/>
      <c r="CS11" s="19"/>
      <c r="CT11" s="19"/>
      <c r="CU11" s="19"/>
      <c r="CV11" s="17">
        <v>75</v>
      </c>
      <c r="CW11" s="17">
        <v>76</v>
      </c>
      <c r="CX11" s="17">
        <v>77</v>
      </c>
      <c r="CY11" s="47"/>
      <c r="CZ11" s="47"/>
      <c r="DA11" s="47"/>
      <c r="DB11" s="47"/>
    </row>
    <row r="12" spans="2:107" ht="27" customHeight="1" x14ac:dyDescent="0.2">
      <c r="B12" s="29">
        <v>1</v>
      </c>
      <c r="C12" s="27" t="s">
        <v>58</v>
      </c>
      <c r="D12" s="30">
        <v>237979.3</v>
      </c>
      <c r="E12" s="30">
        <v>1570424.8</v>
      </c>
      <c r="F12" s="30">
        <v>63449192.400000006</v>
      </c>
      <c r="G12" s="30">
        <v>2092925.8000000003</v>
      </c>
      <c r="H12" s="30">
        <v>2285238.2999999998</v>
      </c>
      <c r="I12" s="28">
        <v>109.18869173479536</v>
      </c>
      <c r="J12" s="30">
        <v>19629871.899999999</v>
      </c>
      <c r="K12" s="30">
        <v>1236633</v>
      </c>
      <c r="L12" s="30">
        <v>1412768.3</v>
      </c>
      <c r="M12" s="28">
        <v>114.2431343818255</v>
      </c>
      <c r="N12" s="30">
        <v>4352488</v>
      </c>
      <c r="O12" s="30">
        <v>343111.89999999997</v>
      </c>
      <c r="P12" s="30">
        <v>375627</v>
      </c>
      <c r="Q12" s="28">
        <v>109.47652937715074</v>
      </c>
      <c r="R12" s="30">
        <v>946000</v>
      </c>
      <c r="S12" s="30">
        <v>62395.1</v>
      </c>
      <c r="T12" s="30">
        <v>54713.599999999999</v>
      </c>
      <c r="U12" s="28">
        <v>87.688937112048862</v>
      </c>
      <c r="V12" s="30">
        <v>0</v>
      </c>
      <c r="W12" s="30">
        <v>0</v>
      </c>
      <c r="X12" s="28"/>
      <c r="Y12" s="30"/>
      <c r="Z12" s="30"/>
      <c r="AA12" s="30"/>
      <c r="AB12" s="30">
        <v>4710385</v>
      </c>
      <c r="AC12" s="30">
        <v>289005.7</v>
      </c>
      <c r="AD12" s="30">
        <v>451339.8</v>
      </c>
      <c r="AE12" s="28">
        <v>156.16986100966176</v>
      </c>
      <c r="AF12" s="28"/>
      <c r="AG12" s="28"/>
      <c r="AH12" s="28"/>
      <c r="AI12" s="30"/>
      <c r="AJ12" s="30"/>
      <c r="AK12" s="30"/>
      <c r="AL12" s="30">
        <v>1866551</v>
      </c>
      <c r="AM12" s="30">
        <v>150124.29999999999</v>
      </c>
      <c r="AN12" s="30">
        <v>330155.60000000009</v>
      </c>
      <c r="AO12" s="30">
        <v>450000</v>
      </c>
      <c r="AP12" s="30">
        <v>22000</v>
      </c>
      <c r="AQ12" s="30">
        <v>21640.1</v>
      </c>
      <c r="AR12" s="30"/>
      <c r="AS12" s="30"/>
      <c r="AT12" s="30"/>
      <c r="AU12" s="30"/>
      <c r="AV12" s="30"/>
      <c r="AW12" s="30"/>
      <c r="AX12" s="30">
        <v>10095968.1</v>
      </c>
      <c r="AY12" s="30">
        <v>841280.6</v>
      </c>
      <c r="AZ12" s="30">
        <v>696780.7</v>
      </c>
      <c r="BA12" s="30">
        <v>6625724.7999999998</v>
      </c>
      <c r="BB12" s="30">
        <v>0</v>
      </c>
      <c r="BC12" s="30">
        <v>25393.5</v>
      </c>
      <c r="BD12" s="30"/>
      <c r="BE12" s="30"/>
      <c r="BF12" s="30"/>
      <c r="BG12" s="30">
        <v>4952714.5</v>
      </c>
      <c r="BH12" s="30">
        <v>271307.40000000002</v>
      </c>
      <c r="BI12" s="30">
        <v>93258.7</v>
      </c>
      <c r="BJ12" s="30">
        <v>1132508.3999999999</v>
      </c>
      <c r="BK12" s="30">
        <v>50503.299999999996</v>
      </c>
      <c r="BL12" s="30">
        <v>34971</v>
      </c>
      <c r="BM12" s="30">
        <v>236075</v>
      </c>
      <c r="BN12" s="30">
        <v>15750</v>
      </c>
      <c r="BO12" s="30">
        <v>10601.1</v>
      </c>
      <c r="BP12" s="30"/>
      <c r="BQ12" s="30">
        <v>27018403.599999998</v>
      </c>
      <c r="BR12" s="30">
        <v>15012.2</v>
      </c>
      <c r="BS12" s="30">
        <v>150295.79999999999</v>
      </c>
      <c r="BT12" s="30">
        <v>833150</v>
      </c>
      <c r="BU12" s="30">
        <v>32435.3</v>
      </c>
      <c r="BV12" s="30">
        <v>40461.399999999994</v>
      </c>
      <c r="BW12" s="30"/>
      <c r="BX12" s="30"/>
      <c r="BY12" s="30">
        <v>63219968.400000006</v>
      </c>
      <c r="BZ12" s="30">
        <v>2092925.8000000003</v>
      </c>
      <c r="CA12" s="30">
        <v>2285238.2999999998</v>
      </c>
      <c r="CB12" s="34"/>
      <c r="CC12" s="34"/>
      <c r="CD12" s="34"/>
      <c r="CE12" s="30">
        <v>79224</v>
      </c>
      <c r="CF12" s="30">
        <v>0</v>
      </c>
      <c r="CG12" s="30">
        <v>0</v>
      </c>
      <c r="CH12" s="30"/>
      <c r="CI12" s="28"/>
      <c r="CJ12" s="28"/>
      <c r="CK12" s="28"/>
      <c r="CL12" s="30">
        <v>150000</v>
      </c>
      <c r="CM12" s="28">
        <v>0</v>
      </c>
      <c r="CN12" s="28">
        <v>0</v>
      </c>
      <c r="CO12" s="30">
        <v>726525.3</v>
      </c>
      <c r="CP12" s="32"/>
      <c r="CQ12" s="32"/>
      <c r="CR12" s="28"/>
      <c r="CS12" s="28"/>
      <c r="CT12" s="28"/>
      <c r="CU12" s="28"/>
      <c r="CV12" s="30">
        <v>955749.3</v>
      </c>
      <c r="CW12" s="30">
        <v>0</v>
      </c>
      <c r="CX12" s="30">
        <v>0</v>
      </c>
      <c r="CY12" s="51">
        <f>N12+AB12</f>
        <v>9062873</v>
      </c>
      <c r="CZ12" s="51">
        <f>O12+AC12</f>
        <v>632117.6</v>
      </c>
      <c r="DA12" s="51">
        <f>P12+AD12</f>
        <v>826966.8</v>
      </c>
      <c r="DB12" s="34">
        <f>DA12/CZ12*100</f>
        <v>130.82483386002858</v>
      </c>
      <c r="DC12" s="50">
        <f t="shared" ref="DC12:DC23" si="0">AW12+AZ12+BC12+BF12+BS12+CD12+CG12+CJ12</f>
        <v>872470</v>
      </c>
    </row>
    <row r="13" spans="2:107" s="21" customFormat="1" ht="27" customHeight="1" x14ac:dyDescent="0.2">
      <c r="B13" s="29">
        <v>2</v>
      </c>
      <c r="C13" s="27" t="s">
        <v>45</v>
      </c>
      <c r="D13" s="30">
        <v>361316.49999999994</v>
      </c>
      <c r="E13" s="30">
        <v>20420.099999999999</v>
      </c>
      <c r="F13" s="30">
        <v>2508854.7000000007</v>
      </c>
      <c r="G13" s="30">
        <v>189546.14666666667</v>
      </c>
      <c r="H13" s="30">
        <v>174360.14029999994</v>
      </c>
      <c r="I13" s="28">
        <v>91.988227334754185</v>
      </c>
      <c r="J13" s="30">
        <v>848603.19999999984</v>
      </c>
      <c r="K13" s="30">
        <v>50891.71333333334</v>
      </c>
      <c r="L13" s="30">
        <v>40912.640300000006</v>
      </c>
      <c r="M13" s="28">
        <v>80.39155614987483</v>
      </c>
      <c r="N13" s="30">
        <v>89990.9</v>
      </c>
      <c r="O13" s="30">
        <v>4499.5450000000001</v>
      </c>
      <c r="P13" s="30">
        <v>4311.0549999999994</v>
      </c>
      <c r="Q13" s="28">
        <v>95.810909769765601</v>
      </c>
      <c r="R13" s="30">
        <v>350157.6999999999</v>
      </c>
      <c r="S13" s="30">
        <v>17507.884999999995</v>
      </c>
      <c r="T13" s="30">
        <v>12032.008299999994</v>
      </c>
      <c r="U13" s="28">
        <v>68.72336835660046</v>
      </c>
      <c r="V13" s="30">
        <v>0</v>
      </c>
      <c r="W13" s="30">
        <v>0</v>
      </c>
      <c r="X13" s="28"/>
      <c r="Y13" s="30">
        <v>1979616.2000000007</v>
      </c>
      <c r="Z13" s="30">
        <v>1405244.0999999994</v>
      </c>
      <c r="AA13" s="30">
        <v>14210.799999999997</v>
      </c>
      <c r="AB13" s="30">
        <v>154608.00000000003</v>
      </c>
      <c r="AC13" s="30">
        <v>7730.4000000000015</v>
      </c>
      <c r="AD13" s="30">
        <v>16586.306000000008</v>
      </c>
      <c r="AE13" s="28">
        <v>214.55947945772542</v>
      </c>
      <c r="AF13" s="30"/>
      <c r="AG13" s="30"/>
      <c r="AH13" s="28"/>
      <c r="AI13" s="30">
        <v>1196693.8870000001</v>
      </c>
      <c r="AJ13" s="30">
        <v>647948.59999999986</v>
      </c>
      <c r="AK13" s="30">
        <v>6454.0000000000009</v>
      </c>
      <c r="AL13" s="30">
        <v>33146.199999999997</v>
      </c>
      <c r="AM13" s="30">
        <v>2762.1833333333329</v>
      </c>
      <c r="AN13" s="30">
        <v>1560.521</v>
      </c>
      <c r="AO13" s="30">
        <v>23000</v>
      </c>
      <c r="AP13" s="30">
        <v>1916.6666666666667</v>
      </c>
      <c r="AQ13" s="30">
        <v>1177.5</v>
      </c>
      <c r="AR13" s="30"/>
      <c r="AS13" s="30"/>
      <c r="AT13" s="30"/>
      <c r="AU13" s="30"/>
      <c r="AV13" s="30"/>
      <c r="AW13" s="30"/>
      <c r="AX13" s="30">
        <v>1602453.6000000006</v>
      </c>
      <c r="AY13" s="30">
        <v>133447.49999999994</v>
      </c>
      <c r="AZ13" s="30">
        <v>133447.49999999994</v>
      </c>
      <c r="BA13" s="30">
        <v>8876.3000000000011</v>
      </c>
      <c r="BB13" s="30">
        <v>739.69166666666672</v>
      </c>
      <c r="BC13" s="30">
        <v>0</v>
      </c>
      <c r="BD13" s="30"/>
      <c r="BE13" s="30"/>
      <c r="BF13" s="30"/>
      <c r="BG13" s="30">
        <v>12295</v>
      </c>
      <c r="BH13" s="30">
        <v>1024.5833333333333</v>
      </c>
      <c r="BI13" s="30">
        <v>235</v>
      </c>
      <c r="BJ13" s="30">
        <v>133829.1</v>
      </c>
      <c r="BK13" s="30">
        <v>11152.424999999999</v>
      </c>
      <c r="BL13" s="30">
        <v>4784.7999999999993</v>
      </c>
      <c r="BM13" s="30">
        <v>1754.4</v>
      </c>
      <c r="BN13" s="30">
        <v>146.20000000000002</v>
      </c>
      <c r="BO13" s="30">
        <v>0</v>
      </c>
      <c r="BP13" s="30"/>
      <c r="BQ13" s="30">
        <v>47167.199999999997</v>
      </c>
      <c r="BR13" s="30">
        <v>3930.6</v>
      </c>
      <c r="BS13" s="30">
        <v>0</v>
      </c>
      <c r="BT13" s="30">
        <v>51576.299999999996</v>
      </c>
      <c r="BU13" s="30">
        <v>4298.0249999999996</v>
      </c>
      <c r="BV13" s="30">
        <v>225.45000000000005</v>
      </c>
      <c r="BW13" s="30">
        <v>0</v>
      </c>
      <c r="BX13" s="30">
        <v>-721</v>
      </c>
      <c r="BY13" s="30">
        <v>2508854.7000000007</v>
      </c>
      <c r="BZ13" s="30">
        <v>189155.70500000002</v>
      </c>
      <c r="CA13" s="30">
        <v>174360.14029999994</v>
      </c>
      <c r="CB13" s="34"/>
      <c r="CC13" s="34"/>
      <c r="CD13" s="34"/>
      <c r="CE13" s="28"/>
      <c r="CF13" s="28"/>
      <c r="CG13" s="28"/>
      <c r="CH13" s="28"/>
      <c r="CI13" s="28"/>
      <c r="CJ13" s="28"/>
      <c r="CK13" s="28"/>
      <c r="CL13" s="28">
        <v>4685.3</v>
      </c>
      <c r="CM13" s="28">
        <v>390.44166666666666</v>
      </c>
      <c r="CN13" s="28">
        <v>0</v>
      </c>
      <c r="CO13" s="28">
        <v>165402.40000000002</v>
      </c>
      <c r="CP13" s="28">
        <v>13783.533333333335</v>
      </c>
      <c r="CQ13" s="28">
        <v>0</v>
      </c>
      <c r="CR13" s="28"/>
      <c r="CS13" s="28"/>
      <c r="CT13" s="28"/>
      <c r="CU13" s="28"/>
      <c r="CV13" s="28">
        <v>165402.40000000002</v>
      </c>
      <c r="CW13" s="28">
        <v>14173.975000000004</v>
      </c>
      <c r="CX13" s="28">
        <v>0</v>
      </c>
      <c r="CY13" s="34">
        <f t="shared" ref="CY13:DA23" si="1">N13+AB13</f>
        <v>244598.90000000002</v>
      </c>
      <c r="CZ13" s="34">
        <f t="shared" si="1"/>
        <v>12229.945000000002</v>
      </c>
      <c r="DA13" s="34">
        <f t="shared" si="1"/>
        <v>20897.361000000008</v>
      </c>
      <c r="DB13" s="34">
        <f t="shared" ref="DB13:DB23" si="2">DA13/CZ13*100</f>
        <v>170.87044136339128</v>
      </c>
      <c r="DC13" s="50">
        <f t="shared" si="0"/>
        <v>133447.49999999994</v>
      </c>
    </row>
    <row r="14" spans="2:107" s="21" customFormat="1" ht="28.5" customHeight="1" x14ac:dyDescent="0.2">
      <c r="B14" s="29">
        <v>3</v>
      </c>
      <c r="C14" s="27" t="s">
        <v>46</v>
      </c>
      <c r="D14" s="30">
        <v>523416.95479999989</v>
      </c>
      <c r="E14" s="30">
        <v>437065.66770000022</v>
      </c>
      <c r="F14" s="30">
        <v>4590561.4000000032</v>
      </c>
      <c r="G14" s="30">
        <v>382546.78333333309</v>
      </c>
      <c r="H14" s="30">
        <v>357899.04093333345</v>
      </c>
      <c r="I14" s="28">
        <v>93.55693382513094</v>
      </c>
      <c r="J14" s="30">
        <v>1500669.5</v>
      </c>
      <c r="K14" s="30">
        <v>125055.7916666666</v>
      </c>
      <c r="L14" s="30">
        <v>106229.90759999996</v>
      </c>
      <c r="M14" s="28">
        <v>84.946011843380589</v>
      </c>
      <c r="N14" s="30">
        <v>162289.90000000002</v>
      </c>
      <c r="O14" s="30">
        <v>13524.158333333326</v>
      </c>
      <c r="P14" s="30">
        <v>12022.032200000003</v>
      </c>
      <c r="Q14" s="28">
        <v>88.893015769927842</v>
      </c>
      <c r="R14" s="30">
        <v>621860.30000000005</v>
      </c>
      <c r="S14" s="30">
        <v>51821.691666666666</v>
      </c>
      <c r="T14" s="30">
        <v>24383.313400000003</v>
      </c>
      <c r="U14" s="28">
        <v>47.052330049048003</v>
      </c>
      <c r="V14" s="30">
        <v>0</v>
      </c>
      <c r="W14" s="30">
        <v>0</v>
      </c>
      <c r="X14" s="28"/>
      <c r="Y14" s="30">
        <v>44569.899999999994</v>
      </c>
      <c r="Z14" s="30"/>
      <c r="AA14" s="30"/>
      <c r="AB14" s="30">
        <v>301702.8</v>
      </c>
      <c r="AC14" s="30">
        <v>25141.899999999998</v>
      </c>
      <c r="AD14" s="30">
        <v>44171.214999999989</v>
      </c>
      <c r="AE14" s="28">
        <v>175.68765685966451</v>
      </c>
      <c r="AF14" s="28"/>
      <c r="AG14" s="28"/>
      <c r="AH14" s="28"/>
      <c r="AI14" s="30">
        <v>35034.5</v>
      </c>
      <c r="AJ14" s="30"/>
      <c r="AK14" s="30"/>
      <c r="AL14" s="30">
        <v>71942.899999999994</v>
      </c>
      <c r="AM14" s="30">
        <v>5995.2416666666686</v>
      </c>
      <c r="AN14" s="30">
        <v>11643.592000000001</v>
      </c>
      <c r="AO14" s="30">
        <v>44200</v>
      </c>
      <c r="AP14" s="30">
        <v>3683.333333333333</v>
      </c>
      <c r="AQ14" s="30">
        <v>2322.9700000000003</v>
      </c>
      <c r="AR14" s="30"/>
      <c r="AS14" s="30"/>
      <c r="AT14" s="30"/>
      <c r="AU14" s="30">
        <v>4042.3</v>
      </c>
      <c r="AV14" s="30">
        <v>336.85833333333335</v>
      </c>
      <c r="AW14" s="30">
        <v>0</v>
      </c>
      <c r="AX14" s="30">
        <v>3020029.5999999996</v>
      </c>
      <c r="AY14" s="30">
        <v>251669.13333333321</v>
      </c>
      <c r="AZ14" s="30">
        <v>251669.13333333321</v>
      </c>
      <c r="BA14" s="30">
        <v>5450.9</v>
      </c>
      <c r="BB14" s="30">
        <v>454.24166666666667</v>
      </c>
      <c r="BC14" s="30">
        <v>0</v>
      </c>
      <c r="BD14" s="30"/>
      <c r="BE14" s="30"/>
      <c r="BF14" s="30"/>
      <c r="BG14" s="30">
        <v>4461.2</v>
      </c>
      <c r="BH14" s="30">
        <v>371.76666666666665</v>
      </c>
      <c r="BI14" s="30">
        <v>936.41700000000014</v>
      </c>
      <c r="BJ14" s="30">
        <v>135391.29999999999</v>
      </c>
      <c r="BK14" s="30">
        <v>11282.608333333337</v>
      </c>
      <c r="BL14" s="30">
        <v>4191.97</v>
      </c>
      <c r="BM14" s="30">
        <v>18147.5</v>
      </c>
      <c r="BN14" s="30">
        <v>1512.2916666666665</v>
      </c>
      <c r="BO14" s="30">
        <v>543.9</v>
      </c>
      <c r="BP14" s="30"/>
      <c r="BQ14" s="30">
        <v>60369.100000000006</v>
      </c>
      <c r="BR14" s="30">
        <v>5030.7583333333332</v>
      </c>
      <c r="BS14" s="30">
        <v>0</v>
      </c>
      <c r="BT14" s="30">
        <v>140673.60000000001</v>
      </c>
      <c r="BU14" s="30">
        <v>11722.8</v>
      </c>
      <c r="BV14" s="30">
        <v>6014.4980000000005</v>
      </c>
      <c r="BW14" s="30">
        <v>2782</v>
      </c>
      <c r="BX14" s="30"/>
      <c r="BY14" s="30">
        <v>4590561.4000000032</v>
      </c>
      <c r="BZ14" s="30">
        <v>382546.78333333309</v>
      </c>
      <c r="CA14" s="30">
        <v>357899.04093333345</v>
      </c>
      <c r="CB14" s="34"/>
      <c r="CC14" s="34"/>
      <c r="CD14" s="34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>
        <v>128024.3</v>
      </c>
      <c r="CP14" s="30">
        <v>10668.691666666668</v>
      </c>
      <c r="CQ14" s="30">
        <v>4376</v>
      </c>
      <c r="CR14" s="30"/>
      <c r="CS14" s="30"/>
      <c r="CT14" s="30"/>
      <c r="CU14" s="30"/>
      <c r="CV14" s="52">
        <v>128024.3</v>
      </c>
      <c r="CW14" s="52">
        <v>10668.691666666668</v>
      </c>
      <c r="CX14" s="52">
        <v>4376</v>
      </c>
      <c r="CY14" s="51">
        <f t="shared" si="1"/>
        <v>463992.7</v>
      </c>
      <c r="CZ14" s="51">
        <f t="shared" si="1"/>
        <v>38666.05833333332</v>
      </c>
      <c r="DA14" s="51">
        <f t="shared" si="1"/>
        <v>56193.247199999991</v>
      </c>
      <c r="DB14" s="34">
        <f t="shared" si="2"/>
        <v>145.32964988457795</v>
      </c>
      <c r="DC14" s="50">
        <f t="shared" si="0"/>
        <v>251669.13333333321</v>
      </c>
    </row>
    <row r="15" spans="2:107" s="21" customFormat="1" ht="29.25" customHeight="1" x14ac:dyDescent="0.2">
      <c r="B15" s="29">
        <v>4</v>
      </c>
      <c r="C15" s="27" t="s">
        <v>47</v>
      </c>
      <c r="D15" s="51"/>
      <c r="E15" s="51"/>
      <c r="F15" s="30">
        <v>5017594.1000000006</v>
      </c>
      <c r="G15" s="30">
        <v>411390.45</v>
      </c>
      <c r="H15" s="30">
        <v>364876.64</v>
      </c>
      <c r="I15" s="28">
        <v>88.693512452707651</v>
      </c>
      <c r="J15" s="30">
        <v>1937607.2000000004</v>
      </c>
      <c r="K15" s="30">
        <v>154737.45000000007</v>
      </c>
      <c r="L15" s="30">
        <v>110860.24000000005</v>
      </c>
      <c r="M15" s="28">
        <v>71.644091330185418</v>
      </c>
      <c r="N15" s="30">
        <v>227367.40000000005</v>
      </c>
      <c r="O15" s="30">
        <v>18717.249999999993</v>
      </c>
      <c r="P15" s="30">
        <v>17598.039999999986</v>
      </c>
      <c r="Q15" s="28">
        <v>94.020435694346077</v>
      </c>
      <c r="R15" s="30">
        <v>822481.70000000007</v>
      </c>
      <c r="S15" s="30">
        <v>54267.7</v>
      </c>
      <c r="T15" s="30">
        <v>25544.6</v>
      </c>
      <c r="U15" s="28">
        <v>47.071462398443273</v>
      </c>
      <c r="V15" s="30">
        <v>7453.9000000000005</v>
      </c>
      <c r="W15" s="30">
        <v>9278.6</v>
      </c>
      <c r="X15" s="28">
        <f>W15/V15*100</f>
        <v>124.47980251948646</v>
      </c>
      <c r="Y15" s="30">
        <v>2087664.9</v>
      </c>
      <c r="Z15" s="30">
        <v>1174924.6000000001</v>
      </c>
      <c r="AA15" s="30">
        <v>69437.899999999994</v>
      </c>
      <c r="AB15" s="30">
        <v>365603.4</v>
      </c>
      <c r="AC15" s="30">
        <v>40326.80000000001</v>
      </c>
      <c r="AD15" s="30">
        <v>41731.699999999997</v>
      </c>
      <c r="AE15" s="28">
        <v>103.48378745648053</v>
      </c>
      <c r="AF15" s="28">
        <v>2779.7000000000003</v>
      </c>
      <c r="AG15" s="28">
        <v>15973.300000000001</v>
      </c>
      <c r="AH15" s="30">
        <f>AG15/AF15*100</f>
        <v>574.64114832535881</v>
      </c>
      <c r="AI15" s="30">
        <v>967868.69999999949</v>
      </c>
      <c r="AJ15" s="30">
        <v>529483.99999999988</v>
      </c>
      <c r="AK15" s="30">
        <v>27533.699999999997</v>
      </c>
      <c r="AL15" s="30">
        <v>86281.3</v>
      </c>
      <c r="AM15" s="30">
        <v>9803.7000000000044</v>
      </c>
      <c r="AN15" s="30">
        <v>6927</v>
      </c>
      <c r="AO15" s="30">
        <v>52800</v>
      </c>
      <c r="AP15" s="30">
        <v>3769.1</v>
      </c>
      <c r="AQ15" s="30">
        <v>2698.8999999999996</v>
      </c>
      <c r="AR15" s="30">
        <v>1834</v>
      </c>
      <c r="AS15" s="30">
        <v>45</v>
      </c>
      <c r="AT15" s="30">
        <v>0</v>
      </c>
      <c r="AU15" s="30"/>
      <c r="AV15" s="30"/>
      <c r="AW15" s="30"/>
      <c r="AX15" s="30">
        <v>3036986.9000000008</v>
      </c>
      <c r="AY15" s="30">
        <v>253046.80000000002</v>
      </c>
      <c r="AZ15" s="30">
        <v>253046.80000000002</v>
      </c>
      <c r="BA15" s="30"/>
      <c r="BB15" s="30"/>
      <c r="BC15" s="30"/>
      <c r="BD15" s="30"/>
      <c r="BE15" s="30"/>
      <c r="BF15" s="30"/>
      <c r="BG15" s="30">
        <v>15387.5</v>
      </c>
      <c r="BH15" s="30">
        <v>4513.2</v>
      </c>
      <c r="BI15" s="30">
        <v>6250.7999999999993</v>
      </c>
      <c r="BJ15" s="30">
        <v>157993.90000000002</v>
      </c>
      <c r="BK15" s="30">
        <v>12003.3</v>
      </c>
      <c r="BL15" s="30">
        <v>4858.1000000000004</v>
      </c>
      <c r="BM15" s="30">
        <v>196628.00000000003</v>
      </c>
      <c r="BN15" s="30">
        <v>10794.7</v>
      </c>
      <c r="BO15" s="30">
        <v>3519.4</v>
      </c>
      <c r="BP15" s="30">
        <v>218.20000000000002</v>
      </c>
      <c r="BQ15" s="30">
        <v>43000</v>
      </c>
      <c r="BR15" s="30">
        <v>3606.2</v>
      </c>
      <c r="BS15" s="30">
        <v>0</v>
      </c>
      <c r="BT15" s="30">
        <v>11230</v>
      </c>
      <c r="BU15" s="30">
        <v>496.7</v>
      </c>
      <c r="BV15" s="30">
        <v>1731.7</v>
      </c>
      <c r="BW15" s="30">
        <v>15</v>
      </c>
      <c r="BX15" s="30">
        <v>-1008.2</v>
      </c>
      <c r="BY15" s="30">
        <v>5017594.1000000006</v>
      </c>
      <c r="BZ15" s="30">
        <v>411390.45</v>
      </c>
      <c r="CA15" s="30">
        <v>362898.84</v>
      </c>
      <c r="CB15" s="34"/>
      <c r="CC15" s="34"/>
      <c r="CD15" s="34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>
        <v>83299.3</v>
      </c>
      <c r="CP15" s="30">
        <v>523.29999999999995</v>
      </c>
      <c r="CQ15" s="30">
        <v>440</v>
      </c>
      <c r="CR15" s="30"/>
      <c r="CS15" s="30"/>
      <c r="CT15" s="30"/>
      <c r="CU15" s="30">
        <v>1977.8000000000002</v>
      </c>
      <c r="CV15" s="30">
        <v>83299.3</v>
      </c>
      <c r="CW15" s="30">
        <v>523.29999999999995</v>
      </c>
      <c r="CX15" s="30">
        <v>2417.8000000000002</v>
      </c>
      <c r="CY15" s="51">
        <f t="shared" si="1"/>
        <v>592970.80000000005</v>
      </c>
      <c r="CZ15" s="51">
        <f t="shared" si="1"/>
        <v>59044.05</v>
      </c>
      <c r="DA15" s="51">
        <f t="shared" si="1"/>
        <v>59329.739999999983</v>
      </c>
      <c r="DB15" s="34">
        <f t="shared" si="2"/>
        <v>100.48385908486965</v>
      </c>
      <c r="DC15" s="50">
        <f t="shared" si="0"/>
        <v>253046.80000000002</v>
      </c>
    </row>
    <row r="16" spans="2:107" s="21" customFormat="1" ht="27" customHeight="1" x14ac:dyDescent="0.2">
      <c r="B16" s="29">
        <v>5</v>
      </c>
      <c r="C16" s="27" t="s">
        <v>48</v>
      </c>
      <c r="D16" s="51">
        <v>9616.2000000000007</v>
      </c>
      <c r="E16" s="51">
        <v>65062.299999999996</v>
      </c>
      <c r="F16" s="30">
        <v>4197533.6900000004</v>
      </c>
      <c r="G16" s="30">
        <v>349794.47416666662</v>
      </c>
      <c r="H16" s="30">
        <v>316796.21189999999</v>
      </c>
      <c r="I16" s="28">
        <v>90.566385491000077</v>
      </c>
      <c r="J16" s="30">
        <v>1138277.9900000005</v>
      </c>
      <c r="K16" s="30">
        <v>94856.499166666676</v>
      </c>
      <c r="L16" s="30">
        <v>70519.211900000038</v>
      </c>
      <c r="M16" s="28">
        <v>74.343047149668635</v>
      </c>
      <c r="N16" s="30">
        <v>99448.60000000002</v>
      </c>
      <c r="O16" s="30">
        <v>8287.3833333333314</v>
      </c>
      <c r="P16" s="30">
        <v>5813.9569999999985</v>
      </c>
      <c r="Q16" s="28">
        <v>70.154314892316222</v>
      </c>
      <c r="R16" s="30">
        <v>431327.6999999999</v>
      </c>
      <c r="S16" s="30">
        <v>35943.975000000006</v>
      </c>
      <c r="T16" s="30">
        <v>16345.017899999997</v>
      </c>
      <c r="U16" s="28">
        <v>45.473595783437958</v>
      </c>
      <c r="V16" s="30">
        <v>0</v>
      </c>
      <c r="W16" s="30">
        <v>0</v>
      </c>
      <c r="X16" s="28"/>
      <c r="Y16" s="30">
        <v>88634.9</v>
      </c>
      <c r="Z16" s="30">
        <v>42507.9</v>
      </c>
      <c r="AA16" s="30">
        <v>6213.2</v>
      </c>
      <c r="AB16" s="30">
        <v>246362.9</v>
      </c>
      <c r="AC16" s="30">
        <v>20530.241666666669</v>
      </c>
      <c r="AD16" s="30">
        <v>37715.936999999998</v>
      </c>
      <c r="AE16" s="28">
        <v>183.70917211966571</v>
      </c>
      <c r="AF16" s="28"/>
      <c r="AG16" s="28"/>
      <c r="AH16" s="28"/>
      <c r="AI16" s="30">
        <v>2124.5</v>
      </c>
      <c r="AJ16" s="30">
        <v>414.5</v>
      </c>
      <c r="AK16" s="30">
        <v>4780.6000000000004</v>
      </c>
      <c r="AL16" s="30">
        <v>35633.5</v>
      </c>
      <c r="AM16" s="30">
        <v>2969.458333333333</v>
      </c>
      <c r="AN16" s="30">
        <v>1643.5</v>
      </c>
      <c r="AO16" s="30">
        <v>20126</v>
      </c>
      <c r="AP16" s="30">
        <v>1677.1666666666665</v>
      </c>
      <c r="AQ16" s="30">
        <v>1391.2999999999997</v>
      </c>
      <c r="AR16" s="30">
        <v>0</v>
      </c>
      <c r="AS16" s="30">
        <v>0</v>
      </c>
      <c r="AT16" s="30">
        <v>54</v>
      </c>
      <c r="AU16" s="30"/>
      <c r="AV16" s="30"/>
      <c r="AW16" s="30"/>
      <c r="AX16" s="30">
        <v>2955316.6</v>
      </c>
      <c r="AY16" s="30">
        <v>246276.38333333339</v>
      </c>
      <c r="AZ16" s="30">
        <v>246277</v>
      </c>
      <c r="BA16" s="30">
        <v>21162.1</v>
      </c>
      <c r="BB16" s="30">
        <v>1763.5083333333332</v>
      </c>
      <c r="BC16" s="30">
        <v>0</v>
      </c>
      <c r="BD16" s="30">
        <v>683</v>
      </c>
      <c r="BE16" s="30">
        <v>56.916666666666664</v>
      </c>
      <c r="BF16" s="30">
        <v>0</v>
      </c>
      <c r="BG16" s="30">
        <v>15337.7</v>
      </c>
      <c r="BH16" s="30">
        <v>1278.1416666666667</v>
      </c>
      <c r="BI16" s="30">
        <v>980.4</v>
      </c>
      <c r="BJ16" s="30">
        <v>281030.58999999997</v>
      </c>
      <c r="BK16" s="30">
        <v>23419.215833333346</v>
      </c>
      <c r="BL16" s="30">
        <v>5728.0000000000009</v>
      </c>
      <c r="BM16" s="30">
        <v>3129</v>
      </c>
      <c r="BN16" s="30">
        <v>260.75</v>
      </c>
      <c r="BO16" s="30">
        <v>54.5</v>
      </c>
      <c r="BP16" s="30"/>
      <c r="BQ16" s="30">
        <v>82094</v>
      </c>
      <c r="BR16" s="30">
        <v>6841.166666666667</v>
      </c>
      <c r="BS16" s="30">
        <v>0</v>
      </c>
      <c r="BT16" s="30">
        <v>115</v>
      </c>
      <c r="BU16" s="30">
        <v>9.5833333333333339</v>
      </c>
      <c r="BV16" s="30">
        <v>792.6</v>
      </c>
      <c r="BW16" s="30">
        <v>0</v>
      </c>
      <c r="BX16" s="30"/>
      <c r="BY16" s="30">
        <v>4191766.6900000004</v>
      </c>
      <c r="BZ16" s="30">
        <v>349313.89083333325</v>
      </c>
      <c r="CA16" s="30">
        <v>316796.21189999999</v>
      </c>
      <c r="CB16" s="34"/>
      <c r="CC16" s="34"/>
      <c r="CD16" s="34"/>
      <c r="CE16" s="30"/>
      <c r="CF16" s="30"/>
      <c r="CG16" s="30"/>
      <c r="CH16" s="30"/>
      <c r="CI16" s="30"/>
      <c r="CJ16" s="30"/>
      <c r="CK16" s="30"/>
      <c r="CL16" s="30">
        <v>5767</v>
      </c>
      <c r="CM16" s="30">
        <v>480.58333333333326</v>
      </c>
      <c r="CN16" s="30"/>
      <c r="CO16" s="30">
        <v>305974.57999999996</v>
      </c>
      <c r="CP16" s="30">
        <v>25497.881666666661</v>
      </c>
      <c r="CQ16" s="30"/>
      <c r="CR16" s="30"/>
      <c r="CS16" s="30"/>
      <c r="CT16" s="30"/>
      <c r="CU16" s="30"/>
      <c r="CV16" s="30">
        <v>311741.57999999996</v>
      </c>
      <c r="CW16" s="30">
        <v>25978.464999999997</v>
      </c>
      <c r="CX16" s="30">
        <v>0</v>
      </c>
      <c r="CY16" s="51">
        <f t="shared" si="1"/>
        <v>345811.5</v>
      </c>
      <c r="CZ16" s="51">
        <f t="shared" si="1"/>
        <v>28817.625</v>
      </c>
      <c r="DA16" s="51">
        <f t="shared" si="1"/>
        <v>43529.894</v>
      </c>
      <c r="DB16" s="34">
        <f t="shared" si="2"/>
        <v>151.05302397404364</v>
      </c>
      <c r="DC16" s="50">
        <f t="shared" si="0"/>
        <v>246277</v>
      </c>
    </row>
    <row r="17" spans="1:107" s="21" customFormat="1" ht="27" customHeight="1" x14ac:dyDescent="0.2">
      <c r="B17" s="29">
        <v>6</v>
      </c>
      <c r="C17" s="27" t="s">
        <v>49</v>
      </c>
      <c r="D17" s="51">
        <v>383921.85710000008</v>
      </c>
      <c r="E17" s="51">
        <v>12809.189999999966</v>
      </c>
      <c r="F17" s="30">
        <v>5118687.9610999981</v>
      </c>
      <c r="G17" s="30">
        <v>417741.55000604998</v>
      </c>
      <c r="H17" s="30">
        <v>380484.63370000024</v>
      </c>
      <c r="I17" s="28">
        <v>91.081347712357044</v>
      </c>
      <c r="J17" s="30">
        <v>1671334.4211000006</v>
      </c>
      <c r="K17" s="30">
        <v>132897.41667271673</v>
      </c>
      <c r="L17" s="30">
        <v>116539.8337</v>
      </c>
      <c r="M17" s="28">
        <v>87.691571903914308</v>
      </c>
      <c r="N17" s="30">
        <v>158260.60799999992</v>
      </c>
      <c r="O17" s="30">
        <v>12841.333333333299</v>
      </c>
      <c r="P17" s="30">
        <v>14400.245500000003</v>
      </c>
      <c r="Q17" s="28">
        <v>112.13979986501951</v>
      </c>
      <c r="R17" s="30">
        <v>469201.32210000005</v>
      </c>
      <c r="S17" s="30">
        <v>33507.165360416649</v>
      </c>
      <c r="T17" s="30">
        <v>20272.772100000002</v>
      </c>
      <c r="U17" s="28">
        <v>60.502796586753462</v>
      </c>
      <c r="V17" s="30">
        <v>0</v>
      </c>
      <c r="W17" s="30">
        <v>0</v>
      </c>
      <c r="X17" s="28"/>
      <c r="Y17" s="30">
        <v>2070716.2020000005</v>
      </c>
      <c r="Z17" s="30">
        <v>1602033.1960000005</v>
      </c>
      <c r="AA17" s="30">
        <v>86751.897599999997</v>
      </c>
      <c r="AB17" s="30">
        <v>308688.93400000018</v>
      </c>
      <c r="AC17" s="30">
        <v>24374.499999999982</v>
      </c>
      <c r="AD17" s="30">
        <v>36715.307700000019</v>
      </c>
      <c r="AE17" s="28">
        <v>150.62999323063056</v>
      </c>
      <c r="AF17" s="30"/>
      <c r="AG17" s="28"/>
      <c r="AH17" s="28"/>
      <c r="AI17" s="28">
        <v>514416.03400000016</v>
      </c>
      <c r="AJ17" s="30">
        <v>314751.85100000014</v>
      </c>
      <c r="AK17" s="30">
        <v>47310.938000000016</v>
      </c>
      <c r="AL17" s="30">
        <v>109407</v>
      </c>
      <c r="AM17" s="30">
        <v>9783.8833333333369</v>
      </c>
      <c r="AN17" s="30">
        <v>11061.24</v>
      </c>
      <c r="AO17" s="30">
        <v>57850</v>
      </c>
      <c r="AP17" s="30">
        <v>4740</v>
      </c>
      <c r="AQ17" s="30">
        <v>3366.3599999999997</v>
      </c>
      <c r="AR17" s="30">
        <v>500</v>
      </c>
      <c r="AS17" s="30">
        <v>33.333333333333336</v>
      </c>
      <c r="AT17" s="30">
        <v>0</v>
      </c>
      <c r="AU17" s="30"/>
      <c r="AV17" s="30"/>
      <c r="AW17" s="30"/>
      <c r="AX17" s="30">
        <v>3167198.8999999994</v>
      </c>
      <c r="AY17" s="30">
        <v>263933.7333333331</v>
      </c>
      <c r="AZ17" s="30">
        <v>263944.80000000022</v>
      </c>
      <c r="BA17" s="30">
        <v>58047.95</v>
      </c>
      <c r="BB17" s="30">
        <v>4537.6416666666673</v>
      </c>
      <c r="BC17" s="30">
        <v>0</v>
      </c>
      <c r="BD17" s="30"/>
      <c r="BE17" s="30"/>
      <c r="BF17" s="30"/>
      <c r="BG17" s="30">
        <v>74295.399999999994</v>
      </c>
      <c r="BH17" s="30">
        <v>6723.2000000000035</v>
      </c>
      <c r="BI17" s="30">
        <v>3738.8880000000004</v>
      </c>
      <c r="BJ17" s="30">
        <v>235493.83399999997</v>
      </c>
      <c r="BK17" s="30">
        <v>17338.951562299997</v>
      </c>
      <c r="BL17" s="30">
        <v>11584.386000000002</v>
      </c>
      <c r="BM17" s="30">
        <v>13328.599999999999</v>
      </c>
      <c r="BN17" s="30">
        <v>1247.6633333333339</v>
      </c>
      <c r="BO17" s="30">
        <v>1550.59</v>
      </c>
      <c r="BP17" s="30">
        <v>209</v>
      </c>
      <c r="BQ17" s="30">
        <v>92376.04</v>
      </c>
      <c r="BR17" s="30">
        <v>7525.5916666666672</v>
      </c>
      <c r="BS17" s="30">
        <v>0</v>
      </c>
      <c r="BT17" s="30">
        <v>227808.723</v>
      </c>
      <c r="BU17" s="30">
        <v>16807.386416666715</v>
      </c>
      <c r="BV17" s="30">
        <v>13219.134399999997</v>
      </c>
      <c r="BW17" s="30">
        <v>11283.099999999999</v>
      </c>
      <c r="BX17" s="30"/>
      <c r="BY17" s="30">
        <v>4972457.3110999987</v>
      </c>
      <c r="BZ17" s="30">
        <v>403394.38333938335</v>
      </c>
      <c r="CA17" s="30">
        <v>379853.72370000021</v>
      </c>
      <c r="CB17" s="34"/>
      <c r="CC17" s="34"/>
      <c r="CD17" s="34"/>
      <c r="CE17" s="30">
        <v>129730.65</v>
      </c>
      <c r="CF17" s="30">
        <v>8847.1666666666661</v>
      </c>
      <c r="CG17" s="30">
        <v>0</v>
      </c>
      <c r="CH17" s="30">
        <v>16500</v>
      </c>
      <c r="CI17" s="30">
        <v>5500</v>
      </c>
      <c r="CJ17" s="30">
        <v>630.91</v>
      </c>
      <c r="CK17" s="30"/>
      <c r="CL17" s="30"/>
      <c r="CM17" s="30"/>
      <c r="CN17" s="30"/>
      <c r="CO17" s="30">
        <v>66008.455400000006</v>
      </c>
      <c r="CP17" s="30">
        <v>7717.588466666667</v>
      </c>
      <c r="CQ17" s="30">
        <v>822.2</v>
      </c>
      <c r="CR17" s="30"/>
      <c r="CS17" s="30"/>
      <c r="CT17" s="30"/>
      <c r="CU17" s="30"/>
      <c r="CV17" s="30">
        <v>212239.10539999997</v>
      </c>
      <c r="CW17" s="30">
        <v>22064.755133333336</v>
      </c>
      <c r="CX17" s="30">
        <v>1453.11</v>
      </c>
      <c r="CY17" s="51">
        <f t="shared" si="1"/>
        <v>466949.54200000013</v>
      </c>
      <c r="CZ17" s="51">
        <f t="shared" si="1"/>
        <v>37215.833333333285</v>
      </c>
      <c r="DA17" s="51">
        <f t="shared" si="1"/>
        <v>51115.553200000024</v>
      </c>
      <c r="DB17" s="34">
        <f t="shared" si="2"/>
        <v>137.34894162430888</v>
      </c>
      <c r="DC17" s="50">
        <f t="shared" si="0"/>
        <v>264575.7100000002</v>
      </c>
    </row>
    <row r="18" spans="1:107" s="21" customFormat="1" ht="27" customHeight="1" x14ac:dyDescent="0.2">
      <c r="B18" s="29">
        <v>7</v>
      </c>
      <c r="C18" s="27" t="s">
        <v>50</v>
      </c>
      <c r="D18" s="51">
        <v>665694.90000000014</v>
      </c>
      <c r="E18" s="51">
        <v>10153</v>
      </c>
      <c r="F18" s="30">
        <v>4999229.2999999989</v>
      </c>
      <c r="G18" s="30">
        <v>402065.50430247112</v>
      </c>
      <c r="H18" s="30">
        <v>400484.30179999984</v>
      </c>
      <c r="I18" s="28">
        <v>99.606730125924514</v>
      </c>
      <c r="J18" s="30">
        <v>2060756.9999999998</v>
      </c>
      <c r="K18" s="30">
        <v>158677.88763580442</v>
      </c>
      <c r="L18" s="30">
        <v>158543.20180000007</v>
      </c>
      <c r="M18" s="28">
        <v>99.915119971779887</v>
      </c>
      <c r="N18" s="30">
        <v>519266.30000000005</v>
      </c>
      <c r="O18" s="30">
        <v>49750.683298538614</v>
      </c>
      <c r="P18" s="30">
        <v>43949.414700000008</v>
      </c>
      <c r="Q18" s="28">
        <v>88.339318751207969</v>
      </c>
      <c r="R18" s="30">
        <v>428273.19999999995</v>
      </c>
      <c r="S18" s="30">
        <v>26700.522981366445</v>
      </c>
      <c r="T18" s="30">
        <v>26677.668099999999</v>
      </c>
      <c r="U18" s="28">
        <v>99.914402870002235</v>
      </c>
      <c r="V18" s="30">
        <v>0</v>
      </c>
      <c r="W18" s="30">
        <v>0</v>
      </c>
      <c r="X18" s="28"/>
      <c r="Y18" s="30">
        <v>1304038.8999999999</v>
      </c>
      <c r="Z18" s="30">
        <v>0</v>
      </c>
      <c r="AA18" s="30">
        <v>101763.9</v>
      </c>
      <c r="AB18" s="28">
        <v>384332.30000000005</v>
      </c>
      <c r="AC18" s="28">
        <v>46229.094736842097</v>
      </c>
      <c r="AD18" s="28">
        <v>50675.41599999999</v>
      </c>
      <c r="AE18" s="28">
        <v>109.61801499351968</v>
      </c>
      <c r="AF18" s="28"/>
      <c r="AG18" s="28"/>
      <c r="AH18" s="28"/>
      <c r="AI18" s="28">
        <v>582726.00000000012</v>
      </c>
      <c r="AJ18" s="28">
        <v>0</v>
      </c>
      <c r="AK18" s="28">
        <v>74754.10000000002</v>
      </c>
      <c r="AL18" s="30">
        <v>111225</v>
      </c>
      <c r="AM18" s="30">
        <v>13714.549938347725</v>
      </c>
      <c r="AN18" s="30">
        <v>13781.715</v>
      </c>
      <c r="AO18" s="30">
        <v>51700</v>
      </c>
      <c r="AP18" s="30">
        <v>2597.989949748744</v>
      </c>
      <c r="AQ18" s="30">
        <v>2571.2999999999997</v>
      </c>
      <c r="AR18" s="28"/>
      <c r="AS18" s="28"/>
      <c r="AT18" s="28"/>
      <c r="AU18" s="28"/>
      <c r="AV18" s="28"/>
      <c r="AW18" s="28"/>
      <c r="AX18" s="30">
        <v>2903755.9000000008</v>
      </c>
      <c r="AY18" s="30">
        <v>241941.09999999995</v>
      </c>
      <c r="AZ18" s="30">
        <v>241941.09999999995</v>
      </c>
      <c r="BA18" s="28">
        <v>22240.600000000006</v>
      </c>
      <c r="BB18" s="28">
        <v>926.69166666666661</v>
      </c>
      <c r="BC18" s="28">
        <v>0</v>
      </c>
      <c r="BD18" s="30"/>
      <c r="BE18" s="30"/>
      <c r="BF18" s="30"/>
      <c r="BG18" s="28">
        <v>278187.8</v>
      </c>
      <c r="BH18" s="30">
        <v>10913.605335425656</v>
      </c>
      <c r="BI18" s="30">
        <v>11792.550999999999</v>
      </c>
      <c r="BJ18" s="28">
        <v>189945.99999999997</v>
      </c>
      <c r="BK18" s="28">
        <v>7600.6726455352391</v>
      </c>
      <c r="BL18" s="28">
        <v>7662.5079999999998</v>
      </c>
      <c r="BM18" s="30">
        <v>4855.7999999999993</v>
      </c>
      <c r="BN18" s="30">
        <v>202.32499999999999</v>
      </c>
      <c r="BO18" s="30">
        <v>213.5</v>
      </c>
      <c r="BP18" s="30"/>
      <c r="BQ18" s="28">
        <v>11475.8</v>
      </c>
      <c r="BR18" s="28">
        <v>478.15833333333336</v>
      </c>
      <c r="BS18" s="30">
        <v>0</v>
      </c>
      <c r="BT18" s="28">
        <v>92970.6</v>
      </c>
      <c r="BU18" s="28">
        <v>968.44375000000002</v>
      </c>
      <c r="BV18" s="28">
        <v>1219.1289999999999</v>
      </c>
      <c r="BW18" s="28"/>
      <c r="BX18" s="28"/>
      <c r="BY18" s="30">
        <v>4998229.2999999989</v>
      </c>
      <c r="BZ18" s="30">
        <v>402023.83763580449</v>
      </c>
      <c r="CA18" s="30">
        <v>400484.30179999984</v>
      </c>
      <c r="CB18" s="28"/>
      <c r="CC18" s="28"/>
      <c r="CD18" s="28"/>
      <c r="CE18" s="28">
        <v>1000</v>
      </c>
      <c r="CF18" s="28">
        <v>41.666666666666664</v>
      </c>
      <c r="CG18" s="28"/>
      <c r="CH18" s="28"/>
      <c r="CI18" s="28"/>
      <c r="CJ18" s="28"/>
      <c r="CK18" s="51"/>
      <c r="CL18" s="28"/>
      <c r="CM18" s="28"/>
      <c r="CN18" s="28"/>
      <c r="CO18" s="30">
        <v>51821.2</v>
      </c>
      <c r="CP18" s="30">
        <v>2159.2166666666667</v>
      </c>
      <c r="CQ18" s="30">
        <v>0</v>
      </c>
      <c r="CR18" s="28"/>
      <c r="CS18" s="28"/>
      <c r="CT18" s="28"/>
      <c r="CU18" s="28"/>
      <c r="CV18" s="28">
        <v>52821.2</v>
      </c>
      <c r="CW18" s="28">
        <v>2200.8833333333332</v>
      </c>
      <c r="CX18" s="30">
        <v>0</v>
      </c>
      <c r="CY18" s="51">
        <f t="shared" si="1"/>
        <v>903598.60000000009</v>
      </c>
      <c r="CZ18" s="51">
        <f t="shared" si="1"/>
        <v>95979.778035380703</v>
      </c>
      <c r="DA18" s="51">
        <f t="shared" si="1"/>
        <v>94624.830699999991</v>
      </c>
      <c r="DB18" s="34">
        <f t="shared" si="2"/>
        <v>98.588299157264942</v>
      </c>
      <c r="DC18" s="50">
        <f t="shared" si="0"/>
        <v>241941.09999999995</v>
      </c>
    </row>
    <row r="19" spans="1:107" s="21" customFormat="1" ht="26.25" customHeight="1" x14ac:dyDescent="0.2">
      <c r="B19" s="29">
        <v>8</v>
      </c>
      <c r="C19" s="27" t="s">
        <v>51</v>
      </c>
      <c r="D19" s="51">
        <v>334609.00000000006</v>
      </c>
      <c r="E19" s="51">
        <v>6249.6</v>
      </c>
      <c r="F19" s="30">
        <v>5147685.2999999989</v>
      </c>
      <c r="G19" s="30">
        <v>435622.78333333344</v>
      </c>
      <c r="H19" s="30">
        <v>408149.85900000017</v>
      </c>
      <c r="I19" s="28">
        <v>93.693414260128051</v>
      </c>
      <c r="J19" s="30">
        <v>1768119.5000000002</v>
      </c>
      <c r="K19" s="30">
        <v>153991.11666666664</v>
      </c>
      <c r="L19" s="30">
        <v>130372.75899999993</v>
      </c>
      <c r="M19" s="28">
        <v>84.662519385587913</v>
      </c>
      <c r="N19" s="30">
        <v>116554.70000000004</v>
      </c>
      <c r="O19" s="30">
        <v>12029.4</v>
      </c>
      <c r="P19" s="30">
        <v>8875.619999999999</v>
      </c>
      <c r="Q19" s="28">
        <v>73.782732305850658</v>
      </c>
      <c r="R19" s="30">
        <v>419451.79999999987</v>
      </c>
      <c r="S19" s="30">
        <v>31129.758333333331</v>
      </c>
      <c r="T19" s="30">
        <v>27765.692999999996</v>
      </c>
      <c r="U19" s="28">
        <v>89.193410056989947</v>
      </c>
      <c r="V19" s="28">
        <v>3631.4999999999995</v>
      </c>
      <c r="W19" s="30">
        <v>1295.6000000000001</v>
      </c>
      <c r="X19" s="28">
        <f>W19/V19*100</f>
        <v>35.67671760980312</v>
      </c>
      <c r="Y19" s="30">
        <v>1360554.4000000001</v>
      </c>
      <c r="Z19" s="30">
        <v>985870.7</v>
      </c>
      <c r="AA19" s="30">
        <v>43578</v>
      </c>
      <c r="AB19" s="30">
        <v>357347.9000000002</v>
      </c>
      <c r="AC19" s="30">
        <v>45010.499999999993</v>
      </c>
      <c r="AD19" s="30">
        <v>46848.321999999978</v>
      </c>
      <c r="AE19" s="28">
        <v>104.08309616645002</v>
      </c>
      <c r="AF19" s="28">
        <v>302.80833333333334</v>
      </c>
      <c r="AG19" s="28">
        <v>340.00000000000006</v>
      </c>
      <c r="AH19" s="28"/>
      <c r="AI19" s="28">
        <v>378056.80000000022</v>
      </c>
      <c r="AJ19" s="30">
        <v>191821.2</v>
      </c>
      <c r="AK19" s="30">
        <v>3633.7</v>
      </c>
      <c r="AL19" s="30">
        <v>147583.9</v>
      </c>
      <c r="AM19" s="30">
        <v>11621.766666666665</v>
      </c>
      <c r="AN19" s="30">
        <v>17982.16</v>
      </c>
      <c r="AO19" s="30">
        <v>51805</v>
      </c>
      <c r="AP19" s="30">
        <v>4317.0833333333339</v>
      </c>
      <c r="AQ19" s="30">
        <v>3198.9900000000002</v>
      </c>
      <c r="AR19" s="30"/>
      <c r="AS19" s="30"/>
      <c r="AT19" s="30"/>
      <c r="AU19" s="30"/>
      <c r="AV19" s="30"/>
      <c r="AW19" s="30"/>
      <c r="AX19" s="30">
        <v>3333310.9999999991</v>
      </c>
      <c r="AY19" s="30">
        <v>277777.10000000027</v>
      </c>
      <c r="AZ19" s="30">
        <v>277777.10000000027</v>
      </c>
      <c r="BA19" s="30">
        <v>340937.99999999994</v>
      </c>
      <c r="BB19" s="30">
        <v>23375.941666666673</v>
      </c>
      <c r="BC19" s="30">
        <v>13330.628000000001</v>
      </c>
      <c r="BD19" s="30"/>
      <c r="BE19" s="30"/>
      <c r="BF19" s="30"/>
      <c r="BG19" s="30">
        <v>0</v>
      </c>
      <c r="BH19" s="30">
        <v>0</v>
      </c>
      <c r="BI19" s="30">
        <v>0</v>
      </c>
      <c r="BJ19" s="30">
        <v>340937.99999999994</v>
      </c>
      <c r="BK19" s="30">
        <v>23375.941666666673</v>
      </c>
      <c r="BL19" s="30">
        <v>13330.628000000001</v>
      </c>
      <c r="BM19" s="30"/>
      <c r="BN19" s="30"/>
      <c r="BO19" s="30"/>
      <c r="BP19" s="30"/>
      <c r="BQ19" s="30">
        <v>46254.799999999988</v>
      </c>
      <c r="BR19" s="30">
        <v>3854.5666666666671</v>
      </c>
      <c r="BS19" s="30">
        <v>0</v>
      </c>
      <c r="BT19" s="30">
        <v>334438.2</v>
      </c>
      <c r="BU19" s="30">
        <v>26506.666666666668</v>
      </c>
      <c r="BV19" s="30">
        <v>12371.345999999998</v>
      </c>
      <c r="BW19" s="30">
        <v>6969</v>
      </c>
      <c r="BX19" s="30">
        <v>-503.1</v>
      </c>
      <c r="BY19" s="30">
        <v>5147685.2999999989</v>
      </c>
      <c r="BZ19" s="30">
        <v>435622.78333333344</v>
      </c>
      <c r="CA19" s="30">
        <v>408149.85900000017</v>
      </c>
      <c r="CB19" s="34"/>
      <c r="CC19" s="34"/>
      <c r="CD19" s="34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>
        <v>-1030.7</v>
      </c>
      <c r="CV19" s="30">
        <v>0</v>
      </c>
      <c r="CW19" s="30">
        <v>0</v>
      </c>
      <c r="CX19" s="30">
        <v>0</v>
      </c>
      <c r="CY19" s="51">
        <f t="shared" si="1"/>
        <v>473902.60000000021</v>
      </c>
      <c r="CZ19" s="51">
        <f t="shared" si="1"/>
        <v>57039.899999999994</v>
      </c>
      <c r="DA19" s="51">
        <f t="shared" si="1"/>
        <v>55723.941999999981</v>
      </c>
      <c r="DB19" s="34">
        <f t="shared" si="2"/>
        <v>97.692916712687065</v>
      </c>
      <c r="DC19" s="50">
        <f t="shared" si="0"/>
        <v>291107.72800000029</v>
      </c>
    </row>
    <row r="20" spans="1:107" s="21" customFormat="1" ht="27" customHeight="1" x14ac:dyDescent="0.2">
      <c r="B20" s="29">
        <v>9</v>
      </c>
      <c r="C20" s="27" t="s">
        <v>52</v>
      </c>
      <c r="D20" s="51">
        <v>142776.29999999996</v>
      </c>
      <c r="E20" s="51">
        <v>138099.5</v>
      </c>
      <c r="F20" s="30">
        <v>3218606.2999999989</v>
      </c>
      <c r="G20" s="30">
        <v>259867.8240666668</v>
      </c>
      <c r="H20" s="30">
        <v>226843.76666666663</v>
      </c>
      <c r="I20" s="28">
        <v>87.291979097986314</v>
      </c>
      <c r="J20" s="30">
        <v>1233481.5999999999</v>
      </c>
      <c r="K20" s="30">
        <v>94440.765733333377</v>
      </c>
      <c r="L20" s="30">
        <v>68239.3</v>
      </c>
      <c r="M20" s="28">
        <v>72.256190925731318</v>
      </c>
      <c r="N20" s="30">
        <v>47122.2</v>
      </c>
      <c r="O20" s="30">
        <v>3487.0428000000011</v>
      </c>
      <c r="P20" s="30">
        <v>0</v>
      </c>
      <c r="Q20" s="28">
        <v>0</v>
      </c>
      <c r="R20" s="30">
        <v>192701.2999999999</v>
      </c>
      <c r="S20" s="30">
        <v>14259.896199999999</v>
      </c>
      <c r="T20" s="30">
        <v>3840.4999999999995</v>
      </c>
      <c r="U20" s="28">
        <v>26.932173601656366</v>
      </c>
      <c r="V20" s="30">
        <v>0</v>
      </c>
      <c r="W20" s="30">
        <v>0</v>
      </c>
      <c r="X20" s="28"/>
      <c r="Y20" s="30">
        <v>586725.00000000023</v>
      </c>
      <c r="Z20" s="30">
        <v>160.6</v>
      </c>
      <c r="AA20" s="30">
        <v>25888.699999999993</v>
      </c>
      <c r="AB20" s="30">
        <v>171511.7</v>
      </c>
      <c r="AC20" s="30">
        <v>12691.865799999998</v>
      </c>
      <c r="AD20" s="30">
        <v>34755.899999999987</v>
      </c>
      <c r="AE20" s="28">
        <v>273.84389771912015</v>
      </c>
      <c r="AF20" s="28"/>
      <c r="AG20" s="28"/>
      <c r="AH20" s="28"/>
      <c r="AI20" s="28">
        <v>87257.500000000015</v>
      </c>
      <c r="AJ20" s="30">
        <v>0</v>
      </c>
      <c r="AK20" s="30">
        <v>10106.700000000001</v>
      </c>
      <c r="AL20" s="30">
        <v>72266.3</v>
      </c>
      <c r="AM20" s="30">
        <v>6022.1916666666657</v>
      </c>
      <c r="AN20" s="30">
        <v>7309.9999999999991</v>
      </c>
      <c r="AO20" s="30">
        <v>21330</v>
      </c>
      <c r="AP20" s="30">
        <v>1777.5</v>
      </c>
      <c r="AQ20" s="30">
        <v>1024.6999999999998</v>
      </c>
      <c r="AR20" s="30">
        <v>1000</v>
      </c>
      <c r="AS20" s="30">
        <v>83.333333333333329</v>
      </c>
      <c r="AT20" s="30">
        <v>0</v>
      </c>
      <c r="AU20" s="30"/>
      <c r="AV20" s="30"/>
      <c r="AW20" s="30"/>
      <c r="AX20" s="30">
        <v>1904988.9</v>
      </c>
      <c r="AY20" s="30">
        <v>158749.07499999987</v>
      </c>
      <c r="AZ20" s="30">
        <v>158604.46666666688</v>
      </c>
      <c r="BA20" s="30">
        <v>22149.8</v>
      </c>
      <c r="BB20" s="30">
        <v>1845.8166666666666</v>
      </c>
      <c r="BC20" s="30"/>
      <c r="BD20" s="30"/>
      <c r="BE20" s="30"/>
      <c r="BF20" s="30"/>
      <c r="BG20" s="30">
        <v>160999.90000000002</v>
      </c>
      <c r="BH20" s="30">
        <v>13416.658333333331</v>
      </c>
      <c r="BI20" s="30">
        <v>11915.599999999999</v>
      </c>
      <c r="BJ20" s="30">
        <v>483239.90000000008</v>
      </c>
      <c r="BK20" s="30">
        <v>35759.752599999978</v>
      </c>
      <c r="BL20" s="30">
        <v>7409.4000000000005</v>
      </c>
      <c r="BM20" s="30">
        <v>0</v>
      </c>
      <c r="BN20" s="30">
        <v>0</v>
      </c>
      <c r="BO20" s="30">
        <v>0</v>
      </c>
      <c r="BP20" s="30"/>
      <c r="BQ20" s="30">
        <v>57986</v>
      </c>
      <c r="BR20" s="30">
        <v>4832.166666666667</v>
      </c>
      <c r="BS20" s="30">
        <v>0</v>
      </c>
      <c r="BT20" s="30">
        <v>75310.3</v>
      </c>
      <c r="BU20" s="30">
        <v>6275.8583333333327</v>
      </c>
      <c r="BV20" s="30">
        <v>1983.2</v>
      </c>
      <c r="BW20" s="30">
        <v>1781.4</v>
      </c>
      <c r="BX20" s="30"/>
      <c r="BY20" s="30">
        <v>3210606.2999999989</v>
      </c>
      <c r="BZ20" s="30">
        <v>259201.15740000014</v>
      </c>
      <c r="CA20" s="30">
        <v>226843.76666666663</v>
      </c>
      <c r="CB20" s="34"/>
      <c r="CC20" s="34"/>
      <c r="CD20" s="34"/>
      <c r="CE20" s="30"/>
      <c r="CF20" s="30"/>
      <c r="CG20" s="30"/>
      <c r="CH20" s="30">
        <v>8000</v>
      </c>
      <c r="CI20" s="30">
        <v>666.66666666666674</v>
      </c>
      <c r="CJ20" s="30">
        <v>0</v>
      </c>
      <c r="CK20" s="30"/>
      <c r="CL20" s="30"/>
      <c r="CM20" s="30"/>
      <c r="CN20" s="30"/>
      <c r="CO20" s="30">
        <v>36026</v>
      </c>
      <c r="CP20" s="30">
        <v>3002.166666666667</v>
      </c>
      <c r="CQ20" s="30">
        <v>3800</v>
      </c>
      <c r="CR20" s="30"/>
      <c r="CS20" s="30"/>
      <c r="CT20" s="30"/>
      <c r="CU20" s="30"/>
      <c r="CV20" s="30">
        <v>44026</v>
      </c>
      <c r="CW20" s="30">
        <v>3668.8333333333335</v>
      </c>
      <c r="CX20" s="30">
        <v>3800</v>
      </c>
      <c r="CY20" s="51">
        <f t="shared" si="1"/>
        <v>218633.90000000002</v>
      </c>
      <c r="CZ20" s="51">
        <f t="shared" si="1"/>
        <v>16178.908599999999</v>
      </c>
      <c r="DA20" s="51">
        <f t="shared" si="1"/>
        <v>34755.899999999987</v>
      </c>
      <c r="DB20" s="34">
        <f t="shared" si="2"/>
        <v>214.82227793783312</v>
      </c>
      <c r="DC20" s="50">
        <f t="shared" si="0"/>
        <v>158604.46666666688</v>
      </c>
    </row>
    <row r="21" spans="1:107" s="21" customFormat="1" ht="27" customHeight="1" x14ac:dyDescent="0.2">
      <c r="B21" s="29">
        <v>10</v>
      </c>
      <c r="C21" s="27" t="s">
        <v>53</v>
      </c>
      <c r="D21" s="51">
        <v>71055.199999999997</v>
      </c>
      <c r="E21" s="51">
        <v>109003.30000000002</v>
      </c>
      <c r="F21" s="30">
        <v>1048788.8999999999</v>
      </c>
      <c r="G21" s="30">
        <v>86193.908333333326</v>
      </c>
      <c r="H21" s="30">
        <v>81314.800000000017</v>
      </c>
      <c r="I21" s="28">
        <v>94.339381485679269</v>
      </c>
      <c r="J21" s="30">
        <v>351546.89999999997</v>
      </c>
      <c r="K21" s="30">
        <v>29293.075000000001</v>
      </c>
      <c r="L21" s="30">
        <v>19442.299999999996</v>
      </c>
      <c r="M21" s="28">
        <v>66.371659513383264</v>
      </c>
      <c r="N21" s="30">
        <v>24574.1</v>
      </c>
      <c r="O21" s="30">
        <v>2047.8416666666667</v>
      </c>
      <c r="P21" s="30">
        <v>1912.5</v>
      </c>
      <c r="Q21" s="28">
        <v>93.391009233298476</v>
      </c>
      <c r="R21" s="30">
        <v>76977.3</v>
      </c>
      <c r="S21" s="30">
        <v>6414.7750000000005</v>
      </c>
      <c r="T21" s="30">
        <v>2750.0000000000005</v>
      </c>
      <c r="U21" s="28">
        <v>42.869781091308738</v>
      </c>
      <c r="V21" s="30">
        <v>0</v>
      </c>
      <c r="W21" s="30">
        <v>0</v>
      </c>
      <c r="X21" s="28"/>
      <c r="Y21" s="30">
        <v>73205.3</v>
      </c>
      <c r="Z21" s="30">
        <v>68693.7</v>
      </c>
      <c r="AA21" s="30">
        <v>17110.5</v>
      </c>
      <c r="AB21" s="30">
        <v>75359.800000000017</v>
      </c>
      <c r="AC21" s="30">
        <v>6279.9833333333336</v>
      </c>
      <c r="AD21" s="30">
        <v>10068.5</v>
      </c>
      <c r="AE21" s="28">
        <v>160.3268586169284</v>
      </c>
      <c r="AF21" s="28"/>
      <c r="AG21" s="28"/>
      <c r="AH21" s="28"/>
      <c r="AI21" s="28">
        <v>33992.800000000003</v>
      </c>
      <c r="AJ21" s="30">
        <v>33936.299999999996</v>
      </c>
      <c r="AK21" s="30">
        <v>5810.4000000000005</v>
      </c>
      <c r="AL21" s="30">
        <v>17366.5</v>
      </c>
      <c r="AM21" s="30">
        <v>1447.2083333333333</v>
      </c>
      <c r="AN21" s="30">
        <v>606.19999999999993</v>
      </c>
      <c r="AO21" s="30">
        <v>8000</v>
      </c>
      <c r="AP21" s="30">
        <v>666.66666666666663</v>
      </c>
      <c r="AQ21" s="30">
        <v>311.10000000000002</v>
      </c>
      <c r="AR21" s="30"/>
      <c r="AS21" s="30"/>
      <c r="AT21" s="30"/>
      <c r="AU21" s="30"/>
      <c r="AV21" s="30"/>
      <c r="AW21" s="30"/>
      <c r="AX21" s="30">
        <v>682809.99999999988</v>
      </c>
      <c r="AY21" s="30">
        <v>56900.833333333328</v>
      </c>
      <c r="AZ21" s="30">
        <v>56872.499999999985</v>
      </c>
      <c r="BA21" s="30"/>
      <c r="BB21" s="30"/>
      <c r="BC21" s="30"/>
      <c r="BD21" s="30"/>
      <c r="BE21" s="30"/>
      <c r="BF21" s="30"/>
      <c r="BG21" s="30">
        <v>5532.5</v>
      </c>
      <c r="BH21" s="30">
        <v>461.04166666666669</v>
      </c>
      <c r="BI21" s="30">
        <v>220.2</v>
      </c>
      <c r="BJ21" s="30">
        <v>72150.7</v>
      </c>
      <c r="BK21" s="30">
        <v>6010.0583333333325</v>
      </c>
      <c r="BL21" s="30">
        <v>1177.5</v>
      </c>
      <c r="BM21" s="30"/>
      <c r="BN21" s="30"/>
      <c r="BO21" s="30"/>
      <c r="BP21" s="30"/>
      <c r="BQ21" s="30">
        <v>14432</v>
      </c>
      <c r="BR21" s="30">
        <v>0</v>
      </c>
      <c r="BS21" s="30">
        <v>0</v>
      </c>
      <c r="BT21" s="30">
        <v>71586</v>
      </c>
      <c r="BU21" s="30">
        <v>5965.5</v>
      </c>
      <c r="BV21" s="30">
        <v>2396.3000000000002</v>
      </c>
      <c r="BW21" s="30">
        <v>668</v>
      </c>
      <c r="BX21" s="30"/>
      <c r="BY21" s="30">
        <v>1048788.8999999999</v>
      </c>
      <c r="BZ21" s="30">
        <v>86193.908333333326</v>
      </c>
      <c r="CA21" s="30">
        <v>76314.800000000017</v>
      </c>
      <c r="CB21" s="34"/>
      <c r="CC21" s="34"/>
      <c r="CD21" s="34"/>
      <c r="CE21" s="30"/>
      <c r="CF21" s="30"/>
      <c r="CG21" s="30">
        <v>5000</v>
      </c>
      <c r="CH21" s="30"/>
      <c r="CI21" s="30"/>
      <c r="CJ21" s="30"/>
      <c r="CK21" s="30"/>
      <c r="CL21" s="30"/>
      <c r="CM21" s="30"/>
      <c r="CN21" s="30"/>
      <c r="CO21" s="30">
        <v>7800</v>
      </c>
      <c r="CP21" s="30">
        <v>0</v>
      </c>
      <c r="CQ21" s="30">
        <v>0</v>
      </c>
      <c r="CR21" s="30"/>
      <c r="CS21" s="30"/>
      <c r="CT21" s="30"/>
      <c r="CU21" s="30"/>
      <c r="CV21" s="30">
        <v>7800</v>
      </c>
      <c r="CW21" s="30">
        <v>0</v>
      </c>
      <c r="CX21" s="30">
        <v>5000</v>
      </c>
      <c r="CY21" s="51">
        <f t="shared" si="1"/>
        <v>99933.900000000023</v>
      </c>
      <c r="CZ21" s="51">
        <f t="shared" si="1"/>
        <v>8327.8250000000007</v>
      </c>
      <c r="DA21" s="51">
        <f t="shared" si="1"/>
        <v>11981</v>
      </c>
      <c r="DB21" s="34">
        <f t="shared" si="2"/>
        <v>143.86709615055551</v>
      </c>
      <c r="DC21" s="50">
        <f t="shared" si="0"/>
        <v>61872.499999999985</v>
      </c>
    </row>
    <row r="22" spans="1:107" s="21" customFormat="1" ht="27" customHeight="1" x14ac:dyDescent="0.2">
      <c r="B22" s="29">
        <v>11</v>
      </c>
      <c r="C22" s="27" t="s">
        <v>54</v>
      </c>
      <c r="D22" s="51">
        <v>307698.3</v>
      </c>
      <c r="E22" s="51">
        <v>175.5</v>
      </c>
      <c r="F22" s="30">
        <v>2058462.0000000002</v>
      </c>
      <c r="G22" s="30">
        <v>168586.8</v>
      </c>
      <c r="H22" s="30">
        <v>168586.8</v>
      </c>
      <c r="I22" s="28">
        <v>100</v>
      </c>
      <c r="J22" s="30">
        <v>518016.20000000013</v>
      </c>
      <c r="K22" s="30">
        <v>41629.299999999988</v>
      </c>
      <c r="L22" s="30">
        <v>41629.299999999988</v>
      </c>
      <c r="M22" s="28">
        <v>100</v>
      </c>
      <c r="N22" s="30">
        <v>29812.3</v>
      </c>
      <c r="O22" s="30">
        <v>3630.5999999999985</v>
      </c>
      <c r="P22" s="30">
        <v>3630.5999999999985</v>
      </c>
      <c r="Q22" s="28">
        <v>100</v>
      </c>
      <c r="R22" s="30">
        <v>185999.10000000003</v>
      </c>
      <c r="S22" s="30">
        <v>10710.700000000003</v>
      </c>
      <c r="T22" s="30">
        <v>10710.700000000003</v>
      </c>
      <c r="U22" s="28">
        <v>100</v>
      </c>
      <c r="V22" s="30">
        <v>0</v>
      </c>
      <c r="W22" s="30">
        <v>0</v>
      </c>
      <c r="X22" s="28"/>
      <c r="Y22" s="30">
        <v>760596.39999999991</v>
      </c>
      <c r="Z22" s="30">
        <v>346758.60000000003</v>
      </c>
      <c r="AA22" s="30">
        <v>13872.700000000003</v>
      </c>
      <c r="AB22" s="30">
        <v>96513.2</v>
      </c>
      <c r="AC22" s="30">
        <v>15787.5</v>
      </c>
      <c r="AD22" s="30">
        <v>15787.5</v>
      </c>
      <c r="AE22" s="28">
        <v>100</v>
      </c>
      <c r="AF22" s="28"/>
      <c r="AG22" s="28"/>
      <c r="AH22" s="28"/>
      <c r="AI22" s="30">
        <v>170416.39999999997</v>
      </c>
      <c r="AJ22" s="30">
        <v>51403.1</v>
      </c>
      <c r="AK22" s="30">
        <v>4082.4</v>
      </c>
      <c r="AL22" s="30">
        <v>32754.6</v>
      </c>
      <c r="AM22" s="30">
        <v>1868.7000000000003</v>
      </c>
      <c r="AN22" s="30">
        <v>1868.7000000000003</v>
      </c>
      <c r="AO22" s="30">
        <v>16720</v>
      </c>
      <c r="AP22" s="30">
        <v>1052.9000000000001</v>
      </c>
      <c r="AQ22" s="30">
        <v>1052.9000000000001</v>
      </c>
      <c r="AR22" s="30"/>
      <c r="AS22" s="30"/>
      <c r="AT22" s="30"/>
      <c r="AU22" s="30"/>
      <c r="AV22" s="30"/>
      <c r="AW22" s="30"/>
      <c r="AX22" s="30">
        <v>1523478.9000000004</v>
      </c>
      <c r="AY22" s="30">
        <v>126957.49999999999</v>
      </c>
      <c r="AZ22" s="30">
        <v>126957.49999999999</v>
      </c>
      <c r="BA22" s="30">
        <v>11841.7</v>
      </c>
      <c r="BB22" s="30"/>
      <c r="BC22" s="30"/>
      <c r="BD22" s="30"/>
      <c r="BE22" s="30"/>
      <c r="BF22" s="30"/>
      <c r="BG22" s="30">
        <v>29340</v>
      </c>
      <c r="BH22" s="30">
        <v>2454.4000000000005</v>
      </c>
      <c r="BI22" s="30">
        <v>2454.4000000000005</v>
      </c>
      <c r="BJ22" s="30">
        <v>101304.1</v>
      </c>
      <c r="BK22" s="30">
        <v>4758.5</v>
      </c>
      <c r="BL22" s="30">
        <v>4758.5</v>
      </c>
      <c r="BM22" s="30">
        <v>0</v>
      </c>
      <c r="BN22" s="30">
        <v>418</v>
      </c>
      <c r="BO22" s="30">
        <v>418</v>
      </c>
      <c r="BP22" s="30"/>
      <c r="BQ22" s="30">
        <v>5125.2</v>
      </c>
      <c r="BR22" s="30">
        <v>0</v>
      </c>
      <c r="BS22" s="30">
        <v>0</v>
      </c>
      <c r="BT22" s="30">
        <v>25572.9</v>
      </c>
      <c r="BU22" s="30">
        <v>948</v>
      </c>
      <c r="BV22" s="30">
        <v>948</v>
      </c>
      <c r="BW22" s="30">
        <v>541.29999999999995</v>
      </c>
      <c r="BX22" s="30"/>
      <c r="BY22" s="30">
        <v>2058462.0000000002</v>
      </c>
      <c r="BZ22" s="30">
        <v>168586.8</v>
      </c>
      <c r="CA22" s="30">
        <v>168586.8</v>
      </c>
      <c r="CB22" s="34"/>
      <c r="CC22" s="34"/>
      <c r="CD22" s="34"/>
      <c r="CE22" s="30"/>
      <c r="CF22" s="30"/>
      <c r="CG22" s="30"/>
      <c r="CH22" s="30"/>
      <c r="CI22" s="30"/>
      <c r="CJ22" s="30"/>
      <c r="CK22" s="30"/>
      <c r="CL22" s="30"/>
      <c r="CM22" s="30"/>
      <c r="CN22" s="30"/>
      <c r="CO22" s="30">
        <v>3700</v>
      </c>
      <c r="CP22" s="30">
        <v>0</v>
      </c>
      <c r="CQ22" s="30">
        <v>0</v>
      </c>
      <c r="CR22" s="30"/>
      <c r="CS22" s="30"/>
      <c r="CT22" s="30"/>
      <c r="CU22" s="30"/>
      <c r="CV22" s="30">
        <v>3700</v>
      </c>
      <c r="CW22" s="30">
        <v>0</v>
      </c>
      <c r="CX22" s="30">
        <v>0</v>
      </c>
      <c r="CY22" s="51">
        <f t="shared" si="1"/>
        <v>126325.5</v>
      </c>
      <c r="CZ22" s="51">
        <f t="shared" si="1"/>
        <v>19418.099999999999</v>
      </c>
      <c r="DA22" s="51">
        <f t="shared" si="1"/>
        <v>19418.099999999999</v>
      </c>
      <c r="DB22" s="34">
        <f t="shared" si="2"/>
        <v>100</v>
      </c>
      <c r="DC22" s="50">
        <f t="shared" si="0"/>
        <v>126957.49999999999</v>
      </c>
    </row>
    <row r="23" spans="1:107" s="21" customFormat="1" ht="29.25" customHeight="1" x14ac:dyDescent="0.2">
      <c r="B23" s="372" t="s">
        <v>3</v>
      </c>
      <c r="C23" s="373"/>
      <c r="D23" s="53">
        <f>SUM(D12:D22)</f>
        <v>3038084.5118999998</v>
      </c>
      <c r="E23" s="53">
        <f>SUM(E12:E22)</f>
        <v>2369462.9577000006</v>
      </c>
      <c r="F23" s="33">
        <f>SUM(F12:F22)</f>
        <v>101355196.0511</v>
      </c>
      <c r="G23" s="33">
        <f>SUM(G12:G22)</f>
        <v>5196282.0242085215</v>
      </c>
      <c r="H23" s="33">
        <f>SUM(H12:H22)</f>
        <v>5165034.4942999994</v>
      </c>
      <c r="I23" s="31">
        <f>H23/G23*100</f>
        <v>99.398656005140879</v>
      </c>
      <c r="J23" s="33">
        <f>SUM(J12:J22)</f>
        <v>32658285.4111</v>
      </c>
      <c r="K23" s="33">
        <f>SUM(K12:K22)</f>
        <v>2273104.0158751877</v>
      </c>
      <c r="L23" s="33">
        <f>SUM(L12:L22)</f>
        <v>2276056.9942999999</v>
      </c>
      <c r="M23" s="31">
        <f>L23/K23*100</f>
        <v>100.12990951598293</v>
      </c>
      <c r="N23" s="33">
        <f>SUM(N12:N22)</f>
        <v>5827175.0080000004</v>
      </c>
      <c r="O23" s="33">
        <f>SUM(O12:O22)</f>
        <v>471927.13776520517</v>
      </c>
      <c r="P23" s="33">
        <f>SUM(P12:P22)</f>
        <v>488140.4644</v>
      </c>
      <c r="Q23" s="31">
        <f>P23/O23*100</f>
        <v>103.43555717341717</v>
      </c>
      <c r="R23" s="33">
        <f>SUM(R12:R22)</f>
        <v>4944431.4220999992</v>
      </c>
      <c r="S23" s="33">
        <f>SUM(S12:S22)</f>
        <v>344659.16954178317</v>
      </c>
      <c r="T23" s="33">
        <f>SUM(T12:T22)</f>
        <v>225035.87280000001</v>
      </c>
      <c r="U23" s="31">
        <f>T23/S23*100</f>
        <v>65.292292411422068</v>
      </c>
      <c r="V23" s="33">
        <f>SUM(V12:V22)</f>
        <v>11085.4</v>
      </c>
      <c r="W23" s="33">
        <f>SUM(W12:W22)</f>
        <v>10574.2</v>
      </c>
      <c r="X23" s="31">
        <f>W23/V23*100</f>
        <v>95.388529056236138</v>
      </c>
      <c r="Y23" s="33">
        <f t="shared" ref="Y23:AD23" si="3">SUM(Y12:Y22)</f>
        <v>10356322.102000002</v>
      </c>
      <c r="Z23" s="33">
        <f t="shared" si="3"/>
        <v>5626193.3959999997</v>
      </c>
      <c r="AA23" s="33">
        <f t="shared" si="3"/>
        <v>378827.59759999998</v>
      </c>
      <c r="AB23" s="33">
        <f t="shared" si="3"/>
        <v>7172415.9340000013</v>
      </c>
      <c r="AC23" s="33">
        <f t="shared" si="3"/>
        <v>533108.48553684214</v>
      </c>
      <c r="AD23" s="33">
        <f t="shared" si="3"/>
        <v>786395.90369999991</v>
      </c>
      <c r="AE23" s="31">
        <f>AD23/AC23*100</f>
        <v>147.51142122753805</v>
      </c>
      <c r="AF23" s="33">
        <f>SUM(AF12:AF22)</f>
        <v>3082.5083333333337</v>
      </c>
      <c r="AG23" s="33">
        <f>SUM(AG12:AG22)</f>
        <v>16313.300000000001</v>
      </c>
      <c r="AH23" s="31">
        <f>AG23/AF23*100</f>
        <v>529.22160253689492</v>
      </c>
      <c r="AI23" s="33">
        <f t="shared" ref="AI23:CV23" si="4">SUM(AI12:AI22)</f>
        <v>3968587.1209999993</v>
      </c>
      <c r="AJ23" s="33">
        <f t="shared" si="4"/>
        <v>1769759.551</v>
      </c>
      <c r="AK23" s="33">
        <f t="shared" si="4"/>
        <v>184466.53800000006</v>
      </c>
      <c r="AL23" s="33">
        <f t="shared" si="4"/>
        <v>2584158.1999999997</v>
      </c>
      <c r="AM23" s="33">
        <f t="shared" si="4"/>
        <v>216113.18327168105</v>
      </c>
      <c r="AN23" s="33">
        <f t="shared" si="4"/>
        <v>404540.22800000012</v>
      </c>
      <c r="AO23" s="33">
        <f t="shared" si="4"/>
        <v>797531</v>
      </c>
      <c r="AP23" s="33">
        <f t="shared" si="4"/>
        <v>48198.406616415406</v>
      </c>
      <c r="AQ23" s="33">
        <f t="shared" si="4"/>
        <v>40756.119999999995</v>
      </c>
      <c r="AR23" s="33">
        <f t="shared" si="4"/>
        <v>3334</v>
      </c>
      <c r="AS23" s="33">
        <f t="shared" si="4"/>
        <v>161.66666666666669</v>
      </c>
      <c r="AT23" s="33">
        <f t="shared" si="4"/>
        <v>54</v>
      </c>
      <c r="AU23" s="33">
        <f t="shared" si="4"/>
        <v>4042.3</v>
      </c>
      <c r="AV23" s="33">
        <f t="shared" si="4"/>
        <v>336.85833333333335</v>
      </c>
      <c r="AW23" s="33">
        <f t="shared" si="4"/>
        <v>0</v>
      </c>
      <c r="AX23" s="33">
        <f t="shared" si="4"/>
        <v>34226298.399999999</v>
      </c>
      <c r="AY23" s="33">
        <f t="shared" si="4"/>
        <v>2851979.7583333328</v>
      </c>
      <c r="AZ23" s="33">
        <f t="shared" si="4"/>
        <v>2707318.6000000006</v>
      </c>
      <c r="BA23" s="33">
        <f t="shared" si="4"/>
        <v>7116432.1499999994</v>
      </c>
      <c r="BB23" s="33">
        <f t="shared" si="4"/>
        <v>33643.53333333334</v>
      </c>
      <c r="BC23" s="33">
        <f t="shared" si="4"/>
        <v>38724.127999999997</v>
      </c>
      <c r="BD23" s="33">
        <f t="shared" si="4"/>
        <v>683</v>
      </c>
      <c r="BE23" s="33">
        <f t="shared" si="4"/>
        <v>56.916666666666664</v>
      </c>
      <c r="BF23" s="33">
        <f t="shared" si="4"/>
        <v>0</v>
      </c>
      <c r="BG23" s="33">
        <f t="shared" si="4"/>
        <v>5548551.5000000009</v>
      </c>
      <c r="BH23" s="33">
        <f t="shared" si="4"/>
        <v>312463.99700209236</v>
      </c>
      <c r="BI23" s="33">
        <f t="shared" si="4"/>
        <v>131782.95600000001</v>
      </c>
      <c r="BJ23" s="33">
        <f t="shared" si="4"/>
        <v>3263825.824</v>
      </c>
      <c r="BK23" s="33">
        <f t="shared" si="4"/>
        <v>203204.7259745019</v>
      </c>
      <c r="BL23" s="33">
        <f t="shared" si="4"/>
        <v>100456.792</v>
      </c>
      <c r="BM23" s="33">
        <f t="shared" si="4"/>
        <v>473918.3</v>
      </c>
      <c r="BN23" s="33">
        <f t="shared" si="4"/>
        <v>30331.930000000004</v>
      </c>
      <c r="BO23" s="33">
        <f t="shared" si="4"/>
        <v>16900.989999999998</v>
      </c>
      <c r="BP23" s="33"/>
      <c r="BQ23" s="33">
        <f t="shared" si="4"/>
        <v>27478683.739999998</v>
      </c>
      <c r="BR23" s="33">
        <f t="shared" si="4"/>
        <v>51111.408333333333</v>
      </c>
      <c r="BS23" s="33">
        <f t="shared" si="4"/>
        <v>150295.79999999999</v>
      </c>
      <c r="BT23" s="33">
        <f t="shared" si="4"/>
        <v>1864431.6230000001</v>
      </c>
      <c r="BU23" s="33">
        <f t="shared" si="4"/>
        <v>106434.26350000006</v>
      </c>
      <c r="BV23" s="33">
        <f t="shared" si="4"/>
        <v>81362.757399999973</v>
      </c>
      <c r="BW23" s="33">
        <f t="shared" si="4"/>
        <v>24039.8</v>
      </c>
      <c r="BX23" s="33">
        <f t="shared" si="4"/>
        <v>-2232.3000000000002</v>
      </c>
      <c r="BY23" s="33">
        <f t="shared" si="4"/>
        <v>100964974.40109999</v>
      </c>
      <c r="BZ23" s="33">
        <f t="shared" si="4"/>
        <v>5180355.4992085211</v>
      </c>
      <c r="CA23" s="33">
        <f t="shared" si="4"/>
        <v>5157425.7842999995</v>
      </c>
      <c r="CB23" s="35">
        <f t="shared" si="4"/>
        <v>0</v>
      </c>
      <c r="CC23" s="35">
        <f t="shared" si="4"/>
        <v>0</v>
      </c>
      <c r="CD23" s="35">
        <f t="shared" si="4"/>
        <v>0</v>
      </c>
      <c r="CE23" s="33">
        <f t="shared" si="4"/>
        <v>209954.65</v>
      </c>
      <c r="CF23" s="33">
        <f t="shared" si="4"/>
        <v>8888.8333333333321</v>
      </c>
      <c r="CG23" s="33">
        <f t="shared" si="4"/>
        <v>5000</v>
      </c>
      <c r="CH23" s="33">
        <f t="shared" si="4"/>
        <v>24500</v>
      </c>
      <c r="CI23" s="33">
        <f t="shared" si="4"/>
        <v>6166.666666666667</v>
      </c>
      <c r="CJ23" s="33">
        <f t="shared" si="4"/>
        <v>630.91</v>
      </c>
      <c r="CK23" s="33">
        <f t="shared" si="4"/>
        <v>0</v>
      </c>
      <c r="CL23" s="33">
        <f t="shared" si="4"/>
        <v>160452.29999999999</v>
      </c>
      <c r="CM23" s="33">
        <f t="shared" si="4"/>
        <v>871.02499999999986</v>
      </c>
      <c r="CN23" s="33">
        <f t="shared" si="4"/>
        <v>0</v>
      </c>
      <c r="CO23" s="33">
        <f t="shared" si="4"/>
        <v>1574581.5353999999</v>
      </c>
      <c r="CP23" s="33">
        <f t="shared" si="4"/>
        <v>63352.378466666662</v>
      </c>
      <c r="CQ23" s="33">
        <f t="shared" si="4"/>
        <v>9438.2000000000007</v>
      </c>
      <c r="CR23" s="33">
        <f t="shared" si="4"/>
        <v>0</v>
      </c>
      <c r="CS23" s="33">
        <f t="shared" si="4"/>
        <v>0</v>
      </c>
      <c r="CT23" s="33">
        <f t="shared" si="4"/>
        <v>0</v>
      </c>
      <c r="CU23" s="33">
        <f t="shared" si="4"/>
        <v>947.10000000000014</v>
      </c>
      <c r="CV23" s="33">
        <f t="shared" si="4"/>
        <v>1964803.1854000003</v>
      </c>
      <c r="CW23" s="33">
        <f>SUM(CW12:CW22)</f>
        <v>79278.90346666667</v>
      </c>
      <c r="CX23" s="33">
        <f>SUM(CX12:CX22)</f>
        <v>17046.91</v>
      </c>
      <c r="CY23" s="51">
        <f t="shared" si="1"/>
        <v>12999590.942000002</v>
      </c>
      <c r="CZ23" s="51">
        <f t="shared" si="1"/>
        <v>1005035.6233020474</v>
      </c>
      <c r="DA23" s="51">
        <f t="shared" si="1"/>
        <v>1274536.3680999998</v>
      </c>
      <c r="DB23" s="34">
        <f t="shared" si="2"/>
        <v>126.81504401928629</v>
      </c>
      <c r="DC23" s="50">
        <f t="shared" si="0"/>
        <v>2901969.4380000005</v>
      </c>
    </row>
    <row r="24" spans="1:107" ht="18" customHeight="1" x14ac:dyDescent="0.2">
      <c r="A24" s="22"/>
      <c r="L24" s="20"/>
      <c r="AZ24" s="3"/>
      <c r="BQ24" s="48"/>
      <c r="BR24" s="48"/>
      <c r="BS24" s="48"/>
      <c r="BT24" s="49"/>
      <c r="BU24" s="49"/>
      <c r="BV24" s="20"/>
      <c r="BW24" s="20"/>
      <c r="CB24" s="49"/>
      <c r="CC24" s="49"/>
      <c r="CD24" s="49"/>
      <c r="CE24" s="49"/>
      <c r="CF24" s="49"/>
      <c r="CG24" s="49"/>
    </row>
    <row r="25" spans="1:107" ht="16.5" customHeight="1" x14ac:dyDescent="0.2">
      <c r="A25" s="22"/>
      <c r="AZ25" s="3"/>
      <c r="BC25" s="3"/>
      <c r="BQ25" s="48"/>
      <c r="BR25" s="48"/>
      <c r="BS25" s="48"/>
      <c r="BT25" s="49"/>
      <c r="BU25" s="49"/>
      <c r="BV25" s="20"/>
      <c r="BW25" s="20"/>
    </row>
    <row r="26" spans="1:107" ht="16.5" customHeight="1" x14ac:dyDescent="0.2">
      <c r="A26" s="22"/>
      <c r="AZ26" s="3"/>
      <c r="BC26" s="3"/>
    </row>
    <row r="27" spans="1:107" ht="16.5" customHeight="1" x14ac:dyDescent="0.2">
      <c r="A27" s="22"/>
    </row>
    <row r="28" spans="1:107" ht="16.5" customHeight="1" x14ac:dyDescent="0.2">
      <c r="A28" s="22"/>
    </row>
    <row r="29" spans="1:107" ht="16.5" customHeight="1" x14ac:dyDescent="0.2">
      <c r="A29" s="22"/>
    </row>
    <row r="30" spans="1:107" ht="16.5" customHeight="1" x14ac:dyDescent="0.2">
      <c r="A30" s="22"/>
    </row>
    <row r="31" spans="1:107" ht="16.5" customHeight="1" x14ac:dyDescent="0.2">
      <c r="A31" s="22"/>
    </row>
    <row r="32" spans="1:107" ht="16.5" customHeight="1" x14ac:dyDescent="0.2">
      <c r="A32" s="22"/>
    </row>
    <row r="33" spans="1:1" ht="16.5" customHeight="1" x14ac:dyDescent="0.2">
      <c r="A33" s="22"/>
    </row>
    <row r="34" spans="1:1" ht="16.5" customHeight="1" x14ac:dyDescent="0.2">
      <c r="A34" s="22"/>
    </row>
    <row r="35" spans="1:1" ht="16.5" customHeight="1" x14ac:dyDescent="0.2">
      <c r="A35" s="22"/>
    </row>
    <row r="36" spans="1:1" ht="16.5" customHeight="1" x14ac:dyDescent="0.2">
      <c r="A36" s="22"/>
    </row>
    <row r="37" spans="1:1" ht="16.5" customHeight="1" x14ac:dyDescent="0.2">
      <c r="A37" s="22"/>
    </row>
    <row r="38" spans="1:1" ht="16.5" customHeight="1" x14ac:dyDescent="0.2">
      <c r="A38" s="22"/>
    </row>
    <row r="39" spans="1:1" ht="16.5" customHeight="1" x14ac:dyDescent="0.2">
      <c r="A39" s="22"/>
    </row>
    <row r="40" spans="1:1" ht="16.5" customHeight="1" x14ac:dyDescent="0.2">
      <c r="A40" s="22"/>
    </row>
    <row r="41" spans="1:1" ht="16.5" customHeight="1" x14ac:dyDescent="0.2">
      <c r="A41" s="22"/>
    </row>
    <row r="42" spans="1:1" ht="16.5" customHeight="1" x14ac:dyDescent="0.2">
      <c r="A42" s="22"/>
    </row>
    <row r="43" spans="1:1" ht="16.5" customHeight="1" x14ac:dyDescent="0.2">
      <c r="A43" s="22"/>
    </row>
    <row r="44" spans="1:1" ht="16.5" customHeight="1" x14ac:dyDescent="0.2">
      <c r="A44" s="22"/>
    </row>
    <row r="45" spans="1:1" ht="16.5" customHeight="1" x14ac:dyDescent="0.2">
      <c r="A45" s="22"/>
    </row>
    <row r="46" spans="1:1" ht="16.5" customHeight="1" x14ac:dyDescent="0.2">
      <c r="A46" s="22"/>
    </row>
    <row r="47" spans="1:1" ht="16.5" customHeight="1" x14ac:dyDescent="0.2">
      <c r="A47" s="22"/>
    </row>
    <row r="48" spans="1:1" ht="16.5" customHeight="1" x14ac:dyDescent="0.2">
      <c r="A48" s="22"/>
    </row>
    <row r="49" spans="1:1" ht="16.5" customHeight="1" x14ac:dyDescent="0.2">
      <c r="A49" s="22"/>
    </row>
    <row r="50" spans="1:1" ht="16.5" customHeight="1" x14ac:dyDescent="0.2">
      <c r="A50" s="22"/>
    </row>
    <row r="51" spans="1:1" ht="16.5" customHeight="1" x14ac:dyDescent="0.2">
      <c r="A51" s="22"/>
    </row>
    <row r="52" spans="1:1" ht="16.5" customHeight="1" x14ac:dyDescent="0.2">
      <c r="A52" s="22"/>
    </row>
    <row r="53" spans="1:1" ht="16.5" customHeight="1" x14ac:dyDescent="0.2">
      <c r="A53" s="22"/>
    </row>
    <row r="54" spans="1:1" ht="16.5" customHeight="1" x14ac:dyDescent="0.2">
      <c r="A54" s="22"/>
    </row>
    <row r="55" spans="1:1" ht="16.5" customHeight="1" x14ac:dyDescent="0.2">
      <c r="A55" s="22"/>
    </row>
    <row r="56" spans="1:1" ht="16.5" customHeight="1" x14ac:dyDescent="0.2">
      <c r="A56" s="22"/>
    </row>
    <row r="57" spans="1:1" ht="16.5" customHeight="1" x14ac:dyDescent="0.2">
      <c r="A57" s="22"/>
    </row>
    <row r="58" spans="1:1" ht="16.5" customHeight="1" x14ac:dyDescent="0.2">
      <c r="A58" s="22"/>
    </row>
    <row r="59" spans="1:1" ht="16.5" customHeight="1" x14ac:dyDescent="0.2">
      <c r="A59" s="22"/>
    </row>
    <row r="60" spans="1:1" ht="16.5" customHeight="1" x14ac:dyDescent="0.2">
      <c r="A60" s="22"/>
    </row>
    <row r="61" spans="1:1" ht="16.5" customHeight="1" x14ac:dyDescent="0.2">
      <c r="A61" s="22"/>
    </row>
    <row r="62" spans="1:1" ht="16.5" customHeight="1" x14ac:dyDescent="0.2">
      <c r="A62" s="22"/>
    </row>
    <row r="63" spans="1:1" ht="16.5" customHeight="1" x14ac:dyDescent="0.2">
      <c r="A63" s="22"/>
    </row>
    <row r="64" spans="1:1" ht="16.5" customHeight="1" x14ac:dyDescent="0.2">
      <c r="A64" s="22"/>
    </row>
    <row r="65" spans="1:1" ht="16.5" customHeight="1" x14ac:dyDescent="0.2">
      <c r="A65" s="22"/>
    </row>
    <row r="66" spans="1:1" ht="16.5" customHeight="1" x14ac:dyDescent="0.2">
      <c r="A66" s="22"/>
    </row>
    <row r="67" spans="1:1" ht="16.5" customHeight="1" x14ac:dyDescent="0.2">
      <c r="A67" s="22"/>
    </row>
    <row r="68" spans="1:1" ht="16.5" customHeight="1" x14ac:dyDescent="0.2">
      <c r="A68" s="22"/>
    </row>
    <row r="69" spans="1:1" ht="16.5" customHeight="1" x14ac:dyDescent="0.2">
      <c r="A69" s="22"/>
    </row>
    <row r="70" spans="1:1" ht="16.5" customHeight="1" x14ac:dyDescent="0.2">
      <c r="A70" s="22"/>
    </row>
    <row r="71" spans="1:1" ht="16.5" customHeight="1" x14ac:dyDescent="0.2">
      <c r="A71" s="22"/>
    </row>
    <row r="72" spans="1:1" ht="16.5" customHeight="1" x14ac:dyDescent="0.2">
      <c r="A72" s="22"/>
    </row>
    <row r="73" spans="1:1" ht="16.5" customHeight="1" x14ac:dyDescent="0.2">
      <c r="A73" s="22"/>
    </row>
    <row r="74" spans="1:1" ht="16.5" customHeight="1" x14ac:dyDescent="0.2">
      <c r="A74" s="22"/>
    </row>
    <row r="75" spans="1:1" ht="16.5" customHeight="1" x14ac:dyDescent="0.2">
      <c r="A75" s="22"/>
    </row>
    <row r="76" spans="1:1" ht="16.5" customHeight="1" x14ac:dyDescent="0.2">
      <c r="A76" s="22"/>
    </row>
    <row r="77" spans="1:1" ht="16.5" customHeight="1" x14ac:dyDescent="0.2">
      <c r="A77" s="22"/>
    </row>
    <row r="78" spans="1:1" ht="16.5" customHeight="1" x14ac:dyDescent="0.2">
      <c r="A78" s="22"/>
    </row>
    <row r="79" spans="1:1" ht="16.5" customHeight="1" x14ac:dyDescent="0.2">
      <c r="A79" s="22"/>
    </row>
    <row r="80" spans="1:1" ht="16.5" customHeight="1" x14ac:dyDescent="0.2">
      <c r="A80" s="22"/>
    </row>
    <row r="81" spans="1:1" ht="16.5" customHeight="1" x14ac:dyDescent="0.2">
      <c r="A81" s="22"/>
    </row>
    <row r="82" spans="1:1" ht="16.5" customHeight="1" x14ac:dyDescent="0.2">
      <c r="A82" s="22"/>
    </row>
    <row r="83" spans="1:1" ht="16.5" customHeight="1" x14ac:dyDescent="0.2">
      <c r="A83" s="22"/>
    </row>
    <row r="84" spans="1:1" ht="16.5" customHeight="1" x14ac:dyDescent="0.2">
      <c r="A84" s="22"/>
    </row>
    <row r="85" spans="1:1" ht="16.5" customHeight="1" x14ac:dyDescent="0.2">
      <c r="A85" s="22"/>
    </row>
    <row r="86" spans="1:1" ht="16.5" customHeight="1" x14ac:dyDescent="0.2">
      <c r="A86" s="22"/>
    </row>
    <row r="87" spans="1:1" ht="16.5" customHeight="1" x14ac:dyDescent="0.2">
      <c r="A87" s="22"/>
    </row>
    <row r="88" spans="1:1" ht="16.5" customHeight="1" x14ac:dyDescent="0.2">
      <c r="A88" s="22"/>
    </row>
    <row r="89" spans="1:1" ht="16.5" customHeight="1" x14ac:dyDescent="0.2">
      <c r="A89" s="22"/>
    </row>
    <row r="90" spans="1:1" ht="16.5" customHeight="1" x14ac:dyDescent="0.2">
      <c r="A90" s="22"/>
    </row>
    <row r="91" spans="1:1" ht="16.5" customHeight="1" x14ac:dyDescent="0.2">
      <c r="A91" s="22"/>
    </row>
    <row r="92" spans="1:1" ht="16.5" customHeight="1" x14ac:dyDescent="0.2">
      <c r="A92" s="22"/>
    </row>
    <row r="93" spans="1:1" ht="16.5" customHeight="1" x14ac:dyDescent="0.2">
      <c r="A93" s="22"/>
    </row>
    <row r="94" spans="1:1" ht="16.5" customHeight="1" x14ac:dyDescent="0.2">
      <c r="A94" s="22"/>
    </row>
    <row r="95" spans="1:1" ht="16.5" customHeight="1" x14ac:dyDescent="0.2">
      <c r="A95" s="22"/>
    </row>
    <row r="96" spans="1:1" ht="16.5" customHeight="1" x14ac:dyDescent="0.2">
      <c r="A96" s="22"/>
    </row>
    <row r="97" spans="1:1" ht="16.5" customHeight="1" x14ac:dyDescent="0.2">
      <c r="A97" s="22"/>
    </row>
    <row r="98" spans="1:1" ht="16.5" customHeight="1" x14ac:dyDescent="0.2">
      <c r="A98" s="22"/>
    </row>
    <row r="99" spans="1:1" ht="16.5" customHeight="1" x14ac:dyDescent="0.2">
      <c r="A99" s="22"/>
    </row>
    <row r="100" spans="1:1" ht="16.5" customHeight="1" x14ac:dyDescent="0.2">
      <c r="A100" s="22"/>
    </row>
    <row r="101" spans="1:1" ht="16.5" customHeight="1" x14ac:dyDescent="0.2">
      <c r="A101" s="22"/>
    </row>
    <row r="102" spans="1:1" ht="16.5" customHeight="1" x14ac:dyDescent="0.2">
      <c r="A102" s="22"/>
    </row>
    <row r="103" spans="1:1" ht="16.5" customHeight="1" x14ac:dyDescent="0.2">
      <c r="A103" s="22"/>
    </row>
    <row r="104" spans="1:1" ht="16.5" customHeight="1" x14ac:dyDescent="0.2">
      <c r="A104" s="22"/>
    </row>
    <row r="105" spans="1:1" ht="16.5" customHeight="1" x14ac:dyDescent="0.2">
      <c r="A105" s="22"/>
    </row>
    <row r="106" spans="1:1" ht="16.5" customHeight="1" x14ac:dyDescent="0.2">
      <c r="A106" s="22"/>
    </row>
    <row r="107" spans="1:1" ht="16.5" customHeight="1" x14ac:dyDescent="0.2">
      <c r="A107" s="22"/>
    </row>
    <row r="108" spans="1:1" ht="16.5" customHeight="1" x14ac:dyDescent="0.2">
      <c r="A108" s="22"/>
    </row>
    <row r="109" spans="1:1" ht="16.5" customHeight="1" x14ac:dyDescent="0.2">
      <c r="A109" s="22"/>
    </row>
    <row r="110" spans="1:1" ht="16.5" customHeight="1" x14ac:dyDescent="0.2">
      <c r="A110" s="22"/>
    </row>
    <row r="111" spans="1:1" ht="16.5" customHeight="1" x14ac:dyDescent="0.2">
      <c r="A111" s="22"/>
    </row>
    <row r="112" spans="1:1" ht="16.5" customHeight="1" x14ac:dyDescent="0.2">
      <c r="A112" s="22"/>
    </row>
    <row r="113" spans="1:99" ht="16.5" customHeight="1" x14ac:dyDescent="0.2">
      <c r="A113" s="22"/>
    </row>
    <row r="114" spans="1:99" s="23" customFormat="1" ht="22.5" customHeight="1" x14ac:dyDescent="0.2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</row>
    <row r="115" spans="1:99" s="23" customFormat="1" ht="24" customHeight="1" x14ac:dyDescent="0.2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</row>
    <row r="116" spans="1:99" s="23" customFormat="1" x14ac:dyDescent="0.2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</row>
    <row r="117" spans="1:99" s="23" customFormat="1" x14ac:dyDescent="0.2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</row>
    <row r="119" spans="1:99" ht="45" customHeight="1" x14ac:dyDescent="0.2"/>
  </sheetData>
  <mergeCells count="116">
    <mergeCell ref="B23:C23"/>
    <mergeCell ref="CK9:CK10"/>
    <mergeCell ref="CL9:CL10"/>
    <mergeCell ref="CM9:CN9"/>
    <mergeCell ref="CO9:CO10"/>
    <mergeCell ref="CP9:CQ9"/>
    <mergeCell ref="CH9:CH10"/>
    <mergeCell ref="CI9:CJ9"/>
    <mergeCell ref="CB9:CB10"/>
    <mergeCell ref="CC9:CD9"/>
    <mergeCell ref="BE9:BF9"/>
    <mergeCell ref="BG9:BG10"/>
    <mergeCell ref="BH9:BI9"/>
    <mergeCell ref="BJ9:BJ10"/>
    <mergeCell ref="BK9:BL9"/>
    <mergeCell ref="BM9:BM10"/>
    <mergeCell ref="BN9:BO9"/>
    <mergeCell ref="BQ9:BQ10"/>
    <mergeCell ref="R9:R10"/>
    <mergeCell ref="S9:U9"/>
    <mergeCell ref="AB9:AB10"/>
    <mergeCell ref="AC9:AE9"/>
    <mergeCell ref="AL9:AL10"/>
    <mergeCell ref="AM9:AN9"/>
    <mergeCell ref="CV9:CV10"/>
    <mergeCell ref="CW9:CX9"/>
    <mergeCell ref="CY9:DB9"/>
    <mergeCell ref="BR9:BS9"/>
    <mergeCell ref="BT9:BT10"/>
    <mergeCell ref="BU9:BV9"/>
    <mergeCell ref="BY9:BY10"/>
    <mergeCell ref="BZ9:CA9"/>
    <mergeCell ref="CR9:CR10"/>
    <mergeCell ref="CE9:CE10"/>
    <mergeCell ref="CF9:CG9"/>
    <mergeCell ref="F9:F10"/>
    <mergeCell ref="G9:I9"/>
    <mergeCell ref="J9:J10"/>
    <mergeCell ref="K9:M9"/>
    <mergeCell ref="N9:N10"/>
    <mergeCell ref="O9:Q9"/>
    <mergeCell ref="F4:I8"/>
    <mergeCell ref="J4:M8"/>
    <mergeCell ref="CS9:CT9"/>
    <mergeCell ref="R7:U8"/>
    <mergeCell ref="AX7:AZ8"/>
    <mergeCell ref="BA7:BC8"/>
    <mergeCell ref="BD7:BF8"/>
    <mergeCell ref="BM7:BO8"/>
    <mergeCell ref="CE6:CG8"/>
    <mergeCell ref="CK6:CK8"/>
    <mergeCell ref="AX6:BF6"/>
    <mergeCell ref="BG6:BI8"/>
    <mergeCell ref="BJ6:BL8"/>
    <mergeCell ref="BM6:BS6"/>
    <mergeCell ref="BT6:BV8"/>
    <mergeCell ref="BW6:BW10"/>
    <mergeCell ref="BP7:BP10"/>
    <mergeCell ref="AY9:AZ9"/>
    <mergeCell ref="AG6:AG11"/>
    <mergeCell ref="AH6:AH10"/>
    <mergeCell ref="AI6:AI10"/>
    <mergeCell ref="CH8:CJ8"/>
    <mergeCell ref="AU9:AU10"/>
    <mergeCell ref="AV9:AW9"/>
    <mergeCell ref="AX9:AX10"/>
    <mergeCell ref="BB9:BC9"/>
    <mergeCell ref="BD9:BD10"/>
    <mergeCell ref="CV4:CX8"/>
    <mergeCell ref="N5:AT5"/>
    <mergeCell ref="AU5:BF5"/>
    <mergeCell ref="BG5:BL5"/>
    <mergeCell ref="BX5:BX9"/>
    <mergeCell ref="AJ6:AJ10"/>
    <mergeCell ref="AK6:AK10"/>
    <mergeCell ref="CL5:CT5"/>
    <mergeCell ref="CB6:CD8"/>
    <mergeCell ref="Y6:Y11"/>
    <mergeCell ref="AL6:AN8"/>
    <mergeCell ref="AO6:AQ8"/>
    <mergeCell ref="AO9:AO10"/>
    <mergeCell ref="AP9:AQ9"/>
    <mergeCell ref="CL6:CN8"/>
    <mergeCell ref="CO6:CQ8"/>
    <mergeCell ref="CR6:CT8"/>
    <mergeCell ref="N7:Q8"/>
    <mergeCell ref="BA9:BA10"/>
    <mergeCell ref="AR9:AR10"/>
    <mergeCell ref="CH6:CJ6"/>
    <mergeCell ref="BQ7:BS8"/>
    <mergeCell ref="CH7:CJ7"/>
    <mergeCell ref="AF6:AF10"/>
    <mergeCell ref="B1:U1"/>
    <mergeCell ref="B2:U2"/>
    <mergeCell ref="S3:U3"/>
    <mergeCell ref="AC3:AE3"/>
    <mergeCell ref="B4:B10"/>
    <mergeCell ref="CU5:CU9"/>
    <mergeCell ref="D4:D10"/>
    <mergeCell ref="E4:E10"/>
    <mergeCell ref="AA6:AA11"/>
    <mergeCell ref="AB6:AE8"/>
    <mergeCell ref="CB5:CG5"/>
    <mergeCell ref="CH5:CJ5"/>
    <mergeCell ref="N4:BV4"/>
    <mergeCell ref="BY4:CA8"/>
    <mergeCell ref="N6:U6"/>
    <mergeCell ref="V6:V10"/>
    <mergeCell ref="W6:W10"/>
    <mergeCell ref="AS9:AT9"/>
    <mergeCell ref="CB4:CQ4"/>
    <mergeCell ref="Z6:Z11"/>
    <mergeCell ref="AR6:AT8"/>
    <mergeCell ref="AU6:AW8"/>
    <mergeCell ref="C4:C10"/>
    <mergeCell ref="X6:X10"/>
  </mergeCells>
  <pageMargins left="0.17" right="0.16" top="0.2" bottom="0.39" header="0.3" footer="0.3"/>
  <pageSetup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Ekamut</vt:lpstr>
      <vt:lpstr>Mutqer11</vt:lpstr>
      <vt:lpstr>Лист1</vt:lpstr>
      <vt:lpstr>Лист2</vt:lpstr>
      <vt:lpstr>Лист3</vt:lpstr>
      <vt:lpstr>Лист5</vt:lpstr>
      <vt:lpstr>Лист4</vt:lpstr>
      <vt:lpstr>Ekamut!Заголовки_для_печати</vt:lpstr>
      <vt:lpstr>Mutqer11!Заголовки_для_печати</vt:lpstr>
      <vt:lpstr>Лист4!Заголовки_для_печати</vt:lpstr>
      <vt:lpstr>Лист5!Заголовки_для_печати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User</cp:lastModifiedBy>
  <cp:lastPrinted>2024-10-28T08:39:58Z</cp:lastPrinted>
  <dcterms:created xsi:type="dcterms:W3CDTF">2002-03-15T09:46:46Z</dcterms:created>
  <dcterms:modified xsi:type="dcterms:W3CDTF">2024-10-29T07:44:07Z</dcterms:modified>
</cp:coreProperties>
</file>