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3040" windowHeight="9000" tabRatio="750"/>
  </bookViews>
  <sheets>
    <sheet name="ԳԵՂԱՐՔՈՒՆԻՔԻ (սեպտեմբեր 30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(սեպտեմբեր 30)  '!$A$1:$EH$96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48" l="1"/>
  <c r="L11" i="48"/>
  <c r="L12" i="48"/>
  <c r="L13" i="48"/>
  <c r="L14" i="48"/>
  <c r="L16" i="48" l="1"/>
  <c r="DO10" i="48"/>
  <c r="DR10" i="48"/>
  <c r="DU10" i="48"/>
  <c r="DX10" i="48"/>
  <c r="EA10" i="48"/>
  <c r="ED10" i="48"/>
  <c r="DO11" i="48"/>
  <c r="DR11" i="48"/>
  <c r="DU11" i="48"/>
  <c r="DX11" i="48"/>
  <c r="EA11" i="48"/>
  <c r="ED11" i="48"/>
  <c r="DO12" i="48"/>
  <c r="DR12" i="48"/>
  <c r="DU12" i="48"/>
  <c r="DX12" i="48"/>
  <c r="EA12" i="48"/>
  <c r="ED12" i="48"/>
  <c r="DO13" i="48"/>
  <c r="DR13" i="48"/>
  <c r="DU13" i="48"/>
  <c r="DX13" i="48"/>
  <c r="EA13" i="48"/>
  <c r="ED13" i="48"/>
  <c r="DO14" i="48"/>
  <c r="DR14" i="48"/>
  <c r="DU14" i="48"/>
  <c r="DX14" i="48"/>
  <c r="EA14" i="48"/>
  <c r="ED14" i="48"/>
  <c r="ED16" i="48" l="1"/>
  <c r="EA16" i="48"/>
  <c r="DU16" i="48"/>
  <c r="DH14" i="48"/>
  <c r="DH13" i="48"/>
  <c r="DH12" i="48"/>
  <c r="DH11" i="48"/>
  <c r="DH10" i="48"/>
  <c r="DE14" i="48"/>
  <c r="DE13" i="48"/>
  <c r="DE12" i="48"/>
  <c r="DE11" i="48"/>
  <c r="DE10" i="48"/>
  <c r="DB14" i="48"/>
  <c r="DB13" i="48"/>
  <c r="DB12" i="48"/>
  <c r="DB11" i="48"/>
  <c r="DB10" i="48"/>
  <c r="CY14" i="48"/>
  <c r="CY13" i="48"/>
  <c r="CY12" i="48"/>
  <c r="CY11" i="48"/>
  <c r="CY10" i="48"/>
  <c r="CU14" i="48"/>
  <c r="CW14" i="48" s="1"/>
  <c r="CU13" i="48"/>
  <c r="CU12" i="48"/>
  <c r="CW12" i="48" s="1"/>
  <c r="CU11" i="48"/>
  <c r="CW11" i="48" s="1"/>
  <c r="CU10" i="48"/>
  <c r="CR14" i="48"/>
  <c r="CR13" i="48"/>
  <c r="CR12" i="48"/>
  <c r="CR11" i="48"/>
  <c r="CR10" i="48"/>
  <c r="CO14" i="48"/>
  <c r="CO13" i="48"/>
  <c r="CO12" i="48"/>
  <c r="CO11" i="48"/>
  <c r="CO10" i="48"/>
  <c r="CL14" i="48"/>
  <c r="CL13" i="48"/>
  <c r="CL12" i="48"/>
  <c r="CL11" i="48"/>
  <c r="CL10" i="48"/>
  <c r="CI14" i="48"/>
  <c r="CI13" i="48"/>
  <c r="CI12" i="48"/>
  <c r="CI11" i="48"/>
  <c r="CI10" i="48"/>
  <c r="CF14" i="48"/>
  <c r="CF13" i="48"/>
  <c r="CF12" i="48"/>
  <c r="CF11" i="48"/>
  <c r="CF10" i="48"/>
  <c r="CC14" i="48"/>
  <c r="CC13" i="48"/>
  <c r="CC12" i="48"/>
  <c r="CC11" i="48"/>
  <c r="CC10" i="48"/>
  <c r="BZ14" i="48"/>
  <c r="BZ13" i="48"/>
  <c r="BZ12" i="48"/>
  <c r="BZ11" i="48"/>
  <c r="BZ10" i="48"/>
  <c r="BW14" i="48"/>
  <c r="BW13" i="48"/>
  <c r="BW12" i="48"/>
  <c r="BW11" i="48"/>
  <c r="BW10" i="48"/>
  <c r="BO14" i="48"/>
  <c r="BO13" i="48"/>
  <c r="BO12" i="48"/>
  <c r="BO11" i="48"/>
  <c r="BO10" i="48"/>
  <c r="BL14" i="48"/>
  <c r="BL13" i="48"/>
  <c r="BL12" i="48"/>
  <c r="BL11" i="48"/>
  <c r="BL10" i="48"/>
  <c r="BI14" i="48"/>
  <c r="BI13" i="48"/>
  <c r="BI12" i="48"/>
  <c r="BI11" i="48"/>
  <c r="BI10" i="48"/>
  <c r="BF14" i="48"/>
  <c r="BF13" i="48"/>
  <c r="BF12" i="48"/>
  <c r="BF11" i="48"/>
  <c r="BF10" i="48"/>
  <c r="BC14" i="48"/>
  <c r="BC13" i="48"/>
  <c r="BC12" i="48"/>
  <c r="BC11" i="48"/>
  <c r="BC10" i="48"/>
  <c r="AZ14" i="48"/>
  <c r="AZ13" i="48"/>
  <c r="AZ12" i="48"/>
  <c r="AZ11" i="48"/>
  <c r="AZ10" i="48"/>
  <c r="AU14" i="48"/>
  <c r="AW14" i="48" s="1"/>
  <c r="AU13" i="48"/>
  <c r="AW13" i="48" s="1"/>
  <c r="AU12" i="48"/>
  <c r="AW12" i="48" s="1"/>
  <c r="AU11" i="48"/>
  <c r="AU10" i="48"/>
  <c r="AW10" i="48" s="1"/>
  <c r="AP14" i="48"/>
  <c r="AR14" i="48" s="1"/>
  <c r="AP13" i="48"/>
  <c r="AP12" i="48"/>
  <c r="AR12" i="48" s="1"/>
  <c r="AP11" i="48"/>
  <c r="AR11" i="48" s="1"/>
  <c r="AP10" i="48"/>
  <c r="AK14" i="48"/>
  <c r="AM14" i="48" s="1"/>
  <c r="AK13" i="48"/>
  <c r="AM13" i="48" s="1"/>
  <c r="AK12" i="48"/>
  <c r="AM12" i="48" s="1"/>
  <c r="AK11" i="48"/>
  <c r="AK10" i="48"/>
  <c r="AF14" i="48"/>
  <c r="AH14" i="48" s="1"/>
  <c r="AF13" i="48"/>
  <c r="AH13" i="48" s="1"/>
  <c r="AF12" i="48"/>
  <c r="AH12" i="48" s="1"/>
  <c r="AF11" i="48"/>
  <c r="AH11" i="48" s="1"/>
  <c r="AF10" i="48"/>
  <c r="AA14" i="48"/>
  <c r="AA13" i="48"/>
  <c r="AC13" i="48" s="1"/>
  <c r="AA12" i="48"/>
  <c r="AC12" i="48" s="1"/>
  <c r="AA11" i="48"/>
  <c r="AC11" i="48" s="1"/>
  <c r="AA10" i="48"/>
  <c r="AC10" i="48" s="1"/>
  <c r="V11" i="48"/>
  <c r="V12" i="48"/>
  <c r="V13" i="48"/>
  <c r="V14" i="48"/>
  <c r="V10" i="48"/>
  <c r="EF16" i="48"/>
  <c r="EE16" i="48"/>
  <c r="EC16" i="48"/>
  <c r="EB16" i="48"/>
  <c r="DZ16" i="48"/>
  <c r="DY16" i="48"/>
  <c r="DW16" i="48"/>
  <c r="DV16" i="48"/>
  <c r="DT16" i="48"/>
  <c r="DS16" i="48"/>
  <c r="DQ16" i="48"/>
  <c r="DP16" i="48"/>
  <c r="DN16" i="48"/>
  <c r="DJ16" i="48"/>
  <c r="DI16" i="48"/>
  <c r="DG16" i="48"/>
  <c r="DF16" i="48"/>
  <c r="DD16" i="48"/>
  <c r="DC16" i="48"/>
  <c r="DA16" i="48"/>
  <c r="CZ16" i="48"/>
  <c r="CX16" i="48"/>
  <c r="CV16" i="48"/>
  <c r="CT16" i="48"/>
  <c r="CS16" i="48"/>
  <c r="CQ16" i="48"/>
  <c r="CP16" i="48"/>
  <c r="CN16" i="48"/>
  <c r="CM16" i="48"/>
  <c r="CK16" i="48"/>
  <c r="CJ16" i="48"/>
  <c r="CH16" i="48"/>
  <c r="CG16" i="48"/>
  <c r="CE16" i="48"/>
  <c r="CD16" i="48"/>
  <c r="CB16" i="48"/>
  <c r="CA16" i="48"/>
  <c r="BY16" i="48"/>
  <c r="BX16" i="48"/>
  <c r="BV16" i="48"/>
  <c r="BP16" i="48"/>
  <c r="BN16" i="48"/>
  <c r="BM16" i="48"/>
  <c r="BK16" i="48"/>
  <c r="BJ16" i="48"/>
  <c r="BH16" i="48"/>
  <c r="BG16" i="48"/>
  <c r="BE16" i="48"/>
  <c r="BD16" i="48"/>
  <c r="BB16" i="48"/>
  <c r="BA16" i="48"/>
  <c r="AY16" i="48"/>
  <c r="AV16" i="48"/>
  <c r="AT16" i="48"/>
  <c r="AQ16" i="48"/>
  <c r="AO16" i="48"/>
  <c r="AL16" i="48"/>
  <c r="AJ16" i="48"/>
  <c r="AG16" i="48"/>
  <c r="AE16" i="48"/>
  <c r="AB16" i="48"/>
  <c r="Z16" i="48"/>
  <c r="W16" i="48"/>
  <c r="U16" i="48"/>
  <c r="D16" i="48"/>
  <c r="C16" i="48"/>
  <c r="EI14" i="48"/>
  <c r="EG14" i="48"/>
  <c r="DM14" i="48"/>
  <c r="DK14" i="48"/>
  <c r="BS14" i="48"/>
  <c r="BQ14" i="48"/>
  <c r="AX14" i="48"/>
  <c r="AS14" i="48"/>
  <c r="AN14" i="48"/>
  <c r="AI14" i="48"/>
  <c r="AD14" i="48"/>
  <c r="AC14" i="48"/>
  <c r="Y14" i="48"/>
  <c r="R14" i="48"/>
  <c r="P14" i="48"/>
  <c r="J14" i="48"/>
  <c r="EI13" i="48"/>
  <c r="EG13" i="48"/>
  <c r="DM13" i="48"/>
  <c r="DK13" i="48"/>
  <c r="BS13" i="48"/>
  <c r="BQ13" i="48"/>
  <c r="AX13" i="48"/>
  <c r="AS13" i="48"/>
  <c r="AN13" i="48"/>
  <c r="AI13" i="48"/>
  <c r="AD13" i="48"/>
  <c r="Y13" i="48"/>
  <c r="R13" i="48"/>
  <c r="P13" i="48"/>
  <c r="J13" i="48"/>
  <c r="EI12" i="48"/>
  <c r="EG12" i="48"/>
  <c r="DM12" i="48"/>
  <c r="DK12" i="48"/>
  <c r="BS12" i="48"/>
  <c r="BQ12" i="48"/>
  <c r="AX12" i="48"/>
  <c r="AS12" i="48"/>
  <c r="AN12" i="48"/>
  <c r="AI12" i="48"/>
  <c r="AD12" i="48"/>
  <c r="Y12" i="48"/>
  <c r="R12" i="48"/>
  <c r="P12" i="48"/>
  <c r="J12" i="48"/>
  <c r="EI11" i="48"/>
  <c r="EG11" i="48"/>
  <c r="DM11" i="48"/>
  <c r="DK11" i="48"/>
  <c r="BS11" i="48"/>
  <c r="BQ11" i="48"/>
  <c r="AX11" i="48"/>
  <c r="AS11" i="48"/>
  <c r="AN11" i="48"/>
  <c r="AI11" i="48"/>
  <c r="AD11" i="48"/>
  <c r="Y11" i="48"/>
  <c r="R11" i="48"/>
  <c r="P11" i="48"/>
  <c r="J11" i="48"/>
  <c r="EI10" i="48"/>
  <c r="EG10" i="48"/>
  <c r="DM10" i="48"/>
  <c r="DK10" i="48"/>
  <c r="BS10" i="48"/>
  <c r="BQ10" i="48"/>
  <c r="AX10" i="48"/>
  <c r="AS10" i="48"/>
  <c r="AN10" i="48"/>
  <c r="AI10" i="48"/>
  <c r="AH10" i="48"/>
  <c r="AD10" i="48"/>
  <c r="Y10" i="48"/>
  <c r="R10" i="48"/>
  <c r="P10" i="48"/>
  <c r="J10" i="48"/>
  <c r="Q14" i="48" l="1"/>
  <c r="K14" i="48"/>
  <c r="K13" i="48"/>
  <c r="X12" i="48"/>
  <c r="K12" i="48"/>
  <c r="K10" i="48"/>
  <c r="X11" i="48"/>
  <c r="K11" i="48"/>
  <c r="N11" i="48" s="1"/>
  <c r="AZ16" i="48"/>
  <c r="BC16" i="48"/>
  <c r="BO16" i="48"/>
  <c r="CI16" i="48"/>
  <c r="DH16" i="48"/>
  <c r="CU16" i="48"/>
  <c r="CW16" i="48" s="1"/>
  <c r="CR16" i="48"/>
  <c r="BR14" i="48"/>
  <c r="CC16" i="48"/>
  <c r="BZ16" i="48"/>
  <c r="BW16" i="48"/>
  <c r="BI16" i="48"/>
  <c r="BF16" i="48"/>
  <c r="AP16" i="48"/>
  <c r="AR16" i="48" s="1"/>
  <c r="AK16" i="48"/>
  <c r="AM16" i="48" s="1"/>
  <c r="T10" i="48"/>
  <c r="AD16" i="48"/>
  <c r="AX16" i="48"/>
  <c r="BL16" i="48"/>
  <c r="CO16" i="48"/>
  <c r="AI16" i="48"/>
  <c r="G11" i="48"/>
  <c r="G14" i="48"/>
  <c r="DX16" i="48"/>
  <c r="EI16" i="48"/>
  <c r="G12" i="48"/>
  <c r="G13" i="48"/>
  <c r="DR16" i="48"/>
  <c r="EG16" i="48"/>
  <c r="E12" i="48"/>
  <c r="E13" i="48"/>
  <c r="E10" i="48"/>
  <c r="E11" i="48"/>
  <c r="E14" i="48"/>
  <c r="DO16" i="48"/>
  <c r="DE16" i="48"/>
  <c r="DB16" i="48"/>
  <c r="CY16" i="48"/>
  <c r="CW13" i="48"/>
  <c r="CL16" i="48"/>
  <c r="CF16" i="48"/>
  <c r="BQ16" i="48"/>
  <c r="BS16" i="48"/>
  <c r="BR12" i="48"/>
  <c r="BT12" i="48" s="1"/>
  <c r="BU13" i="48"/>
  <c r="BU14" i="48"/>
  <c r="BU11" i="48"/>
  <c r="AU16" i="48"/>
  <c r="AS16" i="48"/>
  <c r="AR13" i="48"/>
  <c r="AN16" i="48"/>
  <c r="DK16" i="48"/>
  <c r="O11" i="48"/>
  <c r="O12" i="48"/>
  <c r="T12" i="48"/>
  <c r="O14" i="48"/>
  <c r="Y16" i="48"/>
  <c r="DM16" i="48"/>
  <c r="J16" i="48"/>
  <c r="O13" i="48"/>
  <c r="O10" i="48"/>
  <c r="P16" i="48"/>
  <c r="T14" i="48"/>
  <c r="T11" i="48"/>
  <c r="EH12" i="48"/>
  <c r="EH14" i="48"/>
  <c r="EH13" i="48"/>
  <c r="N12" i="48"/>
  <c r="BT14" i="48"/>
  <c r="BR11" i="48"/>
  <c r="BT11" i="48" s="1"/>
  <c r="BR13" i="48"/>
  <c r="BT13" i="48" s="1"/>
  <c r="M13" i="48"/>
  <c r="DL10" i="48"/>
  <c r="AW11" i="48"/>
  <c r="DL11" i="48"/>
  <c r="AA16" i="48"/>
  <c r="BU10" i="48"/>
  <c r="EH11" i="48"/>
  <c r="AF16" i="48"/>
  <c r="EH10" i="48"/>
  <c r="AM11" i="48"/>
  <c r="Q10" i="48"/>
  <c r="S10" i="48" s="1"/>
  <c r="T13" i="48"/>
  <c r="DL14" i="48"/>
  <c r="X10" i="48"/>
  <c r="AR10" i="48"/>
  <c r="BR10" i="48"/>
  <c r="Q13" i="48"/>
  <c r="S13" i="48" s="1"/>
  <c r="X14" i="48"/>
  <c r="G10" i="48"/>
  <c r="AM10" i="48"/>
  <c r="CW10" i="48"/>
  <c r="Q12" i="48"/>
  <c r="S12" i="48" s="1"/>
  <c r="BU12" i="48"/>
  <c r="DL12" i="48"/>
  <c r="X13" i="48"/>
  <c r="S14" i="48"/>
  <c r="R16" i="48"/>
  <c r="V16" i="48"/>
  <c r="DL13" i="48"/>
  <c r="Q11" i="48"/>
  <c r="S11" i="48" s="1"/>
  <c r="K16" i="48" l="1"/>
  <c r="I13" i="48"/>
  <c r="I14" i="48"/>
  <c r="BU16" i="48"/>
  <c r="X16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O16" i="48"/>
  <c r="DL16" i="48"/>
  <c r="T16" i="48"/>
  <c r="N14" i="48"/>
  <c r="M14" i="48"/>
  <c r="BT10" i="48"/>
  <c r="F10" i="48"/>
  <c r="N16" i="48" l="1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<sst xmlns="http://schemas.openxmlformats.org/spreadsheetml/2006/main" count="194" uniqueCount="67">
  <si>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</si>
  <si>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</si>
  <si>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</si>
  <si>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</si>
  <si>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</si>
  <si>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</si>
  <si>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</si>
  <si>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</si>
  <si>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</si>
  <si>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</si>
  <si>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</si>
  <si>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</si>
  <si>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</si>
  <si>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</si>
  <si>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</si>
  <si>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</si>
  <si>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</si>
  <si>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</si>
  <si>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</si>
  <si>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</si>
  <si>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</si>
  <si>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</si>
  <si>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</si>
  <si>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</si>
  <si>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</si>
  <si>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</si>
  <si>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</si>
  <si>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</si>
  <si>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</si>
  <si>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</si>
  <si>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</si>
  <si>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</si>
  <si>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</si>
  <si>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</si>
  <si>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</si>
  <si>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</si>
  <si>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</si>
  <si>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</si>
  <si>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</si>
  <si>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</si>
  <si>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</si>
  <si>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</si>
  <si>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</si>
  <si>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</si>
  <si>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</si>
  <si>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</si>
  <si>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</si>
  <si>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</si>
  <si>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</si>
  <si>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</si>
  <si>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</si>
  <si>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</si>
  <si>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</si>
  <si>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</si>
  <si>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</si>
  <si>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</si>
  <si>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</si>
  <si>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</si>
  <si>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</si>
  <si>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</si>
  <si>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</si>
  <si>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</si>
  <si>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</si>
  <si>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</si>
  <si>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 ամիս)  </t>
  </si>
  <si>
    <t xml:space="preserve">փաստ  (9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</si>
  <si>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սեպտեմբերի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</si>
</sst>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5"/>
  <sheetViews>
    <sheetView tabSelected="1" zoomScale="55" zoomScaleNormal="55" zoomScaleSheetLayoutView="40" workbookViewId="0">
      <pane xSplit="2" ySplit="9" topLeftCell="C10" activePane="bottomRight" state="frozen"/>
      <selection pane="topRight"/>
      <selection pane="bottomLeft"/>
      <selection pane="bottomRight" activeCell="A18" sqref="A18:XFD2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9.710937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6.14062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15.8554687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7"/>
      <c r="DH1" s="107"/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7"/>
      <c r="DT1" s="107"/>
      <c r="DU1" s="107"/>
      <c r="DV1" s="107"/>
      <c r="DW1" s="107"/>
      <c r="DX1" s="107"/>
      <c r="DY1" s="107"/>
      <c r="DZ1" s="107"/>
      <c r="EA1" s="107"/>
      <c r="EB1" s="107"/>
      <c r="EC1" s="107"/>
      <c r="ED1" s="107"/>
      <c r="EE1" s="107"/>
      <c r="EF1" s="107"/>
      <c r="EG1" s="107"/>
      <c r="EH1" s="107"/>
      <c r="EI1" s="10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08" t="s">
        <v>66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09"/>
      <c r="M3" s="109"/>
      <c r="N3" s="109"/>
      <c r="O3" s="109"/>
      <c r="P3" s="10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10" t="s">
        <v>1</v>
      </c>
      <c r="CV3" s="11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11" t="s">
        <v>2</v>
      </c>
      <c r="B4" s="114" t="s">
        <v>3</v>
      </c>
      <c r="C4" s="117" t="s">
        <v>4</v>
      </c>
      <c r="D4" s="117" t="s">
        <v>5</v>
      </c>
      <c r="E4" s="120" t="s">
        <v>6</v>
      </c>
      <c r="F4" s="121"/>
      <c r="G4" s="121"/>
      <c r="H4" s="121"/>
      <c r="I4" s="122"/>
      <c r="J4" s="129" t="s">
        <v>7</v>
      </c>
      <c r="K4" s="130"/>
      <c r="L4" s="130"/>
      <c r="M4" s="130"/>
      <c r="N4" s="130"/>
      <c r="O4" s="131"/>
      <c r="P4" s="138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40"/>
      <c r="DJ4" s="67" t="s">
        <v>8</v>
      </c>
      <c r="DK4" s="141" t="s">
        <v>9</v>
      </c>
      <c r="DL4" s="142"/>
      <c r="DM4" s="143"/>
      <c r="DN4" s="150" t="s">
        <v>10</v>
      </c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67" t="s">
        <v>11</v>
      </c>
      <c r="EG4" s="151" t="s">
        <v>12</v>
      </c>
      <c r="EH4" s="152"/>
      <c r="EI4" s="153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12"/>
      <c r="B5" s="115"/>
      <c r="C5" s="118"/>
      <c r="D5" s="118"/>
      <c r="E5" s="123"/>
      <c r="F5" s="124"/>
      <c r="G5" s="124"/>
      <c r="H5" s="124"/>
      <c r="I5" s="125"/>
      <c r="J5" s="132"/>
      <c r="K5" s="133"/>
      <c r="L5" s="133"/>
      <c r="M5" s="133"/>
      <c r="N5" s="133"/>
      <c r="O5" s="134"/>
      <c r="P5" s="160" t="s">
        <v>13</v>
      </c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2"/>
      <c r="BB5" s="163" t="s">
        <v>14</v>
      </c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73" t="s">
        <v>15</v>
      </c>
      <c r="BO5" s="74"/>
      <c r="BP5" s="74"/>
      <c r="BQ5" s="164" t="s">
        <v>16</v>
      </c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6"/>
      <c r="CH5" s="93" t="s">
        <v>17</v>
      </c>
      <c r="CI5" s="92"/>
      <c r="CJ5" s="92"/>
      <c r="CK5" s="92"/>
      <c r="CL5" s="92"/>
      <c r="CM5" s="92"/>
      <c r="CN5" s="92"/>
      <c r="CO5" s="92"/>
      <c r="CP5" s="94"/>
      <c r="CQ5" s="164" t="s">
        <v>18</v>
      </c>
      <c r="CR5" s="165"/>
      <c r="CS5" s="165"/>
      <c r="CT5" s="165"/>
      <c r="CU5" s="165"/>
      <c r="CV5" s="165"/>
      <c r="CW5" s="165"/>
      <c r="CX5" s="165"/>
      <c r="CY5" s="165"/>
      <c r="CZ5" s="165"/>
      <c r="DA5" s="163" t="s">
        <v>19</v>
      </c>
      <c r="DB5" s="163"/>
      <c r="DC5" s="163"/>
      <c r="DD5" s="73" t="s">
        <v>20</v>
      </c>
      <c r="DE5" s="74"/>
      <c r="DF5" s="75"/>
      <c r="DG5" s="73" t="s">
        <v>21</v>
      </c>
      <c r="DH5" s="74"/>
      <c r="DI5" s="75"/>
      <c r="DJ5" s="67"/>
      <c r="DK5" s="144"/>
      <c r="DL5" s="145"/>
      <c r="DM5" s="146"/>
      <c r="DN5" s="88"/>
      <c r="DO5" s="88"/>
      <c r="DP5" s="89"/>
      <c r="DQ5" s="89"/>
      <c r="DR5" s="89"/>
      <c r="DS5" s="89"/>
      <c r="DT5" s="73" t="s">
        <v>22</v>
      </c>
      <c r="DU5" s="74"/>
      <c r="DV5" s="75"/>
      <c r="DW5" s="79"/>
      <c r="DX5" s="80"/>
      <c r="DY5" s="80"/>
      <c r="DZ5" s="80"/>
      <c r="EA5" s="80"/>
      <c r="EB5" s="80"/>
      <c r="EC5" s="80"/>
      <c r="ED5" s="80"/>
      <c r="EE5" s="80"/>
      <c r="EF5" s="67"/>
      <c r="EG5" s="154"/>
      <c r="EH5" s="155"/>
      <c r="EI5" s="156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30.5" customHeight="1" x14ac:dyDescent="0.3">
      <c r="A6" s="112"/>
      <c r="B6" s="115"/>
      <c r="C6" s="118"/>
      <c r="D6" s="118"/>
      <c r="E6" s="126"/>
      <c r="F6" s="127"/>
      <c r="G6" s="127"/>
      <c r="H6" s="127"/>
      <c r="I6" s="128"/>
      <c r="J6" s="135"/>
      <c r="K6" s="136"/>
      <c r="L6" s="136"/>
      <c r="M6" s="136"/>
      <c r="N6" s="136"/>
      <c r="O6" s="137"/>
      <c r="P6" s="81" t="s">
        <v>23</v>
      </c>
      <c r="Q6" s="82"/>
      <c r="R6" s="82"/>
      <c r="S6" s="82"/>
      <c r="T6" s="83"/>
      <c r="U6" s="84" t="s">
        <v>24</v>
      </c>
      <c r="V6" s="85"/>
      <c r="W6" s="85"/>
      <c r="X6" s="85"/>
      <c r="Y6" s="86"/>
      <c r="Z6" s="84" t="s">
        <v>25</v>
      </c>
      <c r="AA6" s="85"/>
      <c r="AB6" s="85"/>
      <c r="AC6" s="85"/>
      <c r="AD6" s="86"/>
      <c r="AE6" s="84" t="s">
        <v>26</v>
      </c>
      <c r="AF6" s="85"/>
      <c r="AG6" s="85"/>
      <c r="AH6" s="85"/>
      <c r="AI6" s="86"/>
      <c r="AJ6" s="84" t="s">
        <v>27</v>
      </c>
      <c r="AK6" s="85"/>
      <c r="AL6" s="85"/>
      <c r="AM6" s="85"/>
      <c r="AN6" s="86"/>
      <c r="AO6" s="84" t="s">
        <v>28</v>
      </c>
      <c r="AP6" s="85"/>
      <c r="AQ6" s="85"/>
      <c r="AR6" s="85"/>
      <c r="AS6" s="86"/>
      <c r="AT6" s="84" t="s">
        <v>29</v>
      </c>
      <c r="AU6" s="85"/>
      <c r="AV6" s="85"/>
      <c r="AW6" s="85"/>
      <c r="AX6" s="86"/>
      <c r="AY6" s="87" t="s">
        <v>30</v>
      </c>
      <c r="AZ6" s="87"/>
      <c r="BA6" s="87"/>
      <c r="BB6" s="97" t="s">
        <v>31</v>
      </c>
      <c r="BC6" s="98"/>
      <c r="BD6" s="98"/>
      <c r="BE6" s="97" t="s">
        <v>32</v>
      </c>
      <c r="BF6" s="98"/>
      <c r="BG6" s="99"/>
      <c r="BH6" s="100" t="s">
        <v>33</v>
      </c>
      <c r="BI6" s="101"/>
      <c r="BJ6" s="101"/>
      <c r="BK6" s="102" t="s">
        <v>34</v>
      </c>
      <c r="BL6" s="103"/>
      <c r="BM6" s="103"/>
      <c r="BN6" s="76"/>
      <c r="BO6" s="77"/>
      <c r="BP6" s="77"/>
      <c r="BQ6" s="104" t="s">
        <v>35</v>
      </c>
      <c r="BR6" s="105"/>
      <c r="BS6" s="105"/>
      <c r="BT6" s="105"/>
      <c r="BU6" s="106"/>
      <c r="BV6" s="72" t="s">
        <v>36</v>
      </c>
      <c r="BW6" s="72"/>
      <c r="BX6" s="72"/>
      <c r="BY6" s="72" t="s">
        <v>37</v>
      </c>
      <c r="BZ6" s="72"/>
      <c r="CA6" s="72"/>
      <c r="CB6" s="72" t="s">
        <v>38</v>
      </c>
      <c r="CC6" s="72"/>
      <c r="CD6" s="72"/>
      <c r="CE6" s="72" t="s">
        <v>39</v>
      </c>
      <c r="CF6" s="72"/>
      <c r="CG6" s="72"/>
      <c r="CH6" s="72" t="s">
        <v>40</v>
      </c>
      <c r="CI6" s="72"/>
      <c r="CJ6" s="72"/>
      <c r="CK6" s="93" t="s">
        <v>41</v>
      </c>
      <c r="CL6" s="92"/>
      <c r="CM6" s="92"/>
      <c r="CN6" s="72" t="s">
        <v>42</v>
      </c>
      <c r="CO6" s="72"/>
      <c r="CP6" s="72"/>
      <c r="CQ6" s="90" t="s">
        <v>43</v>
      </c>
      <c r="CR6" s="91"/>
      <c r="CS6" s="92"/>
      <c r="CT6" s="93" t="s">
        <v>44</v>
      </c>
      <c r="CU6" s="92"/>
      <c r="CV6" s="92"/>
      <c r="CW6" s="94"/>
      <c r="CX6" s="93" t="s">
        <v>45</v>
      </c>
      <c r="CY6" s="92"/>
      <c r="CZ6" s="92"/>
      <c r="DA6" s="163"/>
      <c r="DB6" s="163"/>
      <c r="DC6" s="163"/>
      <c r="DD6" s="76"/>
      <c r="DE6" s="77"/>
      <c r="DF6" s="78"/>
      <c r="DG6" s="76"/>
      <c r="DH6" s="77"/>
      <c r="DI6" s="78"/>
      <c r="DJ6" s="67"/>
      <c r="DK6" s="147"/>
      <c r="DL6" s="148"/>
      <c r="DM6" s="149"/>
      <c r="DN6" s="73" t="s">
        <v>46</v>
      </c>
      <c r="DO6" s="74"/>
      <c r="DP6" s="75"/>
      <c r="DQ6" s="73" t="s">
        <v>47</v>
      </c>
      <c r="DR6" s="74"/>
      <c r="DS6" s="75"/>
      <c r="DT6" s="76"/>
      <c r="DU6" s="77"/>
      <c r="DV6" s="78"/>
      <c r="DW6" s="73" t="s">
        <v>48</v>
      </c>
      <c r="DX6" s="74"/>
      <c r="DY6" s="75"/>
      <c r="DZ6" s="73" t="s">
        <v>49</v>
      </c>
      <c r="EA6" s="74"/>
      <c r="EB6" s="75"/>
      <c r="EC6" s="95" t="s">
        <v>50</v>
      </c>
      <c r="ED6" s="96"/>
      <c r="EE6" s="96"/>
      <c r="EF6" s="67"/>
      <c r="EG6" s="157"/>
      <c r="EH6" s="158"/>
      <c r="EI6" s="159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12"/>
      <c r="B7" s="115"/>
      <c r="C7" s="118"/>
      <c r="D7" s="118"/>
      <c r="E7" s="66" t="s">
        <v>51</v>
      </c>
      <c r="F7" s="64" t="s">
        <v>52</v>
      </c>
      <c r="G7" s="65" t="s">
        <v>64</v>
      </c>
      <c r="H7" s="69" t="s">
        <v>53</v>
      </c>
      <c r="I7" s="71" t="s">
        <v>54</v>
      </c>
      <c r="J7" s="66" t="s">
        <v>51</v>
      </c>
      <c r="K7" s="62" t="s">
        <v>52</v>
      </c>
      <c r="L7" s="60" t="s">
        <v>64</v>
      </c>
      <c r="M7" s="69" t="s">
        <v>55</v>
      </c>
      <c r="N7" s="69" t="s">
        <v>53</v>
      </c>
      <c r="O7" s="71" t="s">
        <v>54</v>
      </c>
      <c r="P7" s="66" t="s">
        <v>51</v>
      </c>
      <c r="Q7" s="64" t="s">
        <v>52</v>
      </c>
      <c r="R7" s="65" t="s">
        <v>64</v>
      </c>
      <c r="S7" s="69" t="s">
        <v>53</v>
      </c>
      <c r="T7" s="71" t="s">
        <v>54</v>
      </c>
      <c r="U7" s="66" t="s">
        <v>51</v>
      </c>
      <c r="V7" s="64" t="s">
        <v>52</v>
      </c>
      <c r="W7" s="65" t="s">
        <v>64</v>
      </c>
      <c r="X7" s="69" t="s">
        <v>53</v>
      </c>
      <c r="Y7" s="71" t="s">
        <v>54</v>
      </c>
      <c r="Z7" s="66" t="s">
        <v>51</v>
      </c>
      <c r="AA7" s="64" t="s">
        <v>52</v>
      </c>
      <c r="AB7" s="65" t="s">
        <v>64</v>
      </c>
      <c r="AC7" s="69" t="s">
        <v>53</v>
      </c>
      <c r="AD7" s="71" t="s">
        <v>54</v>
      </c>
      <c r="AE7" s="66" t="s">
        <v>51</v>
      </c>
      <c r="AF7" s="64" t="s">
        <v>52</v>
      </c>
      <c r="AG7" s="65" t="s">
        <v>64</v>
      </c>
      <c r="AH7" s="69" t="s">
        <v>53</v>
      </c>
      <c r="AI7" s="71" t="s">
        <v>54</v>
      </c>
      <c r="AJ7" s="66" t="s">
        <v>51</v>
      </c>
      <c r="AK7" s="64" t="s">
        <v>52</v>
      </c>
      <c r="AL7" s="65" t="s">
        <v>64</v>
      </c>
      <c r="AM7" s="69" t="s">
        <v>53</v>
      </c>
      <c r="AN7" s="65" t="s">
        <v>54</v>
      </c>
      <c r="AO7" s="66" t="s">
        <v>51</v>
      </c>
      <c r="AP7" s="64" t="s">
        <v>52</v>
      </c>
      <c r="AQ7" s="65" t="s">
        <v>64</v>
      </c>
      <c r="AR7" s="69" t="s">
        <v>53</v>
      </c>
      <c r="AS7" s="14"/>
      <c r="AT7" s="66" t="s">
        <v>51</v>
      </c>
      <c r="AU7" s="64" t="s">
        <v>52</v>
      </c>
      <c r="AV7" s="65" t="s">
        <v>64</v>
      </c>
      <c r="AW7" s="70" t="s">
        <v>53</v>
      </c>
      <c r="AX7" s="65" t="s">
        <v>54</v>
      </c>
      <c r="AY7" s="66" t="s">
        <v>51</v>
      </c>
      <c r="AZ7" s="64" t="s">
        <v>52</v>
      </c>
      <c r="BA7" s="65" t="s">
        <v>64</v>
      </c>
      <c r="BB7" s="66" t="s">
        <v>51</v>
      </c>
      <c r="BC7" s="64" t="s">
        <v>52</v>
      </c>
      <c r="BD7" s="65" t="s">
        <v>64</v>
      </c>
      <c r="BE7" s="66" t="s">
        <v>51</v>
      </c>
      <c r="BF7" s="64" t="s">
        <v>52</v>
      </c>
      <c r="BG7" s="65" t="s">
        <v>64</v>
      </c>
      <c r="BH7" s="66" t="s">
        <v>51</v>
      </c>
      <c r="BI7" s="64" t="s">
        <v>52</v>
      </c>
      <c r="BJ7" s="65" t="s">
        <v>64</v>
      </c>
      <c r="BK7" s="66" t="s">
        <v>51</v>
      </c>
      <c r="BL7" s="64" t="s">
        <v>52</v>
      </c>
      <c r="BM7" s="65" t="s">
        <v>65</v>
      </c>
      <c r="BN7" s="66" t="s">
        <v>51</v>
      </c>
      <c r="BO7" s="64" t="s">
        <v>52</v>
      </c>
      <c r="BP7" s="65" t="s">
        <v>64</v>
      </c>
      <c r="BQ7" s="66" t="s">
        <v>51</v>
      </c>
      <c r="BR7" s="64" t="s">
        <v>52</v>
      </c>
      <c r="BS7" s="65" t="s">
        <v>64</v>
      </c>
      <c r="BT7" s="69" t="s">
        <v>53</v>
      </c>
      <c r="BU7" s="65" t="s">
        <v>54</v>
      </c>
      <c r="BV7" s="66" t="s">
        <v>51</v>
      </c>
      <c r="BW7" s="64" t="s">
        <v>52</v>
      </c>
      <c r="BX7" s="65" t="s">
        <v>64</v>
      </c>
      <c r="BY7" s="66" t="s">
        <v>51</v>
      </c>
      <c r="BZ7" s="64" t="s">
        <v>52</v>
      </c>
      <c r="CA7" s="65" t="s">
        <v>64</v>
      </c>
      <c r="CB7" s="66" t="s">
        <v>51</v>
      </c>
      <c r="CC7" s="64" t="s">
        <v>52</v>
      </c>
      <c r="CD7" s="65" t="s">
        <v>64</v>
      </c>
      <c r="CE7" s="66" t="s">
        <v>51</v>
      </c>
      <c r="CF7" s="64" t="s">
        <v>52</v>
      </c>
      <c r="CG7" s="65" t="s">
        <v>64</v>
      </c>
      <c r="CH7" s="66" t="s">
        <v>51</v>
      </c>
      <c r="CI7" s="64" t="s">
        <v>52</v>
      </c>
      <c r="CJ7" s="65" t="s">
        <v>64</v>
      </c>
      <c r="CK7" s="66" t="s">
        <v>51</v>
      </c>
      <c r="CL7" s="64" t="s">
        <v>52</v>
      </c>
      <c r="CM7" s="65" t="s">
        <v>64</v>
      </c>
      <c r="CN7" s="66" t="s">
        <v>51</v>
      </c>
      <c r="CO7" s="64" t="s">
        <v>52</v>
      </c>
      <c r="CP7" s="65" t="s">
        <v>64</v>
      </c>
      <c r="CQ7" s="66" t="s">
        <v>51</v>
      </c>
      <c r="CR7" s="64" t="s">
        <v>52</v>
      </c>
      <c r="CS7" s="65" t="s">
        <v>64</v>
      </c>
      <c r="CT7" s="66" t="s">
        <v>51</v>
      </c>
      <c r="CU7" s="64" t="s">
        <v>52</v>
      </c>
      <c r="CV7" s="65" t="s">
        <v>64</v>
      </c>
      <c r="CW7" s="69" t="s">
        <v>53</v>
      </c>
      <c r="CX7" s="66" t="s">
        <v>51</v>
      </c>
      <c r="CY7" s="64" t="s">
        <v>52</v>
      </c>
      <c r="CZ7" s="65" t="s">
        <v>64</v>
      </c>
      <c r="DA7" s="66" t="s">
        <v>51</v>
      </c>
      <c r="DB7" s="64" t="s">
        <v>52</v>
      </c>
      <c r="DC7" s="65" t="s">
        <v>64</v>
      </c>
      <c r="DD7" s="66" t="s">
        <v>51</v>
      </c>
      <c r="DE7" s="64" t="s">
        <v>52</v>
      </c>
      <c r="DF7" s="65" t="s">
        <v>64</v>
      </c>
      <c r="DG7" s="66" t="s">
        <v>51</v>
      </c>
      <c r="DH7" s="64" t="s">
        <v>52</v>
      </c>
      <c r="DI7" s="65" t="s">
        <v>64</v>
      </c>
      <c r="DJ7" s="68" t="s">
        <v>56</v>
      </c>
      <c r="DK7" s="66" t="s">
        <v>51</v>
      </c>
      <c r="DL7" s="64" t="s">
        <v>52</v>
      </c>
      <c r="DM7" s="65" t="s">
        <v>64</v>
      </c>
      <c r="DN7" s="66" t="s">
        <v>51</v>
      </c>
      <c r="DO7" s="64" t="s">
        <v>52</v>
      </c>
      <c r="DP7" s="65" t="s">
        <v>64</v>
      </c>
      <c r="DQ7" s="66" t="s">
        <v>51</v>
      </c>
      <c r="DR7" s="64" t="s">
        <v>52</v>
      </c>
      <c r="DS7" s="65" t="s">
        <v>64</v>
      </c>
      <c r="DT7" s="66" t="s">
        <v>51</v>
      </c>
      <c r="DU7" s="64" t="s">
        <v>52</v>
      </c>
      <c r="DV7" s="65" t="s">
        <v>64</v>
      </c>
      <c r="DW7" s="66" t="s">
        <v>51</v>
      </c>
      <c r="DX7" s="64" t="s">
        <v>52</v>
      </c>
      <c r="DY7" s="65" t="s">
        <v>64</v>
      </c>
      <c r="DZ7" s="66" t="s">
        <v>51</v>
      </c>
      <c r="EA7" s="64" t="s">
        <v>52</v>
      </c>
      <c r="EB7" s="65" t="s">
        <v>64</v>
      </c>
      <c r="EC7" s="66" t="s">
        <v>51</v>
      </c>
      <c r="ED7" s="64" t="s">
        <v>52</v>
      </c>
      <c r="EE7" s="65" t="s">
        <v>64</v>
      </c>
      <c r="EF7" s="67" t="s">
        <v>56</v>
      </c>
      <c r="EG7" s="66" t="s">
        <v>51</v>
      </c>
      <c r="EH7" s="64" t="s">
        <v>52</v>
      </c>
      <c r="EI7" s="65" t="s">
        <v>64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13"/>
      <c r="B8" s="116"/>
      <c r="C8" s="119"/>
      <c r="D8" s="119"/>
      <c r="E8" s="66"/>
      <c r="F8" s="64"/>
      <c r="G8" s="65"/>
      <c r="H8" s="69"/>
      <c r="I8" s="71"/>
      <c r="J8" s="66"/>
      <c r="K8" s="63"/>
      <c r="L8" s="61"/>
      <c r="M8" s="69"/>
      <c r="N8" s="69"/>
      <c r="O8" s="71"/>
      <c r="P8" s="66"/>
      <c r="Q8" s="64"/>
      <c r="R8" s="65"/>
      <c r="S8" s="69"/>
      <c r="T8" s="71"/>
      <c r="U8" s="66"/>
      <c r="V8" s="64"/>
      <c r="W8" s="65"/>
      <c r="X8" s="69"/>
      <c r="Y8" s="71"/>
      <c r="Z8" s="66"/>
      <c r="AA8" s="64"/>
      <c r="AB8" s="65"/>
      <c r="AC8" s="69"/>
      <c r="AD8" s="71"/>
      <c r="AE8" s="66"/>
      <c r="AF8" s="64"/>
      <c r="AG8" s="65"/>
      <c r="AH8" s="69"/>
      <c r="AI8" s="71"/>
      <c r="AJ8" s="66"/>
      <c r="AK8" s="64"/>
      <c r="AL8" s="65"/>
      <c r="AM8" s="69"/>
      <c r="AN8" s="65"/>
      <c r="AO8" s="66"/>
      <c r="AP8" s="64"/>
      <c r="AQ8" s="65"/>
      <c r="AR8" s="69"/>
      <c r="AS8" s="59" t="s">
        <v>54</v>
      </c>
      <c r="AT8" s="66"/>
      <c r="AU8" s="64"/>
      <c r="AV8" s="65"/>
      <c r="AW8" s="70"/>
      <c r="AX8" s="65"/>
      <c r="AY8" s="66"/>
      <c r="AZ8" s="64"/>
      <c r="BA8" s="65"/>
      <c r="BB8" s="66"/>
      <c r="BC8" s="64"/>
      <c r="BD8" s="65"/>
      <c r="BE8" s="66"/>
      <c r="BF8" s="64"/>
      <c r="BG8" s="65"/>
      <c r="BH8" s="66"/>
      <c r="BI8" s="64"/>
      <c r="BJ8" s="65"/>
      <c r="BK8" s="66"/>
      <c r="BL8" s="64"/>
      <c r="BM8" s="65"/>
      <c r="BN8" s="66"/>
      <c r="BO8" s="64"/>
      <c r="BP8" s="65"/>
      <c r="BQ8" s="66"/>
      <c r="BR8" s="64"/>
      <c r="BS8" s="65"/>
      <c r="BT8" s="69"/>
      <c r="BU8" s="65"/>
      <c r="BV8" s="66"/>
      <c r="BW8" s="64"/>
      <c r="BX8" s="65"/>
      <c r="BY8" s="66"/>
      <c r="BZ8" s="64"/>
      <c r="CA8" s="65"/>
      <c r="CB8" s="66"/>
      <c r="CC8" s="64"/>
      <c r="CD8" s="65"/>
      <c r="CE8" s="66"/>
      <c r="CF8" s="64"/>
      <c r="CG8" s="65"/>
      <c r="CH8" s="66"/>
      <c r="CI8" s="64"/>
      <c r="CJ8" s="65"/>
      <c r="CK8" s="66"/>
      <c r="CL8" s="64"/>
      <c r="CM8" s="65"/>
      <c r="CN8" s="66"/>
      <c r="CO8" s="64"/>
      <c r="CP8" s="65"/>
      <c r="CQ8" s="66"/>
      <c r="CR8" s="64"/>
      <c r="CS8" s="65"/>
      <c r="CT8" s="66"/>
      <c r="CU8" s="64"/>
      <c r="CV8" s="65"/>
      <c r="CW8" s="69"/>
      <c r="CX8" s="66"/>
      <c r="CY8" s="64"/>
      <c r="CZ8" s="65"/>
      <c r="DA8" s="66"/>
      <c r="DB8" s="64"/>
      <c r="DC8" s="65"/>
      <c r="DD8" s="66"/>
      <c r="DE8" s="64"/>
      <c r="DF8" s="65"/>
      <c r="DG8" s="66"/>
      <c r="DH8" s="64"/>
      <c r="DI8" s="65"/>
      <c r="DJ8" s="68"/>
      <c r="DK8" s="66"/>
      <c r="DL8" s="64"/>
      <c r="DM8" s="65"/>
      <c r="DN8" s="66"/>
      <c r="DO8" s="64"/>
      <c r="DP8" s="65"/>
      <c r="DQ8" s="66"/>
      <c r="DR8" s="64"/>
      <c r="DS8" s="65"/>
      <c r="DT8" s="66"/>
      <c r="DU8" s="64"/>
      <c r="DV8" s="65"/>
      <c r="DW8" s="66"/>
      <c r="DX8" s="64"/>
      <c r="DY8" s="65"/>
      <c r="DZ8" s="66"/>
      <c r="EA8" s="64"/>
      <c r="EB8" s="65"/>
      <c r="EC8" s="66"/>
      <c r="ED8" s="64"/>
      <c r="EE8" s="65"/>
      <c r="EF8" s="67"/>
      <c r="EG8" s="66"/>
      <c r="EH8" s="64"/>
      <c r="EI8" s="6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4430570.4000000004</v>
      </c>
      <c r="G10" s="36">
        <f t="shared" si="0"/>
        <v>2720587.6916999999</v>
      </c>
      <c r="H10" s="36">
        <f>+G10/F10*100</f>
        <v>61.40490830932287</v>
      </c>
      <c r="I10" s="36">
        <f>G10/E10*100</f>
        <v>46.053681231992158</v>
      </c>
      <c r="J10" s="37">
        <f>U10+Z10+AJ10+AO10+AT10+AY10+BN10+BV10+BY10+CB10+CE10+CH10+CN10+CQ10+CX10+DA10+DG10+AE10</f>
        <v>525972.29999999981</v>
      </c>
      <c r="K10" s="38">
        <f t="shared" ref="K10:L14" si="1">V10+AA10+AK10+AP10+AU10+AZ10+BO10+BW10+BZ10+CC10+CF10+CI10+CO10+CR10+CY10+DB10+DH10+AF10</f>
        <v>394479.22499999986</v>
      </c>
      <c r="L10" s="38">
        <f t="shared" si="1"/>
        <v>328018.63770000055</v>
      </c>
      <c r="M10" s="38">
        <f>+L10-K10</f>
        <v>-66460.587299999315</v>
      </c>
      <c r="N10" s="38">
        <f>+L10/K10*100</f>
        <v>83.152322584288356</v>
      </c>
      <c r="O10" s="38">
        <f>L10/J10*100</f>
        <v>62.36424193821626</v>
      </c>
      <c r="P10" s="37">
        <f t="shared" ref="P10:R14" si="2">U10+Z10+AE10</f>
        <v>91434.599999999802</v>
      </c>
      <c r="Q10" s="38">
        <f t="shared" si="2"/>
        <v>68575.949999999852</v>
      </c>
      <c r="R10" s="38">
        <f t="shared" si="2"/>
        <v>46785.762400000538</v>
      </c>
      <c r="S10" s="38">
        <f>+R10/Q10*100</f>
        <v>68.224738264654945</v>
      </c>
      <c r="T10" s="39">
        <f>R10/P10*100</f>
        <v>51.168553698491202</v>
      </c>
      <c r="U10" s="37">
        <v>17038.8</v>
      </c>
      <c r="V10" s="40">
        <f>+U10/12*9</f>
        <v>12779.099999999999</v>
      </c>
      <c r="W10" s="40">
        <v>1381.4290000000001</v>
      </c>
      <c r="X10" s="40">
        <f>+W10/V10*100</f>
        <v>10.810064871548077</v>
      </c>
      <c r="Y10" s="40">
        <f t="shared" ref="Y10:Y16" si="3">W10/U10*100</f>
        <v>8.1075486536610555</v>
      </c>
      <c r="Z10" s="37">
        <v>2783.5</v>
      </c>
      <c r="AA10" s="40">
        <f>+Z10/12*9</f>
        <v>2087.625</v>
      </c>
      <c r="AB10" s="40">
        <v>12516.27</v>
      </c>
      <c r="AC10" s="40">
        <f t="shared" ref="AC10:AC16" si="4">+AB10/AA10*100</f>
        <v>599.54589545536192</v>
      </c>
      <c r="AD10" s="40">
        <f>+AB10/Z10*100</f>
        <v>449.65942159152144</v>
      </c>
      <c r="AE10" s="37">
        <v>71612.299999999799</v>
      </c>
      <c r="AF10" s="40">
        <f>+AE10/12*9</f>
        <v>53709.224999999853</v>
      </c>
      <c r="AG10" s="40">
        <v>32888.063400000538</v>
      </c>
      <c r="AH10" s="40">
        <f>+AG10/AF10*100</f>
        <v>61.233546751048131</v>
      </c>
      <c r="AI10" s="40">
        <f>AG10/AE10*100</f>
        <v>45.9251600632861</v>
      </c>
      <c r="AJ10" s="37">
        <v>190281.4</v>
      </c>
      <c r="AK10" s="40">
        <f>+AJ10/12*9</f>
        <v>142711.04999999999</v>
      </c>
      <c r="AL10" s="40">
        <v>116876.38499999999</v>
      </c>
      <c r="AM10" s="40">
        <f>+AL10/AK10*100</f>
        <v>81.897221693765132</v>
      </c>
      <c r="AN10" s="40">
        <f>AL10/AJ10*100</f>
        <v>61.422916270323846</v>
      </c>
      <c r="AO10" s="37">
        <v>6474</v>
      </c>
      <c r="AP10" s="40">
        <f>+AO10/12*9</f>
        <v>4855.5</v>
      </c>
      <c r="AQ10" s="40">
        <v>5161.741</v>
      </c>
      <c r="AR10" s="40">
        <f>+AQ10/AP10*100</f>
        <v>106.30709504685407</v>
      </c>
      <c r="AS10" s="40">
        <f>AQ10/AO10*100</f>
        <v>79.730321285140562</v>
      </c>
      <c r="AT10" s="37">
        <v>7600</v>
      </c>
      <c r="AU10" s="40">
        <f>+AT10/12*9</f>
        <v>5700</v>
      </c>
      <c r="AV10" s="40">
        <v>6873</v>
      </c>
      <c r="AW10" s="40">
        <f>+AV10/AU10*100</f>
        <v>120.57894736842105</v>
      </c>
      <c r="AX10" s="40">
        <f>AV10/AT10*100</f>
        <v>90.434210526315795</v>
      </c>
      <c r="AY10" s="37">
        <v>0</v>
      </c>
      <c r="AZ10" s="40">
        <f>+AY10/12*9</f>
        <v>0</v>
      </c>
      <c r="BA10" s="40">
        <v>0</v>
      </c>
      <c r="BB10" s="37">
        <v>0</v>
      </c>
      <c r="BC10" s="40">
        <f>+BB10/12*9</f>
        <v>0</v>
      </c>
      <c r="BD10" s="40">
        <v>0</v>
      </c>
      <c r="BE10" s="37">
        <v>2049380.6</v>
      </c>
      <c r="BF10" s="40">
        <f>+BE10/12*9</f>
        <v>1537035.4500000002</v>
      </c>
      <c r="BG10" s="40">
        <v>1537035.5</v>
      </c>
      <c r="BH10" s="37">
        <v>3703.9</v>
      </c>
      <c r="BI10" s="40">
        <f>+BH10/12*9</f>
        <v>2777.9250000000002</v>
      </c>
      <c r="BJ10" s="40">
        <v>2609.9</v>
      </c>
      <c r="BK10" s="37">
        <v>0</v>
      </c>
      <c r="BL10" s="40">
        <f>+BK10/12*9</f>
        <v>0</v>
      </c>
      <c r="BM10" s="40">
        <v>0</v>
      </c>
      <c r="BN10" s="37">
        <v>0</v>
      </c>
      <c r="BO10" s="40">
        <f>+BN10/12*9</f>
        <v>0</v>
      </c>
      <c r="BP10" s="40">
        <v>0</v>
      </c>
      <c r="BQ10" s="37">
        <f t="shared" ref="BQ10:BS14" si="5">BV10+BY10+CB10+CE10</f>
        <v>170166.9</v>
      </c>
      <c r="BR10" s="40">
        <f t="shared" si="5"/>
        <v>127625.175</v>
      </c>
      <c r="BS10" s="40">
        <f>BX10+CA10+CD10+CG10</f>
        <v>111012.0799</v>
      </c>
      <c r="BT10" s="40">
        <f>+BS10/BR10*100</f>
        <v>86.982901218352879</v>
      </c>
      <c r="BU10" s="40">
        <f>BS10/BQ10*100</f>
        <v>65.237175913764673</v>
      </c>
      <c r="BV10" s="37">
        <v>108156.5</v>
      </c>
      <c r="BW10" s="40">
        <f>+BV10/12*9</f>
        <v>81117.375</v>
      </c>
      <c r="BX10" s="40">
        <v>52249.4159</v>
      </c>
      <c r="BY10" s="37">
        <v>36486.400000000001</v>
      </c>
      <c r="BZ10" s="40">
        <f>+BY10/12*9</f>
        <v>27364.799999999999</v>
      </c>
      <c r="CA10" s="40">
        <v>37523.027999999998</v>
      </c>
      <c r="CB10" s="37">
        <v>0</v>
      </c>
      <c r="CC10" s="40">
        <f>+CB10/12*9</f>
        <v>0</v>
      </c>
      <c r="CD10" s="40">
        <v>0</v>
      </c>
      <c r="CE10" s="37">
        <v>25524</v>
      </c>
      <c r="CF10" s="40">
        <f>+CE10/12*9</f>
        <v>19143</v>
      </c>
      <c r="CG10" s="40">
        <v>21239.635999999999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+CK10/12*9</f>
        <v>1670.3999999999999</v>
      </c>
      <c r="CM10" s="40">
        <v>1559.44</v>
      </c>
      <c r="CN10" s="37">
        <v>0</v>
      </c>
      <c r="CO10" s="40">
        <f>+CN10/12*9</f>
        <v>0</v>
      </c>
      <c r="CP10" s="40">
        <v>0</v>
      </c>
      <c r="CQ10" s="37">
        <v>50015.4</v>
      </c>
      <c r="CR10" s="40">
        <f>+CQ10/12*9</f>
        <v>37511.549999999996</v>
      </c>
      <c r="CS10" s="40">
        <v>25521.5065</v>
      </c>
      <c r="CT10" s="37">
        <v>28165.4</v>
      </c>
      <c r="CU10" s="40">
        <f>+CT10/12*9</f>
        <v>21124.050000000003</v>
      </c>
      <c r="CV10" s="40">
        <v>10800.9365</v>
      </c>
      <c r="CW10" s="40">
        <f>+CV10/CU10*100</f>
        <v>51.130992873052271</v>
      </c>
      <c r="CX10" s="35">
        <v>0</v>
      </c>
      <c r="CY10" s="40">
        <f>+CX10/12*9</f>
        <v>0</v>
      </c>
      <c r="CZ10" s="34">
        <v>5464.4939999999997</v>
      </c>
      <c r="DA10" s="35">
        <v>0</v>
      </c>
      <c r="DB10" s="40">
        <f>+DA10/12*9</f>
        <v>0</v>
      </c>
      <c r="DC10" s="34">
        <v>300</v>
      </c>
      <c r="DD10" s="35">
        <v>0</v>
      </c>
      <c r="DE10" s="40">
        <f>+DD10/12*9</f>
        <v>0</v>
      </c>
      <c r="DF10" s="34">
        <v>0</v>
      </c>
      <c r="DG10" s="35">
        <v>10000</v>
      </c>
      <c r="DH10" s="40">
        <f>+DG10/12*9</f>
        <v>7500</v>
      </c>
      <c r="DI10" s="34">
        <v>10023.668900000001</v>
      </c>
      <c r="DJ10" s="34">
        <v>0</v>
      </c>
      <c r="DK10" s="35">
        <f t="shared" ref="DK10:DM14" si="6">U10+Z10+AJ10+AO10+AT10+AY10+BB10+BE10+BH10+BK10+BN10+BV10+BY10+CB10+CE10+CH10+CK10+CN10+CQ10+CX10+DA10+DD10+DG10+AE10</f>
        <v>2581284</v>
      </c>
      <c r="DL10" s="34">
        <f t="shared" si="6"/>
        <v>1935963</v>
      </c>
      <c r="DM10" s="34">
        <f t="shared" si="6"/>
        <v>1869223.4776999999</v>
      </c>
      <c r="DN10" s="35">
        <v>50000</v>
      </c>
      <c r="DO10" s="40">
        <f>+DN10/12*9</f>
        <v>37500</v>
      </c>
      <c r="DP10" s="34">
        <v>250</v>
      </c>
      <c r="DQ10" s="35">
        <v>3276143.2</v>
      </c>
      <c r="DR10" s="40">
        <f>+DQ10/12*9</f>
        <v>2457107.4000000004</v>
      </c>
      <c r="DS10" s="34">
        <v>851114.21400000004</v>
      </c>
      <c r="DT10" s="35">
        <v>0</v>
      </c>
      <c r="DU10" s="40">
        <f>+DT10/12*9</f>
        <v>0</v>
      </c>
      <c r="DV10" s="34">
        <v>0</v>
      </c>
      <c r="DW10" s="35">
        <v>0</v>
      </c>
      <c r="DX10" s="40">
        <f>+DW10/12*9</f>
        <v>0</v>
      </c>
      <c r="DY10" s="34">
        <v>0</v>
      </c>
      <c r="DZ10" s="35">
        <v>0</v>
      </c>
      <c r="EA10" s="40">
        <f>+DZ10/12*9</f>
        <v>0</v>
      </c>
      <c r="EB10" s="34">
        <v>0</v>
      </c>
      <c r="EC10" s="35">
        <v>752585.2</v>
      </c>
      <c r="ED10" s="40">
        <f>+EC10/12*9</f>
        <v>564438.89999999991</v>
      </c>
      <c r="EE10" s="34">
        <v>175000</v>
      </c>
      <c r="EF10" s="34">
        <v>0</v>
      </c>
      <c r="EG10" s="35">
        <f t="shared" ref="EG10:EH14" si="7">DN10+DQ10+DT10+DW10+DZ10+EC10</f>
        <v>4078728.4000000004</v>
      </c>
      <c r="EH10" s="34">
        <f t="shared" si="7"/>
        <v>3059046.3000000003</v>
      </c>
      <c r="EI10" s="34">
        <f>DP10+DS10+DV10+DY10+EB10+EE10+EF10</f>
        <v>1026364.214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2939196.5109999999</v>
      </c>
      <c r="F11" s="36">
        <f t="shared" si="0"/>
        <v>2204397.38325</v>
      </c>
      <c r="G11" s="36">
        <f t="shared" si="0"/>
        <v>2138664.7604999999</v>
      </c>
      <c r="H11" s="36">
        <f t="shared" ref="H11:H16" si="8">+G11/F11*100</f>
        <v>97.018113737138961</v>
      </c>
      <c r="I11" s="36">
        <f>G11/E11*100</f>
        <v>72.76358530285421</v>
      </c>
      <c r="J11" s="37">
        <f>U11+Z11+AJ11+AO11+AT11+AY11+BN11+BV11+BY11+CB11+CE11+CH11+CN11+CQ11+CX11+DA11+DG11+AE11</f>
        <v>859161.49499999988</v>
      </c>
      <c r="K11" s="38">
        <f t="shared" si="1"/>
        <v>644371.12124999985</v>
      </c>
      <c r="L11" s="38">
        <f t="shared" si="1"/>
        <v>553663.28850000014</v>
      </c>
      <c r="M11" s="38">
        <f>+L11-K11</f>
        <v>-90707.83274999971</v>
      </c>
      <c r="N11" s="38">
        <f>+L11/K11*100</f>
        <v>85.923045003314584</v>
      </c>
      <c r="O11" s="38">
        <f>L11/J11*100</f>
        <v>64.442283752485935</v>
      </c>
      <c r="P11" s="37">
        <f t="shared" si="2"/>
        <v>153870.40000000002</v>
      </c>
      <c r="Q11" s="38">
        <f t="shared" si="2"/>
        <v>115402.8</v>
      </c>
      <c r="R11" s="38">
        <f t="shared" si="2"/>
        <v>77369.723300000056</v>
      </c>
      <c r="S11" s="38">
        <f t="shared" ref="S11:S16" si="9">+R11/Q11*100</f>
        <v>67.043194185929678</v>
      </c>
      <c r="T11" s="39">
        <f>R11/P11*100</f>
        <v>50.282395639447252</v>
      </c>
      <c r="U11" s="37">
        <v>15489.9</v>
      </c>
      <c r="V11" s="40">
        <f t="shared" ref="V11:V14" si="10">+U11/12*9</f>
        <v>11617.425000000001</v>
      </c>
      <c r="W11" s="40">
        <v>6524.8422</v>
      </c>
      <c r="X11" s="40">
        <f t="shared" ref="X11:X16" si="11">+W11/V11*100</f>
        <v>56.164272203177546</v>
      </c>
      <c r="Y11" s="40">
        <f t="shared" si="3"/>
        <v>42.123204152383167</v>
      </c>
      <c r="Z11" s="37">
        <v>35169.9</v>
      </c>
      <c r="AA11" s="40">
        <f t="shared" ref="AA11:AA14" si="12">+Z11/12*9</f>
        <v>26377.425000000003</v>
      </c>
      <c r="AB11" s="40">
        <v>27794.104899999998</v>
      </c>
      <c r="AC11" s="40">
        <f t="shared" si="4"/>
        <v>105.37080439049677</v>
      </c>
      <c r="AD11" s="40">
        <f t="shared" ref="AD11:AD16" si="13">+AB11/Z11*100</f>
        <v>79.028103292872586</v>
      </c>
      <c r="AE11" s="37">
        <v>103210.6</v>
      </c>
      <c r="AF11" s="40">
        <f t="shared" ref="AF11:AF14" si="14">+AE11/12*9</f>
        <v>77407.95</v>
      </c>
      <c r="AG11" s="40">
        <v>43050.776200000058</v>
      </c>
      <c r="AH11" s="40">
        <f>+AG11/AF11*100</f>
        <v>55.615445441973407</v>
      </c>
      <c r="AI11" s="40">
        <f>AG11/AE11*100</f>
        <v>41.711584081480055</v>
      </c>
      <c r="AJ11" s="37">
        <v>391343.6</v>
      </c>
      <c r="AK11" s="40">
        <f t="shared" ref="AK11:AK14" si="15">+AJ11/12*9</f>
        <v>293507.69999999995</v>
      </c>
      <c r="AL11" s="40">
        <v>205566.94510000001</v>
      </c>
      <c r="AM11" s="40">
        <f>+AL11/AK11*100</f>
        <v>70.03800755482736</v>
      </c>
      <c r="AN11" s="40">
        <f>AL11/AJ11*100</f>
        <v>52.528505666120516</v>
      </c>
      <c r="AO11" s="37">
        <v>8600</v>
      </c>
      <c r="AP11" s="40">
        <f t="shared" ref="AP11:AP14" si="16">+AO11/12*9</f>
        <v>6450</v>
      </c>
      <c r="AQ11" s="40">
        <v>7507.0919000000004</v>
      </c>
      <c r="AR11" s="40">
        <f>+AQ11/AP11*100</f>
        <v>116.38902170542636</v>
      </c>
      <c r="AS11" s="40">
        <f>AQ11/AO11*100</f>
        <v>87.291766279069776</v>
      </c>
      <c r="AT11" s="37">
        <v>14000</v>
      </c>
      <c r="AU11" s="40">
        <f t="shared" ref="AU11:AU14" si="17">+AT11/12*9</f>
        <v>10500</v>
      </c>
      <c r="AV11" s="40">
        <v>11766.55</v>
      </c>
      <c r="AW11" s="40">
        <f>+AV11/AU11*100</f>
        <v>112.06238095238095</v>
      </c>
      <c r="AX11" s="40">
        <f>AV11/AT11*100</f>
        <v>84.046785714285704</v>
      </c>
      <c r="AY11" s="37">
        <v>0</v>
      </c>
      <c r="AZ11" s="40">
        <f t="shared" ref="AZ11:AZ14" si="18">+AY11/12*9</f>
        <v>0</v>
      </c>
      <c r="BA11" s="40">
        <v>0</v>
      </c>
      <c r="BB11" s="37">
        <v>0</v>
      </c>
      <c r="BC11" s="40">
        <f t="shared" ref="BC11:BC14" si="19">+BB11/12*9</f>
        <v>0</v>
      </c>
      <c r="BD11" s="40">
        <v>0</v>
      </c>
      <c r="BE11" s="37">
        <v>1819359.7</v>
      </c>
      <c r="BF11" s="40">
        <f t="shared" ref="BF11:BF14" si="20">+BE11/12*9</f>
        <v>1364519.7749999999</v>
      </c>
      <c r="BG11" s="40">
        <v>1364519.7</v>
      </c>
      <c r="BH11" s="37">
        <v>10374.9</v>
      </c>
      <c r="BI11" s="40">
        <f t="shared" ref="BI11:BI14" si="21">+BH11/12*9</f>
        <v>7781.1749999999993</v>
      </c>
      <c r="BJ11" s="40">
        <v>7385.0079999999998</v>
      </c>
      <c r="BK11" s="37">
        <v>0</v>
      </c>
      <c r="BL11" s="40">
        <f t="shared" ref="BL11:BL14" si="22">+BK11/12*9</f>
        <v>0</v>
      </c>
      <c r="BM11" s="40">
        <v>0</v>
      </c>
      <c r="BN11" s="37">
        <v>0</v>
      </c>
      <c r="BO11" s="40">
        <f t="shared" ref="BO11:BO14" si="23">+BN11/12*9</f>
        <v>0</v>
      </c>
      <c r="BP11" s="40">
        <v>0</v>
      </c>
      <c r="BQ11" s="37">
        <f t="shared" si="5"/>
        <v>50009.4</v>
      </c>
      <c r="BR11" s="40">
        <f t="shared" si="5"/>
        <v>37507.049999999996</v>
      </c>
      <c r="BS11" s="40">
        <f t="shared" si="5"/>
        <v>22156.766000000003</v>
      </c>
      <c r="BT11" s="40">
        <f t="shared" ref="BT11:BT16" si="24">+BS11/BR11*100</f>
        <v>59.073603495876128</v>
      </c>
      <c r="BU11" s="40">
        <f>BS11/BQ11*100</f>
        <v>44.305202621907085</v>
      </c>
      <c r="BV11" s="37">
        <v>36432.5</v>
      </c>
      <c r="BW11" s="40">
        <f t="shared" ref="BW11:BW14" si="25">+BV11/12*9</f>
        <v>27324.375</v>
      </c>
      <c r="BX11" s="40">
        <v>9206.9220000000005</v>
      </c>
      <c r="BY11" s="37">
        <v>8818.1</v>
      </c>
      <c r="BZ11" s="40">
        <f t="shared" ref="BZ11:BZ14" si="26">+BY11/12*9</f>
        <v>6613.5750000000007</v>
      </c>
      <c r="CA11" s="40">
        <v>2921.1</v>
      </c>
      <c r="CB11" s="37">
        <v>2000</v>
      </c>
      <c r="CC11" s="40">
        <f t="shared" ref="CC11:CC14" si="27">+CB11/12*9</f>
        <v>1500</v>
      </c>
      <c r="CD11" s="40">
        <v>1759.5440000000001</v>
      </c>
      <c r="CE11" s="37">
        <v>2758.8</v>
      </c>
      <c r="CF11" s="40">
        <f t="shared" ref="CF11:CF14" si="28">+CE11/12*9</f>
        <v>2069.1</v>
      </c>
      <c r="CG11" s="40">
        <v>8269.2000000000007</v>
      </c>
      <c r="CH11" s="37">
        <v>0</v>
      </c>
      <c r="CI11" s="40">
        <f t="shared" ref="CI11:CI14" si="29">+CH11/12*9</f>
        <v>0</v>
      </c>
      <c r="CJ11" s="40">
        <v>0</v>
      </c>
      <c r="CK11" s="37">
        <v>4454.3999999999996</v>
      </c>
      <c r="CL11" s="40">
        <f t="shared" ref="CL11:CL14" si="30">+CK11/12*9</f>
        <v>3340.7999999999997</v>
      </c>
      <c r="CM11" s="40">
        <v>3118.08</v>
      </c>
      <c r="CN11" s="37">
        <v>0</v>
      </c>
      <c r="CO11" s="40">
        <f t="shared" ref="CO11:CO14" si="31">+CN11/12*9</f>
        <v>0</v>
      </c>
      <c r="CP11" s="40">
        <v>0</v>
      </c>
      <c r="CQ11" s="37">
        <v>194247.9</v>
      </c>
      <c r="CR11" s="40">
        <f t="shared" ref="CR11:CR14" si="32">+CQ11/12*9</f>
        <v>145685.92499999999</v>
      </c>
      <c r="CS11" s="40">
        <v>131285.04</v>
      </c>
      <c r="CT11" s="37">
        <v>70137.899999999994</v>
      </c>
      <c r="CU11" s="40">
        <f t="shared" ref="CU11:CU14" si="33">+CT11/12*9</f>
        <v>52603.424999999996</v>
      </c>
      <c r="CV11" s="40">
        <v>42984.629000000001</v>
      </c>
      <c r="CW11" s="40">
        <f t="shared" ref="CW11:CW16" si="34">+CV11/CU11*100</f>
        <v>81.714506232246293</v>
      </c>
      <c r="CX11" s="35">
        <v>8000</v>
      </c>
      <c r="CY11" s="40">
        <f t="shared" ref="CY11:CY14" si="35">+CX11/12*9</f>
        <v>6000</v>
      </c>
      <c r="CZ11" s="34">
        <v>9175.0249999999996</v>
      </c>
      <c r="DA11" s="35">
        <v>1100</v>
      </c>
      <c r="DB11" s="40">
        <f t="shared" ref="DB11:DB14" si="36">+DA11/12*9</f>
        <v>825</v>
      </c>
      <c r="DC11" s="34">
        <v>500</v>
      </c>
      <c r="DD11" s="35">
        <v>4462</v>
      </c>
      <c r="DE11" s="40">
        <f t="shared" ref="DE11:DE14" si="37">+DD11/12*9</f>
        <v>3346.5</v>
      </c>
      <c r="DF11" s="34">
        <v>1870</v>
      </c>
      <c r="DG11" s="35">
        <v>37990.195</v>
      </c>
      <c r="DH11" s="40">
        <f t="shared" ref="DH11:DH14" si="38">+DG11/12*9</f>
        <v>28492.646249999998</v>
      </c>
      <c r="DI11" s="34">
        <v>88336.147200000007</v>
      </c>
      <c r="DJ11" s="34">
        <v>0</v>
      </c>
      <c r="DK11" s="35">
        <f t="shared" si="6"/>
        <v>2697812.4949999996</v>
      </c>
      <c r="DL11" s="34">
        <f t="shared" si="6"/>
        <v>2023359.3712499999</v>
      </c>
      <c r="DM11" s="34">
        <f t="shared" si="6"/>
        <v>1930556.0765</v>
      </c>
      <c r="DN11" s="35">
        <v>0</v>
      </c>
      <c r="DO11" s="40">
        <f t="shared" ref="DO11:DO14" si="39">+DN11/12*9</f>
        <v>0</v>
      </c>
      <c r="DP11" s="34">
        <v>0</v>
      </c>
      <c r="DQ11" s="35">
        <v>237934.016</v>
      </c>
      <c r="DR11" s="40">
        <f t="shared" ref="DR11:DR14" si="40">+DQ11/12*9</f>
        <v>178450.51199999999</v>
      </c>
      <c r="DS11" s="34">
        <v>202714.68400000001</v>
      </c>
      <c r="DT11" s="35">
        <v>0</v>
      </c>
      <c r="DU11" s="40">
        <f t="shared" ref="DU11:DU14" si="41">+DT11/12*9</f>
        <v>0</v>
      </c>
      <c r="DV11" s="34">
        <v>0</v>
      </c>
      <c r="DW11" s="35">
        <v>3450</v>
      </c>
      <c r="DX11" s="40">
        <f t="shared" ref="DX11:DX14" si="42">+DW11/12*9</f>
        <v>2587.5</v>
      </c>
      <c r="DY11" s="34">
        <v>5394</v>
      </c>
      <c r="DZ11" s="35">
        <v>0</v>
      </c>
      <c r="EA11" s="40">
        <f t="shared" ref="EA11:EA14" si="43">+DZ11/12*9</f>
        <v>0</v>
      </c>
      <c r="EB11" s="34">
        <v>0</v>
      </c>
      <c r="EC11" s="35">
        <v>792300</v>
      </c>
      <c r="ED11" s="40">
        <f t="shared" ref="ED11:ED14" si="44">+EC11/12*9</f>
        <v>594225</v>
      </c>
      <c r="EE11" s="34">
        <v>232136.1214</v>
      </c>
      <c r="EF11" s="34">
        <v>0</v>
      </c>
      <c r="EG11" s="35">
        <f t="shared" si="7"/>
        <v>1033684.0160000001</v>
      </c>
      <c r="EH11" s="34">
        <f t="shared" si="7"/>
        <v>775263.01199999999</v>
      </c>
      <c r="EI11" s="34">
        <f>DP11+DS11+DV11+DY11+EB11+EE11+EF11</f>
        <v>440244.80540000001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1041985.449</v>
      </c>
      <c r="F12" s="36">
        <f t="shared" si="0"/>
        <v>781489.08675000002</v>
      </c>
      <c r="G12" s="36">
        <f t="shared" si="0"/>
        <v>729368.62329999998</v>
      </c>
      <c r="H12" s="36">
        <f t="shared" si="8"/>
        <v>93.330621715172654</v>
      </c>
      <c r="I12" s="36">
        <f>G12/E12*100</f>
        <v>69.997966286379494</v>
      </c>
      <c r="J12" s="37">
        <f>U12+Z12+AJ12+AO12+AT12+AY12+BN12+BV12+BY12+CB12+CE12+CH12+CN12+CQ12+CX12+DA12+DG12+AE12</f>
        <v>257215.4</v>
      </c>
      <c r="K12" s="38">
        <f t="shared" si="1"/>
        <v>192911.55</v>
      </c>
      <c r="L12" s="38">
        <f t="shared" si="1"/>
        <v>156389.66330000001</v>
      </c>
      <c r="M12" s="38">
        <f>+L12-K12</f>
        <v>-36521.886699999974</v>
      </c>
      <c r="N12" s="38">
        <f>+L12/K12*100</f>
        <v>81.068066323659735</v>
      </c>
      <c r="O12" s="38">
        <f>L12/J12*100</f>
        <v>60.801049742744809</v>
      </c>
      <c r="P12" s="37">
        <f t="shared" si="2"/>
        <v>40877</v>
      </c>
      <c r="Q12" s="38">
        <f t="shared" si="2"/>
        <v>30657.75</v>
      </c>
      <c r="R12" s="38">
        <f t="shared" si="2"/>
        <v>31040.687500000004</v>
      </c>
      <c r="S12" s="38">
        <f t="shared" si="9"/>
        <v>101.24907242051357</v>
      </c>
      <c r="T12" s="39">
        <f>R12/P12*100</f>
        <v>75.936804315385189</v>
      </c>
      <c r="U12" s="37">
        <v>107</v>
      </c>
      <c r="V12" s="40">
        <f t="shared" si="10"/>
        <v>80.25</v>
      </c>
      <c r="W12" s="40">
        <v>8.6959999999999997</v>
      </c>
      <c r="X12" s="40">
        <f t="shared" si="11"/>
        <v>10.836137071651091</v>
      </c>
      <c r="Y12" s="40">
        <f t="shared" si="3"/>
        <v>8.1271028037383175</v>
      </c>
      <c r="Z12" s="37">
        <v>8660</v>
      </c>
      <c r="AA12" s="40">
        <f t="shared" si="12"/>
        <v>6495</v>
      </c>
      <c r="AB12" s="40">
        <v>7971.4312</v>
      </c>
      <c r="AC12" s="40">
        <f t="shared" si="4"/>
        <v>122.73181216320246</v>
      </c>
      <c r="AD12" s="40">
        <f t="shared" si="13"/>
        <v>92.048859122401851</v>
      </c>
      <c r="AE12" s="37">
        <v>32110</v>
      </c>
      <c r="AF12" s="40">
        <f t="shared" si="14"/>
        <v>24082.5</v>
      </c>
      <c r="AG12" s="40">
        <v>23060.560300000005</v>
      </c>
      <c r="AH12" s="40">
        <f>+AG12/AF12*100</f>
        <v>95.756504930966486</v>
      </c>
      <c r="AI12" s="40">
        <f>AG12/AE12*100</f>
        <v>71.817378698224871</v>
      </c>
      <c r="AJ12" s="37">
        <v>60182</v>
      </c>
      <c r="AK12" s="40">
        <f t="shared" si="15"/>
        <v>45136.5</v>
      </c>
      <c r="AL12" s="40">
        <v>44338.144</v>
      </c>
      <c r="AM12" s="40">
        <f>+AL12/AK12*100</f>
        <v>98.231240791820369</v>
      </c>
      <c r="AN12" s="40">
        <f>AL12/AJ12*100</f>
        <v>73.673430593865277</v>
      </c>
      <c r="AO12" s="37">
        <v>4898.3999999999996</v>
      </c>
      <c r="AP12" s="40">
        <f t="shared" si="16"/>
        <v>3673.7999999999997</v>
      </c>
      <c r="AQ12" s="40">
        <v>6382.04</v>
      </c>
      <c r="AR12" s="40">
        <f>+AQ12/AP12*100</f>
        <v>173.7176765202243</v>
      </c>
      <c r="AS12" s="40">
        <f>AQ12/AO12*100</f>
        <v>130.28825739016824</v>
      </c>
      <c r="AT12" s="37">
        <v>600</v>
      </c>
      <c r="AU12" s="40">
        <f t="shared" si="17"/>
        <v>450</v>
      </c>
      <c r="AV12" s="40">
        <v>1021.4</v>
      </c>
      <c r="AW12" s="40">
        <f>+AV12/AU12*100</f>
        <v>226.97777777777776</v>
      </c>
      <c r="AX12" s="40">
        <f>AV12/AT12*100</f>
        <v>170.23333333333332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711523.4</v>
      </c>
      <c r="BF12" s="40">
        <f t="shared" si="20"/>
        <v>533642.55000000005</v>
      </c>
      <c r="BG12" s="40">
        <v>533642.4</v>
      </c>
      <c r="BH12" s="37">
        <v>1089</v>
      </c>
      <c r="BI12" s="40">
        <f t="shared" si="21"/>
        <v>816.75</v>
      </c>
      <c r="BJ12" s="40">
        <v>767.6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5"/>
        <v>74748</v>
      </c>
      <c r="BR12" s="40">
        <f t="shared" si="5"/>
        <v>56061</v>
      </c>
      <c r="BS12" s="40">
        <f t="shared" si="5"/>
        <v>28433.666599999997</v>
      </c>
      <c r="BT12" s="40">
        <f t="shared" si="24"/>
        <v>50.719156989707635</v>
      </c>
      <c r="BU12" s="40">
        <f>BS12/BQ12*100</f>
        <v>38.039367742280724</v>
      </c>
      <c r="BV12" s="37">
        <v>69748</v>
      </c>
      <c r="BW12" s="40">
        <f t="shared" si="25"/>
        <v>52311</v>
      </c>
      <c r="BX12" s="40">
        <v>25678.44</v>
      </c>
      <c r="BY12" s="37">
        <v>0</v>
      </c>
      <c r="BZ12" s="40">
        <f t="shared" si="26"/>
        <v>0</v>
      </c>
      <c r="CA12" s="40">
        <v>0</v>
      </c>
      <c r="CB12" s="37">
        <v>0</v>
      </c>
      <c r="CC12" s="40">
        <f t="shared" si="27"/>
        <v>0</v>
      </c>
      <c r="CD12" s="40">
        <v>0</v>
      </c>
      <c r="CE12" s="37">
        <v>5000</v>
      </c>
      <c r="CF12" s="40">
        <f t="shared" si="28"/>
        <v>3750</v>
      </c>
      <c r="CG12" s="40">
        <v>2755.2266</v>
      </c>
      <c r="CH12" s="37">
        <v>0</v>
      </c>
      <c r="CI12" s="40">
        <f t="shared" si="29"/>
        <v>0</v>
      </c>
      <c r="CJ12" s="40">
        <v>0</v>
      </c>
      <c r="CK12" s="37">
        <v>1999</v>
      </c>
      <c r="CL12" s="40">
        <f t="shared" si="30"/>
        <v>1499.25</v>
      </c>
      <c r="CM12" s="40">
        <v>1399.3</v>
      </c>
      <c r="CN12" s="37">
        <v>0</v>
      </c>
      <c r="CO12" s="40">
        <f t="shared" si="31"/>
        <v>0</v>
      </c>
      <c r="CP12" s="40">
        <v>0</v>
      </c>
      <c r="CQ12" s="37">
        <v>47901</v>
      </c>
      <c r="CR12" s="40">
        <f t="shared" si="32"/>
        <v>35925.75</v>
      </c>
      <c r="CS12" s="40">
        <v>30556.487000000001</v>
      </c>
      <c r="CT12" s="37">
        <v>19150</v>
      </c>
      <c r="CU12" s="40">
        <f t="shared" si="33"/>
        <v>14362.5</v>
      </c>
      <c r="CV12" s="40">
        <v>14431.387000000001</v>
      </c>
      <c r="CW12" s="40">
        <f t="shared" si="34"/>
        <v>100.47963098346389</v>
      </c>
      <c r="CX12" s="35">
        <v>0</v>
      </c>
      <c r="CY12" s="40">
        <f t="shared" si="35"/>
        <v>0</v>
      </c>
      <c r="CZ12" s="34">
        <v>325.19</v>
      </c>
      <c r="DA12" s="35">
        <v>3000</v>
      </c>
      <c r="DB12" s="40">
        <f t="shared" si="36"/>
        <v>2250</v>
      </c>
      <c r="DC12" s="34">
        <v>0</v>
      </c>
      <c r="DD12" s="35">
        <v>20000</v>
      </c>
      <c r="DE12" s="40">
        <f t="shared" si="37"/>
        <v>15000</v>
      </c>
      <c r="DF12" s="34">
        <v>0</v>
      </c>
      <c r="DG12" s="35">
        <v>25009</v>
      </c>
      <c r="DH12" s="40">
        <f t="shared" si="38"/>
        <v>18756.75</v>
      </c>
      <c r="DI12" s="34">
        <v>14292.048199999999</v>
      </c>
      <c r="DJ12" s="34">
        <v>0</v>
      </c>
      <c r="DK12" s="35">
        <f t="shared" si="6"/>
        <v>991826.8</v>
      </c>
      <c r="DL12" s="34">
        <f t="shared" si="6"/>
        <v>743870.10000000009</v>
      </c>
      <c r="DM12" s="34">
        <f t="shared" si="6"/>
        <v>692198.96329999994</v>
      </c>
      <c r="DN12" s="35">
        <v>0</v>
      </c>
      <c r="DO12" s="40">
        <f t="shared" si="39"/>
        <v>0</v>
      </c>
      <c r="DP12" s="34">
        <v>0</v>
      </c>
      <c r="DQ12" s="35">
        <v>50158.648999999998</v>
      </c>
      <c r="DR12" s="40">
        <f t="shared" si="40"/>
        <v>37618.986749999996</v>
      </c>
      <c r="DS12" s="34">
        <v>37169.660000000003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34">
        <v>0</v>
      </c>
      <c r="DZ12" s="35">
        <v>0</v>
      </c>
      <c r="EA12" s="40">
        <f t="shared" si="43"/>
        <v>0</v>
      </c>
      <c r="EB12" s="34">
        <v>0</v>
      </c>
      <c r="EC12" s="35">
        <v>184881.95809999999</v>
      </c>
      <c r="ED12" s="40">
        <f t="shared" si="44"/>
        <v>138661.46857500001</v>
      </c>
      <c r="EE12" s="34">
        <v>172205</v>
      </c>
      <c r="EF12" s="34">
        <v>0</v>
      </c>
      <c r="EG12" s="35">
        <f t="shared" si="7"/>
        <v>235040.60709999999</v>
      </c>
      <c r="EH12" s="34">
        <f t="shared" si="7"/>
        <v>176280.45532499999</v>
      </c>
      <c r="EI12" s="34">
        <f>DP12+DS12+DV12+DY12+EB12+EE12+EF12</f>
        <v>209374.66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4686067.0723999999</v>
      </c>
      <c r="F13" s="36">
        <f t="shared" si="0"/>
        <v>3514550.3043</v>
      </c>
      <c r="G13" s="36">
        <f t="shared" si="0"/>
        <v>3242409.7848</v>
      </c>
      <c r="H13" s="36">
        <f t="shared" si="8"/>
        <v>92.256747067553988</v>
      </c>
      <c r="I13" s="36">
        <f>G13/E13*100</f>
        <v>69.192560300665491</v>
      </c>
      <c r="J13" s="37">
        <f>U13+Z13+AJ13+AO13+AT13+AY13+BN13+BV13+BY13+CB13+CE13+CH13+CN13+CQ13+CX13+DA13+DG13+AE13</f>
        <v>1024629.1</v>
      </c>
      <c r="K13" s="38">
        <f t="shared" si="1"/>
        <v>768471.82499999995</v>
      </c>
      <c r="L13" s="38">
        <f t="shared" si="1"/>
        <v>567151.98580000002</v>
      </c>
      <c r="M13" s="38">
        <f>+L13-K13</f>
        <v>-201319.83919999993</v>
      </c>
      <c r="N13" s="38">
        <f>+L13/K13*100</f>
        <v>73.802573802884709</v>
      </c>
      <c r="O13" s="38">
        <f>L13/J13*100</f>
        <v>55.351930352163535</v>
      </c>
      <c r="P13" s="37">
        <f t="shared" si="2"/>
        <v>193549.6</v>
      </c>
      <c r="Q13" s="38">
        <f t="shared" si="2"/>
        <v>145162.20000000001</v>
      </c>
      <c r="R13" s="38">
        <f t="shared" si="2"/>
        <v>69300.949900000152</v>
      </c>
      <c r="S13" s="38">
        <f t="shared" si="9"/>
        <v>47.740355202663054</v>
      </c>
      <c r="T13" s="39">
        <f>R13/P13*100</f>
        <v>35.805266401997294</v>
      </c>
      <c r="U13" s="37">
        <v>0</v>
      </c>
      <c r="V13" s="40">
        <f t="shared" si="10"/>
        <v>0</v>
      </c>
      <c r="W13" s="40">
        <v>942.67899999999997</v>
      </c>
      <c r="X13" s="40" t="e">
        <f t="shared" si="11"/>
        <v>#DIV/0!</v>
      </c>
      <c r="Y13" s="40" t="e">
        <f t="shared" si="3"/>
        <v>#DIV/0!</v>
      </c>
      <c r="Z13" s="37">
        <v>16400</v>
      </c>
      <c r="AA13" s="40">
        <f t="shared" si="12"/>
        <v>12300</v>
      </c>
      <c r="AB13" s="40">
        <v>12690.355</v>
      </c>
      <c r="AC13" s="40">
        <f t="shared" si="4"/>
        <v>103.17361788617885</v>
      </c>
      <c r="AD13" s="40">
        <f t="shared" si="13"/>
        <v>77.380213414634142</v>
      </c>
      <c r="AE13" s="37">
        <v>177149.6</v>
      </c>
      <c r="AF13" s="40">
        <f t="shared" si="14"/>
        <v>132862.20000000001</v>
      </c>
      <c r="AG13" s="40">
        <v>55667.915900000153</v>
      </c>
      <c r="AH13" s="40">
        <f>+AG13/AF13*100</f>
        <v>41.898986995548881</v>
      </c>
      <c r="AI13" s="40">
        <f>AG13/AE13*100</f>
        <v>31.424240246661668</v>
      </c>
      <c r="AJ13" s="37">
        <v>549894</v>
      </c>
      <c r="AK13" s="40">
        <f t="shared" si="15"/>
        <v>412420.5</v>
      </c>
      <c r="AL13" s="40">
        <v>287687.3407</v>
      </c>
      <c r="AM13" s="40">
        <f>+AL13/AK13*100</f>
        <v>69.755829475013968</v>
      </c>
      <c r="AN13" s="40">
        <f>AL13/AJ13*100</f>
        <v>52.316872106260483</v>
      </c>
      <c r="AO13" s="37">
        <v>18250</v>
      </c>
      <c r="AP13" s="40">
        <f t="shared" si="16"/>
        <v>13687.5</v>
      </c>
      <c r="AQ13" s="40">
        <v>19065.481</v>
      </c>
      <c r="AR13" s="40">
        <f>+AQ13/AP13*100</f>
        <v>139.29118538812787</v>
      </c>
      <c r="AS13" s="40">
        <f>AQ13/AO13*100</f>
        <v>104.4683890410959</v>
      </c>
      <c r="AT13" s="37">
        <v>15200</v>
      </c>
      <c r="AU13" s="40">
        <f t="shared" si="17"/>
        <v>11400</v>
      </c>
      <c r="AV13" s="40">
        <v>14242.8</v>
      </c>
      <c r="AW13" s="40">
        <f>+AV13/AU13*100</f>
        <v>124.93684210526314</v>
      </c>
      <c r="AX13" s="40">
        <f>AV13/AT13*100</f>
        <v>93.702631578947361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3223773.4</v>
      </c>
      <c r="BF13" s="40">
        <f t="shared" si="20"/>
        <v>2417830.0499999998</v>
      </c>
      <c r="BG13" s="40">
        <v>2417830</v>
      </c>
      <c r="BH13" s="37">
        <v>3486.1</v>
      </c>
      <c r="BI13" s="40">
        <f t="shared" si="21"/>
        <v>2614.5749999999998</v>
      </c>
      <c r="BJ13" s="40">
        <v>6738.0879999999997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5"/>
        <v>50185</v>
      </c>
      <c r="BR13" s="40">
        <f t="shared" si="5"/>
        <v>37638.75</v>
      </c>
      <c r="BS13" s="40">
        <f t="shared" si="5"/>
        <v>34926.887999999999</v>
      </c>
      <c r="BT13" s="40">
        <f t="shared" si="24"/>
        <v>92.795026402311436</v>
      </c>
      <c r="BU13" s="40">
        <f>BS13/BQ13*100</f>
        <v>69.596269801733584</v>
      </c>
      <c r="BV13" s="37">
        <v>37255</v>
      </c>
      <c r="BW13" s="40">
        <f t="shared" si="25"/>
        <v>27941.25</v>
      </c>
      <c r="BX13" s="40">
        <v>22132.198</v>
      </c>
      <c r="BY13" s="37">
        <v>5190</v>
      </c>
      <c r="BZ13" s="40">
        <f t="shared" si="26"/>
        <v>3892.5</v>
      </c>
      <c r="CA13" s="40">
        <v>1578.35</v>
      </c>
      <c r="CB13" s="37">
        <v>0</v>
      </c>
      <c r="CC13" s="40">
        <f t="shared" si="27"/>
        <v>0</v>
      </c>
      <c r="CD13" s="40">
        <v>0</v>
      </c>
      <c r="CE13" s="37">
        <v>7740</v>
      </c>
      <c r="CF13" s="40">
        <f t="shared" si="28"/>
        <v>5805</v>
      </c>
      <c r="CG13" s="40">
        <v>11216.34</v>
      </c>
      <c r="CH13" s="37">
        <v>0</v>
      </c>
      <c r="CI13" s="40">
        <f t="shared" si="29"/>
        <v>0</v>
      </c>
      <c r="CJ13" s="40">
        <v>0</v>
      </c>
      <c r="CK13" s="37">
        <v>4454.3999999999996</v>
      </c>
      <c r="CL13" s="40">
        <f t="shared" si="30"/>
        <v>3340.7999999999997</v>
      </c>
      <c r="CM13" s="40">
        <v>3118.08</v>
      </c>
      <c r="CN13" s="37">
        <v>0</v>
      </c>
      <c r="CO13" s="40">
        <f t="shared" si="31"/>
        <v>0</v>
      </c>
      <c r="CP13" s="40">
        <v>2715.3829999999998</v>
      </c>
      <c r="CQ13" s="37">
        <v>188050.5</v>
      </c>
      <c r="CR13" s="40">
        <f t="shared" si="32"/>
        <v>141037.875</v>
      </c>
      <c r="CS13" s="40">
        <v>96230.549199999994</v>
      </c>
      <c r="CT13" s="37">
        <v>114000</v>
      </c>
      <c r="CU13" s="40">
        <f t="shared" si="33"/>
        <v>85500</v>
      </c>
      <c r="CV13" s="40">
        <v>40929.2212</v>
      </c>
      <c r="CW13" s="40">
        <f t="shared" si="34"/>
        <v>47.870434152046784</v>
      </c>
      <c r="CX13" s="35">
        <v>8000</v>
      </c>
      <c r="CY13" s="40">
        <f t="shared" si="35"/>
        <v>6000</v>
      </c>
      <c r="CZ13" s="34">
        <v>33339.459000000003</v>
      </c>
      <c r="DA13" s="35">
        <v>1500</v>
      </c>
      <c r="DB13" s="40">
        <f t="shared" si="36"/>
        <v>1125</v>
      </c>
      <c r="DC13" s="34">
        <v>3243.5659999999998</v>
      </c>
      <c r="DD13" s="35">
        <v>0</v>
      </c>
      <c r="DE13" s="40">
        <f t="shared" si="37"/>
        <v>0</v>
      </c>
      <c r="DF13" s="34">
        <v>0</v>
      </c>
      <c r="DG13" s="35">
        <v>0</v>
      </c>
      <c r="DH13" s="40">
        <f t="shared" si="38"/>
        <v>0</v>
      </c>
      <c r="DI13" s="34">
        <v>6399.5690000000004</v>
      </c>
      <c r="DJ13" s="34">
        <v>0</v>
      </c>
      <c r="DK13" s="35">
        <f t="shared" si="6"/>
        <v>4256343</v>
      </c>
      <c r="DL13" s="34">
        <f t="shared" si="6"/>
        <v>3192257.25</v>
      </c>
      <c r="DM13" s="34">
        <f t="shared" si="6"/>
        <v>2994838.1538</v>
      </c>
      <c r="DN13" s="35">
        <v>0</v>
      </c>
      <c r="DO13" s="40">
        <f t="shared" si="39"/>
        <v>0</v>
      </c>
      <c r="DP13" s="34">
        <v>0</v>
      </c>
      <c r="DQ13" s="35">
        <v>429724.0724</v>
      </c>
      <c r="DR13" s="40">
        <f t="shared" si="40"/>
        <v>322293.05430000002</v>
      </c>
      <c r="DS13" s="34">
        <v>243679.63099999999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34">
        <v>3892</v>
      </c>
      <c r="DZ13" s="35">
        <v>0</v>
      </c>
      <c r="EA13" s="40">
        <f t="shared" si="43"/>
        <v>0</v>
      </c>
      <c r="EB13" s="34">
        <v>0</v>
      </c>
      <c r="EC13" s="35">
        <v>1182360</v>
      </c>
      <c r="ED13" s="40">
        <f t="shared" si="44"/>
        <v>886770</v>
      </c>
      <c r="EE13" s="34">
        <v>0</v>
      </c>
      <c r="EF13" s="34">
        <v>0</v>
      </c>
      <c r="EG13" s="35">
        <f t="shared" si="7"/>
        <v>1612084.0723999999</v>
      </c>
      <c r="EH13" s="34">
        <f t="shared" si="7"/>
        <v>1209063.0543</v>
      </c>
      <c r="EI13" s="34">
        <f>DP13+DS13+DV13+DY13+EB13+EE13+EF13</f>
        <v>247571.63099999999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2743696.23</v>
      </c>
      <c r="F14" s="36">
        <f t="shared" si="0"/>
        <v>2057772.1725000003</v>
      </c>
      <c r="G14" s="36">
        <f t="shared" si="0"/>
        <v>1856226.8640999999</v>
      </c>
      <c r="H14" s="36">
        <f t="shared" si="8"/>
        <v>90.205654877957571</v>
      </c>
      <c r="I14" s="36">
        <f>G14/E14*100</f>
        <v>67.654241158468182</v>
      </c>
      <c r="J14" s="37">
        <f>U14+Z14+AJ14+AO14+AT14+AY14+BN14+BV14+BY14+CB14+CE14+CH14+CN14+CQ14+CX14+DA14+DG14+AE14</f>
        <v>568982.32999999996</v>
      </c>
      <c r="K14" s="38">
        <f t="shared" si="1"/>
        <v>426736.74749999994</v>
      </c>
      <c r="L14" s="38">
        <f t="shared" si="1"/>
        <v>395720.33000000054</v>
      </c>
      <c r="M14" s="38">
        <f>+L14-K14</f>
        <v>-31016.417499999399</v>
      </c>
      <c r="N14" s="38">
        <f>+L14/K14*100</f>
        <v>92.731720977462956</v>
      </c>
      <c r="O14" s="38">
        <f>L14/J14*100</f>
        <v>69.548790733097206</v>
      </c>
      <c r="P14" s="37">
        <f t="shared" si="2"/>
        <v>133100</v>
      </c>
      <c r="Q14" s="38">
        <f t="shared" si="2"/>
        <v>99825</v>
      </c>
      <c r="R14" s="38">
        <f t="shared" si="2"/>
        <v>80436.372400000488</v>
      </c>
      <c r="S14" s="38">
        <f t="shared" si="9"/>
        <v>80.577382819935366</v>
      </c>
      <c r="T14" s="39">
        <f>R14/P14*100</f>
        <v>60.433037114951524</v>
      </c>
      <c r="U14" s="37">
        <v>3600</v>
      </c>
      <c r="V14" s="40">
        <f t="shared" si="10"/>
        <v>2700</v>
      </c>
      <c r="W14" s="40">
        <v>12757.295</v>
      </c>
      <c r="X14" s="40">
        <f t="shared" si="11"/>
        <v>472.49240740740737</v>
      </c>
      <c r="Y14" s="40">
        <f t="shared" si="3"/>
        <v>354.36930555555557</v>
      </c>
      <c r="Z14" s="37">
        <v>17000</v>
      </c>
      <c r="AA14" s="40">
        <f t="shared" si="12"/>
        <v>12750</v>
      </c>
      <c r="AB14" s="40">
        <v>5723.8019999999997</v>
      </c>
      <c r="AC14" s="40">
        <f t="shared" si="4"/>
        <v>44.89256470588235</v>
      </c>
      <c r="AD14" s="40">
        <f t="shared" si="13"/>
        <v>33.669423529411766</v>
      </c>
      <c r="AE14" s="37">
        <v>112500</v>
      </c>
      <c r="AF14" s="40">
        <f t="shared" si="14"/>
        <v>84375</v>
      </c>
      <c r="AG14" s="40">
        <v>61955.275400000479</v>
      </c>
      <c r="AH14" s="40">
        <f>+AG14/AF14*100</f>
        <v>73.428474548148714</v>
      </c>
      <c r="AI14" s="40">
        <f>AG14/AE14*100</f>
        <v>55.071355911111539</v>
      </c>
      <c r="AJ14" s="37">
        <v>308688.09999999998</v>
      </c>
      <c r="AK14" s="40">
        <f t="shared" si="15"/>
        <v>231516.07499999998</v>
      </c>
      <c r="AL14" s="40">
        <v>175194.86300000001</v>
      </c>
      <c r="AM14" s="40">
        <f>+AL14/AK14*100</f>
        <v>75.672871959322919</v>
      </c>
      <c r="AN14" s="40">
        <f>AL14/AJ14*100</f>
        <v>56.754653969492189</v>
      </c>
      <c r="AO14" s="37">
        <v>9700</v>
      </c>
      <c r="AP14" s="40">
        <f t="shared" si="16"/>
        <v>7275</v>
      </c>
      <c r="AQ14" s="40">
        <v>10392.795</v>
      </c>
      <c r="AR14" s="40">
        <f>+AQ14/AP14*100</f>
        <v>142.85628865979382</v>
      </c>
      <c r="AS14" s="40">
        <f>AQ14/AO14*100</f>
        <v>107.14221649484537</v>
      </c>
      <c r="AT14" s="37">
        <v>13000</v>
      </c>
      <c r="AU14" s="40">
        <f t="shared" si="17"/>
        <v>9750</v>
      </c>
      <c r="AV14" s="40">
        <v>11417</v>
      </c>
      <c r="AW14" s="40">
        <f>+AV14/AU14*100</f>
        <v>117.09743589743589</v>
      </c>
      <c r="AX14" s="40">
        <f>AV14/AT14*100</f>
        <v>87.823076923076925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1355089.9</v>
      </c>
      <c r="BF14" s="40">
        <f t="shared" si="20"/>
        <v>1016317.4249999999</v>
      </c>
      <c r="BG14" s="40">
        <v>1023383.93</v>
      </c>
      <c r="BH14" s="37">
        <v>2396.8000000000002</v>
      </c>
      <c r="BI14" s="40">
        <f t="shared" si="21"/>
        <v>1797.6000000000001</v>
      </c>
      <c r="BJ14" s="40">
        <v>1970.3489999999999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5"/>
        <v>24758</v>
      </c>
      <c r="BR14" s="40">
        <f t="shared" si="5"/>
        <v>18568.5</v>
      </c>
      <c r="BS14" s="40">
        <f t="shared" si="5"/>
        <v>35328.026299999998</v>
      </c>
      <c r="BT14" s="40">
        <f t="shared" si="24"/>
        <v>190.25783612031125</v>
      </c>
      <c r="BU14" s="40">
        <f>BS14/BQ14*100</f>
        <v>142.69337709023344</v>
      </c>
      <c r="BV14" s="37">
        <v>11305</v>
      </c>
      <c r="BW14" s="40">
        <f t="shared" si="25"/>
        <v>8478.75</v>
      </c>
      <c r="BX14" s="40">
        <v>7095.741</v>
      </c>
      <c r="BY14" s="37">
        <v>5653</v>
      </c>
      <c r="BZ14" s="40">
        <f t="shared" si="26"/>
        <v>4239.75</v>
      </c>
      <c r="CA14" s="40">
        <v>21000</v>
      </c>
      <c r="CB14" s="37">
        <v>3200</v>
      </c>
      <c r="CC14" s="40">
        <f t="shared" si="27"/>
        <v>2400</v>
      </c>
      <c r="CD14" s="40">
        <v>1496.9269999999999</v>
      </c>
      <c r="CE14" s="37">
        <v>4600</v>
      </c>
      <c r="CF14" s="40">
        <f t="shared" si="28"/>
        <v>3450</v>
      </c>
      <c r="CG14" s="40">
        <v>5735.3582999999999</v>
      </c>
      <c r="CH14" s="37">
        <v>0</v>
      </c>
      <c r="CI14" s="40">
        <f t="shared" si="29"/>
        <v>0</v>
      </c>
      <c r="CJ14" s="40">
        <v>0</v>
      </c>
      <c r="CK14" s="37">
        <v>2227.1999999999998</v>
      </c>
      <c r="CL14" s="40">
        <f t="shared" si="30"/>
        <v>1670.3999999999999</v>
      </c>
      <c r="CM14" s="40">
        <v>1559.44</v>
      </c>
      <c r="CN14" s="37">
        <v>0</v>
      </c>
      <c r="CO14" s="40">
        <f t="shared" si="31"/>
        <v>0</v>
      </c>
      <c r="CP14" s="40">
        <v>0</v>
      </c>
      <c r="CQ14" s="37">
        <v>66800</v>
      </c>
      <c r="CR14" s="40">
        <f t="shared" si="32"/>
        <v>50100</v>
      </c>
      <c r="CS14" s="40">
        <v>33492.5507</v>
      </c>
      <c r="CT14" s="37">
        <v>59000</v>
      </c>
      <c r="CU14" s="40">
        <f t="shared" si="33"/>
        <v>44250</v>
      </c>
      <c r="CV14" s="40">
        <v>25321.810700000002</v>
      </c>
      <c r="CW14" s="40">
        <f t="shared" si="34"/>
        <v>57.224430960451976</v>
      </c>
      <c r="CX14" s="35">
        <v>3000</v>
      </c>
      <c r="CY14" s="40">
        <f t="shared" si="35"/>
        <v>2250</v>
      </c>
      <c r="CZ14" s="34">
        <v>34182.139600000002</v>
      </c>
      <c r="DA14" s="35">
        <v>0</v>
      </c>
      <c r="DB14" s="40">
        <f t="shared" si="36"/>
        <v>0</v>
      </c>
      <c r="DC14" s="34">
        <v>264.2</v>
      </c>
      <c r="DD14" s="35">
        <v>0</v>
      </c>
      <c r="DE14" s="40">
        <f t="shared" si="37"/>
        <v>0</v>
      </c>
      <c r="DF14" s="34">
        <v>0</v>
      </c>
      <c r="DG14" s="35">
        <v>9936.23</v>
      </c>
      <c r="DH14" s="40">
        <f t="shared" si="38"/>
        <v>7452.1724999999997</v>
      </c>
      <c r="DI14" s="34">
        <v>15012.383</v>
      </c>
      <c r="DJ14" s="34">
        <v>0</v>
      </c>
      <c r="DK14" s="35">
        <f t="shared" si="6"/>
        <v>1928696.23</v>
      </c>
      <c r="DL14" s="34">
        <f t="shared" si="6"/>
        <v>1446522.1725000001</v>
      </c>
      <c r="DM14" s="34">
        <f t="shared" si="6"/>
        <v>1422634.0490000001</v>
      </c>
      <c r="DN14" s="35">
        <v>0</v>
      </c>
      <c r="DO14" s="40">
        <f t="shared" si="39"/>
        <v>0</v>
      </c>
      <c r="DP14" s="34">
        <v>2000</v>
      </c>
      <c r="DQ14" s="35">
        <v>815000</v>
      </c>
      <c r="DR14" s="40">
        <f t="shared" si="40"/>
        <v>611250</v>
      </c>
      <c r="DS14" s="34">
        <v>431592.81510000001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34">
        <v>0</v>
      </c>
      <c r="DZ14" s="35">
        <v>0</v>
      </c>
      <c r="EA14" s="40">
        <f t="shared" si="43"/>
        <v>0</v>
      </c>
      <c r="EB14" s="34">
        <v>0</v>
      </c>
      <c r="EC14" s="35">
        <v>545000</v>
      </c>
      <c r="ED14" s="40">
        <f t="shared" si="44"/>
        <v>408750</v>
      </c>
      <c r="EE14" s="34">
        <v>262400</v>
      </c>
      <c r="EF14" s="34">
        <v>0</v>
      </c>
      <c r="EG14" s="35">
        <f t="shared" si="7"/>
        <v>1360000</v>
      </c>
      <c r="EH14" s="34">
        <f t="shared" si="7"/>
        <v>1020000</v>
      </c>
      <c r="EI14" s="34">
        <f>DP14+DS14+DV14+DY14+EB14+EE14+EF14</f>
        <v>695992.81510000001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7"/>
      <c r="W15" s="38"/>
      <c r="X15" s="40"/>
      <c r="Y15" s="40"/>
      <c r="Z15" s="48"/>
      <c r="AA15" s="38"/>
      <c r="AB15" s="38"/>
      <c r="AC15" s="40"/>
      <c r="AD15" s="40"/>
      <c r="AE15" s="39"/>
      <c r="AF15" s="38"/>
      <c r="AG15" s="39"/>
      <c r="AH15" s="40"/>
      <c r="AI15" s="39"/>
      <c r="AJ15" s="47"/>
      <c r="AK15" s="38"/>
      <c r="AL15" s="38"/>
      <c r="AM15" s="40"/>
      <c r="AN15" s="39"/>
      <c r="AO15" s="47"/>
      <c r="AP15" s="38"/>
      <c r="AQ15" s="38"/>
      <c r="AR15" s="40"/>
      <c r="AS15" s="39"/>
      <c r="AT15" s="49"/>
      <c r="AU15" s="38"/>
      <c r="AV15" s="38"/>
      <c r="AW15" s="40"/>
      <c r="AX15" s="39"/>
      <c r="AY15" s="50"/>
      <c r="AZ15" s="38"/>
      <c r="BA15" s="39"/>
      <c r="BB15" s="39"/>
      <c r="BC15" s="38"/>
      <c r="BD15" s="39"/>
      <c r="BE15" s="39"/>
      <c r="BF15" s="38"/>
      <c r="BG15" s="39"/>
      <c r="BH15" s="47"/>
      <c r="BI15" s="38"/>
      <c r="BJ15" s="39"/>
      <c r="BK15" s="39"/>
      <c r="BL15" s="38"/>
      <c r="BM15" s="39"/>
      <c r="BN15" s="39"/>
      <c r="BO15" s="38"/>
      <c r="BP15" s="39"/>
      <c r="BQ15" s="38"/>
      <c r="BR15" s="38"/>
      <c r="BS15" s="38"/>
      <c r="BT15" s="40"/>
      <c r="BU15" s="39"/>
      <c r="BV15" s="47"/>
      <c r="BW15" s="38"/>
      <c r="BX15" s="38"/>
      <c r="BY15" s="39"/>
      <c r="BZ15" s="38"/>
      <c r="CA15" s="38"/>
      <c r="CB15" s="39"/>
      <c r="CC15" s="38"/>
      <c r="CD15" s="39"/>
      <c r="CE15" s="47"/>
      <c r="CF15" s="38"/>
      <c r="CG15" s="39"/>
      <c r="CH15" s="39"/>
      <c r="CI15" s="38"/>
      <c r="CJ15" s="39"/>
      <c r="CK15" s="39"/>
      <c r="CL15" s="38"/>
      <c r="CM15" s="39"/>
      <c r="CN15" s="47"/>
      <c r="CO15" s="38"/>
      <c r="CP15" s="39"/>
      <c r="CQ15" s="47"/>
      <c r="CR15" s="38"/>
      <c r="CS15" s="39"/>
      <c r="CT15" s="51"/>
      <c r="CU15" s="38"/>
      <c r="CV15" s="39"/>
      <c r="CW15" s="40"/>
      <c r="CX15" s="52"/>
      <c r="CY15" s="36"/>
      <c r="CZ15" s="53"/>
      <c r="DA15" s="53"/>
      <c r="DB15" s="36"/>
      <c r="DC15" s="53"/>
      <c r="DD15" s="53"/>
      <c r="DE15" s="36"/>
      <c r="DF15" s="53"/>
      <c r="DG15" s="53"/>
      <c r="DH15" s="36"/>
      <c r="DI15" s="36"/>
      <c r="DJ15" s="36"/>
      <c r="DK15" s="36"/>
      <c r="DL15" s="36"/>
      <c r="DM15" s="36"/>
      <c r="DN15" s="53"/>
      <c r="DO15" s="36"/>
      <c r="DP15" s="53"/>
      <c r="DQ15" s="53"/>
      <c r="DR15" s="36"/>
      <c r="DS15" s="53"/>
      <c r="DT15" s="53"/>
      <c r="DU15" s="36"/>
      <c r="DV15" s="53"/>
      <c r="DW15" s="53"/>
      <c r="DX15" s="36"/>
      <c r="DY15" s="53"/>
      <c r="DZ15" s="53"/>
      <c r="EA15" s="36"/>
      <c r="EB15" s="53"/>
      <c r="EC15" s="54"/>
      <c r="ED15" s="36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17318372.462400001</v>
      </c>
      <c r="F16" s="38">
        <f>SUM(F10:F15)</f>
        <v>12988779.346799999</v>
      </c>
      <c r="G16" s="38">
        <f>SUM(G10:G15)</f>
        <v>10687257.724399999</v>
      </c>
      <c r="H16" s="38">
        <f t="shared" si="8"/>
        <v>82.280693505144356</v>
      </c>
      <c r="I16" s="38">
        <f>G16/E16*100</f>
        <v>61.710520128858256</v>
      </c>
      <c r="J16" s="38">
        <f>SUM(J10:J15)</f>
        <v>3235960.6249999995</v>
      </c>
      <c r="K16" s="38">
        <f>SUM(K10:K15)</f>
        <v>2426970.4687499995</v>
      </c>
      <c r="L16" s="38">
        <f>SUM(L10:L15)</f>
        <v>2000943.9053000011</v>
      </c>
      <c r="M16" s="38">
        <f>+L16-K16</f>
        <v>-426026.56344999839</v>
      </c>
      <c r="N16" s="38">
        <f>+L16/K16*100</f>
        <v>82.446157918459491</v>
      </c>
      <c r="O16" s="38">
        <f>L16/J16*100</f>
        <v>61.834618438844615</v>
      </c>
      <c r="P16" s="38">
        <f>SUM(P10:P15)</f>
        <v>612831.59999999986</v>
      </c>
      <c r="Q16" s="38">
        <f>SUM(Q10:Q15)</f>
        <v>459623.69999999984</v>
      </c>
      <c r="R16" s="38">
        <f>SUM(R10:R15)</f>
        <v>304933.49550000124</v>
      </c>
      <c r="S16" s="38">
        <f t="shared" si="9"/>
        <v>66.344162735733889</v>
      </c>
      <c r="T16" s="38">
        <f>R16/P16*100</f>
        <v>49.758122051800413</v>
      </c>
      <c r="U16" s="38">
        <f>SUM(U10:U15)</f>
        <v>36235.699999999997</v>
      </c>
      <c r="V16" s="38">
        <f>SUM(V10:V15)</f>
        <v>27176.775000000001</v>
      </c>
      <c r="W16" s="38">
        <f>SUM(W10:W15)</f>
        <v>21614.941200000001</v>
      </c>
      <c r="X16" s="38">
        <f t="shared" si="11"/>
        <v>79.534607031187477</v>
      </c>
      <c r="Y16" s="38">
        <f t="shared" si="3"/>
        <v>59.650955273390615</v>
      </c>
      <c r="Z16" s="38">
        <f>SUM(Z10:Z15)</f>
        <v>80013.399999999994</v>
      </c>
      <c r="AA16" s="38">
        <f>SUM(AA10:AA15)</f>
        <v>60010.05</v>
      </c>
      <c r="AB16" s="38">
        <f>SUM(AB10:AB15)</f>
        <v>66695.963099999994</v>
      </c>
      <c r="AC16" s="38">
        <f t="shared" si="4"/>
        <v>111.14132232850994</v>
      </c>
      <c r="AD16" s="40">
        <f t="shared" si="13"/>
        <v>83.355991746382472</v>
      </c>
      <c r="AE16" s="38">
        <f>SUM(AE10:AE15)</f>
        <v>496582.49999999977</v>
      </c>
      <c r="AF16" s="38">
        <f>SUM(AF10:AF15)</f>
        <v>372436.87499999988</v>
      </c>
      <c r="AG16" s="38">
        <f>SUM(AG10:AG15)</f>
        <v>216622.59120000122</v>
      </c>
      <c r="AH16" s="38">
        <f>+AG16/AF16*100</f>
        <v>58.16357233692321</v>
      </c>
      <c r="AI16" s="38">
        <f>AG16/AE16*100</f>
        <v>43.622679252692414</v>
      </c>
      <c r="AJ16" s="38">
        <f>SUM(AJ10:AJ15)</f>
        <v>1500389.1</v>
      </c>
      <c r="AK16" s="38">
        <f>SUM(AK10:AK15)</f>
        <v>1125291.825</v>
      </c>
      <c r="AL16" s="38">
        <f>SUM(AL10:AL15)</f>
        <v>829663.67780000006</v>
      </c>
      <c r="AM16" s="38">
        <f>+AL16/AK16*100</f>
        <v>73.728757231485275</v>
      </c>
      <c r="AN16" s="38">
        <f>AL16/AJ16*100</f>
        <v>55.296567923613949</v>
      </c>
      <c r="AO16" s="38">
        <f>SUM(AO10:AO15)</f>
        <v>47922.400000000001</v>
      </c>
      <c r="AP16" s="38">
        <f>SUM(AP10:AP15)</f>
        <v>35941.800000000003</v>
      </c>
      <c r="AQ16" s="38">
        <f>SUM(AQ10:AQ15)</f>
        <v>48509.1489</v>
      </c>
      <c r="AR16" s="38">
        <f>+AQ16/AP16*100</f>
        <v>134.96583059279169</v>
      </c>
      <c r="AS16" s="38">
        <f>AQ16/AO16*100</f>
        <v>101.22437294459377</v>
      </c>
      <c r="AT16" s="38">
        <f>SUM(AT10:AT15)</f>
        <v>50400</v>
      </c>
      <c r="AU16" s="38">
        <f>SUM(AU10:AU15)</f>
        <v>37800</v>
      </c>
      <c r="AV16" s="38">
        <f>SUM(AV10:AV15)</f>
        <v>45320.75</v>
      </c>
      <c r="AW16" s="38">
        <f>+AV16/AU16*100</f>
        <v>119.89616402116403</v>
      </c>
      <c r="AX16" s="38">
        <f>AV16/AT16*100</f>
        <v>89.922123015873012</v>
      </c>
      <c r="AY16" s="38">
        <f t="shared" ref="AY16:BS16" si="45">SUM(AY10:AY15)</f>
        <v>0</v>
      </c>
      <c r="AZ16" s="38">
        <f t="shared" si="45"/>
        <v>0</v>
      </c>
      <c r="BA16" s="38">
        <f t="shared" si="45"/>
        <v>0</v>
      </c>
      <c r="BB16" s="38">
        <f t="shared" si="45"/>
        <v>0</v>
      </c>
      <c r="BC16" s="38">
        <f t="shared" si="45"/>
        <v>0</v>
      </c>
      <c r="BD16" s="38">
        <f t="shared" si="45"/>
        <v>0</v>
      </c>
      <c r="BE16" s="38">
        <f t="shared" si="45"/>
        <v>9159127</v>
      </c>
      <c r="BF16" s="38">
        <f t="shared" si="45"/>
        <v>6869345.25</v>
      </c>
      <c r="BG16" s="38">
        <f t="shared" si="45"/>
        <v>6876411.5299999993</v>
      </c>
      <c r="BH16" s="38">
        <f t="shared" si="45"/>
        <v>21050.699999999997</v>
      </c>
      <c r="BI16" s="38">
        <f t="shared" si="45"/>
        <v>15788.025</v>
      </c>
      <c r="BJ16" s="38">
        <f t="shared" si="45"/>
        <v>19470.944999999996</v>
      </c>
      <c r="BK16" s="38">
        <f t="shared" si="45"/>
        <v>0</v>
      </c>
      <c r="BL16" s="38">
        <f t="shared" si="45"/>
        <v>0</v>
      </c>
      <c r="BM16" s="38">
        <f t="shared" si="45"/>
        <v>0</v>
      </c>
      <c r="BN16" s="38">
        <f t="shared" si="45"/>
        <v>0</v>
      </c>
      <c r="BO16" s="38">
        <f t="shared" si="45"/>
        <v>0</v>
      </c>
      <c r="BP16" s="38">
        <f t="shared" si="45"/>
        <v>0</v>
      </c>
      <c r="BQ16" s="38">
        <f t="shared" si="45"/>
        <v>369867.3</v>
      </c>
      <c r="BR16" s="38">
        <f t="shared" si="45"/>
        <v>277400.47499999998</v>
      </c>
      <c r="BS16" s="38">
        <f t="shared" si="45"/>
        <v>231857.42680000002</v>
      </c>
      <c r="BT16" s="38">
        <f t="shared" si="24"/>
        <v>83.582202517857993</v>
      </c>
      <c r="BU16" s="38">
        <f>BS16/BQ16*100</f>
        <v>62.686651888393499</v>
      </c>
      <c r="BV16" s="38">
        <f t="shared" ref="BV16:CV16" si="46">SUM(BV10:BV15)</f>
        <v>262897</v>
      </c>
      <c r="BW16" s="38">
        <f t="shared" si="46"/>
        <v>197172.75</v>
      </c>
      <c r="BX16" s="38">
        <f t="shared" si="46"/>
        <v>116362.7169</v>
      </c>
      <c r="BY16" s="38">
        <f t="shared" si="46"/>
        <v>56147.5</v>
      </c>
      <c r="BZ16" s="38">
        <f t="shared" si="46"/>
        <v>42110.625</v>
      </c>
      <c r="CA16" s="38">
        <f t="shared" si="46"/>
        <v>63022.477999999996</v>
      </c>
      <c r="CB16" s="38">
        <f t="shared" si="46"/>
        <v>5200</v>
      </c>
      <c r="CC16" s="38">
        <f t="shared" si="46"/>
        <v>3900</v>
      </c>
      <c r="CD16" s="38">
        <f t="shared" si="46"/>
        <v>3256.471</v>
      </c>
      <c r="CE16" s="38">
        <f t="shared" si="46"/>
        <v>45622.8</v>
      </c>
      <c r="CF16" s="38">
        <f t="shared" si="46"/>
        <v>34217.1</v>
      </c>
      <c r="CG16" s="38">
        <f t="shared" si="46"/>
        <v>49215.760900000001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15362.199999999997</v>
      </c>
      <c r="CL16" s="38">
        <f t="shared" si="46"/>
        <v>11521.65</v>
      </c>
      <c r="CM16" s="38">
        <f t="shared" si="46"/>
        <v>10754.340000000002</v>
      </c>
      <c r="CN16" s="38">
        <f t="shared" si="46"/>
        <v>0</v>
      </c>
      <c r="CO16" s="38">
        <f t="shared" si="46"/>
        <v>0</v>
      </c>
      <c r="CP16" s="38">
        <f t="shared" si="46"/>
        <v>2715.3829999999998</v>
      </c>
      <c r="CQ16" s="38">
        <f t="shared" si="46"/>
        <v>547014.80000000005</v>
      </c>
      <c r="CR16" s="38">
        <f t="shared" si="46"/>
        <v>410261.1</v>
      </c>
      <c r="CS16" s="38">
        <f t="shared" si="46"/>
        <v>317086.13339999999</v>
      </c>
      <c r="CT16" s="38">
        <f t="shared" si="46"/>
        <v>290453.3</v>
      </c>
      <c r="CU16" s="38">
        <f t="shared" si="46"/>
        <v>217839.97500000001</v>
      </c>
      <c r="CV16" s="38">
        <f t="shared" si="46"/>
        <v>134467.98440000002</v>
      </c>
      <c r="CW16" s="38">
        <f t="shared" si="34"/>
        <v>61.727873591612379</v>
      </c>
      <c r="CX16" s="38">
        <f t="shared" ref="CX16:EI16" si="47">SUM(CX10:CX15)</f>
        <v>19000</v>
      </c>
      <c r="CY16" s="38">
        <f t="shared" si="47"/>
        <v>14250</v>
      </c>
      <c r="CZ16" s="38">
        <f t="shared" si="47"/>
        <v>82486.3076</v>
      </c>
      <c r="DA16" s="38">
        <f t="shared" si="47"/>
        <v>5600</v>
      </c>
      <c r="DB16" s="38">
        <f t="shared" si="47"/>
        <v>4200</v>
      </c>
      <c r="DC16" s="38">
        <f t="shared" si="47"/>
        <v>4307.7659999999996</v>
      </c>
      <c r="DD16" s="38">
        <f t="shared" si="47"/>
        <v>24462</v>
      </c>
      <c r="DE16" s="38">
        <f t="shared" si="47"/>
        <v>18346.5</v>
      </c>
      <c r="DF16" s="38">
        <f t="shared" si="47"/>
        <v>1870</v>
      </c>
      <c r="DG16" s="38">
        <f t="shared" si="47"/>
        <v>82935.425000000003</v>
      </c>
      <c r="DH16" s="38">
        <f t="shared" si="47"/>
        <v>62201.568749999999</v>
      </c>
      <c r="DI16" s="38">
        <f t="shared" si="47"/>
        <v>134063.81630000001</v>
      </c>
      <c r="DJ16" s="38">
        <f t="shared" si="47"/>
        <v>0</v>
      </c>
      <c r="DK16" s="38">
        <f t="shared" si="47"/>
        <v>12455962.524999999</v>
      </c>
      <c r="DL16" s="38">
        <f t="shared" si="47"/>
        <v>9341971.8937499989</v>
      </c>
      <c r="DM16" s="38">
        <f t="shared" si="47"/>
        <v>8909450.7203000002</v>
      </c>
      <c r="DN16" s="38">
        <f t="shared" si="47"/>
        <v>50000</v>
      </c>
      <c r="DO16" s="38">
        <f t="shared" si="47"/>
        <v>37500</v>
      </c>
      <c r="DP16" s="38">
        <f t="shared" si="47"/>
        <v>2250</v>
      </c>
      <c r="DQ16" s="38">
        <f t="shared" si="47"/>
        <v>4808959.9374000002</v>
      </c>
      <c r="DR16" s="38">
        <f t="shared" si="47"/>
        <v>3606719.9530500006</v>
      </c>
      <c r="DS16" s="38">
        <f t="shared" si="47"/>
        <v>1766271.0041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2587.5</v>
      </c>
      <c r="DY16" s="38">
        <f t="shared" si="47"/>
        <v>9286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3457127.1580999997</v>
      </c>
      <c r="ED16" s="38">
        <f t="shared" si="47"/>
        <v>2592845.3685750002</v>
      </c>
      <c r="EE16" s="38">
        <f t="shared" si="47"/>
        <v>841741.12140000006</v>
      </c>
      <c r="EF16" s="38">
        <f t="shared" si="47"/>
        <v>0</v>
      </c>
      <c r="EG16" s="38">
        <f t="shared" si="47"/>
        <v>8319537.0954999998</v>
      </c>
      <c r="EH16" s="38">
        <f t="shared" si="47"/>
        <v>6239652.8216249999</v>
      </c>
      <c r="EI16" s="38">
        <f t="shared" si="47"/>
        <v>2619548.1255000001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(սեպտեմբեր 30)  </vt:lpstr>
      <vt:lpstr>Лист4</vt:lpstr>
      <vt:lpstr>Лист1</vt:lpstr>
      <vt:lpstr>Лист2</vt:lpstr>
      <vt:lpstr>'ԳԵՂԱՐՔՈՒՆԻՔԻ (սեպտեմբեր 30)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2024-10-02T06:34:23Z</cp:lastPrinted>
  <dcterms:created xsi:type="dcterms:W3CDTF">2006-09-28T05:33:00Z</dcterms:created>
  <dcterms:modified xsi:type="dcterms:W3CDTF">2024-10-04T06:35:45Z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