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3040" windowHeight="9000" tabRatio="750" activeTab="1"/>
  </bookViews>
  <sheets>
    <sheet name="ԳԵՂԱՐՔՈՒՆԻՔԻ (օգոստոսի 29) " sheetId="37" r:id="rId1"/>
    <sheet name="ԳԵՂԱՐՔՈՒՆԻՔԻ (օգոստոսի 29)  (2" sheetId="48" r:id="rId2"/>
    <sheet name="Лист1" sheetId="45" r:id="rId3"/>
    <sheet name="Лист2" sheetId="44" r:id="rId4"/>
  </sheets>
  <definedNames>
    <definedName name="_xlnm.Print_Area" localSheetId="0">'ԳԵՂԱՐՔՈՒՆԻՔԻ (օգոստոսի 29) '!$A$1:$EH$114</definedName>
    <definedName name="_xlnm.Print_Area" localSheetId="1">'ԳԵՂԱՐՔՈՒՆԻՔԻ (օգոստոսի 29)  (2'!$A$1:$EH$114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D14" i="48" l="1"/>
  <c r="ED13" i="48"/>
  <c r="ED12" i="48"/>
  <c r="ED11" i="48"/>
  <c r="ED10" i="48"/>
  <c r="EA14" i="48"/>
  <c r="EA13" i="48"/>
  <c r="EA12" i="48"/>
  <c r="EA11" i="48"/>
  <c r="EA10" i="48"/>
  <c r="DX14" i="48"/>
  <c r="DX13" i="48"/>
  <c r="DX12" i="48"/>
  <c r="DX11" i="48"/>
  <c r="DX16" i="48" s="1"/>
  <c r="DX10" i="48"/>
  <c r="DU14" i="48"/>
  <c r="DU13" i="48"/>
  <c r="DU12" i="48"/>
  <c r="DU11" i="48"/>
  <c r="DU10" i="48"/>
  <c r="DU16" i="48" s="1"/>
  <c r="DR14" i="48"/>
  <c r="DR13" i="48"/>
  <c r="DR12" i="48"/>
  <c r="DR11" i="48"/>
  <c r="DR10" i="48"/>
  <c r="DR16" i="48" s="1"/>
  <c r="DO14" i="48"/>
  <c r="DO13" i="48"/>
  <c r="DO12" i="48"/>
  <c r="DO11" i="48"/>
  <c r="DO16" i="48" s="1"/>
  <c r="DO10" i="48"/>
  <c r="DH14" i="48"/>
  <c r="DH13" i="48"/>
  <c r="DH12" i="48"/>
  <c r="DH11" i="48"/>
  <c r="DH10" i="48"/>
  <c r="DE14" i="48"/>
  <c r="DE13" i="48"/>
  <c r="DE12" i="48"/>
  <c r="DE11" i="48"/>
  <c r="DE16" i="48" s="1"/>
  <c r="DE10" i="48"/>
  <c r="DB14" i="48"/>
  <c r="DB13" i="48"/>
  <c r="DB12" i="48"/>
  <c r="DB11" i="48"/>
  <c r="DB10" i="48"/>
  <c r="DB16" i="48" s="1"/>
  <c r="CY14" i="48"/>
  <c r="CY13" i="48"/>
  <c r="CY12" i="48"/>
  <c r="CY11" i="48"/>
  <c r="CY10" i="48"/>
  <c r="CY16" i="48" s="1"/>
  <c r="CU14" i="48"/>
  <c r="CU13" i="48"/>
  <c r="CU12" i="48"/>
  <c r="CU11" i="48"/>
  <c r="CW11" i="48" s="1"/>
  <c r="CU10" i="48"/>
  <c r="CR14" i="48"/>
  <c r="CR13" i="48"/>
  <c r="CR12" i="48"/>
  <c r="CR11" i="48"/>
  <c r="CR10" i="48"/>
  <c r="CO14" i="48"/>
  <c r="CO13" i="48"/>
  <c r="CO12" i="48"/>
  <c r="CO11" i="48"/>
  <c r="CO10" i="48"/>
  <c r="CO16" i="48" s="1"/>
  <c r="CL14" i="48"/>
  <c r="CL13" i="48"/>
  <c r="CL16" i="48" s="1"/>
  <c r="CL12" i="48"/>
  <c r="CL11" i="48"/>
  <c r="CL10" i="48"/>
  <c r="CI14" i="48"/>
  <c r="CI13" i="48"/>
  <c r="CI12" i="48"/>
  <c r="CI11" i="48"/>
  <c r="CI10" i="48"/>
  <c r="CF14" i="48"/>
  <c r="CF13" i="48"/>
  <c r="CF12" i="48"/>
  <c r="CF11" i="48"/>
  <c r="CF16" i="48" s="1"/>
  <c r="CF10" i="48"/>
  <c r="CC14" i="48"/>
  <c r="CC13" i="48"/>
  <c r="CC12" i="48"/>
  <c r="CC11" i="48"/>
  <c r="CC16" i="48" s="1"/>
  <c r="CC10" i="48"/>
  <c r="BZ14" i="48"/>
  <c r="BZ13" i="48"/>
  <c r="BZ12" i="48"/>
  <c r="BZ11" i="48"/>
  <c r="BZ10" i="48"/>
  <c r="BW14" i="48"/>
  <c r="BW13" i="48"/>
  <c r="BW12" i="48"/>
  <c r="BW11" i="48"/>
  <c r="BW10" i="48"/>
  <c r="BO14" i="48"/>
  <c r="BO13" i="48"/>
  <c r="BO12" i="48"/>
  <c r="BO11" i="48"/>
  <c r="BO10" i="48"/>
  <c r="BL14" i="48"/>
  <c r="BL13" i="48"/>
  <c r="BL12" i="48"/>
  <c r="BL11" i="48"/>
  <c r="BL10" i="48"/>
  <c r="BL16" i="48" s="1"/>
  <c r="BI14" i="48"/>
  <c r="BI13" i="48"/>
  <c r="BI12" i="48"/>
  <c r="BI11" i="48"/>
  <c r="BI10" i="48"/>
  <c r="BF14" i="48"/>
  <c r="BF13" i="48"/>
  <c r="BF16" i="48" s="1"/>
  <c r="BF12" i="48"/>
  <c r="BF11" i="48"/>
  <c r="BF10" i="48"/>
  <c r="BC14" i="48"/>
  <c r="BC13" i="48"/>
  <c r="BC12" i="48"/>
  <c r="BC11" i="48"/>
  <c r="BC10" i="48"/>
  <c r="AZ14" i="48"/>
  <c r="AZ13" i="48"/>
  <c r="AZ12" i="48"/>
  <c r="AZ11" i="48"/>
  <c r="AZ10" i="48"/>
  <c r="AU14" i="48"/>
  <c r="AU13" i="48"/>
  <c r="AU12" i="48"/>
  <c r="AU11" i="48"/>
  <c r="AU16" i="48" s="1"/>
  <c r="AU10" i="48"/>
  <c r="AP14" i="48"/>
  <c r="AR14" i="48" s="1"/>
  <c r="AP13" i="48"/>
  <c r="AP16" i="48" s="1"/>
  <c r="AR16" i="48" s="1"/>
  <c r="AP12" i="48"/>
  <c r="AP11" i="48"/>
  <c r="AP10" i="48"/>
  <c r="AK14" i="48"/>
  <c r="AM14" i="48" s="1"/>
  <c r="AK13" i="48"/>
  <c r="AK12" i="48"/>
  <c r="AK11" i="48"/>
  <c r="AK10" i="48"/>
  <c r="AF14" i="48"/>
  <c r="AF13" i="48"/>
  <c r="AF12" i="48"/>
  <c r="AF11" i="48"/>
  <c r="AH11" i="48" s="1"/>
  <c r="AF10" i="48"/>
  <c r="AA14" i="48"/>
  <c r="AA13" i="48"/>
  <c r="AA12" i="48"/>
  <c r="AA11" i="48"/>
  <c r="AA10" i="48"/>
  <c r="V11" i="48"/>
  <c r="V12" i="48"/>
  <c r="V13" i="48"/>
  <c r="V14" i="48"/>
  <c r="V10" i="48"/>
  <c r="EF16" i="48"/>
  <c r="EE16" i="48"/>
  <c r="EC16" i="48"/>
  <c r="EB16" i="48"/>
  <c r="DZ16" i="48"/>
  <c r="DY16" i="48"/>
  <c r="DW16" i="48"/>
  <c r="DV16" i="48"/>
  <c r="DT16" i="48"/>
  <c r="DS16" i="48"/>
  <c r="DQ16" i="48"/>
  <c r="DP16" i="48"/>
  <c r="DN16" i="48"/>
  <c r="DJ16" i="48"/>
  <c r="DI16" i="48"/>
  <c r="DG16" i="48"/>
  <c r="DF16" i="48"/>
  <c r="DD16" i="48"/>
  <c r="DC16" i="48"/>
  <c r="DA16" i="48"/>
  <c r="CZ16" i="48"/>
  <c r="CX16" i="48"/>
  <c r="CV16" i="48"/>
  <c r="CT16" i="48"/>
  <c r="CS16" i="48"/>
  <c r="CQ16" i="48"/>
  <c r="CP16" i="48"/>
  <c r="CN16" i="48"/>
  <c r="CM16" i="48"/>
  <c r="CK16" i="48"/>
  <c r="CJ16" i="48"/>
  <c r="CH16" i="48"/>
  <c r="CG16" i="48"/>
  <c r="CE16" i="48"/>
  <c r="CD16" i="48"/>
  <c r="CB16" i="48"/>
  <c r="CA16" i="48"/>
  <c r="BY16" i="48"/>
  <c r="BX16" i="48"/>
  <c r="BV16" i="48"/>
  <c r="BP16" i="48"/>
  <c r="BN16" i="48"/>
  <c r="BM16" i="48"/>
  <c r="BK16" i="48"/>
  <c r="BJ16" i="48"/>
  <c r="BH16" i="48"/>
  <c r="BG16" i="48"/>
  <c r="BE16" i="48"/>
  <c r="BD16" i="48"/>
  <c r="BB16" i="48"/>
  <c r="BA16" i="48"/>
  <c r="AY16" i="48"/>
  <c r="AV16" i="48"/>
  <c r="AX16" i="48" s="1"/>
  <c r="AT16" i="48"/>
  <c r="AQ16" i="48"/>
  <c r="AO16" i="48"/>
  <c r="AS16" i="48" s="1"/>
  <c r="AL16" i="48"/>
  <c r="AJ16" i="48"/>
  <c r="AN16" i="48" s="1"/>
  <c r="AG16" i="48"/>
  <c r="AI16" i="48" s="1"/>
  <c r="AE16" i="48"/>
  <c r="AB16" i="48"/>
  <c r="AD16" i="48" s="1"/>
  <c r="Z16" i="48"/>
  <c r="W16" i="48"/>
  <c r="U16" i="48"/>
  <c r="Y16" i="48" s="1"/>
  <c r="D16" i="48"/>
  <c r="C16" i="48"/>
  <c r="EI14" i="48"/>
  <c r="EG14" i="48"/>
  <c r="DM14" i="48"/>
  <c r="G14" i="48" s="1"/>
  <c r="DK14" i="48"/>
  <c r="CW14" i="48"/>
  <c r="BR14" i="48"/>
  <c r="BS14" i="48"/>
  <c r="BQ14" i="48"/>
  <c r="BU14" i="48" s="1"/>
  <c r="AX14" i="48"/>
  <c r="AW14" i="48"/>
  <c r="AS14" i="48"/>
  <c r="AN14" i="48"/>
  <c r="AI14" i="48"/>
  <c r="AH14" i="48"/>
  <c r="AD14" i="48"/>
  <c r="AC14" i="48"/>
  <c r="Y14" i="48"/>
  <c r="Q14" i="48"/>
  <c r="R14" i="48"/>
  <c r="T14" i="48" s="1"/>
  <c r="P14" i="48"/>
  <c r="L14" i="48"/>
  <c r="J14" i="48"/>
  <c r="O14" i="48" s="1"/>
  <c r="E14" i="48"/>
  <c r="EI13" i="48"/>
  <c r="EG13" i="48"/>
  <c r="DM13" i="48"/>
  <c r="DK13" i="48"/>
  <c r="E13" i="48" s="1"/>
  <c r="I13" i="48" s="1"/>
  <c r="CW13" i="48"/>
  <c r="BS13" i="48"/>
  <c r="BQ13" i="48"/>
  <c r="BU13" i="48" s="1"/>
  <c r="AX13" i="48"/>
  <c r="AW13" i="48"/>
  <c r="AS13" i="48"/>
  <c r="AR13" i="48"/>
  <c r="AN13" i="48"/>
  <c r="AM13" i="48"/>
  <c r="AI13" i="48"/>
  <c r="AH13" i="48"/>
  <c r="AD13" i="48"/>
  <c r="AC13" i="48"/>
  <c r="Y13" i="48"/>
  <c r="R13" i="48"/>
  <c r="P13" i="48"/>
  <c r="P16" i="48" s="1"/>
  <c r="L13" i="48"/>
  <c r="O13" i="48" s="1"/>
  <c r="J13" i="48"/>
  <c r="G13" i="48"/>
  <c r="EI12" i="48"/>
  <c r="EG12" i="48"/>
  <c r="DM12" i="48"/>
  <c r="DK12" i="48"/>
  <c r="E12" i="48" s="1"/>
  <c r="DH16" i="48"/>
  <c r="CW12" i="48"/>
  <c r="BR12" i="48"/>
  <c r="BS12" i="48"/>
  <c r="BQ12" i="48"/>
  <c r="AZ16" i="48"/>
  <c r="AX12" i="48"/>
  <c r="AW12" i="48"/>
  <c r="AS12" i="48"/>
  <c r="AR12" i="48"/>
  <c r="AN12" i="48"/>
  <c r="AM12" i="48"/>
  <c r="AI12" i="48"/>
  <c r="AH12" i="48"/>
  <c r="AD12" i="48"/>
  <c r="AC12" i="48"/>
  <c r="Y12" i="48"/>
  <c r="X12" i="48"/>
  <c r="R12" i="48"/>
  <c r="P12" i="48"/>
  <c r="T12" i="48" s="1"/>
  <c r="O12" i="48"/>
  <c r="L12" i="48"/>
  <c r="J12" i="48"/>
  <c r="G12" i="48"/>
  <c r="EI11" i="48"/>
  <c r="EG11" i="48"/>
  <c r="DM11" i="48"/>
  <c r="G11" i="48" s="1"/>
  <c r="DK11" i="48"/>
  <c r="BS11" i="48"/>
  <c r="BU11" i="48" s="1"/>
  <c r="BQ11" i="48"/>
  <c r="AX11" i="48"/>
  <c r="AS11" i="48"/>
  <c r="AR11" i="48"/>
  <c r="AN11" i="48"/>
  <c r="AI11" i="48"/>
  <c r="AD11" i="48"/>
  <c r="AC11" i="48"/>
  <c r="Y11" i="48"/>
  <c r="X11" i="48"/>
  <c r="R11" i="48"/>
  <c r="T11" i="48" s="1"/>
  <c r="P11" i="48"/>
  <c r="L11" i="48"/>
  <c r="J11" i="48"/>
  <c r="O11" i="48" s="1"/>
  <c r="E11" i="48"/>
  <c r="EI10" i="48"/>
  <c r="EI16" i="48" s="1"/>
  <c r="EG10" i="48"/>
  <c r="EG16" i="48" s="1"/>
  <c r="ED16" i="48"/>
  <c r="EA16" i="48"/>
  <c r="DM10" i="48"/>
  <c r="DM16" i="48" s="1"/>
  <c r="DK10" i="48"/>
  <c r="DK16" i="48" s="1"/>
  <c r="CU16" i="48"/>
  <c r="CR16" i="48"/>
  <c r="CI16" i="48"/>
  <c r="BZ16" i="48"/>
  <c r="BW16" i="48"/>
  <c r="BS10" i="48"/>
  <c r="BS16" i="48" s="1"/>
  <c r="BQ10" i="48"/>
  <c r="BQ16" i="48" s="1"/>
  <c r="BO16" i="48"/>
  <c r="BI16" i="48"/>
  <c r="BC16" i="48"/>
  <c r="AX10" i="48"/>
  <c r="AW10" i="48"/>
  <c r="AS10" i="48"/>
  <c r="AN10" i="48"/>
  <c r="AK16" i="48"/>
  <c r="AI10" i="48"/>
  <c r="AH10" i="48"/>
  <c r="AD10" i="48"/>
  <c r="AC10" i="48"/>
  <c r="Y10" i="48"/>
  <c r="R10" i="48"/>
  <c r="T10" i="48" s="1"/>
  <c r="P10" i="48"/>
  <c r="L10" i="48"/>
  <c r="O10" i="48" s="1"/>
  <c r="J10" i="48"/>
  <c r="J16" i="48" s="1"/>
  <c r="E10" i="48"/>
  <c r="EH12" i="48" l="1"/>
  <c r="EH14" i="48"/>
  <c r="EH13" i="48"/>
  <c r="CW16" i="48"/>
  <c r="K12" i="48"/>
  <c r="N12" i="48" s="1"/>
  <c r="BT14" i="48"/>
  <c r="BR11" i="48"/>
  <c r="BR13" i="48"/>
  <c r="BT13" i="48" s="1"/>
  <c r="K13" i="48"/>
  <c r="M13" i="48" s="1"/>
  <c r="DL10" i="48"/>
  <c r="AW11" i="48"/>
  <c r="K11" i="48"/>
  <c r="N11" i="48" s="1"/>
  <c r="DL11" i="48"/>
  <c r="AA16" i="48"/>
  <c r="BU16" i="48"/>
  <c r="I14" i="48"/>
  <c r="I11" i="48"/>
  <c r="BT12" i="48"/>
  <c r="E16" i="48"/>
  <c r="I12" i="48"/>
  <c r="AM16" i="48"/>
  <c r="BU10" i="48"/>
  <c r="EH11" i="48"/>
  <c r="L16" i="48"/>
  <c r="AF16" i="48"/>
  <c r="AH16" i="48" s="1"/>
  <c r="EH10" i="48"/>
  <c r="AM11" i="48"/>
  <c r="Q10" i="48"/>
  <c r="T13" i="48"/>
  <c r="DL14" i="48"/>
  <c r="F14" i="48" s="1"/>
  <c r="H14" i="48" s="1"/>
  <c r="X10" i="48"/>
  <c r="AR10" i="48"/>
  <c r="BR10" i="48"/>
  <c r="Q13" i="48"/>
  <c r="S13" i="48" s="1"/>
  <c r="X14" i="48"/>
  <c r="AC16" i="48"/>
  <c r="AW16" i="48"/>
  <c r="G10" i="48"/>
  <c r="K10" i="48"/>
  <c r="S10" i="48"/>
  <c r="AM10" i="48"/>
  <c r="CW10" i="48"/>
  <c r="BT11" i="48"/>
  <c r="Q12" i="48"/>
  <c r="S12" i="48" s="1"/>
  <c r="BU12" i="48"/>
  <c r="DL12" i="48"/>
  <c r="F12" i="48" s="1"/>
  <c r="H12" i="48" s="1"/>
  <c r="X13" i="48"/>
  <c r="K14" i="48"/>
  <c r="S14" i="48"/>
  <c r="R16" i="48"/>
  <c r="V16" i="48"/>
  <c r="X16" i="48" s="1"/>
  <c r="DL13" i="48"/>
  <c r="Q11" i="48"/>
  <c r="S11" i="48" s="1"/>
  <c r="ED14" i="37"/>
  <c r="ED13" i="37"/>
  <c r="ED12" i="37"/>
  <c r="ED11" i="37"/>
  <c r="ED10" i="37"/>
  <c r="EA14" i="37"/>
  <c r="EA13" i="37"/>
  <c r="EA12" i="37"/>
  <c r="EA11" i="37"/>
  <c r="EA10" i="37"/>
  <c r="DX14" i="37"/>
  <c r="DX13" i="37"/>
  <c r="DX12" i="37"/>
  <c r="DX11" i="37"/>
  <c r="DX10" i="37"/>
  <c r="DU14" i="37"/>
  <c r="DU13" i="37"/>
  <c r="DU12" i="37"/>
  <c r="DU11" i="37"/>
  <c r="DU10" i="37"/>
  <c r="DR14" i="37"/>
  <c r="DR13" i="37"/>
  <c r="DR12" i="37"/>
  <c r="DR11" i="37"/>
  <c r="DR10" i="37"/>
  <c r="DO14" i="37"/>
  <c r="DO13" i="37"/>
  <c r="DO12" i="37"/>
  <c r="DO11" i="37"/>
  <c r="DO10" i="37"/>
  <c r="DH14" i="37"/>
  <c r="DH13" i="37"/>
  <c r="DH12" i="37"/>
  <c r="DH11" i="37"/>
  <c r="DH10" i="37"/>
  <c r="DE14" i="37"/>
  <c r="DE13" i="37"/>
  <c r="DE12" i="37"/>
  <c r="DE11" i="37"/>
  <c r="DE10" i="37"/>
  <c r="DB14" i="37"/>
  <c r="DB13" i="37"/>
  <c r="DB12" i="37"/>
  <c r="DB11" i="37"/>
  <c r="DB10" i="37"/>
  <c r="CY14" i="37"/>
  <c r="CY13" i="37"/>
  <c r="CY12" i="37"/>
  <c r="CY11" i="37"/>
  <c r="CY10" i="37"/>
  <c r="CU11" i="37"/>
  <c r="CU12" i="37"/>
  <c r="CU13" i="37"/>
  <c r="CU14" i="37"/>
  <c r="CU10" i="37"/>
  <c r="CR11" i="37"/>
  <c r="CR12" i="37"/>
  <c r="CR13" i="37"/>
  <c r="CR14" i="37"/>
  <c r="CR10" i="37"/>
  <c r="CO11" i="37"/>
  <c r="CO12" i="37"/>
  <c r="CO13" i="37"/>
  <c r="CO14" i="37"/>
  <c r="CO10" i="37"/>
  <c r="CL11" i="37"/>
  <c r="CL12" i="37"/>
  <c r="CL13" i="37"/>
  <c r="CL14" i="37"/>
  <c r="CL10" i="37"/>
  <c r="CI11" i="37"/>
  <c r="CI12" i="37"/>
  <c r="CI13" i="37"/>
  <c r="CI14" i="37"/>
  <c r="CI10" i="37"/>
  <c r="CF11" i="37"/>
  <c r="CF12" i="37"/>
  <c r="CF13" i="37"/>
  <c r="CF14" i="37"/>
  <c r="CF10" i="37"/>
  <c r="CC11" i="37"/>
  <c r="CC12" i="37"/>
  <c r="CC13" i="37"/>
  <c r="CC14" i="37"/>
  <c r="CC10" i="37"/>
  <c r="BZ11" i="37"/>
  <c r="BZ12" i="37"/>
  <c r="BZ13" i="37"/>
  <c r="BZ14" i="37"/>
  <c r="BZ10" i="37"/>
  <c r="BW11" i="37"/>
  <c r="BW12" i="37"/>
  <c r="BW13" i="37"/>
  <c r="BW14" i="37"/>
  <c r="BW10" i="37"/>
  <c r="BO11" i="37"/>
  <c r="BO12" i="37"/>
  <c r="BO13" i="37"/>
  <c r="BO14" i="37"/>
  <c r="BO10" i="37"/>
  <c r="BL11" i="37"/>
  <c r="BL12" i="37"/>
  <c r="BL13" i="37"/>
  <c r="BL14" i="37"/>
  <c r="BL10" i="37"/>
  <c r="BI11" i="37"/>
  <c r="BI12" i="37"/>
  <c r="BI13" i="37"/>
  <c r="BI14" i="37"/>
  <c r="BI10" i="37"/>
  <c r="BF11" i="37"/>
  <c r="BF12" i="37"/>
  <c r="BF13" i="37"/>
  <c r="BF14" i="37"/>
  <c r="BF10" i="37"/>
  <c r="BC11" i="37"/>
  <c r="BC12" i="37"/>
  <c r="BC13" i="37"/>
  <c r="BC14" i="37"/>
  <c r="BC10" i="37"/>
  <c r="AZ11" i="37"/>
  <c r="AZ12" i="37"/>
  <c r="AZ13" i="37"/>
  <c r="AZ14" i="37"/>
  <c r="AZ10" i="37"/>
  <c r="AU11" i="37"/>
  <c r="AU12" i="37"/>
  <c r="AU13" i="37"/>
  <c r="AU14" i="37"/>
  <c r="AU10" i="37"/>
  <c r="AP11" i="37"/>
  <c r="AP12" i="37"/>
  <c r="AP13" i="37"/>
  <c r="AP14" i="37"/>
  <c r="AP10" i="37"/>
  <c r="AK11" i="37"/>
  <c r="AK12" i="37"/>
  <c r="AK13" i="37"/>
  <c r="AK14" i="37"/>
  <c r="AK10" i="37"/>
  <c r="AF14" i="37"/>
  <c r="AF13" i="37"/>
  <c r="AF12" i="37"/>
  <c r="AF11" i="37"/>
  <c r="AF10" i="37"/>
  <c r="AA14" i="37"/>
  <c r="AA13" i="37"/>
  <c r="AA12" i="37"/>
  <c r="AA11" i="37"/>
  <c r="AA10" i="37"/>
  <c r="V11" i="37"/>
  <c r="V12" i="37"/>
  <c r="V13" i="37"/>
  <c r="V14" i="37"/>
  <c r="V10" i="37"/>
  <c r="EH16" i="48" l="1"/>
  <c r="F11" i="48"/>
  <c r="H11" i="48" s="1"/>
  <c r="F13" i="48"/>
  <c r="H13" i="48" s="1"/>
  <c r="M12" i="48"/>
  <c r="N13" i="48"/>
  <c r="BR16" i="48"/>
  <c r="BT16" i="48" s="1"/>
  <c r="M11" i="48"/>
  <c r="K16" i="48"/>
  <c r="N16" i="48" s="1"/>
  <c r="N10" i="48"/>
  <c r="M10" i="48"/>
  <c r="Q16" i="48"/>
  <c r="S16" i="48" s="1"/>
  <c r="G16" i="48"/>
  <c r="I10" i="48"/>
  <c r="O16" i="48"/>
  <c r="DL16" i="48"/>
  <c r="T16" i="48"/>
  <c r="N14" i="48"/>
  <c r="M14" i="48"/>
  <c r="BT10" i="48"/>
  <c r="F10" i="48"/>
  <c r="F16" i="48" s="1"/>
  <c r="EF16" i="37"/>
  <c r="EE16" i="37"/>
  <c r="EC16" i="37"/>
  <c r="EB16" i="37"/>
  <c r="DZ16" i="37"/>
  <c r="DY16" i="37"/>
  <c r="DW16" i="37"/>
  <c r="DV16" i="37"/>
  <c r="DT16" i="37"/>
  <c r="DS16" i="37"/>
  <c r="DQ16" i="37"/>
  <c r="DP16" i="37"/>
  <c r="DN16" i="37"/>
  <c r="DJ16" i="37"/>
  <c r="DI16" i="37"/>
  <c r="DG16" i="37"/>
  <c r="DF16" i="37"/>
  <c r="DD16" i="37"/>
  <c r="DC16" i="37"/>
  <c r="DA16" i="37"/>
  <c r="CZ16" i="37"/>
  <c r="CX16" i="37"/>
  <c r="CV16" i="37"/>
  <c r="CT16" i="37"/>
  <c r="CS16" i="37"/>
  <c r="CQ16" i="37"/>
  <c r="CP16" i="37"/>
  <c r="CN16" i="37"/>
  <c r="CM16" i="37"/>
  <c r="CK16" i="37"/>
  <c r="CJ16" i="37"/>
  <c r="CH16" i="37"/>
  <c r="CG16" i="37"/>
  <c r="CE16" i="37"/>
  <c r="CD16" i="37"/>
  <c r="CB16" i="37"/>
  <c r="CA16" i="37"/>
  <c r="BY16" i="37"/>
  <c r="BX16" i="37"/>
  <c r="BV16" i="37"/>
  <c r="BP16" i="37"/>
  <c r="BN16" i="37"/>
  <c r="BM16" i="37"/>
  <c r="BK16" i="37"/>
  <c r="BJ16" i="37"/>
  <c r="BH16" i="37"/>
  <c r="BG16" i="37"/>
  <c r="BE16" i="37"/>
  <c r="BD16" i="37"/>
  <c r="BB16" i="37"/>
  <c r="BA16" i="37"/>
  <c r="AY16" i="37"/>
  <c r="AV16" i="37"/>
  <c r="AT16" i="37"/>
  <c r="AQ16" i="37"/>
  <c r="AO16" i="37"/>
  <c r="AL16" i="37"/>
  <c r="AJ16" i="37"/>
  <c r="AG16" i="37"/>
  <c r="AE16" i="37"/>
  <c r="AB16" i="37"/>
  <c r="Z16" i="37"/>
  <c r="W16" i="37"/>
  <c r="U16" i="37"/>
  <c r="D16" i="37"/>
  <c r="C16" i="37"/>
  <c r="EI14" i="37"/>
  <c r="EG14" i="37"/>
  <c r="DM14" i="37"/>
  <c r="DK14" i="37"/>
  <c r="CW14" i="37"/>
  <c r="BS14" i="37"/>
  <c r="BQ14" i="37"/>
  <c r="AX14" i="37"/>
  <c r="AW14" i="37"/>
  <c r="AS14" i="37"/>
  <c r="AR14" i="37"/>
  <c r="AN14" i="37"/>
  <c r="AM14" i="37"/>
  <c r="AI14" i="37"/>
  <c r="AH14" i="37"/>
  <c r="AD14" i="37"/>
  <c r="AC14" i="37"/>
  <c r="Y14" i="37"/>
  <c r="R14" i="37"/>
  <c r="P14" i="37"/>
  <c r="L14" i="37"/>
  <c r="J14" i="37"/>
  <c r="EI13" i="37"/>
  <c r="EG13" i="37"/>
  <c r="DM13" i="37"/>
  <c r="DK13" i="37"/>
  <c r="CW13" i="37"/>
  <c r="BS13" i="37"/>
  <c r="BQ13" i="37"/>
  <c r="AX13" i="37"/>
  <c r="AW13" i="37"/>
  <c r="AS13" i="37"/>
  <c r="AR13" i="37"/>
  <c r="AN13" i="37"/>
  <c r="AM13" i="37"/>
  <c r="AI13" i="37"/>
  <c r="AH13" i="37"/>
  <c r="AD13" i="37"/>
  <c r="AC13" i="37"/>
  <c r="Y13" i="37"/>
  <c r="R13" i="37"/>
  <c r="P13" i="37"/>
  <c r="L13" i="37"/>
  <c r="J13" i="37"/>
  <c r="EI12" i="37"/>
  <c r="EG12" i="37"/>
  <c r="DM12" i="37"/>
  <c r="DK12" i="37"/>
  <c r="CW12" i="37"/>
  <c r="BS12" i="37"/>
  <c r="BQ12" i="37"/>
  <c r="AX12" i="37"/>
  <c r="AW12" i="37"/>
  <c r="AS12" i="37"/>
  <c r="AR12" i="37"/>
  <c r="AN12" i="37"/>
  <c r="AM12" i="37"/>
  <c r="AI12" i="37"/>
  <c r="AH12" i="37"/>
  <c r="AD12" i="37"/>
  <c r="AC12" i="37"/>
  <c r="Y12" i="37"/>
  <c r="R12" i="37"/>
  <c r="P12" i="37"/>
  <c r="L12" i="37"/>
  <c r="J12" i="37"/>
  <c r="EI11" i="37"/>
  <c r="EG11" i="37"/>
  <c r="DM11" i="37"/>
  <c r="DK11" i="37"/>
  <c r="CW11" i="37"/>
  <c r="BS11" i="37"/>
  <c r="BQ11" i="37"/>
  <c r="AX11" i="37"/>
  <c r="AW11" i="37"/>
  <c r="AS11" i="37"/>
  <c r="AR11" i="37"/>
  <c r="AN11" i="37"/>
  <c r="AM11" i="37"/>
  <c r="AI11" i="37"/>
  <c r="AH11" i="37"/>
  <c r="AD11" i="37"/>
  <c r="AC11" i="37"/>
  <c r="Y11" i="37"/>
  <c r="R11" i="37"/>
  <c r="P11" i="37"/>
  <c r="L11" i="37"/>
  <c r="J11" i="37"/>
  <c r="EI10" i="37"/>
  <c r="EG10" i="37"/>
  <c r="EA16" i="37"/>
  <c r="DO16" i="37"/>
  <c r="DM10" i="37"/>
  <c r="DK10" i="37"/>
  <c r="CW10" i="37"/>
  <c r="CL16" i="37"/>
  <c r="BS10" i="37"/>
  <c r="BQ10" i="37"/>
  <c r="BI16" i="37"/>
  <c r="AX10" i="37"/>
  <c r="AW10" i="37"/>
  <c r="AS10" i="37"/>
  <c r="AN10" i="37"/>
  <c r="AI10" i="37"/>
  <c r="AF16" i="37"/>
  <c r="AD10" i="37"/>
  <c r="Y10" i="37"/>
  <c r="R10" i="37"/>
  <c r="P10" i="37"/>
  <c r="L10" i="37"/>
  <c r="J10" i="37"/>
  <c r="M16" i="48" l="1"/>
  <c r="H10" i="48"/>
  <c r="H16" i="48"/>
  <c r="I16" i="48"/>
  <c r="E13" i="37"/>
  <c r="T10" i="37"/>
  <c r="E12" i="37"/>
  <c r="AN16" i="37"/>
  <c r="CO16" i="37"/>
  <c r="AI16" i="37"/>
  <c r="AH16" i="37"/>
  <c r="AH10" i="37"/>
  <c r="DX16" i="37"/>
  <c r="E10" i="37"/>
  <c r="E11" i="37"/>
  <c r="E14" i="37"/>
  <c r="DE16" i="37"/>
  <c r="CR16" i="37"/>
  <c r="CF16" i="37"/>
  <c r="BU14" i="37"/>
  <c r="CC16" i="37"/>
  <c r="BU13" i="37"/>
  <c r="BS16" i="37"/>
  <c r="BZ16" i="37"/>
  <c r="BU12" i="37"/>
  <c r="BQ16" i="37"/>
  <c r="O13" i="37"/>
  <c r="O14" i="37"/>
  <c r="BF16" i="37"/>
  <c r="J16" i="37"/>
  <c r="R16" i="37"/>
  <c r="AA16" i="37"/>
  <c r="K12" i="37"/>
  <c r="M12" i="37" s="1"/>
  <c r="Q14" i="37"/>
  <c r="S14" i="37" s="1"/>
  <c r="L16" i="37"/>
  <c r="T13" i="37"/>
  <c r="AC10" i="37"/>
  <c r="AZ16" i="37"/>
  <c r="BL16" i="37"/>
  <c r="BR10" i="37"/>
  <c r="BT10" i="37" s="1"/>
  <c r="CI16" i="37"/>
  <c r="DH16" i="37"/>
  <c r="DR16" i="37"/>
  <c r="ED16" i="37"/>
  <c r="Q11" i="37"/>
  <c r="S11" i="37" s="1"/>
  <c r="O12" i="37"/>
  <c r="BR13" i="37"/>
  <c r="BT13" i="37" s="1"/>
  <c r="EH13" i="37"/>
  <c r="BR14" i="37"/>
  <c r="BT14" i="37" s="1"/>
  <c r="EH14" i="37"/>
  <c r="AK16" i="37"/>
  <c r="AU16" i="37"/>
  <c r="BC16" i="37"/>
  <c r="BO16" i="37"/>
  <c r="CY16" i="37"/>
  <c r="DK16" i="37"/>
  <c r="DU16" i="37"/>
  <c r="EG16" i="37"/>
  <c r="O11" i="37"/>
  <c r="BU11" i="37"/>
  <c r="BR11" i="37"/>
  <c r="BT11" i="37" s="1"/>
  <c r="T12" i="37"/>
  <c r="BR12" i="37"/>
  <c r="BT12" i="37" s="1"/>
  <c r="EH12" i="37"/>
  <c r="T14" i="37"/>
  <c r="Y16" i="37"/>
  <c r="AS16" i="37"/>
  <c r="DB16" i="37"/>
  <c r="DM16" i="37"/>
  <c r="EI16" i="37"/>
  <c r="T11" i="37"/>
  <c r="EH11" i="37"/>
  <c r="K13" i="37"/>
  <c r="N13" i="37" s="1"/>
  <c r="K14" i="37"/>
  <c r="M14" i="37" s="1"/>
  <c r="AD16" i="37"/>
  <c r="AX16" i="37"/>
  <c r="K10" i="37"/>
  <c r="N10" i="37" s="1"/>
  <c r="V16" i="37"/>
  <c r="DL10" i="37"/>
  <c r="X10" i="37"/>
  <c r="Q10" i="37"/>
  <c r="S10" i="37" s="1"/>
  <c r="AR10" i="37"/>
  <c r="AP16" i="37"/>
  <c r="DL14" i="37"/>
  <c r="X13" i="37"/>
  <c r="X14" i="37"/>
  <c r="BW16" i="37"/>
  <c r="CU16" i="37"/>
  <c r="BU10" i="37"/>
  <c r="DL11" i="37"/>
  <c r="Q12" i="37"/>
  <c r="S12" i="37" s="1"/>
  <c r="DL12" i="37"/>
  <c r="Q13" i="37"/>
  <c r="S13" i="37" s="1"/>
  <c r="DL13" i="37"/>
  <c r="X11" i="37"/>
  <c r="X12" i="37"/>
  <c r="G10" i="37"/>
  <c r="O10" i="37"/>
  <c r="AM10" i="37"/>
  <c r="EH10" i="37"/>
  <c r="G11" i="37"/>
  <c r="K11" i="37"/>
  <c r="M11" i="37" s="1"/>
  <c r="G12" i="37"/>
  <c r="G13" i="37"/>
  <c r="G14" i="37"/>
  <c r="P16" i="37"/>
  <c r="AR16" i="37" l="1"/>
  <c r="M13" i="37"/>
  <c r="X16" i="37"/>
  <c r="CW16" i="37"/>
  <c r="AW16" i="37"/>
  <c r="AC16" i="37"/>
  <c r="AM16" i="37"/>
  <c r="E16" i="37"/>
  <c r="F11" i="37"/>
  <c r="H11" i="37" s="1"/>
  <c r="F13" i="37"/>
  <c r="H13" i="37" s="1"/>
  <c r="F12" i="37"/>
  <c r="H12" i="37" s="1"/>
  <c r="EH16" i="37"/>
  <c r="F14" i="37"/>
  <c r="H14" i="37" s="1"/>
  <c r="O16" i="37"/>
  <c r="BU16" i="37"/>
  <c r="BR16" i="37"/>
  <c r="N12" i="37"/>
  <c r="T16" i="37"/>
  <c r="N14" i="37"/>
  <c r="I12" i="37"/>
  <c r="I14" i="37"/>
  <c r="DL16" i="37"/>
  <c r="F10" i="37"/>
  <c r="I11" i="37"/>
  <c r="N11" i="37"/>
  <c r="I13" i="37"/>
  <c r="G16" i="37"/>
  <c r="I10" i="37"/>
  <c r="Q16" i="37"/>
  <c r="K16" i="37"/>
  <c r="M10" i="37"/>
  <c r="BT16" i="37" l="1"/>
  <c r="S16" i="37"/>
  <c r="F16" i="37"/>
  <c r="H10" i="37"/>
  <c r="N16" i="37"/>
  <c r="M16" i="37"/>
  <c r="I16" i="37"/>
  <c r="H16" i="37" l="1"/>
</calcChain>
</file>

<file path=xl/sharedStrings.xml><?xml version="1.0" encoding="utf-8"?>
<sst xmlns="http://schemas.openxmlformats.org/spreadsheetml/2006/main" count="388" uniqueCount="66">
  <si>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</si>
  <si>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</si>
  <si>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</si>
  <si>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</si>
  <si>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</si>
  <si>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</si>
  <si>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</si>
  <si>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</si>
  <si>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</si>
  <si>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</si>
  <si>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</si>
  <si>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</si>
  <si>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</si>
  <si>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</si>
  <si>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</si>
  <si>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</si>
  <si>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</si>
  <si>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</si>
  <si>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</si>
  <si>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</si>
  <si>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</si>
  <si>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</si>
  <si>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</si>
  <si>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</si>
  <si>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</si>
  <si>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</si>
  <si>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</si>
  <si>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</si>
  <si>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</si>
  <si>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</si>
  <si>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</si>
  <si>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</si>
  <si>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</si>
  <si>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</si>
  <si>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</si>
  <si>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</si>
  <si>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</si>
  <si>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</si>
  <si>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</si>
  <si>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</si>
  <si>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</si>
  <si>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</si>
  <si>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</si>
  <si>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</si>
  <si>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</si>
  <si>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</si>
  <si>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</si>
  <si>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</si>
  <si>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</si>
  <si>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</si>
  <si>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</si>
  <si>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</si>
  <si>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</si>
  <si>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</si>
  <si>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</si>
  <si>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</si>
  <si>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</si>
  <si>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</si>
  <si>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</si>
  <si>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</si>
  <si>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</si>
  <si>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</si>
  <si>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</si>
  <si>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</si>
  <si>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(8 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</si>
  <si>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Օգոստոսի «29»-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</si>
</sst>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13"/>
  <sheetViews>
    <sheetView zoomScale="55" zoomScaleNormal="55" zoomScaleSheetLayoutView="40" workbookViewId="0">
      <pane xSplit="2" ySplit="9" topLeftCell="C10" activePane="bottomRight" state="frozen"/>
      <selection pane="topRight"/>
      <selection pane="bottomLeft"/>
      <selection pane="bottomRight" activeCell="H17" sqref="H17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4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9.710937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6.14062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5.8554687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32" width="14.85546875" style="2" customWidth="1"/>
    <col min="133" max="133" width="16.140625" style="2" customWidth="1"/>
    <col min="134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62" t="s">
        <v>65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63"/>
      <c r="M3" s="63"/>
      <c r="N3" s="63"/>
      <c r="O3" s="63"/>
      <c r="P3" s="63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64" t="s">
        <v>1</v>
      </c>
      <c r="CV3" s="64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65" t="s">
        <v>2</v>
      </c>
      <c r="B4" s="68" t="s">
        <v>3</v>
      </c>
      <c r="C4" s="71" t="s">
        <v>4</v>
      </c>
      <c r="D4" s="71" t="s">
        <v>5</v>
      </c>
      <c r="E4" s="74" t="s">
        <v>6</v>
      </c>
      <c r="F4" s="75"/>
      <c r="G4" s="75"/>
      <c r="H4" s="75"/>
      <c r="I4" s="76"/>
      <c r="J4" s="83" t="s">
        <v>7</v>
      </c>
      <c r="K4" s="84"/>
      <c r="L4" s="84"/>
      <c r="M4" s="84"/>
      <c r="N4" s="84"/>
      <c r="O4" s="85"/>
      <c r="P4" s="92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4"/>
      <c r="DJ4" s="95" t="s">
        <v>8</v>
      </c>
      <c r="DK4" s="96" t="s">
        <v>9</v>
      </c>
      <c r="DL4" s="97"/>
      <c r="DM4" s="98"/>
      <c r="DN4" s="105" t="s">
        <v>10</v>
      </c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95" t="s">
        <v>11</v>
      </c>
      <c r="EG4" s="106" t="s">
        <v>12</v>
      </c>
      <c r="EH4" s="107"/>
      <c r="EI4" s="108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66"/>
      <c r="B5" s="69"/>
      <c r="C5" s="72"/>
      <c r="D5" s="72"/>
      <c r="E5" s="77"/>
      <c r="F5" s="78"/>
      <c r="G5" s="78"/>
      <c r="H5" s="78"/>
      <c r="I5" s="79"/>
      <c r="J5" s="86"/>
      <c r="K5" s="87"/>
      <c r="L5" s="87"/>
      <c r="M5" s="87"/>
      <c r="N5" s="87"/>
      <c r="O5" s="88"/>
      <c r="P5" s="115" t="s">
        <v>13</v>
      </c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7"/>
      <c r="BB5" s="118" t="s">
        <v>14</v>
      </c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9" t="s">
        <v>15</v>
      </c>
      <c r="BO5" s="120"/>
      <c r="BP5" s="120"/>
      <c r="BQ5" s="123" t="s">
        <v>16</v>
      </c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5"/>
      <c r="CH5" s="126" t="s">
        <v>17</v>
      </c>
      <c r="CI5" s="127"/>
      <c r="CJ5" s="127"/>
      <c r="CK5" s="127"/>
      <c r="CL5" s="127"/>
      <c r="CM5" s="127"/>
      <c r="CN5" s="127"/>
      <c r="CO5" s="127"/>
      <c r="CP5" s="128"/>
      <c r="CQ5" s="123" t="s">
        <v>18</v>
      </c>
      <c r="CR5" s="124"/>
      <c r="CS5" s="124"/>
      <c r="CT5" s="124"/>
      <c r="CU5" s="124"/>
      <c r="CV5" s="124"/>
      <c r="CW5" s="124"/>
      <c r="CX5" s="124"/>
      <c r="CY5" s="124"/>
      <c r="CZ5" s="124"/>
      <c r="DA5" s="118" t="s">
        <v>19</v>
      </c>
      <c r="DB5" s="118"/>
      <c r="DC5" s="118"/>
      <c r="DD5" s="119" t="s">
        <v>20</v>
      </c>
      <c r="DE5" s="120"/>
      <c r="DF5" s="129"/>
      <c r="DG5" s="119" t="s">
        <v>21</v>
      </c>
      <c r="DH5" s="120"/>
      <c r="DI5" s="129"/>
      <c r="DJ5" s="95"/>
      <c r="DK5" s="99"/>
      <c r="DL5" s="100"/>
      <c r="DM5" s="101"/>
      <c r="DN5" s="131"/>
      <c r="DO5" s="131"/>
      <c r="DP5" s="132"/>
      <c r="DQ5" s="132"/>
      <c r="DR5" s="132"/>
      <c r="DS5" s="132"/>
      <c r="DT5" s="119" t="s">
        <v>22</v>
      </c>
      <c r="DU5" s="120"/>
      <c r="DV5" s="129"/>
      <c r="DW5" s="153"/>
      <c r="DX5" s="154"/>
      <c r="DY5" s="154"/>
      <c r="DZ5" s="154"/>
      <c r="EA5" s="154"/>
      <c r="EB5" s="154"/>
      <c r="EC5" s="154"/>
      <c r="ED5" s="154"/>
      <c r="EE5" s="154"/>
      <c r="EF5" s="95"/>
      <c r="EG5" s="109"/>
      <c r="EH5" s="110"/>
      <c r="EI5" s="111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14" customHeight="1" x14ac:dyDescent="0.3">
      <c r="A6" s="66"/>
      <c r="B6" s="69"/>
      <c r="C6" s="72"/>
      <c r="D6" s="72"/>
      <c r="E6" s="80"/>
      <c r="F6" s="81"/>
      <c r="G6" s="81"/>
      <c r="H6" s="81"/>
      <c r="I6" s="82"/>
      <c r="J6" s="89"/>
      <c r="K6" s="90"/>
      <c r="L6" s="90"/>
      <c r="M6" s="90"/>
      <c r="N6" s="90"/>
      <c r="O6" s="91"/>
      <c r="P6" s="155" t="s">
        <v>23</v>
      </c>
      <c r="Q6" s="156"/>
      <c r="R6" s="156"/>
      <c r="S6" s="156"/>
      <c r="T6" s="157"/>
      <c r="U6" s="158" t="s">
        <v>24</v>
      </c>
      <c r="V6" s="159"/>
      <c r="W6" s="159"/>
      <c r="X6" s="159"/>
      <c r="Y6" s="160"/>
      <c r="Z6" s="158" t="s">
        <v>25</v>
      </c>
      <c r="AA6" s="159"/>
      <c r="AB6" s="159"/>
      <c r="AC6" s="159"/>
      <c r="AD6" s="160"/>
      <c r="AE6" s="158" t="s">
        <v>26</v>
      </c>
      <c r="AF6" s="159"/>
      <c r="AG6" s="159"/>
      <c r="AH6" s="159"/>
      <c r="AI6" s="160"/>
      <c r="AJ6" s="158" t="s">
        <v>27</v>
      </c>
      <c r="AK6" s="159"/>
      <c r="AL6" s="159"/>
      <c r="AM6" s="159"/>
      <c r="AN6" s="160"/>
      <c r="AO6" s="158" t="s">
        <v>28</v>
      </c>
      <c r="AP6" s="159"/>
      <c r="AQ6" s="159"/>
      <c r="AR6" s="159"/>
      <c r="AS6" s="160"/>
      <c r="AT6" s="158" t="s">
        <v>29</v>
      </c>
      <c r="AU6" s="159"/>
      <c r="AV6" s="159"/>
      <c r="AW6" s="159"/>
      <c r="AX6" s="160"/>
      <c r="AY6" s="161" t="s">
        <v>30</v>
      </c>
      <c r="AZ6" s="161"/>
      <c r="BA6" s="161"/>
      <c r="BB6" s="143" t="s">
        <v>31</v>
      </c>
      <c r="BC6" s="144"/>
      <c r="BD6" s="144"/>
      <c r="BE6" s="143" t="s">
        <v>32</v>
      </c>
      <c r="BF6" s="144"/>
      <c r="BG6" s="145"/>
      <c r="BH6" s="146" t="s">
        <v>33</v>
      </c>
      <c r="BI6" s="147"/>
      <c r="BJ6" s="147"/>
      <c r="BK6" s="148" t="s">
        <v>34</v>
      </c>
      <c r="BL6" s="149"/>
      <c r="BM6" s="149"/>
      <c r="BN6" s="121"/>
      <c r="BO6" s="122"/>
      <c r="BP6" s="122"/>
      <c r="BQ6" s="150" t="s">
        <v>35</v>
      </c>
      <c r="BR6" s="151"/>
      <c r="BS6" s="151"/>
      <c r="BT6" s="151"/>
      <c r="BU6" s="152"/>
      <c r="BV6" s="142" t="s">
        <v>36</v>
      </c>
      <c r="BW6" s="142"/>
      <c r="BX6" s="142"/>
      <c r="BY6" s="142" t="s">
        <v>37</v>
      </c>
      <c r="BZ6" s="142"/>
      <c r="CA6" s="142"/>
      <c r="CB6" s="142" t="s">
        <v>38</v>
      </c>
      <c r="CC6" s="142"/>
      <c r="CD6" s="142"/>
      <c r="CE6" s="142" t="s">
        <v>39</v>
      </c>
      <c r="CF6" s="142"/>
      <c r="CG6" s="142"/>
      <c r="CH6" s="142" t="s">
        <v>40</v>
      </c>
      <c r="CI6" s="142"/>
      <c r="CJ6" s="142"/>
      <c r="CK6" s="126" t="s">
        <v>41</v>
      </c>
      <c r="CL6" s="127"/>
      <c r="CM6" s="127"/>
      <c r="CN6" s="142" t="s">
        <v>42</v>
      </c>
      <c r="CO6" s="142"/>
      <c r="CP6" s="142"/>
      <c r="CQ6" s="133" t="s">
        <v>43</v>
      </c>
      <c r="CR6" s="134"/>
      <c r="CS6" s="127"/>
      <c r="CT6" s="126" t="s">
        <v>44</v>
      </c>
      <c r="CU6" s="127"/>
      <c r="CV6" s="127"/>
      <c r="CW6" s="128"/>
      <c r="CX6" s="126" t="s">
        <v>45</v>
      </c>
      <c r="CY6" s="127"/>
      <c r="CZ6" s="127"/>
      <c r="DA6" s="118"/>
      <c r="DB6" s="118"/>
      <c r="DC6" s="118"/>
      <c r="DD6" s="121"/>
      <c r="DE6" s="122"/>
      <c r="DF6" s="130"/>
      <c r="DG6" s="121"/>
      <c r="DH6" s="122"/>
      <c r="DI6" s="130"/>
      <c r="DJ6" s="95"/>
      <c r="DK6" s="102"/>
      <c r="DL6" s="103"/>
      <c r="DM6" s="104"/>
      <c r="DN6" s="119" t="s">
        <v>46</v>
      </c>
      <c r="DO6" s="120"/>
      <c r="DP6" s="129"/>
      <c r="DQ6" s="119" t="s">
        <v>47</v>
      </c>
      <c r="DR6" s="120"/>
      <c r="DS6" s="129"/>
      <c r="DT6" s="121"/>
      <c r="DU6" s="122"/>
      <c r="DV6" s="130"/>
      <c r="DW6" s="119" t="s">
        <v>48</v>
      </c>
      <c r="DX6" s="120"/>
      <c r="DY6" s="129"/>
      <c r="DZ6" s="119" t="s">
        <v>49</v>
      </c>
      <c r="EA6" s="120"/>
      <c r="EB6" s="129"/>
      <c r="EC6" s="135" t="s">
        <v>50</v>
      </c>
      <c r="ED6" s="136"/>
      <c r="EE6" s="136"/>
      <c r="EF6" s="95"/>
      <c r="EG6" s="112"/>
      <c r="EH6" s="113"/>
      <c r="EI6" s="114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66"/>
      <c r="B7" s="69"/>
      <c r="C7" s="72"/>
      <c r="D7" s="72"/>
      <c r="E7" s="137" t="s">
        <v>51</v>
      </c>
      <c r="F7" s="138" t="s">
        <v>52</v>
      </c>
      <c r="G7" s="139" t="s">
        <v>64</v>
      </c>
      <c r="H7" s="140" t="s">
        <v>53</v>
      </c>
      <c r="I7" s="141" t="s">
        <v>54</v>
      </c>
      <c r="J7" s="137" t="s">
        <v>51</v>
      </c>
      <c r="K7" s="138" t="s">
        <v>52</v>
      </c>
      <c r="L7" s="139" t="s">
        <v>64</v>
      </c>
      <c r="M7" s="140" t="s">
        <v>55</v>
      </c>
      <c r="N7" s="140" t="s">
        <v>53</v>
      </c>
      <c r="O7" s="141" t="s">
        <v>54</v>
      </c>
      <c r="P7" s="137" t="s">
        <v>51</v>
      </c>
      <c r="Q7" s="138" t="s">
        <v>52</v>
      </c>
      <c r="R7" s="139" t="s">
        <v>64</v>
      </c>
      <c r="S7" s="140" t="s">
        <v>53</v>
      </c>
      <c r="T7" s="141" t="s">
        <v>54</v>
      </c>
      <c r="U7" s="137" t="s">
        <v>51</v>
      </c>
      <c r="V7" s="138" t="s">
        <v>52</v>
      </c>
      <c r="W7" s="139" t="s">
        <v>64</v>
      </c>
      <c r="X7" s="140" t="s">
        <v>53</v>
      </c>
      <c r="Y7" s="141" t="s">
        <v>54</v>
      </c>
      <c r="Z7" s="137" t="s">
        <v>51</v>
      </c>
      <c r="AA7" s="138" t="s">
        <v>52</v>
      </c>
      <c r="AB7" s="139" t="s">
        <v>64</v>
      </c>
      <c r="AC7" s="140" t="s">
        <v>53</v>
      </c>
      <c r="AD7" s="141" t="s">
        <v>54</v>
      </c>
      <c r="AE7" s="137" t="s">
        <v>51</v>
      </c>
      <c r="AF7" s="138" t="s">
        <v>52</v>
      </c>
      <c r="AG7" s="139" t="s">
        <v>64</v>
      </c>
      <c r="AH7" s="140" t="s">
        <v>53</v>
      </c>
      <c r="AI7" s="141" t="s">
        <v>54</v>
      </c>
      <c r="AJ7" s="137" t="s">
        <v>51</v>
      </c>
      <c r="AK7" s="138" t="s">
        <v>52</v>
      </c>
      <c r="AL7" s="139" t="s">
        <v>64</v>
      </c>
      <c r="AM7" s="140" t="s">
        <v>53</v>
      </c>
      <c r="AN7" s="139" t="s">
        <v>54</v>
      </c>
      <c r="AO7" s="137" t="s">
        <v>51</v>
      </c>
      <c r="AP7" s="138" t="s">
        <v>52</v>
      </c>
      <c r="AQ7" s="139" t="s">
        <v>64</v>
      </c>
      <c r="AR7" s="140" t="s">
        <v>53</v>
      </c>
      <c r="AS7" s="14"/>
      <c r="AT7" s="137" t="s">
        <v>51</v>
      </c>
      <c r="AU7" s="138" t="s">
        <v>52</v>
      </c>
      <c r="AV7" s="139" t="s">
        <v>64</v>
      </c>
      <c r="AW7" s="162" t="s">
        <v>53</v>
      </c>
      <c r="AX7" s="139" t="s">
        <v>54</v>
      </c>
      <c r="AY7" s="137" t="s">
        <v>51</v>
      </c>
      <c r="AZ7" s="138" t="s">
        <v>52</v>
      </c>
      <c r="BA7" s="139" t="s">
        <v>64</v>
      </c>
      <c r="BB7" s="137" t="s">
        <v>51</v>
      </c>
      <c r="BC7" s="138" t="s">
        <v>52</v>
      </c>
      <c r="BD7" s="139" t="s">
        <v>64</v>
      </c>
      <c r="BE7" s="137" t="s">
        <v>51</v>
      </c>
      <c r="BF7" s="138" t="s">
        <v>52</v>
      </c>
      <c r="BG7" s="139" t="s">
        <v>64</v>
      </c>
      <c r="BH7" s="137" t="s">
        <v>51</v>
      </c>
      <c r="BI7" s="138" t="s">
        <v>52</v>
      </c>
      <c r="BJ7" s="139" t="s">
        <v>64</v>
      </c>
      <c r="BK7" s="137" t="s">
        <v>51</v>
      </c>
      <c r="BL7" s="138" t="s">
        <v>52</v>
      </c>
      <c r="BM7" s="139" t="s">
        <v>64</v>
      </c>
      <c r="BN7" s="137" t="s">
        <v>51</v>
      </c>
      <c r="BO7" s="138" t="s">
        <v>52</v>
      </c>
      <c r="BP7" s="139" t="s">
        <v>64</v>
      </c>
      <c r="BQ7" s="137" t="s">
        <v>51</v>
      </c>
      <c r="BR7" s="138" t="s">
        <v>52</v>
      </c>
      <c r="BS7" s="139" t="s">
        <v>64</v>
      </c>
      <c r="BT7" s="140" t="s">
        <v>53</v>
      </c>
      <c r="BU7" s="139" t="s">
        <v>54</v>
      </c>
      <c r="BV7" s="137" t="s">
        <v>51</v>
      </c>
      <c r="BW7" s="138" t="s">
        <v>52</v>
      </c>
      <c r="BX7" s="139" t="s">
        <v>64</v>
      </c>
      <c r="BY7" s="137" t="s">
        <v>51</v>
      </c>
      <c r="BZ7" s="138" t="s">
        <v>52</v>
      </c>
      <c r="CA7" s="139" t="s">
        <v>64</v>
      </c>
      <c r="CB7" s="137" t="s">
        <v>51</v>
      </c>
      <c r="CC7" s="138" t="s">
        <v>52</v>
      </c>
      <c r="CD7" s="139" t="s">
        <v>64</v>
      </c>
      <c r="CE7" s="137" t="s">
        <v>51</v>
      </c>
      <c r="CF7" s="138" t="s">
        <v>52</v>
      </c>
      <c r="CG7" s="139" t="s">
        <v>64</v>
      </c>
      <c r="CH7" s="137" t="s">
        <v>51</v>
      </c>
      <c r="CI7" s="138" t="s">
        <v>52</v>
      </c>
      <c r="CJ7" s="139" t="s">
        <v>64</v>
      </c>
      <c r="CK7" s="137" t="s">
        <v>51</v>
      </c>
      <c r="CL7" s="138" t="s">
        <v>52</v>
      </c>
      <c r="CM7" s="139" t="s">
        <v>64</v>
      </c>
      <c r="CN7" s="137" t="s">
        <v>51</v>
      </c>
      <c r="CO7" s="138" t="s">
        <v>52</v>
      </c>
      <c r="CP7" s="139" t="s">
        <v>64</v>
      </c>
      <c r="CQ7" s="137" t="s">
        <v>51</v>
      </c>
      <c r="CR7" s="138" t="s">
        <v>52</v>
      </c>
      <c r="CS7" s="139" t="s">
        <v>64</v>
      </c>
      <c r="CT7" s="137" t="s">
        <v>51</v>
      </c>
      <c r="CU7" s="138" t="s">
        <v>52</v>
      </c>
      <c r="CV7" s="139" t="s">
        <v>64</v>
      </c>
      <c r="CW7" s="140" t="s">
        <v>53</v>
      </c>
      <c r="CX7" s="137" t="s">
        <v>51</v>
      </c>
      <c r="CY7" s="138" t="s">
        <v>52</v>
      </c>
      <c r="CZ7" s="139" t="s">
        <v>64</v>
      </c>
      <c r="DA7" s="137" t="s">
        <v>51</v>
      </c>
      <c r="DB7" s="138" t="s">
        <v>52</v>
      </c>
      <c r="DC7" s="139" t="s">
        <v>64</v>
      </c>
      <c r="DD7" s="137" t="s">
        <v>51</v>
      </c>
      <c r="DE7" s="138" t="s">
        <v>52</v>
      </c>
      <c r="DF7" s="139" t="s">
        <v>64</v>
      </c>
      <c r="DG7" s="137" t="s">
        <v>51</v>
      </c>
      <c r="DH7" s="138" t="s">
        <v>52</v>
      </c>
      <c r="DI7" s="139" t="s">
        <v>64</v>
      </c>
      <c r="DJ7" s="163" t="s">
        <v>56</v>
      </c>
      <c r="DK7" s="137" t="s">
        <v>51</v>
      </c>
      <c r="DL7" s="138" t="s">
        <v>52</v>
      </c>
      <c r="DM7" s="139" t="s">
        <v>64</v>
      </c>
      <c r="DN7" s="137" t="s">
        <v>51</v>
      </c>
      <c r="DO7" s="138" t="s">
        <v>52</v>
      </c>
      <c r="DP7" s="139" t="s">
        <v>64</v>
      </c>
      <c r="DQ7" s="137" t="s">
        <v>51</v>
      </c>
      <c r="DR7" s="138" t="s">
        <v>52</v>
      </c>
      <c r="DS7" s="139" t="s">
        <v>64</v>
      </c>
      <c r="DT7" s="137" t="s">
        <v>51</v>
      </c>
      <c r="DU7" s="138" t="s">
        <v>52</v>
      </c>
      <c r="DV7" s="139" t="s">
        <v>64</v>
      </c>
      <c r="DW7" s="137" t="s">
        <v>51</v>
      </c>
      <c r="DX7" s="138" t="s">
        <v>52</v>
      </c>
      <c r="DY7" s="139" t="s">
        <v>64</v>
      </c>
      <c r="DZ7" s="137" t="s">
        <v>51</v>
      </c>
      <c r="EA7" s="138" t="s">
        <v>52</v>
      </c>
      <c r="EB7" s="139" t="s">
        <v>64</v>
      </c>
      <c r="EC7" s="137" t="s">
        <v>51</v>
      </c>
      <c r="ED7" s="138" t="s">
        <v>52</v>
      </c>
      <c r="EE7" s="139" t="s">
        <v>64</v>
      </c>
      <c r="EF7" s="95" t="s">
        <v>56</v>
      </c>
      <c r="EG7" s="137" t="s">
        <v>51</v>
      </c>
      <c r="EH7" s="138" t="s">
        <v>52</v>
      </c>
      <c r="EI7" s="139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67"/>
      <c r="B8" s="70"/>
      <c r="C8" s="73"/>
      <c r="D8" s="73"/>
      <c r="E8" s="137"/>
      <c r="F8" s="138"/>
      <c r="G8" s="139"/>
      <c r="H8" s="140"/>
      <c r="I8" s="141"/>
      <c r="J8" s="137"/>
      <c r="K8" s="138"/>
      <c r="L8" s="139"/>
      <c r="M8" s="140"/>
      <c r="N8" s="140"/>
      <c r="O8" s="141"/>
      <c r="P8" s="137"/>
      <c r="Q8" s="138"/>
      <c r="R8" s="139"/>
      <c r="S8" s="140"/>
      <c r="T8" s="141"/>
      <c r="U8" s="137"/>
      <c r="V8" s="138"/>
      <c r="W8" s="139"/>
      <c r="X8" s="140"/>
      <c r="Y8" s="141"/>
      <c r="Z8" s="137"/>
      <c r="AA8" s="138"/>
      <c r="AB8" s="139"/>
      <c r="AC8" s="140"/>
      <c r="AD8" s="141"/>
      <c r="AE8" s="137"/>
      <c r="AF8" s="138"/>
      <c r="AG8" s="139"/>
      <c r="AH8" s="140"/>
      <c r="AI8" s="141"/>
      <c r="AJ8" s="137"/>
      <c r="AK8" s="138"/>
      <c r="AL8" s="139"/>
      <c r="AM8" s="140"/>
      <c r="AN8" s="139"/>
      <c r="AO8" s="137"/>
      <c r="AP8" s="138"/>
      <c r="AQ8" s="139"/>
      <c r="AR8" s="140"/>
      <c r="AS8" s="32" t="s">
        <v>54</v>
      </c>
      <c r="AT8" s="137"/>
      <c r="AU8" s="138"/>
      <c r="AV8" s="139"/>
      <c r="AW8" s="162"/>
      <c r="AX8" s="139"/>
      <c r="AY8" s="137"/>
      <c r="AZ8" s="138"/>
      <c r="BA8" s="139"/>
      <c r="BB8" s="137"/>
      <c r="BC8" s="138"/>
      <c r="BD8" s="139"/>
      <c r="BE8" s="137"/>
      <c r="BF8" s="138"/>
      <c r="BG8" s="139"/>
      <c r="BH8" s="137"/>
      <c r="BI8" s="138"/>
      <c r="BJ8" s="139"/>
      <c r="BK8" s="137"/>
      <c r="BL8" s="138"/>
      <c r="BM8" s="139"/>
      <c r="BN8" s="137"/>
      <c r="BO8" s="138"/>
      <c r="BP8" s="139"/>
      <c r="BQ8" s="137"/>
      <c r="BR8" s="138"/>
      <c r="BS8" s="139"/>
      <c r="BT8" s="140"/>
      <c r="BU8" s="139"/>
      <c r="BV8" s="137"/>
      <c r="BW8" s="138"/>
      <c r="BX8" s="139"/>
      <c r="BY8" s="137"/>
      <c r="BZ8" s="138"/>
      <c r="CA8" s="139"/>
      <c r="CB8" s="137"/>
      <c r="CC8" s="138"/>
      <c r="CD8" s="139"/>
      <c r="CE8" s="137"/>
      <c r="CF8" s="138"/>
      <c r="CG8" s="139"/>
      <c r="CH8" s="137"/>
      <c r="CI8" s="138"/>
      <c r="CJ8" s="139"/>
      <c r="CK8" s="137"/>
      <c r="CL8" s="138"/>
      <c r="CM8" s="139"/>
      <c r="CN8" s="137"/>
      <c r="CO8" s="138"/>
      <c r="CP8" s="139"/>
      <c r="CQ8" s="137"/>
      <c r="CR8" s="138"/>
      <c r="CS8" s="139"/>
      <c r="CT8" s="137"/>
      <c r="CU8" s="138"/>
      <c r="CV8" s="139"/>
      <c r="CW8" s="140"/>
      <c r="CX8" s="137"/>
      <c r="CY8" s="138"/>
      <c r="CZ8" s="139"/>
      <c r="DA8" s="137"/>
      <c r="DB8" s="138"/>
      <c r="DC8" s="139"/>
      <c r="DD8" s="137"/>
      <c r="DE8" s="138"/>
      <c r="DF8" s="139"/>
      <c r="DG8" s="137"/>
      <c r="DH8" s="138"/>
      <c r="DI8" s="139"/>
      <c r="DJ8" s="163"/>
      <c r="DK8" s="137"/>
      <c r="DL8" s="138"/>
      <c r="DM8" s="139"/>
      <c r="DN8" s="137"/>
      <c r="DO8" s="138"/>
      <c r="DP8" s="139"/>
      <c r="DQ8" s="137"/>
      <c r="DR8" s="138"/>
      <c r="DS8" s="139"/>
      <c r="DT8" s="137"/>
      <c r="DU8" s="138"/>
      <c r="DV8" s="139"/>
      <c r="DW8" s="137"/>
      <c r="DX8" s="138"/>
      <c r="DY8" s="139"/>
      <c r="DZ8" s="137"/>
      <c r="EA8" s="138"/>
      <c r="EB8" s="139"/>
      <c r="EC8" s="137"/>
      <c r="ED8" s="138"/>
      <c r="EE8" s="139"/>
      <c r="EF8" s="95"/>
      <c r="EG8" s="137"/>
      <c r="EH8" s="138"/>
      <c r="EI8" s="139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4" customFormat="1" ht="34.5" customHeight="1" x14ac:dyDescent="0.3">
      <c r="A10" s="33">
        <v>1</v>
      </c>
      <c r="B10" s="34" t="s">
        <v>58</v>
      </c>
      <c r="C10" s="35">
        <v>15509.075500000001</v>
      </c>
      <c r="D10" s="35">
        <v>135593.58069999999</v>
      </c>
      <c r="E10" s="36">
        <f t="shared" ref="E10:G14" si="0">DK10+EG10-EC10</f>
        <v>5907427.2000000002</v>
      </c>
      <c r="F10" s="37">
        <f t="shared" si="0"/>
        <v>3938284.8000000007</v>
      </c>
      <c r="G10" s="37">
        <f t="shared" si="0"/>
        <v>2490374.0079999999</v>
      </c>
      <c r="H10" s="37">
        <f>+G10/F10*100</f>
        <v>63.234990217060968</v>
      </c>
      <c r="I10" s="37">
        <f>G10/E10*100</f>
        <v>42.156660144707324</v>
      </c>
      <c r="J10" s="38">
        <f t="shared" ref="J10:L14" si="1">U10+Z10+AJ10+AO10+AT10+AY10+BN10+BV10+BY10+CB10+CE10+CH10+CN10+CQ10+CX10+DA10+DG10+AE10</f>
        <v>525972.29999999981</v>
      </c>
      <c r="K10" s="39">
        <f t="shared" si="1"/>
        <v>350648.19999999984</v>
      </c>
      <c r="L10" s="39">
        <f t="shared" si="1"/>
        <v>274255.21400000021</v>
      </c>
      <c r="M10" s="39">
        <f>+L10-K10</f>
        <v>-76392.985999999626</v>
      </c>
      <c r="N10" s="39">
        <f>+L10/K10*100</f>
        <v>78.213780649665495</v>
      </c>
      <c r="O10" s="39">
        <f>L10/J10*100</f>
        <v>52.14252043311032</v>
      </c>
      <c r="P10" s="38">
        <f t="shared" ref="P10:R14" si="2">U10+Z10+AE10</f>
        <v>91434.599999999802</v>
      </c>
      <c r="Q10" s="39">
        <f t="shared" si="2"/>
        <v>60956.399999999863</v>
      </c>
      <c r="R10" s="39">
        <f t="shared" si="2"/>
        <v>37304.216400000223</v>
      </c>
      <c r="S10" s="39">
        <f>+R10/Q10*100</f>
        <v>61.198194775282509</v>
      </c>
      <c r="T10" s="40">
        <f>R10/P10*100</f>
        <v>40.798796516854999</v>
      </c>
      <c r="U10" s="38">
        <v>17038.8</v>
      </c>
      <c r="V10" s="41">
        <f>+U10/12*8</f>
        <v>11359.199999999999</v>
      </c>
      <c r="W10" s="41">
        <v>1269.798</v>
      </c>
      <c r="X10" s="41">
        <f>+W10/V10*100</f>
        <v>11.178586520177479</v>
      </c>
      <c r="Y10" s="41">
        <f t="shared" ref="Y10:Y16" si="3">W10/U10*100</f>
        <v>7.4523910134516518</v>
      </c>
      <c r="Z10" s="38">
        <v>2783.5</v>
      </c>
      <c r="AA10" s="41">
        <f t="shared" ref="AA10:AA14" si="4">+Z10/12*8</f>
        <v>1855.6666666666667</v>
      </c>
      <c r="AB10" s="41">
        <v>10658.989</v>
      </c>
      <c r="AC10" s="41">
        <f t="shared" ref="AC10:AC16" si="5">+AB10/AA10*100</f>
        <v>574.40213759655103</v>
      </c>
      <c r="AD10" s="41">
        <f>+AB10/Z10*100</f>
        <v>382.9347583977007</v>
      </c>
      <c r="AE10" s="38">
        <v>71612.299999999799</v>
      </c>
      <c r="AF10" s="41">
        <f t="shared" ref="AF10:AF14" si="6">+AE10/12*8</f>
        <v>47741.533333333202</v>
      </c>
      <c r="AG10" s="41">
        <v>25375.429400000226</v>
      </c>
      <c r="AH10" s="41">
        <f>+AG10/AF10*100</f>
        <v>53.151684975905603</v>
      </c>
      <c r="AI10" s="41">
        <f>AG10/AE10*100</f>
        <v>35.434456650603735</v>
      </c>
      <c r="AJ10" s="38">
        <v>190281.4</v>
      </c>
      <c r="AK10" s="41">
        <f t="shared" ref="AK10:AK14" si="7">+AJ10/12*8</f>
        <v>126854.26666666666</v>
      </c>
      <c r="AL10" s="41">
        <v>107907.31600000001</v>
      </c>
      <c r="AM10" s="41">
        <f>+AL10/AK10*100</f>
        <v>85.064002051698168</v>
      </c>
      <c r="AN10" s="41">
        <f>AL10/AJ10*100</f>
        <v>56.709334701132121</v>
      </c>
      <c r="AO10" s="38">
        <v>6474</v>
      </c>
      <c r="AP10" s="41">
        <f t="shared" ref="AP10:AP14" si="8">+AO10/12*8</f>
        <v>4316</v>
      </c>
      <c r="AQ10" s="41">
        <v>4195.9399999999996</v>
      </c>
      <c r="AR10" s="41">
        <f>+AQ10/AP10*100</f>
        <v>97.218257645968478</v>
      </c>
      <c r="AS10" s="41">
        <f>AQ10/AO10*100</f>
        <v>64.812171763978981</v>
      </c>
      <c r="AT10" s="38">
        <v>7600</v>
      </c>
      <c r="AU10" s="41">
        <f t="shared" ref="AU10:AU14" si="9">+AT10/12*8</f>
        <v>5066.666666666667</v>
      </c>
      <c r="AV10" s="41">
        <v>6101.6</v>
      </c>
      <c r="AW10" s="41">
        <f>+AV10/AU10*100</f>
        <v>120.42631578947369</v>
      </c>
      <c r="AX10" s="41">
        <f>AV10/AT10*100</f>
        <v>80.284210526315789</v>
      </c>
      <c r="AY10" s="38">
        <v>0</v>
      </c>
      <c r="AZ10" s="41">
        <f t="shared" ref="AZ10:AZ14" si="10">+AY10/12*8</f>
        <v>0</v>
      </c>
      <c r="BA10" s="41">
        <v>0</v>
      </c>
      <c r="BB10" s="38">
        <v>0</v>
      </c>
      <c r="BC10" s="41">
        <f t="shared" ref="BC10:BC14" si="11">+BB10/12*8</f>
        <v>0</v>
      </c>
      <c r="BD10" s="41">
        <v>0</v>
      </c>
      <c r="BE10" s="38">
        <v>2049380.6</v>
      </c>
      <c r="BF10" s="41">
        <f t="shared" ref="BF10:BF14" si="12">+BE10/12*8</f>
        <v>1366253.7333333334</v>
      </c>
      <c r="BG10" s="41">
        <v>1366253.8</v>
      </c>
      <c r="BH10" s="38">
        <v>3703.9</v>
      </c>
      <c r="BI10" s="41">
        <f t="shared" ref="BI10:BI14" si="13">+BH10/12*8</f>
        <v>2469.2666666666669</v>
      </c>
      <c r="BJ10" s="41">
        <v>2609.9</v>
      </c>
      <c r="BK10" s="38">
        <v>0</v>
      </c>
      <c r="BL10" s="41">
        <f t="shared" ref="BL10:BL14" si="14">+BK10/12*8</f>
        <v>0</v>
      </c>
      <c r="BM10" s="41">
        <v>0</v>
      </c>
      <c r="BN10" s="38">
        <v>0</v>
      </c>
      <c r="BO10" s="41">
        <f t="shared" ref="BO10:BO14" si="15">+BN10/12*8</f>
        <v>0</v>
      </c>
      <c r="BP10" s="41">
        <v>0</v>
      </c>
      <c r="BQ10" s="38">
        <f t="shared" ref="BQ10:BS14" si="16">BV10+BY10+CB10+CE10</f>
        <v>170166.9</v>
      </c>
      <c r="BR10" s="41">
        <f t="shared" si="16"/>
        <v>113444.59999999999</v>
      </c>
      <c r="BS10" s="41">
        <f>BX10+CA10+CD10+CG10</f>
        <v>80316.458200000008</v>
      </c>
      <c r="BT10" s="41">
        <f>+BS10/BR10*100</f>
        <v>70.797956183017973</v>
      </c>
      <c r="BU10" s="41">
        <f>BS10/BQ10*100</f>
        <v>47.198637455345313</v>
      </c>
      <c r="BV10" s="38">
        <v>108156.5</v>
      </c>
      <c r="BW10" s="41">
        <f t="shared" ref="BW10:BW14" si="17">+BV10/12*8</f>
        <v>72104.333333333328</v>
      </c>
      <c r="BX10" s="41">
        <v>44445.575900000003</v>
      </c>
      <c r="BY10" s="38">
        <v>36486.400000000001</v>
      </c>
      <c r="BZ10" s="41">
        <f t="shared" ref="BZ10:BZ14" si="18">+BY10/12*8</f>
        <v>24324.266666666666</v>
      </c>
      <c r="CA10" s="41">
        <v>19068.378000000001</v>
      </c>
      <c r="CB10" s="38">
        <v>0</v>
      </c>
      <c r="CC10" s="41">
        <f t="shared" ref="CC10:CC14" si="19">+CB10/12*8</f>
        <v>0</v>
      </c>
      <c r="CD10" s="41">
        <v>0</v>
      </c>
      <c r="CE10" s="38">
        <v>25524</v>
      </c>
      <c r="CF10" s="41">
        <f t="shared" ref="CF10:CF14" si="20">+CE10/12*8</f>
        <v>17016</v>
      </c>
      <c r="CG10" s="41">
        <v>16802.504300000001</v>
      </c>
      <c r="CH10" s="38">
        <v>0</v>
      </c>
      <c r="CI10" s="41">
        <f t="shared" ref="CI10:CI14" si="21">+CH10/12*8</f>
        <v>0</v>
      </c>
      <c r="CJ10" s="41">
        <v>0</v>
      </c>
      <c r="CK10" s="38">
        <v>2227.1999999999998</v>
      </c>
      <c r="CL10" s="41">
        <f t="shared" ref="CL10:CL14" si="22">+CK10/12*8</f>
        <v>1484.8</v>
      </c>
      <c r="CM10" s="41">
        <v>890.88</v>
      </c>
      <c r="CN10" s="38">
        <v>0</v>
      </c>
      <c r="CO10" s="41">
        <f t="shared" ref="CO10:CO14" si="23">+CN10/12*8</f>
        <v>0</v>
      </c>
      <c r="CP10" s="41">
        <v>0</v>
      </c>
      <c r="CQ10" s="38">
        <v>50015.4</v>
      </c>
      <c r="CR10" s="41">
        <f t="shared" ref="CR10:CR14" si="24">+CQ10/12*8</f>
        <v>33343.599999999999</v>
      </c>
      <c r="CS10" s="41">
        <v>23432.120500000001</v>
      </c>
      <c r="CT10" s="38">
        <v>28165.4</v>
      </c>
      <c r="CU10" s="41">
        <f t="shared" ref="CU10:CU14" si="25">+CT10/12*8</f>
        <v>18776.933333333334</v>
      </c>
      <c r="CV10" s="41">
        <v>10187.300499999999</v>
      </c>
      <c r="CW10" s="41">
        <f>+CV10/CU10*100</f>
        <v>54.254335993807999</v>
      </c>
      <c r="CX10" s="36">
        <v>0</v>
      </c>
      <c r="CY10" s="41">
        <f t="shared" ref="CY10:CY14" si="26">+CX10/12*8</f>
        <v>0</v>
      </c>
      <c r="CZ10" s="35">
        <v>5270.8940000000002</v>
      </c>
      <c r="DA10" s="36">
        <v>0</v>
      </c>
      <c r="DB10" s="41">
        <f t="shared" ref="DB10:DB14" si="27">+DA10/12*8</f>
        <v>0</v>
      </c>
      <c r="DC10" s="35">
        <v>0</v>
      </c>
      <c r="DD10" s="36">
        <v>0</v>
      </c>
      <c r="DE10" s="41">
        <f t="shared" ref="DE10:DE14" si="28">+DD10/12*8</f>
        <v>0</v>
      </c>
      <c r="DF10" s="35">
        <v>0</v>
      </c>
      <c r="DG10" s="36">
        <v>10000</v>
      </c>
      <c r="DH10" s="41">
        <f t="shared" ref="DH10:DH14" si="29">+DG10/12*8</f>
        <v>6666.666666666667</v>
      </c>
      <c r="DI10" s="35">
        <v>9726.6689000000006</v>
      </c>
      <c r="DJ10" s="35">
        <v>0</v>
      </c>
      <c r="DK10" s="36">
        <f t="shared" ref="DK10:DM14" si="30">U10+Z10+AJ10+AO10+AT10+AY10+BB10+BE10+BH10+BK10+BN10+BV10+BY10+CB10+CE10+CH10+CK10+CN10+CQ10+CX10+DA10+DD10+DG10+AE10</f>
        <v>2581284</v>
      </c>
      <c r="DL10" s="35">
        <f t="shared" si="30"/>
        <v>1720856</v>
      </c>
      <c r="DM10" s="35">
        <f t="shared" si="30"/>
        <v>1644009.794</v>
      </c>
      <c r="DN10" s="36">
        <v>50000</v>
      </c>
      <c r="DO10" s="41">
        <f t="shared" ref="DO10:DO14" si="31">+DN10/12*8</f>
        <v>33333.333333333336</v>
      </c>
      <c r="DP10" s="35">
        <v>250</v>
      </c>
      <c r="DQ10" s="36">
        <v>3276143.2</v>
      </c>
      <c r="DR10" s="41">
        <f t="shared" ref="DR10:DR14" si="32">+DQ10/12*8</f>
        <v>2184095.4666666668</v>
      </c>
      <c r="DS10" s="35">
        <v>846114.21400000004</v>
      </c>
      <c r="DT10" s="36">
        <v>0</v>
      </c>
      <c r="DU10" s="41">
        <f t="shared" ref="DU10:DU14" si="33">+DT10/12*8</f>
        <v>0</v>
      </c>
      <c r="DV10" s="35">
        <v>0</v>
      </c>
      <c r="DW10" s="36">
        <v>0</v>
      </c>
      <c r="DX10" s="41">
        <f t="shared" ref="DX10:DX14" si="34">+DW10/12*8</f>
        <v>0</v>
      </c>
      <c r="DY10" s="35">
        <v>0</v>
      </c>
      <c r="DZ10" s="36">
        <v>0</v>
      </c>
      <c r="EA10" s="41">
        <f t="shared" ref="EA10:EA14" si="35">+DZ10/12*8</f>
        <v>0</v>
      </c>
      <c r="EB10" s="35">
        <v>0</v>
      </c>
      <c r="EC10" s="36">
        <v>752585.2</v>
      </c>
      <c r="ED10" s="41">
        <f t="shared" ref="ED10:ED14" si="36">+EC10/12*8</f>
        <v>501723.46666666662</v>
      </c>
      <c r="EE10" s="35">
        <v>175000</v>
      </c>
      <c r="EF10" s="35">
        <v>0</v>
      </c>
      <c r="EG10" s="36">
        <f t="shared" ref="EG10:EH14" si="37">DN10+DQ10+DT10+DW10+DZ10+EC10</f>
        <v>4078728.4000000004</v>
      </c>
      <c r="EH10" s="35">
        <f t="shared" si="37"/>
        <v>2719152.2666666671</v>
      </c>
      <c r="EI10" s="35">
        <f>DP10+DS10+DV10+DY10+EB10+EE10+EF10</f>
        <v>1021364.214</v>
      </c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</row>
    <row r="11" spans="1:255" s="44" customFormat="1" ht="34.5" customHeight="1" x14ac:dyDescent="0.3">
      <c r="A11" s="33">
        <v>2</v>
      </c>
      <c r="B11" s="34" t="s">
        <v>59</v>
      </c>
      <c r="C11" s="35">
        <v>37895.657299999999</v>
      </c>
      <c r="D11" s="35">
        <v>223769.28570000001</v>
      </c>
      <c r="E11" s="36">
        <f t="shared" si="0"/>
        <v>2877815.358</v>
      </c>
      <c r="F11" s="37">
        <f t="shared" si="0"/>
        <v>1918543.5719999997</v>
      </c>
      <c r="G11" s="37">
        <f t="shared" si="0"/>
        <v>1878630.6983999994</v>
      </c>
      <c r="H11" s="37">
        <f t="shared" ref="H11:H16" si="38">+G11/F11*100</f>
        <v>97.919626419618254</v>
      </c>
      <c r="I11" s="37">
        <f>G11/E11*100</f>
        <v>65.27975094641215</v>
      </c>
      <c r="J11" s="38">
        <f t="shared" si="1"/>
        <v>823671.29999999993</v>
      </c>
      <c r="K11" s="39">
        <f t="shared" si="1"/>
        <v>549114.19999999984</v>
      </c>
      <c r="L11" s="39">
        <f t="shared" si="1"/>
        <v>459184.46439999982</v>
      </c>
      <c r="M11" s="39">
        <f>+L11-K11</f>
        <v>-89929.735600000015</v>
      </c>
      <c r="N11" s="39">
        <f>+L11/K11*100</f>
        <v>83.622762696721367</v>
      </c>
      <c r="O11" s="39">
        <f>L11/J11*100</f>
        <v>55.748508464480892</v>
      </c>
      <c r="P11" s="38">
        <f t="shared" si="2"/>
        <v>153870.40000000002</v>
      </c>
      <c r="Q11" s="39">
        <f t="shared" si="2"/>
        <v>102580.26666666666</v>
      </c>
      <c r="R11" s="39">
        <f t="shared" si="2"/>
        <v>66792.617699999828</v>
      </c>
      <c r="S11" s="39">
        <f t="shared" ref="S11:S16" si="39">+R11/Q11*100</f>
        <v>65.112540521113701</v>
      </c>
      <c r="T11" s="40">
        <f>R11/P11*100</f>
        <v>43.408360347409129</v>
      </c>
      <c r="U11" s="38">
        <v>15489.9</v>
      </c>
      <c r="V11" s="41">
        <f t="shared" ref="V11:V14" si="40">+U11/12*8</f>
        <v>10326.6</v>
      </c>
      <c r="W11" s="41">
        <v>5254.4005999999999</v>
      </c>
      <c r="X11" s="41">
        <f t="shared" ref="X11:X16" si="41">+W11/V11*100</f>
        <v>50.882193558383207</v>
      </c>
      <c r="Y11" s="41">
        <f t="shared" si="3"/>
        <v>33.921462372255469</v>
      </c>
      <c r="Z11" s="38">
        <v>35169.9</v>
      </c>
      <c r="AA11" s="41">
        <f t="shared" si="4"/>
        <v>23446.600000000002</v>
      </c>
      <c r="AB11" s="41">
        <v>24904.742300000002</v>
      </c>
      <c r="AC11" s="41">
        <f t="shared" si="5"/>
        <v>106.21899251917122</v>
      </c>
      <c r="AD11" s="41">
        <f t="shared" ref="AD11:AD16" si="42">+AB11/Z11*100</f>
        <v>70.812661679447487</v>
      </c>
      <c r="AE11" s="38">
        <v>103210.6</v>
      </c>
      <c r="AF11" s="41">
        <f t="shared" si="6"/>
        <v>68807.066666666666</v>
      </c>
      <c r="AG11" s="41">
        <v>36633.474799999829</v>
      </c>
      <c r="AH11" s="41">
        <f>+AG11/AF11*100</f>
        <v>53.240861113102476</v>
      </c>
      <c r="AI11" s="41">
        <f>AG11/AE11*100</f>
        <v>35.493907408734984</v>
      </c>
      <c r="AJ11" s="38">
        <v>391343.6</v>
      </c>
      <c r="AK11" s="41">
        <f t="shared" si="7"/>
        <v>260895.73333333331</v>
      </c>
      <c r="AL11" s="41">
        <v>184533.6281</v>
      </c>
      <c r="AM11" s="41">
        <f>+AL11/AK11*100</f>
        <v>70.730795686961542</v>
      </c>
      <c r="AN11" s="41">
        <f>AL11/AJ11*100</f>
        <v>47.153863791307693</v>
      </c>
      <c r="AO11" s="38">
        <v>8600</v>
      </c>
      <c r="AP11" s="41">
        <f t="shared" si="8"/>
        <v>5733.333333333333</v>
      </c>
      <c r="AQ11" s="41">
        <v>6546.8809000000001</v>
      </c>
      <c r="AR11" s="41">
        <f>+AQ11/AP11*100</f>
        <v>114.1897831395349</v>
      </c>
      <c r="AS11" s="41">
        <f>AQ11/AO11*100</f>
        <v>76.126522093023254</v>
      </c>
      <c r="AT11" s="38">
        <v>14000</v>
      </c>
      <c r="AU11" s="41">
        <f t="shared" si="9"/>
        <v>9333.3333333333339</v>
      </c>
      <c r="AV11" s="41">
        <v>10830.05</v>
      </c>
      <c r="AW11" s="41">
        <f>+AV11/AU11*100</f>
        <v>116.03624999999997</v>
      </c>
      <c r="AX11" s="41">
        <f>AV11/AT11*100</f>
        <v>77.357499999999987</v>
      </c>
      <c r="AY11" s="38">
        <v>0</v>
      </c>
      <c r="AZ11" s="41">
        <f t="shared" si="10"/>
        <v>0</v>
      </c>
      <c r="BA11" s="41">
        <v>0</v>
      </c>
      <c r="BB11" s="38">
        <v>0</v>
      </c>
      <c r="BC11" s="41">
        <f t="shared" si="11"/>
        <v>0</v>
      </c>
      <c r="BD11" s="41">
        <v>0</v>
      </c>
      <c r="BE11" s="38">
        <v>1819359.7</v>
      </c>
      <c r="BF11" s="41">
        <f t="shared" si="12"/>
        <v>1212906.4666666666</v>
      </c>
      <c r="BG11" s="41">
        <v>1212906.3999999999</v>
      </c>
      <c r="BH11" s="38">
        <v>10374.9</v>
      </c>
      <c r="BI11" s="41">
        <f t="shared" si="13"/>
        <v>6916.5999999999995</v>
      </c>
      <c r="BJ11" s="41">
        <v>6908.5</v>
      </c>
      <c r="BK11" s="38">
        <v>0</v>
      </c>
      <c r="BL11" s="41">
        <f t="shared" si="14"/>
        <v>0</v>
      </c>
      <c r="BM11" s="41">
        <v>0</v>
      </c>
      <c r="BN11" s="38">
        <v>0</v>
      </c>
      <c r="BO11" s="41">
        <f t="shared" si="15"/>
        <v>0</v>
      </c>
      <c r="BP11" s="41">
        <v>0</v>
      </c>
      <c r="BQ11" s="38">
        <f t="shared" si="16"/>
        <v>50009.4</v>
      </c>
      <c r="BR11" s="41">
        <f t="shared" si="16"/>
        <v>33339.599999999999</v>
      </c>
      <c r="BS11" s="41">
        <f t="shared" si="16"/>
        <v>17752.28</v>
      </c>
      <c r="BT11" s="41">
        <f t="shared" ref="BT11:BT16" si="43">+BS11/BR11*100</f>
        <v>53.246829596035951</v>
      </c>
      <c r="BU11" s="41">
        <f>BS11/BQ11*100</f>
        <v>35.497886397357291</v>
      </c>
      <c r="BV11" s="38">
        <v>36432.5</v>
      </c>
      <c r="BW11" s="41">
        <f t="shared" si="17"/>
        <v>24288.333333333332</v>
      </c>
      <c r="BX11" s="41">
        <v>7111.5959999999995</v>
      </c>
      <c r="BY11" s="38">
        <v>8818.1</v>
      </c>
      <c r="BZ11" s="41">
        <f t="shared" si="18"/>
        <v>5878.7333333333336</v>
      </c>
      <c r="CA11" s="41">
        <v>1826.5</v>
      </c>
      <c r="CB11" s="38">
        <v>2000</v>
      </c>
      <c r="CC11" s="41">
        <f t="shared" si="19"/>
        <v>1333.3333333333333</v>
      </c>
      <c r="CD11" s="41">
        <v>1454.9839999999999</v>
      </c>
      <c r="CE11" s="38">
        <v>2758.8</v>
      </c>
      <c r="CF11" s="41">
        <f t="shared" si="20"/>
        <v>1839.2</v>
      </c>
      <c r="CG11" s="41">
        <v>7359.2</v>
      </c>
      <c r="CH11" s="38">
        <v>0</v>
      </c>
      <c r="CI11" s="41">
        <f t="shared" si="21"/>
        <v>0</v>
      </c>
      <c r="CJ11" s="41">
        <v>0</v>
      </c>
      <c r="CK11" s="38">
        <v>4454.3999999999996</v>
      </c>
      <c r="CL11" s="41">
        <f t="shared" si="22"/>
        <v>2969.6</v>
      </c>
      <c r="CM11" s="41">
        <v>2227.1999999999998</v>
      </c>
      <c r="CN11" s="38">
        <v>0</v>
      </c>
      <c r="CO11" s="41">
        <f t="shared" si="23"/>
        <v>0</v>
      </c>
      <c r="CP11" s="41">
        <v>0</v>
      </c>
      <c r="CQ11" s="38">
        <v>194247.9</v>
      </c>
      <c r="CR11" s="41">
        <f t="shared" si="24"/>
        <v>129498.59999999999</v>
      </c>
      <c r="CS11" s="41">
        <v>111480.27650000001</v>
      </c>
      <c r="CT11" s="38">
        <v>70137.899999999994</v>
      </c>
      <c r="CU11" s="41">
        <f t="shared" si="25"/>
        <v>46758.6</v>
      </c>
      <c r="CV11" s="41">
        <v>35082.395499999999</v>
      </c>
      <c r="CW11" s="41">
        <f t="shared" ref="CW11:CW16" si="44">+CV11/CU11*100</f>
        <v>75.028755138092237</v>
      </c>
      <c r="CX11" s="36">
        <v>8000</v>
      </c>
      <c r="CY11" s="41">
        <f t="shared" si="26"/>
        <v>5333.333333333333</v>
      </c>
      <c r="CZ11" s="35">
        <v>9101.8250000000007</v>
      </c>
      <c r="DA11" s="36">
        <v>1100</v>
      </c>
      <c r="DB11" s="41">
        <f t="shared" si="27"/>
        <v>733.33333333333337</v>
      </c>
      <c r="DC11" s="35">
        <v>500</v>
      </c>
      <c r="DD11" s="36">
        <v>1870</v>
      </c>
      <c r="DE11" s="41">
        <f t="shared" si="28"/>
        <v>1246.6666666666667</v>
      </c>
      <c r="DF11" s="35">
        <v>1870</v>
      </c>
      <c r="DG11" s="36">
        <v>2500</v>
      </c>
      <c r="DH11" s="41">
        <f t="shared" si="29"/>
        <v>1666.6666666666667</v>
      </c>
      <c r="DI11" s="35">
        <v>51646.906199999998</v>
      </c>
      <c r="DJ11" s="35">
        <v>0</v>
      </c>
      <c r="DK11" s="36">
        <f t="shared" si="30"/>
        <v>2659730.2999999998</v>
      </c>
      <c r="DL11" s="35">
        <f t="shared" si="30"/>
        <v>1773153.5333333332</v>
      </c>
      <c r="DM11" s="35">
        <f t="shared" si="30"/>
        <v>1683096.5643999993</v>
      </c>
      <c r="DN11" s="36">
        <v>0</v>
      </c>
      <c r="DO11" s="41">
        <f t="shared" si="31"/>
        <v>0</v>
      </c>
      <c r="DP11" s="35">
        <v>0</v>
      </c>
      <c r="DQ11" s="36">
        <v>214635.05799999999</v>
      </c>
      <c r="DR11" s="41">
        <f t="shared" si="32"/>
        <v>143090.03866666666</v>
      </c>
      <c r="DS11" s="35">
        <v>190140.13399999999</v>
      </c>
      <c r="DT11" s="36">
        <v>0</v>
      </c>
      <c r="DU11" s="41">
        <f t="shared" si="33"/>
        <v>0</v>
      </c>
      <c r="DV11" s="35">
        <v>0</v>
      </c>
      <c r="DW11" s="36">
        <v>3450</v>
      </c>
      <c r="DX11" s="41">
        <f t="shared" si="34"/>
        <v>2300</v>
      </c>
      <c r="DY11" s="35">
        <v>5394</v>
      </c>
      <c r="DZ11" s="36">
        <v>0</v>
      </c>
      <c r="EA11" s="41">
        <f t="shared" si="35"/>
        <v>0</v>
      </c>
      <c r="EB11" s="35">
        <v>0</v>
      </c>
      <c r="EC11" s="36">
        <v>792300</v>
      </c>
      <c r="ED11" s="41">
        <f t="shared" si="36"/>
        <v>528200</v>
      </c>
      <c r="EE11" s="35">
        <v>178158.3</v>
      </c>
      <c r="EF11" s="35">
        <v>0</v>
      </c>
      <c r="EG11" s="36">
        <f t="shared" si="37"/>
        <v>1010385.058</v>
      </c>
      <c r="EH11" s="35">
        <f t="shared" si="37"/>
        <v>673590.03866666672</v>
      </c>
      <c r="EI11" s="35">
        <f>DP11+DS11+DV11+DY11+EB11+EE11+EF11</f>
        <v>373692.43400000001</v>
      </c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  <c r="HS11" s="42"/>
      <c r="HT11" s="42"/>
      <c r="HU11" s="42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</row>
    <row r="12" spans="1:255" s="44" customFormat="1" ht="34.5" customHeight="1" x14ac:dyDescent="0.3">
      <c r="A12" s="33">
        <v>3</v>
      </c>
      <c r="B12" s="34" t="s">
        <v>60</v>
      </c>
      <c r="C12" s="35">
        <v>7520.6185999999998</v>
      </c>
      <c r="D12" s="35">
        <v>13290.369699999999</v>
      </c>
      <c r="E12" s="36">
        <f t="shared" si="0"/>
        <v>1026530.2950000002</v>
      </c>
      <c r="F12" s="37">
        <f t="shared" si="0"/>
        <v>684353.52999999991</v>
      </c>
      <c r="G12" s="37">
        <f t="shared" si="0"/>
        <v>632665.18719999981</v>
      </c>
      <c r="H12" s="37">
        <f t="shared" si="38"/>
        <v>92.447128489276579</v>
      </c>
      <c r="I12" s="37">
        <f>G12/E12*100</f>
        <v>61.631418992851025</v>
      </c>
      <c r="J12" s="38">
        <f t="shared" si="1"/>
        <v>257215.4</v>
      </c>
      <c r="K12" s="39">
        <f t="shared" si="1"/>
        <v>171476.93333333329</v>
      </c>
      <c r="L12" s="39">
        <f t="shared" si="1"/>
        <v>129965.8872</v>
      </c>
      <c r="M12" s="39">
        <f>+L12-K12</f>
        <v>-41511.046133333293</v>
      </c>
      <c r="N12" s="39">
        <f>+L12/K12*100</f>
        <v>75.792052419878459</v>
      </c>
      <c r="O12" s="39">
        <f>L12/J12*100</f>
        <v>50.52803494658562</v>
      </c>
      <c r="P12" s="38">
        <f t="shared" si="2"/>
        <v>40877</v>
      </c>
      <c r="Q12" s="39">
        <f t="shared" si="2"/>
        <v>27251.333333333336</v>
      </c>
      <c r="R12" s="39">
        <f t="shared" si="2"/>
        <v>27277.750799999998</v>
      </c>
      <c r="S12" s="39">
        <f t="shared" si="39"/>
        <v>100.09694008855834</v>
      </c>
      <c r="T12" s="40">
        <f>R12/P12*100</f>
        <v>66.731293392372237</v>
      </c>
      <c r="U12" s="38">
        <v>107</v>
      </c>
      <c r="V12" s="41">
        <f t="shared" si="40"/>
        <v>71.333333333333329</v>
      </c>
      <c r="W12" s="41">
        <v>8.6959999999999997</v>
      </c>
      <c r="X12" s="41">
        <f t="shared" si="41"/>
        <v>12.190654205607478</v>
      </c>
      <c r="Y12" s="41">
        <f t="shared" si="3"/>
        <v>8.1271028037383175</v>
      </c>
      <c r="Z12" s="38">
        <v>8660</v>
      </c>
      <c r="AA12" s="41">
        <f t="shared" si="4"/>
        <v>5773.333333333333</v>
      </c>
      <c r="AB12" s="41">
        <v>7071.2275</v>
      </c>
      <c r="AC12" s="41">
        <f t="shared" si="5"/>
        <v>122.48084584295613</v>
      </c>
      <c r="AD12" s="41">
        <f t="shared" si="42"/>
        <v>81.653897228637419</v>
      </c>
      <c r="AE12" s="38">
        <v>32110</v>
      </c>
      <c r="AF12" s="41">
        <f t="shared" si="6"/>
        <v>21406.666666666668</v>
      </c>
      <c r="AG12" s="41">
        <v>20197.827299999997</v>
      </c>
      <c r="AH12" s="41">
        <f>+AG12/AF12*100</f>
        <v>94.352977109934571</v>
      </c>
      <c r="AI12" s="41">
        <f>AG12/AE12*100</f>
        <v>62.901984739956397</v>
      </c>
      <c r="AJ12" s="38">
        <v>60182</v>
      </c>
      <c r="AK12" s="41">
        <f t="shared" si="7"/>
        <v>40121.333333333336</v>
      </c>
      <c r="AL12" s="41">
        <v>39336.037199999999</v>
      </c>
      <c r="AM12" s="41">
        <f>+AL12/AK12*100</f>
        <v>98.042696819647063</v>
      </c>
      <c r="AN12" s="41">
        <f>AL12/AJ12*100</f>
        <v>65.361797879764723</v>
      </c>
      <c r="AO12" s="38">
        <v>4898.3999999999996</v>
      </c>
      <c r="AP12" s="41">
        <f t="shared" si="8"/>
        <v>3265.6</v>
      </c>
      <c r="AQ12" s="41">
        <v>5990.64</v>
      </c>
      <c r="AR12" s="41">
        <f>+AQ12/AP12*100</f>
        <v>183.44683978441941</v>
      </c>
      <c r="AS12" s="41">
        <f>AQ12/AO12*100</f>
        <v>122.29789318961295</v>
      </c>
      <c r="AT12" s="38">
        <v>600</v>
      </c>
      <c r="AU12" s="41">
        <f t="shared" si="9"/>
        <v>400</v>
      </c>
      <c r="AV12" s="41">
        <v>899.9</v>
      </c>
      <c r="AW12" s="41">
        <f>+AV12/AU12*100</f>
        <v>224.97500000000002</v>
      </c>
      <c r="AX12" s="41">
        <f>AV12/AT12*100</f>
        <v>149.98333333333335</v>
      </c>
      <c r="AY12" s="38">
        <v>0</v>
      </c>
      <c r="AZ12" s="41">
        <f t="shared" si="10"/>
        <v>0</v>
      </c>
      <c r="BA12" s="41">
        <v>0</v>
      </c>
      <c r="BB12" s="38">
        <v>0</v>
      </c>
      <c r="BC12" s="41">
        <f t="shared" si="11"/>
        <v>0</v>
      </c>
      <c r="BD12" s="41">
        <v>0</v>
      </c>
      <c r="BE12" s="38">
        <v>711523.4</v>
      </c>
      <c r="BF12" s="41">
        <f t="shared" si="12"/>
        <v>474348.93333333335</v>
      </c>
      <c r="BG12" s="41">
        <v>474348.79999999999</v>
      </c>
      <c r="BH12" s="38">
        <v>1089</v>
      </c>
      <c r="BI12" s="41">
        <f t="shared" si="13"/>
        <v>726</v>
      </c>
      <c r="BJ12" s="41">
        <v>767.6</v>
      </c>
      <c r="BK12" s="38">
        <v>0</v>
      </c>
      <c r="BL12" s="41">
        <f t="shared" si="14"/>
        <v>0</v>
      </c>
      <c r="BM12" s="41">
        <v>0</v>
      </c>
      <c r="BN12" s="38">
        <v>0</v>
      </c>
      <c r="BO12" s="41">
        <f t="shared" si="15"/>
        <v>0</v>
      </c>
      <c r="BP12" s="41">
        <v>0</v>
      </c>
      <c r="BQ12" s="38">
        <f t="shared" si="16"/>
        <v>74748</v>
      </c>
      <c r="BR12" s="41">
        <f t="shared" si="16"/>
        <v>49832</v>
      </c>
      <c r="BS12" s="41">
        <f t="shared" si="16"/>
        <v>17376.684000000001</v>
      </c>
      <c r="BT12" s="41">
        <f t="shared" si="43"/>
        <v>34.870532990849256</v>
      </c>
      <c r="BU12" s="41">
        <f>BS12/BQ12*100</f>
        <v>23.247021993899502</v>
      </c>
      <c r="BV12" s="38">
        <v>69748</v>
      </c>
      <c r="BW12" s="41">
        <f t="shared" si="17"/>
        <v>46498.666666666664</v>
      </c>
      <c r="BX12" s="41">
        <v>14921.964</v>
      </c>
      <c r="BY12" s="38">
        <v>0</v>
      </c>
      <c r="BZ12" s="41">
        <f t="shared" si="18"/>
        <v>0</v>
      </c>
      <c r="CA12" s="41">
        <v>0</v>
      </c>
      <c r="CB12" s="38">
        <v>0</v>
      </c>
      <c r="CC12" s="41">
        <f t="shared" si="19"/>
        <v>0</v>
      </c>
      <c r="CD12" s="41">
        <v>0</v>
      </c>
      <c r="CE12" s="38">
        <v>5000</v>
      </c>
      <c r="CF12" s="41">
        <f t="shared" si="20"/>
        <v>3333.3333333333335</v>
      </c>
      <c r="CG12" s="41">
        <v>2454.7199999999998</v>
      </c>
      <c r="CH12" s="38">
        <v>0</v>
      </c>
      <c r="CI12" s="41">
        <f t="shared" si="21"/>
        <v>0</v>
      </c>
      <c r="CJ12" s="41">
        <v>0</v>
      </c>
      <c r="CK12" s="38">
        <v>1999</v>
      </c>
      <c r="CL12" s="41">
        <f t="shared" si="22"/>
        <v>1332.6666666666667</v>
      </c>
      <c r="CM12" s="41">
        <v>799.6</v>
      </c>
      <c r="CN12" s="38">
        <v>0</v>
      </c>
      <c r="CO12" s="41">
        <f t="shared" si="23"/>
        <v>0</v>
      </c>
      <c r="CP12" s="41">
        <v>0</v>
      </c>
      <c r="CQ12" s="38">
        <v>47901</v>
      </c>
      <c r="CR12" s="41">
        <f t="shared" si="24"/>
        <v>31934</v>
      </c>
      <c r="CS12" s="41">
        <v>27221.97</v>
      </c>
      <c r="CT12" s="38">
        <v>19150</v>
      </c>
      <c r="CU12" s="41">
        <f t="shared" si="25"/>
        <v>12766.666666666666</v>
      </c>
      <c r="CV12" s="41">
        <v>12731.77</v>
      </c>
      <c r="CW12" s="41">
        <f t="shared" si="44"/>
        <v>99.726657963446485</v>
      </c>
      <c r="CX12" s="36">
        <v>0</v>
      </c>
      <c r="CY12" s="41">
        <f t="shared" si="26"/>
        <v>0</v>
      </c>
      <c r="CZ12" s="35">
        <v>163.69999999999999</v>
      </c>
      <c r="DA12" s="36">
        <v>3000</v>
      </c>
      <c r="DB12" s="41">
        <f t="shared" si="27"/>
        <v>2000</v>
      </c>
      <c r="DC12" s="35">
        <v>0</v>
      </c>
      <c r="DD12" s="36">
        <v>20000</v>
      </c>
      <c r="DE12" s="41">
        <f t="shared" si="28"/>
        <v>13333.333333333334</v>
      </c>
      <c r="DF12" s="35">
        <v>0</v>
      </c>
      <c r="DG12" s="36">
        <v>25009</v>
      </c>
      <c r="DH12" s="41">
        <f t="shared" si="29"/>
        <v>16672.666666666668</v>
      </c>
      <c r="DI12" s="35">
        <v>11699.2052</v>
      </c>
      <c r="DJ12" s="35">
        <v>0</v>
      </c>
      <c r="DK12" s="36">
        <f t="shared" si="30"/>
        <v>991826.8</v>
      </c>
      <c r="DL12" s="35">
        <f t="shared" si="30"/>
        <v>661217.86666666658</v>
      </c>
      <c r="DM12" s="35">
        <f t="shared" si="30"/>
        <v>605881.88719999988</v>
      </c>
      <c r="DN12" s="36">
        <v>0</v>
      </c>
      <c r="DO12" s="41">
        <f t="shared" si="31"/>
        <v>0</v>
      </c>
      <c r="DP12" s="35">
        <v>0</v>
      </c>
      <c r="DQ12" s="36">
        <v>34703.495000000003</v>
      </c>
      <c r="DR12" s="41">
        <f t="shared" si="32"/>
        <v>23135.663333333334</v>
      </c>
      <c r="DS12" s="35">
        <v>26783.3</v>
      </c>
      <c r="DT12" s="36">
        <v>0</v>
      </c>
      <c r="DU12" s="41">
        <f t="shared" si="33"/>
        <v>0</v>
      </c>
      <c r="DV12" s="35">
        <v>0</v>
      </c>
      <c r="DW12" s="36">
        <v>0</v>
      </c>
      <c r="DX12" s="41">
        <f t="shared" si="34"/>
        <v>0</v>
      </c>
      <c r="DY12" s="35">
        <v>0</v>
      </c>
      <c r="DZ12" s="36">
        <v>0</v>
      </c>
      <c r="EA12" s="41">
        <f t="shared" si="35"/>
        <v>0</v>
      </c>
      <c r="EB12" s="35">
        <v>0</v>
      </c>
      <c r="EC12" s="36">
        <v>184881.95809999999</v>
      </c>
      <c r="ED12" s="41">
        <f t="shared" si="36"/>
        <v>123254.63873333333</v>
      </c>
      <c r="EE12" s="35">
        <v>171505</v>
      </c>
      <c r="EF12" s="35">
        <v>0</v>
      </c>
      <c r="EG12" s="36">
        <f t="shared" si="37"/>
        <v>219585.45309999998</v>
      </c>
      <c r="EH12" s="35">
        <f t="shared" si="37"/>
        <v>146390.30206666666</v>
      </c>
      <c r="EI12" s="35">
        <f>DP12+DS12+DV12+DY12+EB12+EE12+EF12</f>
        <v>198288.3</v>
      </c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</row>
    <row r="13" spans="1:255" s="44" customFormat="1" ht="34.5" customHeight="1" x14ac:dyDescent="0.3">
      <c r="A13" s="33">
        <v>4</v>
      </c>
      <c r="B13" s="34" t="s">
        <v>61</v>
      </c>
      <c r="C13" s="35">
        <v>211829.40340000001</v>
      </c>
      <c r="D13" s="35">
        <v>1255725.0197000001</v>
      </c>
      <c r="E13" s="36">
        <f t="shared" si="0"/>
        <v>4643117.0344000002</v>
      </c>
      <c r="F13" s="37">
        <f t="shared" si="0"/>
        <v>3095411.3562666671</v>
      </c>
      <c r="G13" s="37">
        <f t="shared" si="0"/>
        <v>2857852.0092000002</v>
      </c>
      <c r="H13" s="37">
        <f t="shared" si="38"/>
        <v>92.325435306498846</v>
      </c>
      <c r="I13" s="37">
        <f>G13/E13*100</f>
        <v>61.550290204332569</v>
      </c>
      <c r="J13" s="38">
        <f t="shared" si="1"/>
        <v>1024629.1</v>
      </c>
      <c r="K13" s="39">
        <f t="shared" si="1"/>
        <v>683086.06666666665</v>
      </c>
      <c r="L13" s="39">
        <f t="shared" si="1"/>
        <v>503099.3841999998</v>
      </c>
      <c r="M13" s="39">
        <f>+L13-K13</f>
        <v>-179986.68246666685</v>
      </c>
      <c r="N13" s="39">
        <f>+L13/K13*100</f>
        <v>73.650950992900718</v>
      </c>
      <c r="O13" s="39">
        <f>L13/J13*100</f>
        <v>49.100633995267145</v>
      </c>
      <c r="P13" s="38">
        <f t="shared" si="2"/>
        <v>193549.6</v>
      </c>
      <c r="Q13" s="39">
        <f t="shared" si="2"/>
        <v>129033.06666666667</v>
      </c>
      <c r="R13" s="39">
        <f t="shared" si="2"/>
        <v>53958.188899999928</v>
      </c>
      <c r="S13" s="39">
        <f t="shared" si="39"/>
        <v>41.817334342204731</v>
      </c>
      <c r="T13" s="40">
        <f>R13/P13*100</f>
        <v>27.878222894803155</v>
      </c>
      <c r="U13" s="38">
        <v>0</v>
      </c>
      <c r="V13" s="41">
        <f t="shared" si="40"/>
        <v>0</v>
      </c>
      <c r="W13" s="41">
        <v>915.82899999999995</v>
      </c>
      <c r="X13" s="41" t="e">
        <f t="shared" si="41"/>
        <v>#DIV/0!</v>
      </c>
      <c r="Y13" s="41" t="e">
        <f t="shared" si="3"/>
        <v>#DIV/0!</v>
      </c>
      <c r="Z13" s="38">
        <v>16400</v>
      </c>
      <c r="AA13" s="41">
        <f t="shared" si="4"/>
        <v>10933.333333333334</v>
      </c>
      <c r="AB13" s="41">
        <v>9871.1839999999993</v>
      </c>
      <c r="AC13" s="41">
        <f t="shared" si="5"/>
        <v>90.285219512195113</v>
      </c>
      <c r="AD13" s="41">
        <f t="shared" si="42"/>
        <v>60.190146341463411</v>
      </c>
      <c r="AE13" s="38">
        <v>177149.6</v>
      </c>
      <c r="AF13" s="41">
        <f t="shared" si="6"/>
        <v>118099.73333333334</v>
      </c>
      <c r="AG13" s="41">
        <v>43171.175899999929</v>
      </c>
      <c r="AH13" s="41">
        <f>+AG13/AF13*100</f>
        <v>36.55484621472467</v>
      </c>
      <c r="AI13" s="41">
        <f>AG13/AE13*100</f>
        <v>24.369897476483114</v>
      </c>
      <c r="AJ13" s="38">
        <v>549894</v>
      </c>
      <c r="AK13" s="41">
        <f t="shared" si="7"/>
        <v>366596</v>
      </c>
      <c r="AL13" s="41">
        <v>265170.35310000001</v>
      </c>
      <c r="AM13" s="41">
        <f>+AL13/AK13*100</f>
        <v>72.333127775534919</v>
      </c>
      <c r="AN13" s="41">
        <f>AL13/AJ13*100</f>
        <v>48.222085183689948</v>
      </c>
      <c r="AO13" s="38">
        <v>18250</v>
      </c>
      <c r="AP13" s="41">
        <f t="shared" si="8"/>
        <v>12166.666666666666</v>
      </c>
      <c r="AQ13" s="41">
        <v>16920.769</v>
      </c>
      <c r="AR13" s="41">
        <f>+AQ13/AP13*100</f>
        <v>139.07481369863015</v>
      </c>
      <c r="AS13" s="41">
        <f>AQ13/AO13*100</f>
        <v>92.71654246575342</v>
      </c>
      <c r="AT13" s="38">
        <v>15200</v>
      </c>
      <c r="AU13" s="41">
        <f t="shared" si="9"/>
        <v>10133.333333333334</v>
      </c>
      <c r="AV13" s="41">
        <v>13226.5</v>
      </c>
      <c r="AW13" s="41">
        <f>+AV13/AU13*100</f>
        <v>130.52467105263156</v>
      </c>
      <c r="AX13" s="41">
        <f>AV13/AT13*100</f>
        <v>87.016447368421055</v>
      </c>
      <c r="AY13" s="38">
        <v>0</v>
      </c>
      <c r="AZ13" s="41">
        <f t="shared" si="10"/>
        <v>0</v>
      </c>
      <c r="BA13" s="41">
        <v>0</v>
      </c>
      <c r="BB13" s="38">
        <v>0</v>
      </c>
      <c r="BC13" s="41">
        <f t="shared" si="11"/>
        <v>0</v>
      </c>
      <c r="BD13" s="41">
        <v>0</v>
      </c>
      <c r="BE13" s="38">
        <v>3223773.4</v>
      </c>
      <c r="BF13" s="41">
        <f t="shared" si="12"/>
        <v>2149182.2666666666</v>
      </c>
      <c r="BG13" s="41">
        <v>2149182.2319999998</v>
      </c>
      <c r="BH13" s="38">
        <v>3486.1</v>
      </c>
      <c r="BI13" s="41">
        <f t="shared" si="13"/>
        <v>2324.0666666666666</v>
      </c>
      <c r="BJ13" s="41">
        <v>5147.16</v>
      </c>
      <c r="BK13" s="38">
        <v>0</v>
      </c>
      <c r="BL13" s="41">
        <f t="shared" si="14"/>
        <v>0</v>
      </c>
      <c r="BM13" s="41">
        <v>0</v>
      </c>
      <c r="BN13" s="38">
        <v>0</v>
      </c>
      <c r="BO13" s="41">
        <f t="shared" si="15"/>
        <v>0</v>
      </c>
      <c r="BP13" s="41">
        <v>0</v>
      </c>
      <c r="BQ13" s="38">
        <f t="shared" si="16"/>
        <v>50185</v>
      </c>
      <c r="BR13" s="41">
        <f t="shared" si="16"/>
        <v>33456.666666666672</v>
      </c>
      <c r="BS13" s="41">
        <f t="shared" si="16"/>
        <v>27421.712999999996</v>
      </c>
      <c r="BT13" s="41">
        <f t="shared" si="43"/>
        <v>81.96188004383778</v>
      </c>
      <c r="BU13" s="41">
        <f>BS13/BQ13*100</f>
        <v>54.64125336255853</v>
      </c>
      <c r="BV13" s="38">
        <v>37255</v>
      </c>
      <c r="BW13" s="41">
        <f t="shared" si="17"/>
        <v>24836.666666666668</v>
      </c>
      <c r="BX13" s="41">
        <v>16869.977999999999</v>
      </c>
      <c r="BY13" s="38">
        <v>5190</v>
      </c>
      <c r="BZ13" s="41">
        <f t="shared" si="18"/>
        <v>3460</v>
      </c>
      <c r="CA13" s="41">
        <v>718.35</v>
      </c>
      <c r="CB13" s="38">
        <v>0</v>
      </c>
      <c r="CC13" s="41">
        <f t="shared" si="19"/>
        <v>0</v>
      </c>
      <c r="CD13" s="41">
        <v>0</v>
      </c>
      <c r="CE13" s="38">
        <v>7740</v>
      </c>
      <c r="CF13" s="41">
        <f t="shared" si="20"/>
        <v>5160</v>
      </c>
      <c r="CG13" s="41">
        <v>9833.3850000000002</v>
      </c>
      <c r="CH13" s="38">
        <v>0</v>
      </c>
      <c r="CI13" s="41">
        <f t="shared" si="21"/>
        <v>0</v>
      </c>
      <c r="CJ13" s="41">
        <v>0</v>
      </c>
      <c r="CK13" s="38">
        <v>4454.3999999999996</v>
      </c>
      <c r="CL13" s="41">
        <f t="shared" si="22"/>
        <v>2969.6</v>
      </c>
      <c r="CM13" s="41">
        <v>2672.64</v>
      </c>
      <c r="CN13" s="38">
        <v>0</v>
      </c>
      <c r="CO13" s="41">
        <f t="shared" si="23"/>
        <v>0</v>
      </c>
      <c r="CP13" s="41">
        <v>2695.4969999999998</v>
      </c>
      <c r="CQ13" s="38">
        <v>188050.5</v>
      </c>
      <c r="CR13" s="41">
        <f t="shared" si="24"/>
        <v>125367</v>
      </c>
      <c r="CS13" s="41">
        <v>82728.563200000004</v>
      </c>
      <c r="CT13" s="38">
        <v>114000</v>
      </c>
      <c r="CU13" s="41">
        <f t="shared" si="25"/>
        <v>76000</v>
      </c>
      <c r="CV13" s="41">
        <v>34821.2592</v>
      </c>
      <c r="CW13" s="41">
        <f t="shared" si="44"/>
        <v>45.817446315789475</v>
      </c>
      <c r="CX13" s="36">
        <v>8000</v>
      </c>
      <c r="CY13" s="41">
        <f t="shared" si="26"/>
        <v>5333.333333333333</v>
      </c>
      <c r="CZ13" s="35">
        <v>32013.985000000001</v>
      </c>
      <c r="DA13" s="36">
        <v>1500</v>
      </c>
      <c r="DB13" s="41">
        <f t="shared" si="27"/>
        <v>1000</v>
      </c>
      <c r="DC13" s="35">
        <v>2880.6</v>
      </c>
      <c r="DD13" s="36">
        <v>0</v>
      </c>
      <c r="DE13" s="41">
        <f t="shared" si="28"/>
        <v>0</v>
      </c>
      <c r="DF13" s="35">
        <v>0</v>
      </c>
      <c r="DG13" s="36">
        <v>0</v>
      </c>
      <c r="DH13" s="41">
        <f t="shared" si="29"/>
        <v>0</v>
      </c>
      <c r="DI13" s="35">
        <v>6083.2150000000001</v>
      </c>
      <c r="DJ13" s="35">
        <v>0</v>
      </c>
      <c r="DK13" s="36">
        <f t="shared" si="30"/>
        <v>4256343</v>
      </c>
      <c r="DL13" s="35">
        <f t="shared" si="30"/>
        <v>2837562.0000000005</v>
      </c>
      <c r="DM13" s="35">
        <f t="shared" si="30"/>
        <v>2660101.4162000003</v>
      </c>
      <c r="DN13" s="36">
        <v>0</v>
      </c>
      <c r="DO13" s="41">
        <f t="shared" si="31"/>
        <v>0</v>
      </c>
      <c r="DP13" s="35">
        <v>0</v>
      </c>
      <c r="DQ13" s="36">
        <v>386774.0344</v>
      </c>
      <c r="DR13" s="41">
        <f t="shared" si="32"/>
        <v>257849.35626666667</v>
      </c>
      <c r="DS13" s="35">
        <v>195083.59299999999</v>
      </c>
      <c r="DT13" s="36">
        <v>0</v>
      </c>
      <c r="DU13" s="41">
        <f t="shared" si="33"/>
        <v>0</v>
      </c>
      <c r="DV13" s="35">
        <v>0</v>
      </c>
      <c r="DW13" s="36">
        <v>0</v>
      </c>
      <c r="DX13" s="41">
        <f t="shared" si="34"/>
        <v>0</v>
      </c>
      <c r="DY13" s="35">
        <v>2667</v>
      </c>
      <c r="DZ13" s="36">
        <v>0</v>
      </c>
      <c r="EA13" s="41">
        <f t="shared" si="35"/>
        <v>0</v>
      </c>
      <c r="EB13" s="35">
        <v>0</v>
      </c>
      <c r="EC13" s="36">
        <v>1169900</v>
      </c>
      <c r="ED13" s="41">
        <f t="shared" si="36"/>
        <v>779933.33333333337</v>
      </c>
      <c r="EE13" s="35">
        <v>0</v>
      </c>
      <c r="EF13" s="35">
        <v>0</v>
      </c>
      <c r="EG13" s="36">
        <f t="shared" si="37"/>
        <v>1556674.0344</v>
      </c>
      <c r="EH13" s="35">
        <f t="shared" si="37"/>
        <v>1037782.6896</v>
      </c>
      <c r="EI13" s="35">
        <f>DP13+DS13+DV13+DY13+EB13+EE13+EF13</f>
        <v>197750.59299999999</v>
      </c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  <c r="HS13" s="42"/>
      <c r="HT13" s="42"/>
      <c r="HU13" s="42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</row>
    <row r="14" spans="1:255" s="44" customFormat="1" ht="34.5" customHeight="1" x14ac:dyDescent="0.3">
      <c r="A14" s="33">
        <v>5</v>
      </c>
      <c r="B14" s="34" t="s">
        <v>62</v>
      </c>
      <c r="C14" s="35">
        <v>21763.818899999998</v>
      </c>
      <c r="D14" s="35">
        <v>53037.111900000004</v>
      </c>
      <c r="E14" s="36">
        <f t="shared" si="0"/>
        <v>2734000</v>
      </c>
      <c r="F14" s="37">
        <f t="shared" si="0"/>
        <v>1822666.6666666667</v>
      </c>
      <c r="G14" s="37">
        <f t="shared" si="0"/>
        <v>1672925.1760000002</v>
      </c>
      <c r="H14" s="37">
        <f t="shared" si="38"/>
        <v>91.784482955376745</v>
      </c>
      <c r="I14" s="37">
        <f>G14/E14*100</f>
        <v>61.189655303584502</v>
      </c>
      <c r="J14" s="38">
        <f t="shared" si="1"/>
        <v>559286.1</v>
      </c>
      <c r="K14" s="39">
        <f t="shared" si="1"/>
        <v>372857.39999999997</v>
      </c>
      <c r="L14" s="39">
        <f t="shared" si="1"/>
        <v>327660.2159000003</v>
      </c>
      <c r="M14" s="39">
        <f>+L14-K14</f>
        <v>-45197.184099999664</v>
      </c>
      <c r="N14" s="39">
        <f>+L14/K14*100</f>
        <v>87.878158218128519</v>
      </c>
      <c r="O14" s="39">
        <f>L14/J14*100</f>
        <v>58.585438812085677</v>
      </c>
      <c r="P14" s="38">
        <f t="shared" si="2"/>
        <v>133100</v>
      </c>
      <c r="Q14" s="39">
        <f t="shared" si="2"/>
        <v>88733.333333333328</v>
      </c>
      <c r="R14" s="39">
        <f t="shared" si="2"/>
        <v>56864.618400000283</v>
      </c>
      <c r="S14" s="39">
        <f t="shared" si="39"/>
        <v>64.084844177310615</v>
      </c>
      <c r="T14" s="40">
        <f>R14/P14*100</f>
        <v>42.723229451540405</v>
      </c>
      <c r="U14" s="38">
        <v>3600</v>
      </c>
      <c r="V14" s="41">
        <f t="shared" si="40"/>
        <v>2400</v>
      </c>
      <c r="W14" s="41">
        <v>11169.52</v>
      </c>
      <c r="X14" s="41">
        <f t="shared" si="41"/>
        <v>465.3966666666667</v>
      </c>
      <c r="Y14" s="41">
        <f t="shared" si="3"/>
        <v>310.26444444444445</v>
      </c>
      <c r="Z14" s="38">
        <v>17000</v>
      </c>
      <c r="AA14" s="41">
        <f t="shared" si="4"/>
        <v>11333.333333333334</v>
      </c>
      <c r="AB14" s="41">
        <v>4483.7290000000003</v>
      </c>
      <c r="AC14" s="41">
        <f t="shared" si="5"/>
        <v>39.562314705882351</v>
      </c>
      <c r="AD14" s="41">
        <f t="shared" si="42"/>
        <v>26.374876470588237</v>
      </c>
      <c r="AE14" s="38">
        <v>112500</v>
      </c>
      <c r="AF14" s="41">
        <f t="shared" si="6"/>
        <v>75000</v>
      </c>
      <c r="AG14" s="41">
        <v>41211.369400000287</v>
      </c>
      <c r="AH14" s="41">
        <f>+AG14/AF14*100</f>
        <v>54.948492533333713</v>
      </c>
      <c r="AI14" s="41">
        <f>AG14/AE14*100</f>
        <v>36.632328355555813</v>
      </c>
      <c r="AJ14" s="38">
        <v>308688.09999999998</v>
      </c>
      <c r="AK14" s="41">
        <f t="shared" si="7"/>
        <v>205792.06666666665</v>
      </c>
      <c r="AL14" s="41">
        <v>157277.889</v>
      </c>
      <c r="AM14" s="41">
        <f>+AL14/AK14*100</f>
        <v>76.425632701746522</v>
      </c>
      <c r="AN14" s="41">
        <f>AL14/AJ14*100</f>
        <v>50.950421801164346</v>
      </c>
      <c r="AO14" s="38">
        <v>9700</v>
      </c>
      <c r="AP14" s="41">
        <f t="shared" si="8"/>
        <v>6466.666666666667</v>
      </c>
      <c r="AQ14" s="41">
        <v>8397.11</v>
      </c>
      <c r="AR14" s="41">
        <f>+AQ14/AP14*100</f>
        <v>129.85221649484538</v>
      </c>
      <c r="AS14" s="41">
        <f>AQ14/AO14*100</f>
        <v>86.56814432989691</v>
      </c>
      <c r="AT14" s="38">
        <v>13000</v>
      </c>
      <c r="AU14" s="41">
        <f t="shared" si="9"/>
        <v>8666.6666666666661</v>
      </c>
      <c r="AV14" s="41">
        <v>10430.6</v>
      </c>
      <c r="AW14" s="41">
        <f>+AV14/AU14*100</f>
        <v>120.35307692307693</v>
      </c>
      <c r="AX14" s="41">
        <f>AV14/AT14*100</f>
        <v>80.235384615384618</v>
      </c>
      <c r="AY14" s="38">
        <v>0</v>
      </c>
      <c r="AZ14" s="41">
        <f t="shared" si="10"/>
        <v>0</v>
      </c>
      <c r="BA14" s="41">
        <v>0</v>
      </c>
      <c r="BB14" s="38">
        <v>0</v>
      </c>
      <c r="BC14" s="41">
        <f t="shared" si="11"/>
        <v>0</v>
      </c>
      <c r="BD14" s="41">
        <v>0</v>
      </c>
      <c r="BE14" s="38">
        <v>1355089.9</v>
      </c>
      <c r="BF14" s="41">
        <f t="shared" si="12"/>
        <v>903393.2666666666</v>
      </c>
      <c r="BG14" s="41">
        <v>908869.81499999994</v>
      </c>
      <c r="BH14" s="38">
        <v>2396.8000000000002</v>
      </c>
      <c r="BI14" s="41">
        <f t="shared" si="13"/>
        <v>1597.8666666666668</v>
      </c>
      <c r="BJ14" s="41">
        <v>1688.6</v>
      </c>
      <c r="BK14" s="38">
        <v>0</v>
      </c>
      <c r="BL14" s="41">
        <f t="shared" si="14"/>
        <v>0</v>
      </c>
      <c r="BM14" s="41">
        <v>0</v>
      </c>
      <c r="BN14" s="38">
        <v>0</v>
      </c>
      <c r="BO14" s="41">
        <f t="shared" si="15"/>
        <v>0</v>
      </c>
      <c r="BP14" s="41">
        <v>0</v>
      </c>
      <c r="BQ14" s="38">
        <f t="shared" si="16"/>
        <v>24758</v>
      </c>
      <c r="BR14" s="41">
        <f t="shared" si="16"/>
        <v>16505.333333333336</v>
      </c>
      <c r="BS14" s="41">
        <f t="shared" si="16"/>
        <v>27119.647300000001</v>
      </c>
      <c r="BT14" s="41">
        <f t="shared" si="43"/>
        <v>164.30838900557393</v>
      </c>
      <c r="BU14" s="41">
        <f>BS14/BQ14*100</f>
        <v>109.53892600371597</v>
      </c>
      <c r="BV14" s="38">
        <v>11305</v>
      </c>
      <c r="BW14" s="41">
        <f t="shared" si="17"/>
        <v>7536.666666666667</v>
      </c>
      <c r="BX14" s="41">
        <v>6187.84</v>
      </c>
      <c r="BY14" s="38">
        <v>5653</v>
      </c>
      <c r="BZ14" s="41">
        <f t="shared" si="18"/>
        <v>3768.6666666666665</v>
      </c>
      <c r="CA14" s="41">
        <v>14000</v>
      </c>
      <c r="CB14" s="38">
        <v>3200</v>
      </c>
      <c r="CC14" s="41">
        <f t="shared" si="19"/>
        <v>2133.3333333333335</v>
      </c>
      <c r="CD14" s="41">
        <v>1468.749</v>
      </c>
      <c r="CE14" s="38">
        <v>4600</v>
      </c>
      <c r="CF14" s="41">
        <f t="shared" si="20"/>
        <v>3066.6666666666665</v>
      </c>
      <c r="CG14" s="41">
        <v>5463.0582999999997</v>
      </c>
      <c r="CH14" s="38">
        <v>0</v>
      </c>
      <c r="CI14" s="41">
        <f t="shared" si="21"/>
        <v>0</v>
      </c>
      <c r="CJ14" s="41">
        <v>0</v>
      </c>
      <c r="CK14" s="38">
        <v>2227.1999999999998</v>
      </c>
      <c r="CL14" s="41">
        <f t="shared" si="22"/>
        <v>1484.8</v>
      </c>
      <c r="CM14" s="41">
        <v>1113.73</v>
      </c>
      <c r="CN14" s="38">
        <v>0</v>
      </c>
      <c r="CO14" s="41">
        <f t="shared" si="23"/>
        <v>0</v>
      </c>
      <c r="CP14" s="41">
        <v>0</v>
      </c>
      <c r="CQ14" s="38">
        <v>66800</v>
      </c>
      <c r="CR14" s="41">
        <f t="shared" si="24"/>
        <v>44533.333333333336</v>
      </c>
      <c r="CS14" s="41">
        <v>29421.854500000001</v>
      </c>
      <c r="CT14" s="38">
        <v>59000</v>
      </c>
      <c r="CU14" s="41">
        <f t="shared" si="25"/>
        <v>39333.333333333336</v>
      </c>
      <c r="CV14" s="41">
        <v>21894.014500000001</v>
      </c>
      <c r="CW14" s="41">
        <f t="shared" si="44"/>
        <v>55.662748728813561</v>
      </c>
      <c r="CX14" s="36">
        <v>3000</v>
      </c>
      <c r="CY14" s="41">
        <f t="shared" si="26"/>
        <v>2000</v>
      </c>
      <c r="CZ14" s="35">
        <v>33824.2307</v>
      </c>
      <c r="DA14" s="36">
        <v>0</v>
      </c>
      <c r="DB14" s="41">
        <f t="shared" si="27"/>
        <v>0</v>
      </c>
      <c r="DC14" s="35">
        <v>264.2</v>
      </c>
      <c r="DD14" s="36">
        <v>0</v>
      </c>
      <c r="DE14" s="41">
        <f t="shared" si="28"/>
        <v>0</v>
      </c>
      <c r="DF14" s="35">
        <v>0</v>
      </c>
      <c r="DG14" s="36">
        <v>240</v>
      </c>
      <c r="DH14" s="41">
        <f t="shared" si="29"/>
        <v>160</v>
      </c>
      <c r="DI14" s="35">
        <v>4060.0659999999998</v>
      </c>
      <c r="DJ14" s="35">
        <v>0</v>
      </c>
      <c r="DK14" s="36">
        <f t="shared" si="30"/>
        <v>1919000</v>
      </c>
      <c r="DL14" s="35">
        <f t="shared" si="30"/>
        <v>1279333.3333333335</v>
      </c>
      <c r="DM14" s="35">
        <f t="shared" si="30"/>
        <v>1239332.3609000002</v>
      </c>
      <c r="DN14" s="36">
        <v>0</v>
      </c>
      <c r="DO14" s="41">
        <f t="shared" si="31"/>
        <v>0</v>
      </c>
      <c r="DP14" s="35">
        <v>2000</v>
      </c>
      <c r="DQ14" s="36">
        <v>815000</v>
      </c>
      <c r="DR14" s="41">
        <f t="shared" si="32"/>
        <v>543333.33333333337</v>
      </c>
      <c r="DS14" s="35">
        <v>431592.81510000001</v>
      </c>
      <c r="DT14" s="36">
        <v>0</v>
      </c>
      <c r="DU14" s="41">
        <f t="shared" si="33"/>
        <v>0</v>
      </c>
      <c r="DV14" s="35">
        <v>0</v>
      </c>
      <c r="DW14" s="36">
        <v>0</v>
      </c>
      <c r="DX14" s="41">
        <f t="shared" si="34"/>
        <v>0</v>
      </c>
      <c r="DY14" s="35">
        <v>0</v>
      </c>
      <c r="DZ14" s="36">
        <v>0</v>
      </c>
      <c r="EA14" s="41">
        <f t="shared" si="35"/>
        <v>0</v>
      </c>
      <c r="EB14" s="35">
        <v>0</v>
      </c>
      <c r="EC14" s="36">
        <v>545000</v>
      </c>
      <c r="ED14" s="41">
        <f t="shared" si="36"/>
        <v>363333.33333333331</v>
      </c>
      <c r="EE14" s="35">
        <v>222600</v>
      </c>
      <c r="EF14" s="35">
        <v>0</v>
      </c>
      <c r="EG14" s="36">
        <f t="shared" si="37"/>
        <v>1360000</v>
      </c>
      <c r="EH14" s="35">
        <f t="shared" si="37"/>
        <v>906666.66666666674</v>
      </c>
      <c r="EI14" s="35">
        <f>DP14+DS14+DV14+DY14+EB14+EE14+EF14</f>
        <v>656192.81510000001</v>
      </c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  <c r="HS14" s="42"/>
      <c r="HT14" s="42"/>
      <c r="HU14" s="42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</row>
    <row r="15" spans="1:255" s="44" customFormat="1" ht="33" customHeight="1" x14ac:dyDescent="0.3">
      <c r="A15" s="33"/>
      <c r="B15" s="45"/>
      <c r="C15" s="46"/>
      <c r="D15" s="47"/>
      <c r="E15" s="35"/>
      <c r="F15" s="35"/>
      <c r="G15" s="37"/>
      <c r="H15" s="37"/>
      <c r="I15" s="37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  <c r="U15" s="48"/>
      <c r="V15" s="48"/>
      <c r="W15" s="39"/>
      <c r="X15" s="41"/>
      <c r="Y15" s="41"/>
      <c r="Z15" s="49"/>
      <c r="AA15" s="39"/>
      <c r="AB15" s="39"/>
      <c r="AC15" s="41"/>
      <c r="AD15" s="41"/>
      <c r="AE15" s="40"/>
      <c r="AF15" s="39"/>
      <c r="AG15" s="40"/>
      <c r="AH15" s="41"/>
      <c r="AI15" s="40"/>
      <c r="AJ15" s="48"/>
      <c r="AK15" s="39"/>
      <c r="AL15" s="39"/>
      <c r="AM15" s="41"/>
      <c r="AN15" s="40"/>
      <c r="AO15" s="48"/>
      <c r="AP15" s="39"/>
      <c r="AQ15" s="39"/>
      <c r="AR15" s="41"/>
      <c r="AS15" s="40"/>
      <c r="AT15" s="50"/>
      <c r="AU15" s="39"/>
      <c r="AV15" s="39"/>
      <c r="AW15" s="41"/>
      <c r="AX15" s="40"/>
      <c r="AY15" s="51"/>
      <c r="AZ15" s="39"/>
      <c r="BA15" s="40"/>
      <c r="BB15" s="40"/>
      <c r="BC15" s="39"/>
      <c r="BD15" s="40"/>
      <c r="BE15" s="40"/>
      <c r="BF15" s="39"/>
      <c r="BG15" s="40"/>
      <c r="BH15" s="48"/>
      <c r="BI15" s="39"/>
      <c r="BJ15" s="40"/>
      <c r="BK15" s="40"/>
      <c r="BL15" s="39"/>
      <c r="BM15" s="40"/>
      <c r="BN15" s="40"/>
      <c r="BO15" s="39"/>
      <c r="BP15" s="40"/>
      <c r="BQ15" s="39"/>
      <c r="BR15" s="39"/>
      <c r="BS15" s="39"/>
      <c r="BT15" s="41"/>
      <c r="BU15" s="40"/>
      <c r="BV15" s="48"/>
      <c r="BW15" s="39"/>
      <c r="BX15" s="39"/>
      <c r="BY15" s="40"/>
      <c r="BZ15" s="39"/>
      <c r="CA15" s="39"/>
      <c r="CB15" s="40"/>
      <c r="CC15" s="39"/>
      <c r="CD15" s="40"/>
      <c r="CE15" s="48"/>
      <c r="CF15" s="39"/>
      <c r="CG15" s="40"/>
      <c r="CH15" s="40"/>
      <c r="CI15" s="39"/>
      <c r="CJ15" s="40"/>
      <c r="CK15" s="40"/>
      <c r="CL15" s="39"/>
      <c r="CM15" s="40"/>
      <c r="CN15" s="48"/>
      <c r="CO15" s="39"/>
      <c r="CP15" s="40"/>
      <c r="CQ15" s="48"/>
      <c r="CR15" s="39"/>
      <c r="CS15" s="40"/>
      <c r="CT15" s="52"/>
      <c r="CU15" s="39"/>
      <c r="CV15" s="40"/>
      <c r="CW15" s="41"/>
      <c r="CX15" s="53"/>
      <c r="CY15" s="37"/>
      <c r="CZ15" s="54"/>
      <c r="DA15" s="54"/>
      <c r="DB15" s="37"/>
      <c r="DC15" s="54"/>
      <c r="DD15" s="54"/>
      <c r="DE15" s="37"/>
      <c r="DF15" s="54"/>
      <c r="DG15" s="54"/>
      <c r="DH15" s="37"/>
      <c r="DI15" s="37"/>
      <c r="DJ15" s="37"/>
      <c r="DK15" s="37"/>
      <c r="DL15" s="37"/>
      <c r="DM15" s="37"/>
      <c r="DN15" s="54"/>
      <c r="DO15" s="37"/>
      <c r="DP15" s="54"/>
      <c r="DQ15" s="54"/>
      <c r="DR15" s="37"/>
      <c r="DS15" s="54"/>
      <c r="DT15" s="54"/>
      <c r="DU15" s="37"/>
      <c r="DV15" s="54"/>
      <c r="DW15" s="54"/>
      <c r="DX15" s="37"/>
      <c r="DY15" s="54"/>
      <c r="DZ15" s="54"/>
      <c r="EA15" s="37"/>
      <c r="EB15" s="54"/>
      <c r="EC15" s="55"/>
      <c r="ED15" s="37"/>
      <c r="EE15" s="37"/>
      <c r="EF15" s="37"/>
      <c r="EG15" s="37"/>
      <c r="EH15" s="37"/>
      <c r="EI15" s="37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</row>
    <row r="16" spans="1:255" s="44" customFormat="1" ht="39" customHeight="1" x14ac:dyDescent="0.3">
      <c r="A16" s="33"/>
      <c r="B16" s="56" t="s">
        <v>63</v>
      </c>
      <c r="C16" s="39">
        <f>SUM(C10:C15)</f>
        <v>294518.57370000001</v>
      </c>
      <c r="D16" s="39">
        <f>SUM(D10:D15)</f>
        <v>1681415.3676999998</v>
      </c>
      <c r="E16" s="39">
        <f>SUM(E10:E15)</f>
        <v>17188889.887400001</v>
      </c>
      <c r="F16" s="39">
        <f>SUM(F10:F15)</f>
        <v>11459259.924933335</v>
      </c>
      <c r="G16" s="39">
        <f>SUM(G10:G15)</f>
        <v>9532447.0788000003</v>
      </c>
      <c r="H16" s="39">
        <f t="shared" si="38"/>
        <v>83.185538518583314</v>
      </c>
      <c r="I16" s="39">
        <f>G16/E16*100</f>
        <v>55.45702567905554</v>
      </c>
      <c r="J16" s="39">
        <f>SUM(J10:J15)</f>
        <v>3190774.1999999997</v>
      </c>
      <c r="K16" s="39">
        <f>SUM(K10:K15)</f>
        <v>2127182.7999999998</v>
      </c>
      <c r="L16" s="39">
        <f>SUM(L10:L15)</f>
        <v>1694165.1657000002</v>
      </c>
      <c r="M16" s="39">
        <f>+L16-K16</f>
        <v>-433017.63429999957</v>
      </c>
      <c r="N16" s="39">
        <f>+L16/K16*100</f>
        <v>79.643609646524055</v>
      </c>
      <c r="O16" s="39">
        <f>L16/J16*100</f>
        <v>53.095739764349368</v>
      </c>
      <c r="P16" s="39">
        <f>SUM(P10:P15)</f>
        <v>612831.59999999986</v>
      </c>
      <c r="Q16" s="39">
        <f>SUM(Q10:Q15)</f>
        <v>408554.39999999985</v>
      </c>
      <c r="R16" s="39">
        <f>SUM(R10:R15)</f>
        <v>242197.39220000023</v>
      </c>
      <c r="S16" s="39">
        <f t="shared" si="39"/>
        <v>59.281552762618716</v>
      </c>
      <c r="T16" s="39">
        <f>R16/P16*100</f>
        <v>39.521035175079142</v>
      </c>
      <c r="U16" s="39">
        <f>SUM(U10:U15)</f>
        <v>36235.699999999997</v>
      </c>
      <c r="V16" s="39">
        <f>SUM(V10:V15)</f>
        <v>24157.133333333331</v>
      </c>
      <c r="W16" s="39">
        <f>SUM(W10:W15)</f>
        <v>18618.243600000002</v>
      </c>
      <c r="X16" s="39">
        <f t="shared" si="41"/>
        <v>77.071411342957376</v>
      </c>
      <c r="Y16" s="39">
        <f t="shared" si="3"/>
        <v>51.380940895304917</v>
      </c>
      <c r="Z16" s="39">
        <f>SUM(Z10:Z15)</f>
        <v>80013.399999999994</v>
      </c>
      <c r="AA16" s="39">
        <f>SUM(AA10:AA15)</f>
        <v>53342.26666666667</v>
      </c>
      <c r="AB16" s="39">
        <f>SUM(AB10:AB15)</f>
        <v>56989.871800000001</v>
      </c>
      <c r="AC16" s="39">
        <f t="shared" si="5"/>
        <v>106.83811424086464</v>
      </c>
      <c r="AD16" s="41">
        <f t="shared" si="42"/>
        <v>71.22540949390978</v>
      </c>
      <c r="AE16" s="39">
        <f>SUM(AE10:AE15)</f>
        <v>496582.49999999977</v>
      </c>
      <c r="AF16" s="39">
        <f>SUM(AF10:AF15)</f>
        <v>331054.99999999988</v>
      </c>
      <c r="AG16" s="39">
        <f>SUM(AG10:AG15)</f>
        <v>166589.27680000028</v>
      </c>
      <c r="AH16" s="39">
        <f>+AG16/AF16*100</f>
        <v>50.320725196719685</v>
      </c>
      <c r="AI16" s="39">
        <f>AG16/AE16*100</f>
        <v>33.547150131146459</v>
      </c>
      <c r="AJ16" s="39">
        <f>SUM(AJ10:AJ15)</f>
        <v>1500389.1</v>
      </c>
      <c r="AK16" s="39">
        <f>SUM(AK10:AK15)</f>
        <v>1000259.3999999999</v>
      </c>
      <c r="AL16" s="39">
        <f>SUM(AL10:AL15)</f>
        <v>754225.22340000002</v>
      </c>
      <c r="AM16" s="39">
        <f>+AL16/AK16*100</f>
        <v>75.402962811446713</v>
      </c>
      <c r="AN16" s="39">
        <f>AL16/AJ16*100</f>
        <v>50.268641874297806</v>
      </c>
      <c r="AO16" s="39">
        <f>SUM(AO10:AO15)</f>
        <v>47922.400000000001</v>
      </c>
      <c r="AP16" s="39">
        <f>SUM(AP10:AP15)</f>
        <v>31948.266666666666</v>
      </c>
      <c r="AQ16" s="39">
        <f>SUM(AQ10:AQ15)</f>
        <v>42051.339899999999</v>
      </c>
      <c r="AR16" s="39">
        <f>+AQ16/AP16*100</f>
        <v>131.6232280728845</v>
      </c>
      <c r="AS16" s="39">
        <f>AQ16/AO16*100</f>
        <v>87.748818715256334</v>
      </c>
      <c r="AT16" s="39">
        <f>SUM(AT10:AT15)</f>
        <v>50400</v>
      </c>
      <c r="AU16" s="39">
        <f>SUM(AU10:AU15)</f>
        <v>33600</v>
      </c>
      <c r="AV16" s="39">
        <f>SUM(AV10:AV15)</f>
        <v>41488.65</v>
      </c>
      <c r="AW16" s="39">
        <f>+AV16/AU16*100</f>
        <v>123.47812499999999</v>
      </c>
      <c r="AX16" s="39">
        <f>AV16/AT16*100</f>
        <v>82.318750000000009</v>
      </c>
      <c r="AY16" s="39">
        <f t="shared" ref="AY16:BS16" si="45">SUM(AY10:AY15)</f>
        <v>0</v>
      </c>
      <c r="AZ16" s="39">
        <f t="shared" si="45"/>
        <v>0</v>
      </c>
      <c r="BA16" s="39">
        <f t="shared" si="45"/>
        <v>0</v>
      </c>
      <c r="BB16" s="39">
        <f t="shared" si="45"/>
        <v>0</v>
      </c>
      <c r="BC16" s="39">
        <f t="shared" si="45"/>
        <v>0</v>
      </c>
      <c r="BD16" s="39">
        <f t="shared" si="45"/>
        <v>0</v>
      </c>
      <c r="BE16" s="39">
        <f t="shared" si="45"/>
        <v>9159127</v>
      </c>
      <c r="BF16" s="39">
        <f t="shared" si="45"/>
        <v>6106084.666666667</v>
      </c>
      <c r="BG16" s="39">
        <f t="shared" si="45"/>
        <v>6111561.0470000003</v>
      </c>
      <c r="BH16" s="39">
        <f t="shared" si="45"/>
        <v>21050.699999999997</v>
      </c>
      <c r="BI16" s="39">
        <f t="shared" si="45"/>
        <v>14033.800000000001</v>
      </c>
      <c r="BJ16" s="39">
        <f t="shared" si="45"/>
        <v>17121.759999999998</v>
      </c>
      <c r="BK16" s="39">
        <f t="shared" si="45"/>
        <v>0</v>
      </c>
      <c r="BL16" s="39">
        <f t="shared" si="45"/>
        <v>0</v>
      </c>
      <c r="BM16" s="39">
        <f t="shared" si="45"/>
        <v>0</v>
      </c>
      <c r="BN16" s="39">
        <f t="shared" si="45"/>
        <v>0</v>
      </c>
      <c r="BO16" s="39">
        <f t="shared" si="45"/>
        <v>0</v>
      </c>
      <c r="BP16" s="39">
        <f t="shared" si="45"/>
        <v>0</v>
      </c>
      <c r="BQ16" s="39">
        <f t="shared" si="45"/>
        <v>369867.3</v>
      </c>
      <c r="BR16" s="39">
        <f t="shared" si="45"/>
        <v>246578.19999999998</v>
      </c>
      <c r="BS16" s="39">
        <f t="shared" si="45"/>
        <v>169986.7825</v>
      </c>
      <c r="BT16" s="39">
        <f t="shared" si="43"/>
        <v>68.938285095762737</v>
      </c>
      <c r="BU16" s="39">
        <f>BS16/BQ16*100</f>
        <v>45.958856730508487</v>
      </c>
      <c r="BV16" s="39">
        <f t="shared" ref="BV16:CV16" si="46">SUM(BV10:BV15)</f>
        <v>262897</v>
      </c>
      <c r="BW16" s="39">
        <f t="shared" si="46"/>
        <v>175264.66666666663</v>
      </c>
      <c r="BX16" s="39">
        <f t="shared" si="46"/>
        <v>89536.953899999993</v>
      </c>
      <c r="BY16" s="39">
        <f t="shared" si="46"/>
        <v>56147.5</v>
      </c>
      <c r="BZ16" s="39">
        <f t="shared" si="46"/>
        <v>37431.666666666664</v>
      </c>
      <c r="CA16" s="39">
        <f t="shared" si="46"/>
        <v>35613.228000000003</v>
      </c>
      <c r="CB16" s="39">
        <f t="shared" si="46"/>
        <v>5200</v>
      </c>
      <c r="CC16" s="39">
        <f t="shared" si="46"/>
        <v>3466.666666666667</v>
      </c>
      <c r="CD16" s="39">
        <f t="shared" si="46"/>
        <v>2923.7330000000002</v>
      </c>
      <c r="CE16" s="39">
        <f t="shared" si="46"/>
        <v>45622.8</v>
      </c>
      <c r="CF16" s="39">
        <f t="shared" si="46"/>
        <v>30415.200000000001</v>
      </c>
      <c r="CG16" s="39">
        <f t="shared" si="46"/>
        <v>41912.867599999998</v>
      </c>
      <c r="CH16" s="39">
        <f t="shared" si="46"/>
        <v>0</v>
      </c>
      <c r="CI16" s="39">
        <f t="shared" si="46"/>
        <v>0</v>
      </c>
      <c r="CJ16" s="39">
        <f t="shared" si="46"/>
        <v>0</v>
      </c>
      <c r="CK16" s="39">
        <f t="shared" si="46"/>
        <v>15362.199999999997</v>
      </c>
      <c r="CL16" s="39">
        <f t="shared" si="46"/>
        <v>10241.466666666665</v>
      </c>
      <c r="CM16" s="39">
        <f t="shared" si="46"/>
        <v>7704.0499999999993</v>
      </c>
      <c r="CN16" s="39">
        <f t="shared" si="46"/>
        <v>0</v>
      </c>
      <c r="CO16" s="39">
        <f t="shared" si="46"/>
        <v>0</v>
      </c>
      <c r="CP16" s="39">
        <f t="shared" si="46"/>
        <v>2695.4969999999998</v>
      </c>
      <c r="CQ16" s="39">
        <f t="shared" si="46"/>
        <v>547014.80000000005</v>
      </c>
      <c r="CR16" s="39">
        <f t="shared" si="46"/>
        <v>364676.53333333327</v>
      </c>
      <c r="CS16" s="39">
        <f t="shared" si="46"/>
        <v>274284.78470000002</v>
      </c>
      <c r="CT16" s="39">
        <f t="shared" si="46"/>
        <v>290453.3</v>
      </c>
      <c r="CU16" s="39">
        <f t="shared" si="46"/>
        <v>193635.53333333335</v>
      </c>
      <c r="CV16" s="39">
        <f t="shared" si="46"/>
        <v>114716.73970000001</v>
      </c>
      <c r="CW16" s="39">
        <f t="shared" si="44"/>
        <v>59.243640733295152</v>
      </c>
      <c r="CX16" s="39">
        <f t="shared" ref="CX16:EI16" si="47">SUM(CX10:CX15)</f>
        <v>19000</v>
      </c>
      <c r="CY16" s="39">
        <f t="shared" si="47"/>
        <v>12666.666666666666</v>
      </c>
      <c r="CZ16" s="39">
        <f t="shared" si="47"/>
        <v>80374.634699999995</v>
      </c>
      <c r="DA16" s="39">
        <f t="shared" si="47"/>
        <v>5600</v>
      </c>
      <c r="DB16" s="39">
        <f t="shared" si="47"/>
        <v>3733.3333333333335</v>
      </c>
      <c r="DC16" s="39">
        <f t="shared" si="47"/>
        <v>3644.7999999999997</v>
      </c>
      <c r="DD16" s="39">
        <f t="shared" si="47"/>
        <v>21870</v>
      </c>
      <c r="DE16" s="39">
        <f t="shared" si="47"/>
        <v>14580</v>
      </c>
      <c r="DF16" s="39">
        <f t="shared" si="47"/>
        <v>1870</v>
      </c>
      <c r="DG16" s="39">
        <f t="shared" si="47"/>
        <v>37749</v>
      </c>
      <c r="DH16" s="39">
        <f t="shared" si="47"/>
        <v>25166</v>
      </c>
      <c r="DI16" s="39">
        <f t="shared" si="47"/>
        <v>83216.061300000001</v>
      </c>
      <c r="DJ16" s="39">
        <f t="shared" si="47"/>
        <v>0</v>
      </c>
      <c r="DK16" s="39">
        <f t="shared" si="47"/>
        <v>12408184.1</v>
      </c>
      <c r="DL16" s="39">
        <f t="shared" si="47"/>
        <v>8272122.7333333343</v>
      </c>
      <c r="DM16" s="39">
        <f t="shared" si="47"/>
        <v>7832422.0226999987</v>
      </c>
      <c r="DN16" s="39">
        <f t="shared" si="47"/>
        <v>50000</v>
      </c>
      <c r="DO16" s="39">
        <f t="shared" si="47"/>
        <v>33333.333333333336</v>
      </c>
      <c r="DP16" s="39">
        <f t="shared" si="47"/>
        <v>2250</v>
      </c>
      <c r="DQ16" s="39">
        <f t="shared" si="47"/>
        <v>4727255.7874000007</v>
      </c>
      <c r="DR16" s="39">
        <f t="shared" si="47"/>
        <v>3151503.858266667</v>
      </c>
      <c r="DS16" s="39">
        <f t="shared" si="47"/>
        <v>1689714.0560999999</v>
      </c>
      <c r="DT16" s="39">
        <f t="shared" si="47"/>
        <v>0</v>
      </c>
      <c r="DU16" s="39">
        <f t="shared" si="47"/>
        <v>0</v>
      </c>
      <c r="DV16" s="39">
        <f t="shared" si="47"/>
        <v>0</v>
      </c>
      <c r="DW16" s="39">
        <f t="shared" si="47"/>
        <v>3450</v>
      </c>
      <c r="DX16" s="39">
        <f t="shared" si="47"/>
        <v>2300</v>
      </c>
      <c r="DY16" s="39">
        <f t="shared" si="47"/>
        <v>8061</v>
      </c>
      <c r="DZ16" s="39">
        <f t="shared" si="47"/>
        <v>0</v>
      </c>
      <c r="EA16" s="39">
        <f t="shared" si="47"/>
        <v>0</v>
      </c>
      <c r="EB16" s="39">
        <f t="shared" si="47"/>
        <v>0</v>
      </c>
      <c r="EC16" s="39">
        <f t="shared" si="47"/>
        <v>3444667.1580999997</v>
      </c>
      <c r="ED16" s="39">
        <f t="shared" si="47"/>
        <v>2296444.7720666667</v>
      </c>
      <c r="EE16" s="39">
        <f t="shared" si="47"/>
        <v>747263.3</v>
      </c>
      <c r="EF16" s="39">
        <f t="shared" si="47"/>
        <v>0</v>
      </c>
      <c r="EG16" s="39">
        <f t="shared" si="47"/>
        <v>8225372.9455000004</v>
      </c>
      <c r="EH16" s="39">
        <f t="shared" si="47"/>
        <v>5483581.9636666672</v>
      </c>
      <c r="EI16" s="39">
        <f t="shared" si="47"/>
        <v>2447288.3561000004</v>
      </c>
      <c r="EJ16" s="57"/>
      <c r="EK16" s="42"/>
      <c r="EL16" s="42"/>
      <c r="EM16" s="42"/>
      <c r="EN16" s="42"/>
      <c r="EO16" s="42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9"/>
      <c r="HW16" s="59"/>
      <c r="HX16" s="59"/>
      <c r="HY16" s="59"/>
      <c r="HZ16" s="59"/>
      <c r="IA16" s="59"/>
      <c r="IB16" s="59"/>
      <c r="IC16" s="59"/>
      <c r="ID16" s="59"/>
      <c r="IE16" s="59"/>
      <c r="IF16" s="59"/>
      <c r="IG16" s="59"/>
      <c r="IH16" s="59"/>
      <c r="II16" s="59"/>
      <c r="IJ16" s="59"/>
      <c r="IK16" s="59"/>
      <c r="IL16" s="59"/>
      <c r="IM16" s="59"/>
      <c r="IN16" s="59"/>
      <c r="IO16" s="59"/>
      <c r="IP16" s="59"/>
      <c r="IQ16" s="59"/>
      <c r="IR16" s="59"/>
      <c r="IS16" s="59"/>
      <c r="IT16" s="59"/>
      <c r="IU16" s="59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13"/>
  <sheetViews>
    <sheetView tabSelected="1" zoomScale="55" zoomScaleNormal="55" zoomScaleSheetLayoutView="40" workbookViewId="0">
      <pane xSplit="2" ySplit="9" topLeftCell="C10" activePane="bottomRight" state="frozen"/>
      <selection pane="topRight"/>
      <selection pane="bottomLeft"/>
      <selection pane="bottomRight" activeCell="A10" sqref="A10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4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9.710937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6.14062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5.8554687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32" width="14.85546875" style="2" customWidth="1"/>
    <col min="133" max="133" width="16.140625" style="2" customWidth="1"/>
    <col min="134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62" t="s">
        <v>65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63"/>
      <c r="M3" s="63"/>
      <c r="N3" s="63"/>
      <c r="O3" s="63"/>
      <c r="P3" s="63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64" t="s">
        <v>1</v>
      </c>
      <c r="CV3" s="64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65" t="s">
        <v>2</v>
      </c>
      <c r="B4" s="68" t="s">
        <v>3</v>
      </c>
      <c r="C4" s="71" t="s">
        <v>4</v>
      </c>
      <c r="D4" s="71" t="s">
        <v>5</v>
      </c>
      <c r="E4" s="74" t="s">
        <v>6</v>
      </c>
      <c r="F4" s="75"/>
      <c r="G4" s="75"/>
      <c r="H4" s="75"/>
      <c r="I4" s="76"/>
      <c r="J4" s="83" t="s">
        <v>7</v>
      </c>
      <c r="K4" s="84"/>
      <c r="L4" s="84"/>
      <c r="M4" s="84"/>
      <c r="N4" s="84"/>
      <c r="O4" s="85"/>
      <c r="P4" s="92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4"/>
      <c r="DJ4" s="95" t="s">
        <v>8</v>
      </c>
      <c r="DK4" s="96" t="s">
        <v>9</v>
      </c>
      <c r="DL4" s="97"/>
      <c r="DM4" s="98"/>
      <c r="DN4" s="105" t="s">
        <v>10</v>
      </c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95" t="s">
        <v>11</v>
      </c>
      <c r="EG4" s="106" t="s">
        <v>12</v>
      </c>
      <c r="EH4" s="107"/>
      <c r="EI4" s="108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66"/>
      <c r="B5" s="69"/>
      <c r="C5" s="72"/>
      <c r="D5" s="72"/>
      <c r="E5" s="77"/>
      <c r="F5" s="78"/>
      <c r="G5" s="78"/>
      <c r="H5" s="78"/>
      <c r="I5" s="79"/>
      <c r="J5" s="86"/>
      <c r="K5" s="87"/>
      <c r="L5" s="87"/>
      <c r="M5" s="87"/>
      <c r="N5" s="87"/>
      <c r="O5" s="88"/>
      <c r="P5" s="115" t="s">
        <v>13</v>
      </c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7"/>
      <c r="BB5" s="118" t="s">
        <v>14</v>
      </c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9" t="s">
        <v>15</v>
      </c>
      <c r="BO5" s="120"/>
      <c r="BP5" s="120"/>
      <c r="BQ5" s="123" t="s">
        <v>16</v>
      </c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5"/>
      <c r="CH5" s="126" t="s">
        <v>17</v>
      </c>
      <c r="CI5" s="127"/>
      <c r="CJ5" s="127"/>
      <c r="CK5" s="127"/>
      <c r="CL5" s="127"/>
      <c r="CM5" s="127"/>
      <c r="CN5" s="127"/>
      <c r="CO5" s="127"/>
      <c r="CP5" s="128"/>
      <c r="CQ5" s="123" t="s">
        <v>18</v>
      </c>
      <c r="CR5" s="124"/>
      <c r="CS5" s="124"/>
      <c r="CT5" s="124"/>
      <c r="CU5" s="124"/>
      <c r="CV5" s="124"/>
      <c r="CW5" s="124"/>
      <c r="CX5" s="124"/>
      <c r="CY5" s="124"/>
      <c r="CZ5" s="124"/>
      <c r="DA5" s="118" t="s">
        <v>19</v>
      </c>
      <c r="DB5" s="118"/>
      <c r="DC5" s="118"/>
      <c r="DD5" s="119" t="s">
        <v>20</v>
      </c>
      <c r="DE5" s="120"/>
      <c r="DF5" s="129"/>
      <c r="DG5" s="119" t="s">
        <v>21</v>
      </c>
      <c r="DH5" s="120"/>
      <c r="DI5" s="129"/>
      <c r="DJ5" s="95"/>
      <c r="DK5" s="99"/>
      <c r="DL5" s="100"/>
      <c r="DM5" s="101"/>
      <c r="DN5" s="131"/>
      <c r="DO5" s="131"/>
      <c r="DP5" s="132"/>
      <c r="DQ5" s="132"/>
      <c r="DR5" s="132"/>
      <c r="DS5" s="132"/>
      <c r="DT5" s="119" t="s">
        <v>22</v>
      </c>
      <c r="DU5" s="120"/>
      <c r="DV5" s="129"/>
      <c r="DW5" s="153"/>
      <c r="DX5" s="154"/>
      <c r="DY5" s="154"/>
      <c r="DZ5" s="154"/>
      <c r="EA5" s="154"/>
      <c r="EB5" s="154"/>
      <c r="EC5" s="154"/>
      <c r="ED5" s="154"/>
      <c r="EE5" s="154"/>
      <c r="EF5" s="95"/>
      <c r="EG5" s="109"/>
      <c r="EH5" s="110"/>
      <c r="EI5" s="111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14" customHeight="1" x14ac:dyDescent="0.3">
      <c r="A6" s="66"/>
      <c r="B6" s="69"/>
      <c r="C6" s="72"/>
      <c r="D6" s="72"/>
      <c r="E6" s="80"/>
      <c r="F6" s="81"/>
      <c r="G6" s="81"/>
      <c r="H6" s="81"/>
      <c r="I6" s="82"/>
      <c r="J6" s="89"/>
      <c r="K6" s="90"/>
      <c r="L6" s="90"/>
      <c r="M6" s="90"/>
      <c r="N6" s="90"/>
      <c r="O6" s="91"/>
      <c r="P6" s="155" t="s">
        <v>23</v>
      </c>
      <c r="Q6" s="156"/>
      <c r="R6" s="156"/>
      <c r="S6" s="156"/>
      <c r="T6" s="157"/>
      <c r="U6" s="158" t="s">
        <v>24</v>
      </c>
      <c r="V6" s="159"/>
      <c r="W6" s="159"/>
      <c r="X6" s="159"/>
      <c r="Y6" s="160"/>
      <c r="Z6" s="158" t="s">
        <v>25</v>
      </c>
      <c r="AA6" s="159"/>
      <c r="AB6" s="159"/>
      <c r="AC6" s="159"/>
      <c r="AD6" s="160"/>
      <c r="AE6" s="158" t="s">
        <v>26</v>
      </c>
      <c r="AF6" s="159"/>
      <c r="AG6" s="159"/>
      <c r="AH6" s="159"/>
      <c r="AI6" s="160"/>
      <c r="AJ6" s="158" t="s">
        <v>27</v>
      </c>
      <c r="AK6" s="159"/>
      <c r="AL6" s="159"/>
      <c r="AM6" s="159"/>
      <c r="AN6" s="160"/>
      <c r="AO6" s="158" t="s">
        <v>28</v>
      </c>
      <c r="AP6" s="159"/>
      <c r="AQ6" s="159"/>
      <c r="AR6" s="159"/>
      <c r="AS6" s="160"/>
      <c r="AT6" s="158" t="s">
        <v>29</v>
      </c>
      <c r="AU6" s="159"/>
      <c r="AV6" s="159"/>
      <c r="AW6" s="159"/>
      <c r="AX6" s="160"/>
      <c r="AY6" s="161" t="s">
        <v>30</v>
      </c>
      <c r="AZ6" s="161"/>
      <c r="BA6" s="161"/>
      <c r="BB6" s="143" t="s">
        <v>31</v>
      </c>
      <c r="BC6" s="144"/>
      <c r="BD6" s="144"/>
      <c r="BE6" s="143" t="s">
        <v>32</v>
      </c>
      <c r="BF6" s="144"/>
      <c r="BG6" s="145"/>
      <c r="BH6" s="146" t="s">
        <v>33</v>
      </c>
      <c r="BI6" s="147"/>
      <c r="BJ6" s="147"/>
      <c r="BK6" s="148" t="s">
        <v>34</v>
      </c>
      <c r="BL6" s="149"/>
      <c r="BM6" s="149"/>
      <c r="BN6" s="121"/>
      <c r="BO6" s="122"/>
      <c r="BP6" s="122"/>
      <c r="BQ6" s="150" t="s">
        <v>35</v>
      </c>
      <c r="BR6" s="151"/>
      <c r="BS6" s="151"/>
      <c r="BT6" s="151"/>
      <c r="BU6" s="152"/>
      <c r="BV6" s="142" t="s">
        <v>36</v>
      </c>
      <c r="BW6" s="142"/>
      <c r="BX6" s="142"/>
      <c r="BY6" s="142" t="s">
        <v>37</v>
      </c>
      <c r="BZ6" s="142"/>
      <c r="CA6" s="142"/>
      <c r="CB6" s="142" t="s">
        <v>38</v>
      </c>
      <c r="CC6" s="142"/>
      <c r="CD6" s="142"/>
      <c r="CE6" s="142" t="s">
        <v>39</v>
      </c>
      <c r="CF6" s="142"/>
      <c r="CG6" s="142"/>
      <c r="CH6" s="142" t="s">
        <v>40</v>
      </c>
      <c r="CI6" s="142"/>
      <c r="CJ6" s="142"/>
      <c r="CK6" s="126" t="s">
        <v>41</v>
      </c>
      <c r="CL6" s="127"/>
      <c r="CM6" s="127"/>
      <c r="CN6" s="142" t="s">
        <v>42</v>
      </c>
      <c r="CO6" s="142"/>
      <c r="CP6" s="142"/>
      <c r="CQ6" s="133" t="s">
        <v>43</v>
      </c>
      <c r="CR6" s="134"/>
      <c r="CS6" s="127"/>
      <c r="CT6" s="126" t="s">
        <v>44</v>
      </c>
      <c r="CU6" s="127"/>
      <c r="CV6" s="127"/>
      <c r="CW6" s="128"/>
      <c r="CX6" s="126" t="s">
        <v>45</v>
      </c>
      <c r="CY6" s="127"/>
      <c r="CZ6" s="127"/>
      <c r="DA6" s="118"/>
      <c r="DB6" s="118"/>
      <c r="DC6" s="118"/>
      <c r="DD6" s="121"/>
      <c r="DE6" s="122"/>
      <c r="DF6" s="130"/>
      <c r="DG6" s="121"/>
      <c r="DH6" s="122"/>
      <c r="DI6" s="130"/>
      <c r="DJ6" s="95"/>
      <c r="DK6" s="102"/>
      <c r="DL6" s="103"/>
      <c r="DM6" s="104"/>
      <c r="DN6" s="119" t="s">
        <v>46</v>
      </c>
      <c r="DO6" s="120"/>
      <c r="DP6" s="129"/>
      <c r="DQ6" s="119" t="s">
        <v>47</v>
      </c>
      <c r="DR6" s="120"/>
      <c r="DS6" s="129"/>
      <c r="DT6" s="121"/>
      <c r="DU6" s="122"/>
      <c r="DV6" s="130"/>
      <c r="DW6" s="119" t="s">
        <v>48</v>
      </c>
      <c r="DX6" s="120"/>
      <c r="DY6" s="129"/>
      <c r="DZ6" s="119" t="s">
        <v>49</v>
      </c>
      <c r="EA6" s="120"/>
      <c r="EB6" s="129"/>
      <c r="EC6" s="135" t="s">
        <v>50</v>
      </c>
      <c r="ED6" s="136"/>
      <c r="EE6" s="136"/>
      <c r="EF6" s="95"/>
      <c r="EG6" s="112"/>
      <c r="EH6" s="113"/>
      <c r="EI6" s="114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66"/>
      <c r="B7" s="69"/>
      <c r="C7" s="72"/>
      <c r="D7" s="72"/>
      <c r="E7" s="137" t="s">
        <v>51</v>
      </c>
      <c r="F7" s="138" t="s">
        <v>52</v>
      </c>
      <c r="G7" s="139" t="s">
        <v>64</v>
      </c>
      <c r="H7" s="140" t="s">
        <v>53</v>
      </c>
      <c r="I7" s="141" t="s">
        <v>54</v>
      </c>
      <c r="J7" s="137" t="s">
        <v>51</v>
      </c>
      <c r="K7" s="138" t="s">
        <v>52</v>
      </c>
      <c r="L7" s="139" t="s">
        <v>64</v>
      </c>
      <c r="M7" s="140" t="s">
        <v>55</v>
      </c>
      <c r="N7" s="140" t="s">
        <v>53</v>
      </c>
      <c r="O7" s="141" t="s">
        <v>54</v>
      </c>
      <c r="P7" s="137" t="s">
        <v>51</v>
      </c>
      <c r="Q7" s="138" t="s">
        <v>52</v>
      </c>
      <c r="R7" s="139" t="s">
        <v>64</v>
      </c>
      <c r="S7" s="140" t="s">
        <v>53</v>
      </c>
      <c r="T7" s="141" t="s">
        <v>54</v>
      </c>
      <c r="U7" s="137" t="s">
        <v>51</v>
      </c>
      <c r="V7" s="138" t="s">
        <v>52</v>
      </c>
      <c r="W7" s="139" t="s">
        <v>64</v>
      </c>
      <c r="X7" s="140" t="s">
        <v>53</v>
      </c>
      <c r="Y7" s="141" t="s">
        <v>54</v>
      </c>
      <c r="Z7" s="137" t="s">
        <v>51</v>
      </c>
      <c r="AA7" s="138" t="s">
        <v>52</v>
      </c>
      <c r="AB7" s="139" t="s">
        <v>64</v>
      </c>
      <c r="AC7" s="140" t="s">
        <v>53</v>
      </c>
      <c r="AD7" s="141" t="s">
        <v>54</v>
      </c>
      <c r="AE7" s="137" t="s">
        <v>51</v>
      </c>
      <c r="AF7" s="138" t="s">
        <v>52</v>
      </c>
      <c r="AG7" s="139" t="s">
        <v>64</v>
      </c>
      <c r="AH7" s="140" t="s">
        <v>53</v>
      </c>
      <c r="AI7" s="141" t="s">
        <v>54</v>
      </c>
      <c r="AJ7" s="137" t="s">
        <v>51</v>
      </c>
      <c r="AK7" s="138" t="s">
        <v>52</v>
      </c>
      <c r="AL7" s="139" t="s">
        <v>64</v>
      </c>
      <c r="AM7" s="140" t="s">
        <v>53</v>
      </c>
      <c r="AN7" s="139" t="s">
        <v>54</v>
      </c>
      <c r="AO7" s="137" t="s">
        <v>51</v>
      </c>
      <c r="AP7" s="138" t="s">
        <v>52</v>
      </c>
      <c r="AQ7" s="139" t="s">
        <v>64</v>
      </c>
      <c r="AR7" s="140" t="s">
        <v>53</v>
      </c>
      <c r="AS7" s="14"/>
      <c r="AT7" s="137" t="s">
        <v>51</v>
      </c>
      <c r="AU7" s="138" t="s">
        <v>52</v>
      </c>
      <c r="AV7" s="139" t="s">
        <v>64</v>
      </c>
      <c r="AW7" s="162" t="s">
        <v>53</v>
      </c>
      <c r="AX7" s="139" t="s">
        <v>54</v>
      </c>
      <c r="AY7" s="137" t="s">
        <v>51</v>
      </c>
      <c r="AZ7" s="138" t="s">
        <v>52</v>
      </c>
      <c r="BA7" s="139" t="s">
        <v>64</v>
      </c>
      <c r="BB7" s="137" t="s">
        <v>51</v>
      </c>
      <c r="BC7" s="138" t="s">
        <v>52</v>
      </c>
      <c r="BD7" s="139" t="s">
        <v>64</v>
      </c>
      <c r="BE7" s="137" t="s">
        <v>51</v>
      </c>
      <c r="BF7" s="138" t="s">
        <v>52</v>
      </c>
      <c r="BG7" s="139" t="s">
        <v>64</v>
      </c>
      <c r="BH7" s="137" t="s">
        <v>51</v>
      </c>
      <c r="BI7" s="138" t="s">
        <v>52</v>
      </c>
      <c r="BJ7" s="139" t="s">
        <v>64</v>
      </c>
      <c r="BK7" s="137" t="s">
        <v>51</v>
      </c>
      <c r="BL7" s="138" t="s">
        <v>52</v>
      </c>
      <c r="BM7" s="139" t="s">
        <v>64</v>
      </c>
      <c r="BN7" s="137" t="s">
        <v>51</v>
      </c>
      <c r="BO7" s="138" t="s">
        <v>52</v>
      </c>
      <c r="BP7" s="139" t="s">
        <v>64</v>
      </c>
      <c r="BQ7" s="137" t="s">
        <v>51</v>
      </c>
      <c r="BR7" s="138" t="s">
        <v>52</v>
      </c>
      <c r="BS7" s="139" t="s">
        <v>64</v>
      </c>
      <c r="BT7" s="140" t="s">
        <v>53</v>
      </c>
      <c r="BU7" s="139" t="s">
        <v>54</v>
      </c>
      <c r="BV7" s="137" t="s">
        <v>51</v>
      </c>
      <c r="BW7" s="138" t="s">
        <v>52</v>
      </c>
      <c r="BX7" s="139" t="s">
        <v>64</v>
      </c>
      <c r="BY7" s="137" t="s">
        <v>51</v>
      </c>
      <c r="BZ7" s="138" t="s">
        <v>52</v>
      </c>
      <c r="CA7" s="139" t="s">
        <v>64</v>
      </c>
      <c r="CB7" s="137" t="s">
        <v>51</v>
      </c>
      <c r="CC7" s="138" t="s">
        <v>52</v>
      </c>
      <c r="CD7" s="139" t="s">
        <v>64</v>
      </c>
      <c r="CE7" s="137" t="s">
        <v>51</v>
      </c>
      <c r="CF7" s="138" t="s">
        <v>52</v>
      </c>
      <c r="CG7" s="139" t="s">
        <v>64</v>
      </c>
      <c r="CH7" s="137" t="s">
        <v>51</v>
      </c>
      <c r="CI7" s="138" t="s">
        <v>52</v>
      </c>
      <c r="CJ7" s="139" t="s">
        <v>64</v>
      </c>
      <c r="CK7" s="137" t="s">
        <v>51</v>
      </c>
      <c r="CL7" s="138" t="s">
        <v>52</v>
      </c>
      <c r="CM7" s="139" t="s">
        <v>64</v>
      </c>
      <c r="CN7" s="137" t="s">
        <v>51</v>
      </c>
      <c r="CO7" s="138" t="s">
        <v>52</v>
      </c>
      <c r="CP7" s="139" t="s">
        <v>64</v>
      </c>
      <c r="CQ7" s="137" t="s">
        <v>51</v>
      </c>
      <c r="CR7" s="138" t="s">
        <v>52</v>
      </c>
      <c r="CS7" s="139" t="s">
        <v>64</v>
      </c>
      <c r="CT7" s="137" t="s">
        <v>51</v>
      </c>
      <c r="CU7" s="138" t="s">
        <v>52</v>
      </c>
      <c r="CV7" s="139" t="s">
        <v>64</v>
      </c>
      <c r="CW7" s="140" t="s">
        <v>53</v>
      </c>
      <c r="CX7" s="137" t="s">
        <v>51</v>
      </c>
      <c r="CY7" s="138" t="s">
        <v>52</v>
      </c>
      <c r="CZ7" s="139" t="s">
        <v>64</v>
      </c>
      <c r="DA7" s="137" t="s">
        <v>51</v>
      </c>
      <c r="DB7" s="138" t="s">
        <v>52</v>
      </c>
      <c r="DC7" s="139" t="s">
        <v>64</v>
      </c>
      <c r="DD7" s="137" t="s">
        <v>51</v>
      </c>
      <c r="DE7" s="138" t="s">
        <v>52</v>
      </c>
      <c r="DF7" s="139" t="s">
        <v>64</v>
      </c>
      <c r="DG7" s="137" t="s">
        <v>51</v>
      </c>
      <c r="DH7" s="138" t="s">
        <v>52</v>
      </c>
      <c r="DI7" s="139" t="s">
        <v>64</v>
      </c>
      <c r="DJ7" s="163" t="s">
        <v>56</v>
      </c>
      <c r="DK7" s="137" t="s">
        <v>51</v>
      </c>
      <c r="DL7" s="138" t="s">
        <v>52</v>
      </c>
      <c r="DM7" s="139" t="s">
        <v>64</v>
      </c>
      <c r="DN7" s="137" t="s">
        <v>51</v>
      </c>
      <c r="DO7" s="138" t="s">
        <v>52</v>
      </c>
      <c r="DP7" s="139" t="s">
        <v>64</v>
      </c>
      <c r="DQ7" s="137" t="s">
        <v>51</v>
      </c>
      <c r="DR7" s="138" t="s">
        <v>52</v>
      </c>
      <c r="DS7" s="139" t="s">
        <v>64</v>
      </c>
      <c r="DT7" s="137" t="s">
        <v>51</v>
      </c>
      <c r="DU7" s="138" t="s">
        <v>52</v>
      </c>
      <c r="DV7" s="139" t="s">
        <v>64</v>
      </c>
      <c r="DW7" s="137" t="s">
        <v>51</v>
      </c>
      <c r="DX7" s="138" t="s">
        <v>52</v>
      </c>
      <c r="DY7" s="139" t="s">
        <v>64</v>
      </c>
      <c r="DZ7" s="137" t="s">
        <v>51</v>
      </c>
      <c r="EA7" s="138" t="s">
        <v>52</v>
      </c>
      <c r="EB7" s="139" t="s">
        <v>64</v>
      </c>
      <c r="EC7" s="137" t="s">
        <v>51</v>
      </c>
      <c r="ED7" s="138" t="s">
        <v>52</v>
      </c>
      <c r="EE7" s="139" t="s">
        <v>64</v>
      </c>
      <c r="EF7" s="95" t="s">
        <v>56</v>
      </c>
      <c r="EG7" s="137" t="s">
        <v>51</v>
      </c>
      <c r="EH7" s="138" t="s">
        <v>52</v>
      </c>
      <c r="EI7" s="139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67"/>
      <c r="B8" s="70"/>
      <c r="C8" s="73"/>
      <c r="D8" s="73"/>
      <c r="E8" s="137"/>
      <c r="F8" s="138"/>
      <c r="G8" s="139"/>
      <c r="H8" s="140"/>
      <c r="I8" s="141"/>
      <c r="J8" s="137"/>
      <c r="K8" s="138"/>
      <c r="L8" s="139"/>
      <c r="M8" s="140"/>
      <c r="N8" s="140"/>
      <c r="O8" s="141"/>
      <c r="P8" s="137"/>
      <c r="Q8" s="138"/>
      <c r="R8" s="139"/>
      <c r="S8" s="140"/>
      <c r="T8" s="141"/>
      <c r="U8" s="137"/>
      <c r="V8" s="138"/>
      <c r="W8" s="139"/>
      <c r="X8" s="140"/>
      <c r="Y8" s="141"/>
      <c r="Z8" s="137"/>
      <c r="AA8" s="138"/>
      <c r="AB8" s="139"/>
      <c r="AC8" s="140"/>
      <c r="AD8" s="141"/>
      <c r="AE8" s="137"/>
      <c r="AF8" s="138"/>
      <c r="AG8" s="139"/>
      <c r="AH8" s="140"/>
      <c r="AI8" s="141"/>
      <c r="AJ8" s="137"/>
      <c r="AK8" s="138"/>
      <c r="AL8" s="139"/>
      <c r="AM8" s="140"/>
      <c r="AN8" s="139"/>
      <c r="AO8" s="137"/>
      <c r="AP8" s="138"/>
      <c r="AQ8" s="139"/>
      <c r="AR8" s="140"/>
      <c r="AS8" s="60" t="s">
        <v>54</v>
      </c>
      <c r="AT8" s="137"/>
      <c r="AU8" s="138"/>
      <c r="AV8" s="139"/>
      <c r="AW8" s="162"/>
      <c r="AX8" s="139"/>
      <c r="AY8" s="137"/>
      <c r="AZ8" s="138"/>
      <c r="BA8" s="139"/>
      <c r="BB8" s="137"/>
      <c r="BC8" s="138"/>
      <c r="BD8" s="139"/>
      <c r="BE8" s="137"/>
      <c r="BF8" s="138"/>
      <c r="BG8" s="139"/>
      <c r="BH8" s="137"/>
      <c r="BI8" s="138"/>
      <c r="BJ8" s="139"/>
      <c r="BK8" s="137"/>
      <c r="BL8" s="138"/>
      <c r="BM8" s="139"/>
      <c r="BN8" s="137"/>
      <c r="BO8" s="138"/>
      <c r="BP8" s="139"/>
      <c r="BQ8" s="137"/>
      <c r="BR8" s="138"/>
      <c r="BS8" s="139"/>
      <c r="BT8" s="140"/>
      <c r="BU8" s="139"/>
      <c r="BV8" s="137"/>
      <c r="BW8" s="138"/>
      <c r="BX8" s="139"/>
      <c r="BY8" s="137"/>
      <c r="BZ8" s="138"/>
      <c r="CA8" s="139"/>
      <c r="CB8" s="137"/>
      <c r="CC8" s="138"/>
      <c r="CD8" s="139"/>
      <c r="CE8" s="137"/>
      <c r="CF8" s="138"/>
      <c r="CG8" s="139"/>
      <c r="CH8" s="137"/>
      <c r="CI8" s="138"/>
      <c r="CJ8" s="139"/>
      <c r="CK8" s="137"/>
      <c r="CL8" s="138"/>
      <c r="CM8" s="139"/>
      <c r="CN8" s="137"/>
      <c r="CO8" s="138"/>
      <c r="CP8" s="139"/>
      <c r="CQ8" s="137"/>
      <c r="CR8" s="138"/>
      <c r="CS8" s="139"/>
      <c r="CT8" s="137"/>
      <c r="CU8" s="138"/>
      <c r="CV8" s="139"/>
      <c r="CW8" s="140"/>
      <c r="CX8" s="137"/>
      <c r="CY8" s="138"/>
      <c r="CZ8" s="139"/>
      <c r="DA8" s="137"/>
      <c r="DB8" s="138"/>
      <c r="DC8" s="139"/>
      <c r="DD8" s="137"/>
      <c r="DE8" s="138"/>
      <c r="DF8" s="139"/>
      <c r="DG8" s="137"/>
      <c r="DH8" s="138"/>
      <c r="DI8" s="139"/>
      <c r="DJ8" s="163"/>
      <c r="DK8" s="137"/>
      <c r="DL8" s="138"/>
      <c r="DM8" s="139"/>
      <c r="DN8" s="137"/>
      <c r="DO8" s="138"/>
      <c r="DP8" s="139"/>
      <c r="DQ8" s="137"/>
      <c r="DR8" s="138"/>
      <c r="DS8" s="139"/>
      <c r="DT8" s="137"/>
      <c r="DU8" s="138"/>
      <c r="DV8" s="139"/>
      <c r="DW8" s="137"/>
      <c r="DX8" s="138"/>
      <c r="DY8" s="139"/>
      <c r="DZ8" s="137"/>
      <c r="EA8" s="138"/>
      <c r="EB8" s="139"/>
      <c r="EC8" s="137"/>
      <c r="ED8" s="138"/>
      <c r="EE8" s="139"/>
      <c r="EF8" s="95"/>
      <c r="EG8" s="137"/>
      <c r="EH8" s="138"/>
      <c r="EI8" s="139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4" customFormat="1" ht="34.5" customHeight="1" x14ac:dyDescent="0.3">
      <c r="A10" s="33">
        <v>1</v>
      </c>
      <c r="B10" s="34" t="s">
        <v>58</v>
      </c>
      <c r="C10" s="35">
        <v>15509.075500000001</v>
      </c>
      <c r="D10" s="35">
        <v>135593.58069999999</v>
      </c>
      <c r="E10" s="36">
        <f t="shared" ref="E10:G14" si="0">DK10+EG10-EC10</f>
        <v>5907427.2000000002</v>
      </c>
      <c r="F10" s="37">
        <f t="shared" si="0"/>
        <v>4430570.4000000004</v>
      </c>
      <c r="G10" s="37">
        <f t="shared" si="0"/>
        <v>2490374.0079999999</v>
      </c>
      <c r="H10" s="37">
        <f>+G10/F10*100</f>
        <v>56.208880192943099</v>
      </c>
      <c r="I10" s="37">
        <f>G10/E10*100</f>
        <v>42.156660144707324</v>
      </c>
      <c r="J10" s="38">
        <f t="shared" ref="J10:L14" si="1">U10+Z10+AJ10+AO10+AT10+AY10+BN10+BV10+BY10+CB10+CE10+CH10+CN10+CQ10+CX10+DA10+DG10+AE10</f>
        <v>525972.29999999981</v>
      </c>
      <c r="K10" s="39">
        <f t="shared" si="1"/>
        <v>394479.22499999986</v>
      </c>
      <c r="L10" s="39">
        <f t="shared" si="1"/>
        <v>274255.21400000021</v>
      </c>
      <c r="M10" s="39">
        <f>+L10-K10</f>
        <v>-120224.01099999965</v>
      </c>
      <c r="N10" s="39">
        <f>+L10/K10*100</f>
        <v>69.523360577480432</v>
      </c>
      <c r="O10" s="39">
        <f>L10/J10*100</f>
        <v>52.14252043311032</v>
      </c>
      <c r="P10" s="38">
        <f t="shared" ref="P10:R14" si="2">U10+Z10+AE10</f>
        <v>91434.599999999802</v>
      </c>
      <c r="Q10" s="39">
        <f t="shared" si="2"/>
        <v>68575.949999999852</v>
      </c>
      <c r="R10" s="39">
        <f t="shared" si="2"/>
        <v>37304.216400000223</v>
      </c>
      <c r="S10" s="39">
        <f>+R10/Q10*100</f>
        <v>54.39839535580667</v>
      </c>
      <c r="T10" s="40">
        <f>R10/P10*100</f>
        <v>40.798796516854999</v>
      </c>
      <c r="U10" s="38">
        <v>17038.8</v>
      </c>
      <c r="V10" s="41">
        <f>+U10/12*9</f>
        <v>12779.099999999999</v>
      </c>
      <c r="W10" s="41">
        <v>1269.798</v>
      </c>
      <c r="X10" s="41">
        <f>+W10/V10*100</f>
        <v>9.9365213512688708</v>
      </c>
      <c r="Y10" s="41">
        <f t="shared" ref="Y10:Y16" si="3">W10/U10*100</f>
        <v>7.4523910134516518</v>
      </c>
      <c r="Z10" s="38">
        <v>2783.5</v>
      </c>
      <c r="AA10" s="41">
        <f>+Z10/12*9</f>
        <v>2087.625</v>
      </c>
      <c r="AB10" s="41">
        <v>10658.989</v>
      </c>
      <c r="AC10" s="41">
        <f t="shared" ref="AC10:AC16" si="4">+AB10/AA10*100</f>
        <v>510.57967786360098</v>
      </c>
      <c r="AD10" s="41">
        <f>+AB10/Z10*100</f>
        <v>382.9347583977007</v>
      </c>
      <c r="AE10" s="38">
        <v>71612.299999999799</v>
      </c>
      <c r="AF10" s="41">
        <f>+AE10/12*9</f>
        <v>53709.224999999853</v>
      </c>
      <c r="AG10" s="41">
        <v>25375.429400000226</v>
      </c>
      <c r="AH10" s="41">
        <f>+AG10/AF10*100</f>
        <v>47.245942200804976</v>
      </c>
      <c r="AI10" s="41">
        <f>AG10/AE10*100</f>
        <v>35.434456650603735</v>
      </c>
      <c r="AJ10" s="38">
        <v>190281.4</v>
      </c>
      <c r="AK10" s="41">
        <f>+AJ10/12*9</f>
        <v>142711.04999999999</v>
      </c>
      <c r="AL10" s="41">
        <v>107907.31600000001</v>
      </c>
      <c r="AM10" s="41">
        <f>+AL10/AK10*100</f>
        <v>75.612446268176157</v>
      </c>
      <c r="AN10" s="41">
        <f>AL10/AJ10*100</f>
        <v>56.709334701132121</v>
      </c>
      <c r="AO10" s="38">
        <v>6474</v>
      </c>
      <c r="AP10" s="41">
        <f>+AO10/12*9</f>
        <v>4855.5</v>
      </c>
      <c r="AQ10" s="41">
        <v>4195.9399999999996</v>
      </c>
      <c r="AR10" s="41">
        <f>+AQ10/AP10*100</f>
        <v>86.416229018638646</v>
      </c>
      <c r="AS10" s="41">
        <f>AQ10/AO10*100</f>
        <v>64.812171763978981</v>
      </c>
      <c r="AT10" s="38">
        <v>7600</v>
      </c>
      <c r="AU10" s="41">
        <f>+AT10/12*9</f>
        <v>5700</v>
      </c>
      <c r="AV10" s="41">
        <v>6101.6</v>
      </c>
      <c r="AW10" s="41">
        <f>+AV10/AU10*100</f>
        <v>107.04561403508772</v>
      </c>
      <c r="AX10" s="41">
        <f>AV10/AT10*100</f>
        <v>80.284210526315789</v>
      </c>
      <c r="AY10" s="38">
        <v>0</v>
      </c>
      <c r="AZ10" s="41">
        <f>+AY10/12*9</f>
        <v>0</v>
      </c>
      <c r="BA10" s="41">
        <v>0</v>
      </c>
      <c r="BB10" s="38">
        <v>0</v>
      </c>
      <c r="BC10" s="41">
        <f>+BB10/12*9</f>
        <v>0</v>
      </c>
      <c r="BD10" s="41">
        <v>0</v>
      </c>
      <c r="BE10" s="38">
        <v>2049380.6</v>
      </c>
      <c r="BF10" s="41">
        <f>+BE10/12*9</f>
        <v>1537035.4500000002</v>
      </c>
      <c r="BG10" s="41">
        <v>1366253.8</v>
      </c>
      <c r="BH10" s="38">
        <v>3703.9</v>
      </c>
      <c r="BI10" s="41">
        <f>+BH10/12*9</f>
        <v>2777.9250000000002</v>
      </c>
      <c r="BJ10" s="41">
        <v>2609.9</v>
      </c>
      <c r="BK10" s="38">
        <v>0</v>
      </c>
      <c r="BL10" s="41">
        <f>+BK10/12*9</f>
        <v>0</v>
      </c>
      <c r="BM10" s="41">
        <v>0</v>
      </c>
      <c r="BN10" s="38">
        <v>0</v>
      </c>
      <c r="BO10" s="41">
        <f>+BN10/12*9</f>
        <v>0</v>
      </c>
      <c r="BP10" s="41">
        <v>0</v>
      </c>
      <c r="BQ10" s="38">
        <f t="shared" ref="BQ10:BS14" si="5">BV10+BY10+CB10+CE10</f>
        <v>170166.9</v>
      </c>
      <c r="BR10" s="41">
        <f t="shared" si="5"/>
        <v>127625.175</v>
      </c>
      <c r="BS10" s="41">
        <f>BX10+CA10+CD10+CG10</f>
        <v>80316.458200000008</v>
      </c>
      <c r="BT10" s="41">
        <f>+BS10/BR10*100</f>
        <v>62.931516607127094</v>
      </c>
      <c r="BU10" s="41">
        <f>BS10/BQ10*100</f>
        <v>47.198637455345313</v>
      </c>
      <c r="BV10" s="38">
        <v>108156.5</v>
      </c>
      <c r="BW10" s="41">
        <f>+BV10/12*9</f>
        <v>81117.375</v>
      </c>
      <c r="BX10" s="41">
        <v>44445.575900000003</v>
      </c>
      <c r="BY10" s="38">
        <v>36486.400000000001</v>
      </c>
      <c r="BZ10" s="41">
        <f>+BY10/12*9</f>
        <v>27364.799999999999</v>
      </c>
      <c r="CA10" s="41">
        <v>19068.378000000001</v>
      </c>
      <c r="CB10" s="38">
        <v>0</v>
      </c>
      <c r="CC10" s="41">
        <f>+CB10/12*9</f>
        <v>0</v>
      </c>
      <c r="CD10" s="41">
        <v>0</v>
      </c>
      <c r="CE10" s="38">
        <v>25524</v>
      </c>
      <c r="CF10" s="41">
        <f>+CE10/12*9</f>
        <v>19143</v>
      </c>
      <c r="CG10" s="41">
        <v>16802.504300000001</v>
      </c>
      <c r="CH10" s="38">
        <v>0</v>
      </c>
      <c r="CI10" s="41">
        <f>+CH10/12*9</f>
        <v>0</v>
      </c>
      <c r="CJ10" s="41">
        <v>0</v>
      </c>
      <c r="CK10" s="38">
        <v>2227.1999999999998</v>
      </c>
      <c r="CL10" s="41">
        <f>+CK10/12*9</f>
        <v>1670.3999999999999</v>
      </c>
      <c r="CM10" s="41">
        <v>890.88</v>
      </c>
      <c r="CN10" s="38">
        <v>0</v>
      </c>
      <c r="CO10" s="41">
        <f>+CN10/12*9</f>
        <v>0</v>
      </c>
      <c r="CP10" s="41">
        <v>0</v>
      </c>
      <c r="CQ10" s="38">
        <v>50015.4</v>
      </c>
      <c r="CR10" s="41">
        <f>+CQ10/12*9</f>
        <v>37511.549999999996</v>
      </c>
      <c r="CS10" s="41">
        <v>23432.120500000001</v>
      </c>
      <c r="CT10" s="38">
        <v>28165.4</v>
      </c>
      <c r="CU10" s="41">
        <f>+CT10/12*9</f>
        <v>21124.050000000003</v>
      </c>
      <c r="CV10" s="41">
        <v>10187.300499999999</v>
      </c>
      <c r="CW10" s="41">
        <f>+CV10/CU10*100</f>
        <v>48.226076438940439</v>
      </c>
      <c r="CX10" s="36">
        <v>0</v>
      </c>
      <c r="CY10" s="41">
        <f>+CX10/12*9</f>
        <v>0</v>
      </c>
      <c r="CZ10" s="35">
        <v>5270.8940000000002</v>
      </c>
      <c r="DA10" s="36">
        <v>0</v>
      </c>
      <c r="DB10" s="41">
        <f>+DA10/12*9</f>
        <v>0</v>
      </c>
      <c r="DC10" s="35">
        <v>0</v>
      </c>
      <c r="DD10" s="36">
        <v>0</v>
      </c>
      <c r="DE10" s="41">
        <f>+DD10/12*9</f>
        <v>0</v>
      </c>
      <c r="DF10" s="35">
        <v>0</v>
      </c>
      <c r="DG10" s="36">
        <v>10000</v>
      </c>
      <c r="DH10" s="41">
        <f>+DG10/12*9</f>
        <v>7500</v>
      </c>
      <c r="DI10" s="35">
        <v>9726.6689000000006</v>
      </c>
      <c r="DJ10" s="35">
        <v>0</v>
      </c>
      <c r="DK10" s="36">
        <f t="shared" ref="DK10:DM14" si="6">U10+Z10+AJ10+AO10+AT10+AY10+BB10+BE10+BH10+BK10+BN10+BV10+BY10+CB10+CE10+CH10+CK10+CN10+CQ10+CX10+DA10+DD10+DG10+AE10</f>
        <v>2581284</v>
      </c>
      <c r="DL10" s="35">
        <f t="shared" si="6"/>
        <v>1935963</v>
      </c>
      <c r="DM10" s="35">
        <f t="shared" si="6"/>
        <v>1644009.794</v>
      </c>
      <c r="DN10" s="36">
        <v>50000</v>
      </c>
      <c r="DO10" s="41">
        <f>+DN10/12*9</f>
        <v>37500</v>
      </c>
      <c r="DP10" s="35">
        <v>250</v>
      </c>
      <c r="DQ10" s="36">
        <v>3276143.2</v>
      </c>
      <c r="DR10" s="41">
        <f>+DQ10/12*9</f>
        <v>2457107.4000000004</v>
      </c>
      <c r="DS10" s="35">
        <v>846114.21400000004</v>
      </c>
      <c r="DT10" s="36">
        <v>0</v>
      </c>
      <c r="DU10" s="41">
        <f>+DT10/12*9</f>
        <v>0</v>
      </c>
      <c r="DV10" s="35">
        <v>0</v>
      </c>
      <c r="DW10" s="36">
        <v>0</v>
      </c>
      <c r="DX10" s="41">
        <f>+DW10/12*9</f>
        <v>0</v>
      </c>
      <c r="DY10" s="35">
        <v>0</v>
      </c>
      <c r="DZ10" s="36">
        <v>0</v>
      </c>
      <c r="EA10" s="41">
        <f>+DZ10/12*9</f>
        <v>0</v>
      </c>
      <c r="EB10" s="35">
        <v>0</v>
      </c>
      <c r="EC10" s="36">
        <v>752585.2</v>
      </c>
      <c r="ED10" s="41">
        <f>+EC10/12*9</f>
        <v>564438.89999999991</v>
      </c>
      <c r="EE10" s="35">
        <v>175000</v>
      </c>
      <c r="EF10" s="35">
        <v>0</v>
      </c>
      <c r="EG10" s="36">
        <f t="shared" ref="EG10:EH14" si="7">DN10+DQ10+DT10+DW10+DZ10+EC10</f>
        <v>4078728.4000000004</v>
      </c>
      <c r="EH10" s="35">
        <f t="shared" si="7"/>
        <v>3059046.3000000003</v>
      </c>
      <c r="EI10" s="35">
        <f>DP10+DS10+DV10+DY10+EB10+EE10+EF10</f>
        <v>1021364.214</v>
      </c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</row>
    <row r="11" spans="1:255" s="44" customFormat="1" ht="34.5" customHeight="1" x14ac:dyDescent="0.3">
      <c r="A11" s="33">
        <v>2</v>
      </c>
      <c r="B11" s="34" t="s">
        <v>59</v>
      </c>
      <c r="C11" s="35">
        <v>37895.657299999999</v>
      </c>
      <c r="D11" s="35">
        <v>223769.28570000001</v>
      </c>
      <c r="E11" s="36">
        <f t="shared" si="0"/>
        <v>2877815.358</v>
      </c>
      <c r="F11" s="37">
        <f t="shared" si="0"/>
        <v>2158361.5184999998</v>
      </c>
      <c r="G11" s="37">
        <f t="shared" si="0"/>
        <v>1878630.6983999994</v>
      </c>
      <c r="H11" s="37">
        <f t="shared" ref="H11:H16" si="8">+G11/F11*100</f>
        <v>87.039667928549548</v>
      </c>
      <c r="I11" s="37">
        <f>G11/E11*100</f>
        <v>65.27975094641215</v>
      </c>
      <c r="J11" s="38">
        <f t="shared" si="1"/>
        <v>823671.29999999993</v>
      </c>
      <c r="K11" s="39">
        <f t="shared" si="1"/>
        <v>617753.47499999986</v>
      </c>
      <c r="L11" s="39">
        <f t="shared" si="1"/>
        <v>459184.46439999982</v>
      </c>
      <c r="M11" s="39">
        <f>+L11-K11</f>
        <v>-158569.01060000004</v>
      </c>
      <c r="N11" s="39">
        <f>+L11/K11*100</f>
        <v>74.33134461930787</v>
      </c>
      <c r="O11" s="39">
        <f>L11/J11*100</f>
        <v>55.748508464480892</v>
      </c>
      <c r="P11" s="38">
        <f t="shared" si="2"/>
        <v>153870.40000000002</v>
      </c>
      <c r="Q11" s="39">
        <f t="shared" si="2"/>
        <v>115402.8</v>
      </c>
      <c r="R11" s="39">
        <f t="shared" si="2"/>
        <v>66792.617699999828</v>
      </c>
      <c r="S11" s="39">
        <f t="shared" ref="S11:S16" si="9">+R11/Q11*100</f>
        <v>57.877813796545517</v>
      </c>
      <c r="T11" s="40">
        <f>R11/P11*100</f>
        <v>43.408360347409129</v>
      </c>
      <c r="U11" s="38">
        <v>15489.9</v>
      </c>
      <c r="V11" s="41">
        <f t="shared" ref="V11:V14" si="10">+U11/12*9</f>
        <v>11617.425000000001</v>
      </c>
      <c r="W11" s="41">
        <v>5254.4005999999999</v>
      </c>
      <c r="X11" s="41">
        <f t="shared" ref="X11:X16" si="11">+W11/V11*100</f>
        <v>45.228616496340621</v>
      </c>
      <c r="Y11" s="41">
        <f t="shared" si="3"/>
        <v>33.921462372255469</v>
      </c>
      <c r="Z11" s="38">
        <v>35169.9</v>
      </c>
      <c r="AA11" s="41">
        <f t="shared" ref="AA11:AA14" si="12">+Z11/12*9</f>
        <v>26377.425000000003</v>
      </c>
      <c r="AB11" s="41">
        <v>24904.742300000002</v>
      </c>
      <c r="AC11" s="41">
        <f t="shared" si="4"/>
        <v>94.416882239263302</v>
      </c>
      <c r="AD11" s="41">
        <f t="shared" ref="AD11:AD16" si="13">+AB11/Z11*100</f>
        <v>70.812661679447487</v>
      </c>
      <c r="AE11" s="38">
        <v>103210.6</v>
      </c>
      <c r="AF11" s="41">
        <f t="shared" ref="AF11:AF14" si="14">+AE11/12*9</f>
        <v>77407.95</v>
      </c>
      <c r="AG11" s="41">
        <v>36633.474799999829</v>
      </c>
      <c r="AH11" s="41">
        <f>+AG11/AF11*100</f>
        <v>47.325209878313309</v>
      </c>
      <c r="AI11" s="41">
        <f>AG11/AE11*100</f>
        <v>35.493907408734984</v>
      </c>
      <c r="AJ11" s="38">
        <v>391343.6</v>
      </c>
      <c r="AK11" s="41">
        <f t="shared" ref="AK11:AK14" si="15">+AJ11/12*9</f>
        <v>293507.69999999995</v>
      </c>
      <c r="AL11" s="41">
        <v>184533.6281</v>
      </c>
      <c r="AM11" s="41">
        <f>+AL11/AK11*100</f>
        <v>62.871818388410261</v>
      </c>
      <c r="AN11" s="41">
        <f>AL11/AJ11*100</f>
        <v>47.153863791307693</v>
      </c>
      <c r="AO11" s="38">
        <v>8600</v>
      </c>
      <c r="AP11" s="41">
        <f t="shared" ref="AP11:AP14" si="16">+AO11/12*9</f>
        <v>6450</v>
      </c>
      <c r="AQ11" s="41">
        <v>6546.8809000000001</v>
      </c>
      <c r="AR11" s="41">
        <f>+AQ11/AP11*100</f>
        <v>101.50202945736436</v>
      </c>
      <c r="AS11" s="41">
        <f>AQ11/AO11*100</f>
        <v>76.126522093023254</v>
      </c>
      <c r="AT11" s="38">
        <v>14000</v>
      </c>
      <c r="AU11" s="41">
        <f t="shared" ref="AU11:AU14" si="17">+AT11/12*9</f>
        <v>10500</v>
      </c>
      <c r="AV11" s="41">
        <v>10830.05</v>
      </c>
      <c r="AW11" s="41">
        <f>+AV11/AU11*100</f>
        <v>103.14333333333332</v>
      </c>
      <c r="AX11" s="41">
        <f>AV11/AT11*100</f>
        <v>77.357499999999987</v>
      </c>
      <c r="AY11" s="38">
        <v>0</v>
      </c>
      <c r="AZ11" s="41">
        <f t="shared" ref="AZ11:AZ14" si="18">+AY11/12*9</f>
        <v>0</v>
      </c>
      <c r="BA11" s="41">
        <v>0</v>
      </c>
      <c r="BB11" s="38">
        <v>0</v>
      </c>
      <c r="BC11" s="41">
        <f t="shared" ref="BC11:BC14" si="19">+BB11/12*9</f>
        <v>0</v>
      </c>
      <c r="BD11" s="41">
        <v>0</v>
      </c>
      <c r="BE11" s="38">
        <v>1819359.7</v>
      </c>
      <c r="BF11" s="41">
        <f t="shared" ref="BF11:BF14" si="20">+BE11/12*9</f>
        <v>1364519.7749999999</v>
      </c>
      <c r="BG11" s="41">
        <v>1212906.3999999999</v>
      </c>
      <c r="BH11" s="38">
        <v>10374.9</v>
      </c>
      <c r="BI11" s="41">
        <f t="shared" ref="BI11:BI14" si="21">+BH11/12*9</f>
        <v>7781.1749999999993</v>
      </c>
      <c r="BJ11" s="41">
        <v>6908.5</v>
      </c>
      <c r="BK11" s="38">
        <v>0</v>
      </c>
      <c r="BL11" s="41">
        <f t="shared" ref="BL11:BL14" si="22">+BK11/12*9</f>
        <v>0</v>
      </c>
      <c r="BM11" s="41">
        <v>0</v>
      </c>
      <c r="BN11" s="38">
        <v>0</v>
      </c>
      <c r="BO11" s="41">
        <f t="shared" ref="BO11:BO14" si="23">+BN11/12*9</f>
        <v>0</v>
      </c>
      <c r="BP11" s="41">
        <v>0</v>
      </c>
      <c r="BQ11" s="38">
        <f t="shared" si="5"/>
        <v>50009.4</v>
      </c>
      <c r="BR11" s="41">
        <f t="shared" si="5"/>
        <v>37507.049999999996</v>
      </c>
      <c r="BS11" s="41">
        <f t="shared" si="5"/>
        <v>17752.28</v>
      </c>
      <c r="BT11" s="41">
        <f t="shared" ref="BT11:BT16" si="24">+BS11/BR11*100</f>
        <v>47.330515196476398</v>
      </c>
      <c r="BU11" s="41">
        <f>BS11/BQ11*100</f>
        <v>35.497886397357291</v>
      </c>
      <c r="BV11" s="38">
        <v>36432.5</v>
      </c>
      <c r="BW11" s="41">
        <f t="shared" ref="BW11:BW14" si="25">+BV11/12*9</f>
        <v>27324.375</v>
      </c>
      <c r="BX11" s="41">
        <v>7111.5959999999995</v>
      </c>
      <c r="BY11" s="38">
        <v>8818.1</v>
      </c>
      <c r="BZ11" s="41">
        <f t="shared" ref="BZ11:BZ14" si="26">+BY11/12*9</f>
        <v>6613.5750000000007</v>
      </c>
      <c r="CA11" s="41">
        <v>1826.5</v>
      </c>
      <c r="CB11" s="38">
        <v>2000</v>
      </c>
      <c r="CC11" s="41">
        <f t="shared" ref="CC11:CC14" si="27">+CB11/12*9</f>
        <v>1500</v>
      </c>
      <c r="CD11" s="41">
        <v>1454.9839999999999</v>
      </c>
      <c r="CE11" s="38">
        <v>2758.8</v>
      </c>
      <c r="CF11" s="41">
        <f t="shared" ref="CF11:CF14" si="28">+CE11/12*9</f>
        <v>2069.1</v>
      </c>
      <c r="CG11" s="41">
        <v>7359.2</v>
      </c>
      <c r="CH11" s="38">
        <v>0</v>
      </c>
      <c r="CI11" s="41">
        <f t="shared" ref="CI11:CI14" si="29">+CH11/12*9</f>
        <v>0</v>
      </c>
      <c r="CJ11" s="41">
        <v>0</v>
      </c>
      <c r="CK11" s="38">
        <v>4454.3999999999996</v>
      </c>
      <c r="CL11" s="41">
        <f t="shared" ref="CL11:CL14" si="30">+CK11/12*9</f>
        <v>3340.7999999999997</v>
      </c>
      <c r="CM11" s="41">
        <v>2227.1999999999998</v>
      </c>
      <c r="CN11" s="38">
        <v>0</v>
      </c>
      <c r="CO11" s="41">
        <f t="shared" ref="CO11:CO14" si="31">+CN11/12*9</f>
        <v>0</v>
      </c>
      <c r="CP11" s="41">
        <v>0</v>
      </c>
      <c r="CQ11" s="38">
        <v>194247.9</v>
      </c>
      <c r="CR11" s="41">
        <f t="shared" ref="CR11:CR14" si="32">+CQ11/12*9</f>
        <v>145685.92499999999</v>
      </c>
      <c r="CS11" s="41">
        <v>111480.27650000001</v>
      </c>
      <c r="CT11" s="38">
        <v>70137.899999999994</v>
      </c>
      <c r="CU11" s="41">
        <f t="shared" ref="CU11:CU14" si="33">+CT11/12*9</f>
        <v>52603.424999999996</v>
      </c>
      <c r="CV11" s="41">
        <v>35082.395499999999</v>
      </c>
      <c r="CW11" s="41">
        <f t="shared" ref="CW11:CW16" si="34">+CV11/CU11*100</f>
        <v>66.692226789415329</v>
      </c>
      <c r="CX11" s="36">
        <v>8000</v>
      </c>
      <c r="CY11" s="41">
        <f t="shared" ref="CY11:CY14" si="35">+CX11/12*9</f>
        <v>6000</v>
      </c>
      <c r="CZ11" s="35">
        <v>9101.8250000000007</v>
      </c>
      <c r="DA11" s="36">
        <v>1100</v>
      </c>
      <c r="DB11" s="41">
        <f t="shared" ref="DB11:DB14" si="36">+DA11/12*9</f>
        <v>825</v>
      </c>
      <c r="DC11" s="35">
        <v>500</v>
      </c>
      <c r="DD11" s="36">
        <v>1870</v>
      </c>
      <c r="DE11" s="41">
        <f t="shared" ref="DE11:DE14" si="37">+DD11/12*9</f>
        <v>1402.5</v>
      </c>
      <c r="DF11" s="35">
        <v>1870</v>
      </c>
      <c r="DG11" s="36">
        <v>2500</v>
      </c>
      <c r="DH11" s="41">
        <f t="shared" ref="DH11:DH14" si="38">+DG11/12*9</f>
        <v>1875</v>
      </c>
      <c r="DI11" s="35">
        <v>51646.906199999998</v>
      </c>
      <c r="DJ11" s="35">
        <v>0</v>
      </c>
      <c r="DK11" s="36">
        <f t="shared" si="6"/>
        <v>2659730.2999999998</v>
      </c>
      <c r="DL11" s="35">
        <f t="shared" si="6"/>
        <v>1994797.7249999999</v>
      </c>
      <c r="DM11" s="35">
        <f t="shared" si="6"/>
        <v>1683096.5643999993</v>
      </c>
      <c r="DN11" s="36">
        <v>0</v>
      </c>
      <c r="DO11" s="41">
        <f t="shared" ref="DO11:DO14" si="39">+DN11/12*9</f>
        <v>0</v>
      </c>
      <c r="DP11" s="35">
        <v>0</v>
      </c>
      <c r="DQ11" s="36">
        <v>214635.05799999999</v>
      </c>
      <c r="DR11" s="41">
        <f t="shared" ref="DR11:DR14" si="40">+DQ11/12*9</f>
        <v>160976.2935</v>
      </c>
      <c r="DS11" s="35">
        <v>190140.13399999999</v>
      </c>
      <c r="DT11" s="36">
        <v>0</v>
      </c>
      <c r="DU11" s="41">
        <f t="shared" ref="DU11:DU14" si="41">+DT11/12*9</f>
        <v>0</v>
      </c>
      <c r="DV11" s="35">
        <v>0</v>
      </c>
      <c r="DW11" s="36">
        <v>3450</v>
      </c>
      <c r="DX11" s="41">
        <f t="shared" ref="DX11:DX14" si="42">+DW11/12*9</f>
        <v>2587.5</v>
      </c>
      <c r="DY11" s="35">
        <v>5394</v>
      </c>
      <c r="DZ11" s="36">
        <v>0</v>
      </c>
      <c r="EA11" s="41">
        <f t="shared" ref="EA11:EA14" si="43">+DZ11/12*9</f>
        <v>0</v>
      </c>
      <c r="EB11" s="35">
        <v>0</v>
      </c>
      <c r="EC11" s="36">
        <v>792300</v>
      </c>
      <c r="ED11" s="41">
        <f t="shared" ref="ED11:ED14" si="44">+EC11/12*9</f>
        <v>594225</v>
      </c>
      <c r="EE11" s="35">
        <v>178158.3</v>
      </c>
      <c r="EF11" s="35">
        <v>0</v>
      </c>
      <c r="EG11" s="36">
        <f t="shared" si="7"/>
        <v>1010385.058</v>
      </c>
      <c r="EH11" s="35">
        <f t="shared" si="7"/>
        <v>757788.79350000003</v>
      </c>
      <c r="EI11" s="35">
        <f>DP11+DS11+DV11+DY11+EB11+EE11+EF11</f>
        <v>373692.43400000001</v>
      </c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  <c r="HS11" s="42"/>
      <c r="HT11" s="42"/>
      <c r="HU11" s="42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</row>
    <row r="12" spans="1:255" s="44" customFormat="1" ht="34.5" customHeight="1" x14ac:dyDescent="0.3">
      <c r="A12" s="33">
        <v>3</v>
      </c>
      <c r="B12" s="34" t="s">
        <v>60</v>
      </c>
      <c r="C12" s="35">
        <v>7520.6185999999998</v>
      </c>
      <c r="D12" s="35">
        <v>13290.369699999999</v>
      </c>
      <c r="E12" s="36">
        <f t="shared" si="0"/>
        <v>1026530.2950000002</v>
      </c>
      <c r="F12" s="37">
        <f t="shared" si="0"/>
        <v>769897.72125000018</v>
      </c>
      <c r="G12" s="37">
        <f t="shared" si="0"/>
        <v>632665.18719999981</v>
      </c>
      <c r="H12" s="37">
        <f t="shared" si="8"/>
        <v>82.175225323801371</v>
      </c>
      <c r="I12" s="37">
        <f>G12/E12*100</f>
        <v>61.631418992851025</v>
      </c>
      <c r="J12" s="38">
        <f t="shared" si="1"/>
        <v>257215.4</v>
      </c>
      <c r="K12" s="39">
        <f t="shared" si="1"/>
        <v>192911.55</v>
      </c>
      <c r="L12" s="39">
        <f t="shared" si="1"/>
        <v>129965.8872</v>
      </c>
      <c r="M12" s="39">
        <f>+L12-K12</f>
        <v>-62945.662799999991</v>
      </c>
      <c r="N12" s="39">
        <f>+L12/K12*100</f>
        <v>67.370713262114165</v>
      </c>
      <c r="O12" s="39">
        <f>L12/J12*100</f>
        <v>50.52803494658562</v>
      </c>
      <c r="P12" s="38">
        <f t="shared" si="2"/>
        <v>40877</v>
      </c>
      <c r="Q12" s="39">
        <f t="shared" si="2"/>
        <v>30657.75</v>
      </c>
      <c r="R12" s="39">
        <f t="shared" si="2"/>
        <v>27277.750799999998</v>
      </c>
      <c r="S12" s="39">
        <f t="shared" si="9"/>
        <v>88.975057856496306</v>
      </c>
      <c r="T12" s="40">
        <f>R12/P12*100</f>
        <v>66.731293392372237</v>
      </c>
      <c r="U12" s="38">
        <v>107</v>
      </c>
      <c r="V12" s="41">
        <f t="shared" si="10"/>
        <v>80.25</v>
      </c>
      <c r="W12" s="41">
        <v>8.6959999999999997</v>
      </c>
      <c r="X12" s="41">
        <f t="shared" si="11"/>
        <v>10.836137071651091</v>
      </c>
      <c r="Y12" s="41">
        <f t="shared" si="3"/>
        <v>8.1271028037383175</v>
      </c>
      <c r="Z12" s="38">
        <v>8660</v>
      </c>
      <c r="AA12" s="41">
        <f t="shared" si="12"/>
        <v>6495</v>
      </c>
      <c r="AB12" s="41">
        <v>7071.2275</v>
      </c>
      <c r="AC12" s="41">
        <f t="shared" si="4"/>
        <v>108.87186297151655</v>
      </c>
      <c r="AD12" s="41">
        <f t="shared" si="13"/>
        <v>81.653897228637419</v>
      </c>
      <c r="AE12" s="38">
        <v>32110</v>
      </c>
      <c r="AF12" s="41">
        <f t="shared" si="14"/>
        <v>24082.5</v>
      </c>
      <c r="AG12" s="41">
        <v>20197.827299999997</v>
      </c>
      <c r="AH12" s="41">
        <f>+AG12/AF12*100</f>
        <v>83.86931298660852</v>
      </c>
      <c r="AI12" s="41">
        <f>AG12/AE12*100</f>
        <v>62.901984739956397</v>
      </c>
      <c r="AJ12" s="38">
        <v>60182</v>
      </c>
      <c r="AK12" s="41">
        <f t="shared" si="15"/>
        <v>45136.5</v>
      </c>
      <c r="AL12" s="41">
        <v>39336.037199999999</v>
      </c>
      <c r="AM12" s="41">
        <f>+AL12/AK12*100</f>
        <v>87.149063839686278</v>
      </c>
      <c r="AN12" s="41">
        <f>AL12/AJ12*100</f>
        <v>65.361797879764723</v>
      </c>
      <c r="AO12" s="38">
        <v>4898.3999999999996</v>
      </c>
      <c r="AP12" s="41">
        <f t="shared" si="16"/>
        <v>3673.7999999999997</v>
      </c>
      <c r="AQ12" s="41">
        <v>5990.64</v>
      </c>
      <c r="AR12" s="41">
        <f>+AQ12/AP12*100</f>
        <v>163.06385758615062</v>
      </c>
      <c r="AS12" s="41">
        <f>AQ12/AO12*100</f>
        <v>122.29789318961295</v>
      </c>
      <c r="AT12" s="38">
        <v>600</v>
      </c>
      <c r="AU12" s="41">
        <f t="shared" si="17"/>
        <v>450</v>
      </c>
      <c r="AV12" s="41">
        <v>899.9</v>
      </c>
      <c r="AW12" s="41">
        <f>+AV12/AU12*100</f>
        <v>199.97777777777776</v>
      </c>
      <c r="AX12" s="41">
        <f>AV12/AT12*100</f>
        <v>149.98333333333335</v>
      </c>
      <c r="AY12" s="38">
        <v>0</v>
      </c>
      <c r="AZ12" s="41">
        <f t="shared" si="18"/>
        <v>0</v>
      </c>
      <c r="BA12" s="41">
        <v>0</v>
      </c>
      <c r="BB12" s="38">
        <v>0</v>
      </c>
      <c r="BC12" s="41">
        <f t="shared" si="19"/>
        <v>0</v>
      </c>
      <c r="BD12" s="41">
        <v>0</v>
      </c>
      <c r="BE12" s="38">
        <v>711523.4</v>
      </c>
      <c r="BF12" s="41">
        <f t="shared" si="20"/>
        <v>533642.55000000005</v>
      </c>
      <c r="BG12" s="41">
        <v>474348.79999999999</v>
      </c>
      <c r="BH12" s="38">
        <v>1089</v>
      </c>
      <c r="BI12" s="41">
        <f t="shared" si="21"/>
        <v>816.75</v>
      </c>
      <c r="BJ12" s="41">
        <v>767.6</v>
      </c>
      <c r="BK12" s="38">
        <v>0</v>
      </c>
      <c r="BL12" s="41">
        <f t="shared" si="22"/>
        <v>0</v>
      </c>
      <c r="BM12" s="41">
        <v>0</v>
      </c>
      <c r="BN12" s="38">
        <v>0</v>
      </c>
      <c r="BO12" s="41">
        <f t="shared" si="23"/>
        <v>0</v>
      </c>
      <c r="BP12" s="41">
        <v>0</v>
      </c>
      <c r="BQ12" s="38">
        <f t="shared" si="5"/>
        <v>74748</v>
      </c>
      <c r="BR12" s="41">
        <f t="shared" si="5"/>
        <v>56061</v>
      </c>
      <c r="BS12" s="41">
        <f t="shared" si="5"/>
        <v>17376.684000000001</v>
      </c>
      <c r="BT12" s="41">
        <f t="shared" si="24"/>
        <v>30.996029325199338</v>
      </c>
      <c r="BU12" s="41">
        <f>BS12/BQ12*100</f>
        <v>23.247021993899502</v>
      </c>
      <c r="BV12" s="38">
        <v>69748</v>
      </c>
      <c r="BW12" s="41">
        <f t="shared" si="25"/>
        <v>52311</v>
      </c>
      <c r="BX12" s="41">
        <v>14921.964</v>
      </c>
      <c r="BY12" s="38">
        <v>0</v>
      </c>
      <c r="BZ12" s="41">
        <f t="shared" si="26"/>
        <v>0</v>
      </c>
      <c r="CA12" s="41">
        <v>0</v>
      </c>
      <c r="CB12" s="38">
        <v>0</v>
      </c>
      <c r="CC12" s="41">
        <f t="shared" si="27"/>
        <v>0</v>
      </c>
      <c r="CD12" s="41">
        <v>0</v>
      </c>
      <c r="CE12" s="38">
        <v>5000</v>
      </c>
      <c r="CF12" s="41">
        <f t="shared" si="28"/>
        <v>3750</v>
      </c>
      <c r="CG12" s="41">
        <v>2454.7199999999998</v>
      </c>
      <c r="CH12" s="38">
        <v>0</v>
      </c>
      <c r="CI12" s="41">
        <f t="shared" si="29"/>
        <v>0</v>
      </c>
      <c r="CJ12" s="41">
        <v>0</v>
      </c>
      <c r="CK12" s="38">
        <v>1999</v>
      </c>
      <c r="CL12" s="41">
        <f t="shared" si="30"/>
        <v>1499.25</v>
      </c>
      <c r="CM12" s="41">
        <v>799.6</v>
      </c>
      <c r="CN12" s="38">
        <v>0</v>
      </c>
      <c r="CO12" s="41">
        <f t="shared" si="31"/>
        <v>0</v>
      </c>
      <c r="CP12" s="41">
        <v>0</v>
      </c>
      <c r="CQ12" s="38">
        <v>47901</v>
      </c>
      <c r="CR12" s="41">
        <f t="shared" si="32"/>
        <v>35925.75</v>
      </c>
      <c r="CS12" s="41">
        <v>27221.97</v>
      </c>
      <c r="CT12" s="38">
        <v>19150</v>
      </c>
      <c r="CU12" s="41">
        <f t="shared" si="33"/>
        <v>14362.5</v>
      </c>
      <c r="CV12" s="41">
        <v>12731.77</v>
      </c>
      <c r="CW12" s="41">
        <f t="shared" si="34"/>
        <v>88.645918189730196</v>
      </c>
      <c r="CX12" s="36">
        <v>0</v>
      </c>
      <c r="CY12" s="41">
        <f t="shared" si="35"/>
        <v>0</v>
      </c>
      <c r="CZ12" s="35">
        <v>163.69999999999999</v>
      </c>
      <c r="DA12" s="36">
        <v>3000</v>
      </c>
      <c r="DB12" s="41">
        <f t="shared" si="36"/>
        <v>2250</v>
      </c>
      <c r="DC12" s="35">
        <v>0</v>
      </c>
      <c r="DD12" s="36">
        <v>20000</v>
      </c>
      <c r="DE12" s="41">
        <f t="shared" si="37"/>
        <v>15000</v>
      </c>
      <c r="DF12" s="35">
        <v>0</v>
      </c>
      <c r="DG12" s="36">
        <v>25009</v>
      </c>
      <c r="DH12" s="41">
        <f t="shared" si="38"/>
        <v>18756.75</v>
      </c>
      <c r="DI12" s="35">
        <v>11699.2052</v>
      </c>
      <c r="DJ12" s="35">
        <v>0</v>
      </c>
      <c r="DK12" s="36">
        <f t="shared" si="6"/>
        <v>991826.8</v>
      </c>
      <c r="DL12" s="35">
        <f t="shared" si="6"/>
        <v>743870.10000000009</v>
      </c>
      <c r="DM12" s="35">
        <f t="shared" si="6"/>
        <v>605881.88719999988</v>
      </c>
      <c r="DN12" s="36">
        <v>0</v>
      </c>
      <c r="DO12" s="41">
        <f t="shared" si="39"/>
        <v>0</v>
      </c>
      <c r="DP12" s="35">
        <v>0</v>
      </c>
      <c r="DQ12" s="36">
        <v>34703.495000000003</v>
      </c>
      <c r="DR12" s="41">
        <f t="shared" si="40"/>
        <v>26027.62125</v>
      </c>
      <c r="DS12" s="35">
        <v>26783.3</v>
      </c>
      <c r="DT12" s="36">
        <v>0</v>
      </c>
      <c r="DU12" s="41">
        <f t="shared" si="41"/>
        <v>0</v>
      </c>
      <c r="DV12" s="35">
        <v>0</v>
      </c>
      <c r="DW12" s="36">
        <v>0</v>
      </c>
      <c r="DX12" s="41">
        <f t="shared" si="42"/>
        <v>0</v>
      </c>
      <c r="DY12" s="35">
        <v>0</v>
      </c>
      <c r="DZ12" s="36">
        <v>0</v>
      </c>
      <c r="EA12" s="41">
        <f t="shared" si="43"/>
        <v>0</v>
      </c>
      <c r="EB12" s="35">
        <v>0</v>
      </c>
      <c r="EC12" s="36">
        <v>184881.95809999999</v>
      </c>
      <c r="ED12" s="41">
        <f t="shared" si="44"/>
        <v>138661.46857500001</v>
      </c>
      <c r="EE12" s="35">
        <v>171505</v>
      </c>
      <c r="EF12" s="35">
        <v>0</v>
      </c>
      <c r="EG12" s="36">
        <f t="shared" si="7"/>
        <v>219585.45309999998</v>
      </c>
      <c r="EH12" s="35">
        <f t="shared" si="7"/>
        <v>164689.089825</v>
      </c>
      <c r="EI12" s="35">
        <f>DP12+DS12+DV12+DY12+EB12+EE12+EF12</f>
        <v>198288.3</v>
      </c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</row>
    <row r="13" spans="1:255" s="44" customFormat="1" ht="34.5" customHeight="1" x14ac:dyDescent="0.3">
      <c r="A13" s="33">
        <v>4</v>
      </c>
      <c r="B13" s="34" t="s">
        <v>61</v>
      </c>
      <c r="C13" s="35">
        <v>211829.40340000001</v>
      </c>
      <c r="D13" s="35">
        <v>1255725.0197000001</v>
      </c>
      <c r="E13" s="36">
        <f t="shared" si="0"/>
        <v>4643117.0344000002</v>
      </c>
      <c r="F13" s="37">
        <f t="shared" si="0"/>
        <v>3482337.7757999999</v>
      </c>
      <c r="G13" s="37">
        <f t="shared" si="0"/>
        <v>2857852.0092000002</v>
      </c>
      <c r="H13" s="37">
        <f t="shared" si="8"/>
        <v>82.067053605776763</v>
      </c>
      <c r="I13" s="37">
        <f>G13/E13*100</f>
        <v>61.550290204332569</v>
      </c>
      <c r="J13" s="38">
        <f t="shared" si="1"/>
        <v>1024629.1</v>
      </c>
      <c r="K13" s="39">
        <f t="shared" si="1"/>
        <v>768471.82499999995</v>
      </c>
      <c r="L13" s="39">
        <f t="shared" si="1"/>
        <v>503099.3841999998</v>
      </c>
      <c r="M13" s="39">
        <f>+L13-K13</f>
        <v>-265372.44080000016</v>
      </c>
      <c r="N13" s="39">
        <f>+L13/K13*100</f>
        <v>65.467511993689527</v>
      </c>
      <c r="O13" s="39">
        <f>L13/J13*100</f>
        <v>49.100633995267145</v>
      </c>
      <c r="P13" s="38">
        <f t="shared" si="2"/>
        <v>193549.6</v>
      </c>
      <c r="Q13" s="39">
        <f t="shared" si="2"/>
        <v>145162.20000000001</v>
      </c>
      <c r="R13" s="39">
        <f t="shared" si="2"/>
        <v>53958.188899999928</v>
      </c>
      <c r="S13" s="39">
        <f t="shared" si="9"/>
        <v>37.17096385973754</v>
      </c>
      <c r="T13" s="40">
        <f>R13/P13*100</f>
        <v>27.878222894803155</v>
      </c>
      <c r="U13" s="38">
        <v>0</v>
      </c>
      <c r="V13" s="41">
        <f t="shared" si="10"/>
        <v>0</v>
      </c>
      <c r="W13" s="41">
        <v>915.82899999999995</v>
      </c>
      <c r="X13" s="41" t="e">
        <f t="shared" si="11"/>
        <v>#DIV/0!</v>
      </c>
      <c r="Y13" s="41" t="e">
        <f t="shared" si="3"/>
        <v>#DIV/0!</v>
      </c>
      <c r="Z13" s="38">
        <v>16400</v>
      </c>
      <c r="AA13" s="41">
        <f t="shared" si="12"/>
        <v>12300</v>
      </c>
      <c r="AB13" s="41">
        <v>9871.1839999999993</v>
      </c>
      <c r="AC13" s="41">
        <f t="shared" si="4"/>
        <v>80.253528455284552</v>
      </c>
      <c r="AD13" s="41">
        <f t="shared" si="13"/>
        <v>60.190146341463411</v>
      </c>
      <c r="AE13" s="38">
        <v>177149.6</v>
      </c>
      <c r="AF13" s="41">
        <f t="shared" si="14"/>
        <v>132862.20000000001</v>
      </c>
      <c r="AG13" s="41">
        <v>43171.175899999929</v>
      </c>
      <c r="AH13" s="41">
        <f>+AG13/AF13*100</f>
        <v>32.493196635310817</v>
      </c>
      <c r="AI13" s="41">
        <f>AG13/AE13*100</f>
        <v>24.369897476483114</v>
      </c>
      <c r="AJ13" s="38">
        <v>549894</v>
      </c>
      <c r="AK13" s="41">
        <f t="shared" si="15"/>
        <v>412420.5</v>
      </c>
      <c r="AL13" s="41">
        <v>265170.35310000001</v>
      </c>
      <c r="AM13" s="41">
        <f>+AL13/AK13*100</f>
        <v>64.296113578253269</v>
      </c>
      <c r="AN13" s="41">
        <f>AL13/AJ13*100</f>
        <v>48.222085183689948</v>
      </c>
      <c r="AO13" s="38">
        <v>18250</v>
      </c>
      <c r="AP13" s="41">
        <f t="shared" si="16"/>
        <v>13687.5</v>
      </c>
      <c r="AQ13" s="41">
        <v>16920.769</v>
      </c>
      <c r="AR13" s="41">
        <f>+AQ13/AP13*100</f>
        <v>123.62205662100456</v>
      </c>
      <c r="AS13" s="41">
        <f>AQ13/AO13*100</f>
        <v>92.71654246575342</v>
      </c>
      <c r="AT13" s="38">
        <v>15200</v>
      </c>
      <c r="AU13" s="41">
        <f t="shared" si="17"/>
        <v>11400</v>
      </c>
      <c r="AV13" s="41">
        <v>13226.5</v>
      </c>
      <c r="AW13" s="41">
        <f>+AV13/AU13*100</f>
        <v>116.02192982456141</v>
      </c>
      <c r="AX13" s="41">
        <f>AV13/AT13*100</f>
        <v>87.016447368421055</v>
      </c>
      <c r="AY13" s="38">
        <v>0</v>
      </c>
      <c r="AZ13" s="41">
        <f t="shared" si="18"/>
        <v>0</v>
      </c>
      <c r="BA13" s="41">
        <v>0</v>
      </c>
      <c r="BB13" s="38">
        <v>0</v>
      </c>
      <c r="BC13" s="41">
        <f t="shared" si="19"/>
        <v>0</v>
      </c>
      <c r="BD13" s="41">
        <v>0</v>
      </c>
      <c r="BE13" s="38">
        <v>3223773.4</v>
      </c>
      <c r="BF13" s="41">
        <f t="shared" si="20"/>
        <v>2417830.0499999998</v>
      </c>
      <c r="BG13" s="41">
        <v>2149182.2319999998</v>
      </c>
      <c r="BH13" s="38">
        <v>3486.1</v>
      </c>
      <c r="BI13" s="41">
        <f t="shared" si="21"/>
        <v>2614.5749999999998</v>
      </c>
      <c r="BJ13" s="41">
        <v>5147.16</v>
      </c>
      <c r="BK13" s="38">
        <v>0</v>
      </c>
      <c r="BL13" s="41">
        <f t="shared" si="22"/>
        <v>0</v>
      </c>
      <c r="BM13" s="41">
        <v>0</v>
      </c>
      <c r="BN13" s="38">
        <v>0</v>
      </c>
      <c r="BO13" s="41">
        <f t="shared" si="23"/>
        <v>0</v>
      </c>
      <c r="BP13" s="41">
        <v>0</v>
      </c>
      <c r="BQ13" s="38">
        <f t="shared" si="5"/>
        <v>50185</v>
      </c>
      <c r="BR13" s="41">
        <f t="shared" si="5"/>
        <v>37638.75</v>
      </c>
      <c r="BS13" s="41">
        <f t="shared" si="5"/>
        <v>27421.712999999996</v>
      </c>
      <c r="BT13" s="41">
        <f t="shared" si="24"/>
        <v>72.855004483411363</v>
      </c>
      <c r="BU13" s="41">
        <f>BS13/BQ13*100</f>
        <v>54.64125336255853</v>
      </c>
      <c r="BV13" s="38">
        <v>37255</v>
      </c>
      <c r="BW13" s="41">
        <f t="shared" si="25"/>
        <v>27941.25</v>
      </c>
      <c r="BX13" s="41">
        <v>16869.977999999999</v>
      </c>
      <c r="BY13" s="38">
        <v>5190</v>
      </c>
      <c r="BZ13" s="41">
        <f t="shared" si="26"/>
        <v>3892.5</v>
      </c>
      <c r="CA13" s="41">
        <v>718.35</v>
      </c>
      <c r="CB13" s="38">
        <v>0</v>
      </c>
      <c r="CC13" s="41">
        <f t="shared" si="27"/>
        <v>0</v>
      </c>
      <c r="CD13" s="41">
        <v>0</v>
      </c>
      <c r="CE13" s="38">
        <v>7740</v>
      </c>
      <c r="CF13" s="41">
        <f t="shared" si="28"/>
        <v>5805</v>
      </c>
      <c r="CG13" s="41">
        <v>9833.3850000000002</v>
      </c>
      <c r="CH13" s="38">
        <v>0</v>
      </c>
      <c r="CI13" s="41">
        <f t="shared" si="29"/>
        <v>0</v>
      </c>
      <c r="CJ13" s="41">
        <v>0</v>
      </c>
      <c r="CK13" s="38">
        <v>4454.3999999999996</v>
      </c>
      <c r="CL13" s="41">
        <f t="shared" si="30"/>
        <v>3340.7999999999997</v>
      </c>
      <c r="CM13" s="41">
        <v>2672.64</v>
      </c>
      <c r="CN13" s="38">
        <v>0</v>
      </c>
      <c r="CO13" s="41">
        <f t="shared" si="31"/>
        <v>0</v>
      </c>
      <c r="CP13" s="41">
        <v>2695.4969999999998</v>
      </c>
      <c r="CQ13" s="38">
        <v>188050.5</v>
      </c>
      <c r="CR13" s="41">
        <f t="shared" si="32"/>
        <v>141037.875</v>
      </c>
      <c r="CS13" s="41">
        <v>82728.563200000004</v>
      </c>
      <c r="CT13" s="38">
        <v>114000</v>
      </c>
      <c r="CU13" s="41">
        <f t="shared" si="33"/>
        <v>85500</v>
      </c>
      <c r="CV13" s="41">
        <v>34821.2592</v>
      </c>
      <c r="CW13" s="41">
        <f t="shared" si="34"/>
        <v>40.726618947368422</v>
      </c>
      <c r="CX13" s="36">
        <v>8000</v>
      </c>
      <c r="CY13" s="41">
        <f t="shared" si="35"/>
        <v>6000</v>
      </c>
      <c r="CZ13" s="35">
        <v>32013.985000000001</v>
      </c>
      <c r="DA13" s="36">
        <v>1500</v>
      </c>
      <c r="DB13" s="41">
        <f t="shared" si="36"/>
        <v>1125</v>
      </c>
      <c r="DC13" s="35">
        <v>2880.6</v>
      </c>
      <c r="DD13" s="36">
        <v>0</v>
      </c>
      <c r="DE13" s="41">
        <f t="shared" si="37"/>
        <v>0</v>
      </c>
      <c r="DF13" s="35">
        <v>0</v>
      </c>
      <c r="DG13" s="36">
        <v>0</v>
      </c>
      <c r="DH13" s="41">
        <f t="shared" si="38"/>
        <v>0</v>
      </c>
      <c r="DI13" s="35">
        <v>6083.2150000000001</v>
      </c>
      <c r="DJ13" s="35">
        <v>0</v>
      </c>
      <c r="DK13" s="36">
        <f t="shared" si="6"/>
        <v>4256343</v>
      </c>
      <c r="DL13" s="35">
        <f t="shared" si="6"/>
        <v>3192257.25</v>
      </c>
      <c r="DM13" s="35">
        <f t="shared" si="6"/>
        <v>2660101.4162000003</v>
      </c>
      <c r="DN13" s="36">
        <v>0</v>
      </c>
      <c r="DO13" s="41">
        <f t="shared" si="39"/>
        <v>0</v>
      </c>
      <c r="DP13" s="35">
        <v>0</v>
      </c>
      <c r="DQ13" s="36">
        <v>386774.0344</v>
      </c>
      <c r="DR13" s="41">
        <f t="shared" si="40"/>
        <v>290080.5258</v>
      </c>
      <c r="DS13" s="35">
        <v>195083.59299999999</v>
      </c>
      <c r="DT13" s="36">
        <v>0</v>
      </c>
      <c r="DU13" s="41">
        <f t="shared" si="41"/>
        <v>0</v>
      </c>
      <c r="DV13" s="35">
        <v>0</v>
      </c>
      <c r="DW13" s="36">
        <v>0</v>
      </c>
      <c r="DX13" s="41">
        <f t="shared" si="42"/>
        <v>0</v>
      </c>
      <c r="DY13" s="35">
        <v>2667</v>
      </c>
      <c r="DZ13" s="36">
        <v>0</v>
      </c>
      <c r="EA13" s="41">
        <f t="shared" si="43"/>
        <v>0</v>
      </c>
      <c r="EB13" s="35">
        <v>0</v>
      </c>
      <c r="EC13" s="36">
        <v>1169900</v>
      </c>
      <c r="ED13" s="41">
        <f t="shared" si="44"/>
        <v>877425</v>
      </c>
      <c r="EE13" s="35">
        <v>0</v>
      </c>
      <c r="EF13" s="35">
        <v>0</v>
      </c>
      <c r="EG13" s="36">
        <f t="shared" si="7"/>
        <v>1556674.0344</v>
      </c>
      <c r="EH13" s="35">
        <f t="shared" si="7"/>
        <v>1167505.5257999999</v>
      </c>
      <c r="EI13" s="35">
        <f>DP13+DS13+DV13+DY13+EB13+EE13+EF13</f>
        <v>197750.59299999999</v>
      </c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  <c r="HS13" s="42"/>
      <c r="HT13" s="42"/>
      <c r="HU13" s="42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</row>
    <row r="14" spans="1:255" s="44" customFormat="1" ht="34.5" customHeight="1" x14ac:dyDescent="0.3">
      <c r="A14" s="33">
        <v>5</v>
      </c>
      <c r="B14" s="34" t="s">
        <v>62</v>
      </c>
      <c r="C14" s="35">
        <v>21763.818899999998</v>
      </c>
      <c r="D14" s="35">
        <v>53037.111900000004</v>
      </c>
      <c r="E14" s="36">
        <f t="shared" si="0"/>
        <v>2734000</v>
      </c>
      <c r="F14" s="37">
        <f t="shared" si="0"/>
        <v>2050500</v>
      </c>
      <c r="G14" s="37">
        <f t="shared" si="0"/>
        <v>1672925.1760000002</v>
      </c>
      <c r="H14" s="37">
        <f t="shared" si="8"/>
        <v>81.586207071445997</v>
      </c>
      <c r="I14" s="37">
        <f>G14/E14*100</f>
        <v>61.189655303584502</v>
      </c>
      <c r="J14" s="38">
        <f t="shared" si="1"/>
        <v>559286.1</v>
      </c>
      <c r="K14" s="39">
        <f t="shared" si="1"/>
        <v>419464.57499999995</v>
      </c>
      <c r="L14" s="39">
        <f t="shared" si="1"/>
        <v>327660.2159000003</v>
      </c>
      <c r="M14" s="39">
        <f>+L14-K14</f>
        <v>-91804.359099999652</v>
      </c>
      <c r="N14" s="39">
        <f>+L14/K14*100</f>
        <v>78.113918416114245</v>
      </c>
      <c r="O14" s="39">
        <f>L14/J14*100</f>
        <v>58.585438812085677</v>
      </c>
      <c r="P14" s="38">
        <f t="shared" si="2"/>
        <v>133100</v>
      </c>
      <c r="Q14" s="39">
        <f t="shared" si="2"/>
        <v>99825</v>
      </c>
      <c r="R14" s="39">
        <f t="shared" si="2"/>
        <v>56864.618400000283</v>
      </c>
      <c r="S14" s="39">
        <f t="shared" si="9"/>
        <v>56.964305935387216</v>
      </c>
      <c r="T14" s="40">
        <f>R14/P14*100</f>
        <v>42.723229451540405</v>
      </c>
      <c r="U14" s="38">
        <v>3600</v>
      </c>
      <c r="V14" s="41">
        <f t="shared" si="10"/>
        <v>2700</v>
      </c>
      <c r="W14" s="41">
        <v>11169.52</v>
      </c>
      <c r="X14" s="41">
        <f t="shared" si="11"/>
        <v>413.68592592592597</v>
      </c>
      <c r="Y14" s="41">
        <f t="shared" si="3"/>
        <v>310.26444444444445</v>
      </c>
      <c r="Z14" s="38">
        <v>17000</v>
      </c>
      <c r="AA14" s="41">
        <f t="shared" si="12"/>
        <v>12750</v>
      </c>
      <c r="AB14" s="41">
        <v>4483.7290000000003</v>
      </c>
      <c r="AC14" s="41">
        <f t="shared" si="4"/>
        <v>35.166501960784316</v>
      </c>
      <c r="AD14" s="41">
        <f t="shared" si="13"/>
        <v>26.374876470588237</v>
      </c>
      <c r="AE14" s="38">
        <v>112500</v>
      </c>
      <c r="AF14" s="41">
        <f t="shared" si="14"/>
        <v>84375</v>
      </c>
      <c r="AG14" s="41">
        <v>41211.369400000287</v>
      </c>
      <c r="AH14" s="41">
        <f>+AG14/AF14*100</f>
        <v>48.843104474074416</v>
      </c>
      <c r="AI14" s="41">
        <f>AG14/AE14*100</f>
        <v>36.632328355555813</v>
      </c>
      <c r="AJ14" s="38">
        <v>308688.09999999998</v>
      </c>
      <c r="AK14" s="41">
        <f t="shared" si="15"/>
        <v>231516.07499999998</v>
      </c>
      <c r="AL14" s="41">
        <v>157277.889</v>
      </c>
      <c r="AM14" s="41">
        <f>+AL14/AK14*100</f>
        <v>67.933895734885795</v>
      </c>
      <c r="AN14" s="41">
        <f>AL14/AJ14*100</f>
        <v>50.950421801164346</v>
      </c>
      <c r="AO14" s="38">
        <v>9700</v>
      </c>
      <c r="AP14" s="41">
        <f t="shared" si="16"/>
        <v>7275</v>
      </c>
      <c r="AQ14" s="41">
        <v>8397.11</v>
      </c>
      <c r="AR14" s="41">
        <f>+AQ14/AP14*100</f>
        <v>115.42419243986255</v>
      </c>
      <c r="AS14" s="41">
        <f>AQ14/AO14*100</f>
        <v>86.56814432989691</v>
      </c>
      <c r="AT14" s="38">
        <v>13000</v>
      </c>
      <c r="AU14" s="41">
        <f t="shared" si="17"/>
        <v>9750</v>
      </c>
      <c r="AV14" s="41">
        <v>10430.6</v>
      </c>
      <c r="AW14" s="41">
        <f>+AV14/AU14*100</f>
        <v>106.98051282051281</v>
      </c>
      <c r="AX14" s="41">
        <f>AV14/AT14*100</f>
        <v>80.235384615384618</v>
      </c>
      <c r="AY14" s="38">
        <v>0</v>
      </c>
      <c r="AZ14" s="41">
        <f t="shared" si="18"/>
        <v>0</v>
      </c>
      <c r="BA14" s="41">
        <v>0</v>
      </c>
      <c r="BB14" s="38">
        <v>0</v>
      </c>
      <c r="BC14" s="41">
        <f t="shared" si="19"/>
        <v>0</v>
      </c>
      <c r="BD14" s="41">
        <v>0</v>
      </c>
      <c r="BE14" s="38">
        <v>1355089.9</v>
      </c>
      <c r="BF14" s="41">
        <f t="shared" si="20"/>
        <v>1016317.4249999999</v>
      </c>
      <c r="BG14" s="41">
        <v>908869.81499999994</v>
      </c>
      <c r="BH14" s="38">
        <v>2396.8000000000002</v>
      </c>
      <c r="BI14" s="41">
        <f t="shared" si="21"/>
        <v>1797.6000000000001</v>
      </c>
      <c r="BJ14" s="41">
        <v>1688.6</v>
      </c>
      <c r="BK14" s="38">
        <v>0</v>
      </c>
      <c r="BL14" s="41">
        <f t="shared" si="22"/>
        <v>0</v>
      </c>
      <c r="BM14" s="41">
        <v>0</v>
      </c>
      <c r="BN14" s="38">
        <v>0</v>
      </c>
      <c r="BO14" s="41">
        <f t="shared" si="23"/>
        <v>0</v>
      </c>
      <c r="BP14" s="41">
        <v>0</v>
      </c>
      <c r="BQ14" s="38">
        <f t="shared" si="5"/>
        <v>24758</v>
      </c>
      <c r="BR14" s="41">
        <f t="shared" si="5"/>
        <v>18568.5</v>
      </c>
      <c r="BS14" s="41">
        <f t="shared" si="5"/>
        <v>27119.647300000001</v>
      </c>
      <c r="BT14" s="41">
        <f t="shared" si="24"/>
        <v>146.05190133828796</v>
      </c>
      <c r="BU14" s="41">
        <f>BS14/BQ14*100</f>
        <v>109.53892600371597</v>
      </c>
      <c r="BV14" s="38">
        <v>11305</v>
      </c>
      <c r="BW14" s="41">
        <f t="shared" si="25"/>
        <v>8478.75</v>
      </c>
      <c r="BX14" s="41">
        <v>6187.84</v>
      </c>
      <c r="BY14" s="38">
        <v>5653</v>
      </c>
      <c r="BZ14" s="41">
        <f t="shared" si="26"/>
        <v>4239.75</v>
      </c>
      <c r="CA14" s="41">
        <v>14000</v>
      </c>
      <c r="CB14" s="38">
        <v>3200</v>
      </c>
      <c r="CC14" s="41">
        <f t="shared" si="27"/>
        <v>2400</v>
      </c>
      <c r="CD14" s="41">
        <v>1468.749</v>
      </c>
      <c r="CE14" s="38">
        <v>4600</v>
      </c>
      <c r="CF14" s="41">
        <f t="shared" si="28"/>
        <v>3450</v>
      </c>
      <c r="CG14" s="41">
        <v>5463.0582999999997</v>
      </c>
      <c r="CH14" s="38">
        <v>0</v>
      </c>
      <c r="CI14" s="41">
        <f t="shared" si="29"/>
        <v>0</v>
      </c>
      <c r="CJ14" s="41">
        <v>0</v>
      </c>
      <c r="CK14" s="38">
        <v>2227.1999999999998</v>
      </c>
      <c r="CL14" s="41">
        <f t="shared" si="30"/>
        <v>1670.3999999999999</v>
      </c>
      <c r="CM14" s="41">
        <v>1113.73</v>
      </c>
      <c r="CN14" s="38">
        <v>0</v>
      </c>
      <c r="CO14" s="41">
        <f t="shared" si="31"/>
        <v>0</v>
      </c>
      <c r="CP14" s="41">
        <v>0</v>
      </c>
      <c r="CQ14" s="38">
        <v>66800</v>
      </c>
      <c r="CR14" s="41">
        <f t="shared" si="32"/>
        <v>50100</v>
      </c>
      <c r="CS14" s="41">
        <v>29421.854500000001</v>
      </c>
      <c r="CT14" s="38">
        <v>59000</v>
      </c>
      <c r="CU14" s="41">
        <f t="shared" si="33"/>
        <v>44250</v>
      </c>
      <c r="CV14" s="41">
        <v>21894.014500000001</v>
      </c>
      <c r="CW14" s="41">
        <f t="shared" si="34"/>
        <v>49.477998870056503</v>
      </c>
      <c r="CX14" s="36">
        <v>3000</v>
      </c>
      <c r="CY14" s="41">
        <f t="shared" si="35"/>
        <v>2250</v>
      </c>
      <c r="CZ14" s="35">
        <v>33824.2307</v>
      </c>
      <c r="DA14" s="36">
        <v>0</v>
      </c>
      <c r="DB14" s="41">
        <f t="shared" si="36"/>
        <v>0</v>
      </c>
      <c r="DC14" s="35">
        <v>264.2</v>
      </c>
      <c r="DD14" s="36">
        <v>0</v>
      </c>
      <c r="DE14" s="41">
        <f t="shared" si="37"/>
        <v>0</v>
      </c>
      <c r="DF14" s="35">
        <v>0</v>
      </c>
      <c r="DG14" s="36">
        <v>240</v>
      </c>
      <c r="DH14" s="41">
        <f t="shared" si="38"/>
        <v>180</v>
      </c>
      <c r="DI14" s="35">
        <v>4060.0659999999998</v>
      </c>
      <c r="DJ14" s="35">
        <v>0</v>
      </c>
      <c r="DK14" s="36">
        <f t="shared" si="6"/>
        <v>1919000</v>
      </c>
      <c r="DL14" s="35">
        <f t="shared" si="6"/>
        <v>1439250</v>
      </c>
      <c r="DM14" s="35">
        <f t="shared" si="6"/>
        <v>1239332.3609000002</v>
      </c>
      <c r="DN14" s="36">
        <v>0</v>
      </c>
      <c r="DO14" s="41">
        <f t="shared" si="39"/>
        <v>0</v>
      </c>
      <c r="DP14" s="35">
        <v>2000</v>
      </c>
      <c r="DQ14" s="36">
        <v>815000</v>
      </c>
      <c r="DR14" s="41">
        <f t="shared" si="40"/>
        <v>611250</v>
      </c>
      <c r="DS14" s="35">
        <v>431592.81510000001</v>
      </c>
      <c r="DT14" s="36">
        <v>0</v>
      </c>
      <c r="DU14" s="41">
        <f t="shared" si="41"/>
        <v>0</v>
      </c>
      <c r="DV14" s="35">
        <v>0</v>
      </c>
      <c r="DW14" s="36">
        <v>0</v>
      </c>
      <c r="DX14" s="41">
        <f t="shared" si="42"/>
        <v>0</v>
      </c>
      <c r="DY14" s="35">
        <v>0</v>
      </c>
      <c r="DZ14" s="36">
        <v>0</v>
      </c>
      <c r="EA14" s="41">
        <f t="shared" si="43"/>
        <v>0</v>
      </c>
      <c r="EB14" s="35">
        <v>0</v>
      </c>
      <c r="EC14" s="36">
        <v>545000</v>
      </c>
      <c r="ED14" s="41">
        <f t="shared" si="44"/>
        <v>408750</v>
      </c>
      <c r="EE14" s="35">
        <v>222600</v>
      </c>
      <c r="EF14" s="35">
        <v>0</v>
      </c>
      <c r="EG14" s="36">
        <f t="shared" si="7"/>
        <v>1360000</v>
      </c>
      <c r="EH14" s="35">
        <f t="shared" si="7"/>
        <v>1020000</v>
      </c>
      <c r="EI14" s="35">
        <f>DP14+DS14+DV14+DY14+EB14+EE14+EF14</f>
        <v>656192.81510000001</v>
      </c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  <c r="HS14" s="42"/>
      <c r="HT14" s="42"/>
      <c r="HU14" s="42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</row>
    <row r="15" spans="1:255" s="44" customFormat="1" ht="33" customHeight="1" x14ac:dyDescent="0.3">
      <c r="A15" s="33"/>
      <c r="B15" s="45"/>
      <c r="C15" s="46"/>
      <c r="D15" s="47"/>
      <c r="E15" s="35"/>
      <c r="F15" s="35"/>
      <c r="G15" s="37"/>
      <c r="H15" s="37"/>
      <c r="I15" s="37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  <c r="U15" s="48"/>
      <c r="V15" s="48"/>
      <c r="W15" s="39"/>
      <c r="X15" s="41"/>
      <c r="Y15" s="41"/>
      <c r="Z15" s="49"/>
      <c r="AA15" s="39"/>
      <c r="AB15" s="39"/>
      <c r="AC15" s="41"/>
      <c r="AD15" s="41"/>
      <c r="AE15" s="40"/>
      <c r="AF15" s="39"/>
      <c r="AG15" s="40"/>
      <c r="AH15" s="41"/>
      <c r="AI15" s="40"/>
      <c r="AJ15" s="48"/>
      <c r="AK15" s="39"/>
      <c r="AL15" s="39"/>
      <c r="AM15" s="41"/>
      <c r="AN15" s="40"/>
      <c r="AO15" s="48"/>
      <c r="AP15" s="39"/>
      <c r="AQ15" s="39"/>
      <c r="AR15" s="41"/>
      <c r="AS15" s="40"/>
      <c r="AT15" s="50"/>
      <c r="AU15" s="39"/>
      <c r="AV15" s="39"/>
      <c r="AW15" s="41"/>
      <c r="AX15" s="40"/>
      <c r="AY15" s="51"/>
      <c r="AZ15" s="39"/>
      <c r="BA15" s="40"/>
      <c r="BB15" s="40"/>
      <c r="BC15" s="39"/>
      <c r="BD15" s="40"/>
      <c r="BE15" s="40"/>
      <c r="BF15" s="39"/>
      <c r="BG15" s="40"/>
      <c r="BH15" s="48"/>
      <c r="BI15" s="39"/>
      <c r="BJ15" s="40"/>
      <c r="BK15" s="40"/>
      <c r="BL15" s="39"/>
      <c r="BM15" s="40"/>
      <c r="BN15" s="40"/>
      <c r="BO15" s="39"/>
      <c r="BP15" s="40"/>
      <c r="BQ15" s="39"/>
      <c r="BR15" s="39"/>
      <c r="BS15" s="39"/>
      <c r="BT15" s="41"/>
      <c r="BU15" s="40"/>
      <c r="BV15" s="48"/>
      <c r="BW15" s="39"/>
      <c r="BX15" s="39"/>
      <c r="BY15" s="40"/>
      <c r="BZ15" s="39"/>
      <c r="CA15" s="39"/>
      <c r="CB15" s="40"/>
      <c r="CC15" s="39"/>
      <c r="CD15" s="40"/>
      <c r="CE15" s="48"/>
      <c r="CF15" s="39"/>
      <c r="CG15" s="40"/>
      <c r="CH15" s="40"/>
      <c r="CI15" s="39"/>
      <c r="CJ15" s="40"/>
      <c r="CK15" s="40"/>
      <c r="CL15" s="39"/>
      <c r="CM15" s="40"/>
      <c r="CN15" s="48"/>
      <c r="CO15" s="39"/>
      <c r="CP15" s="40"/>
      <c r="CQ15" s="48"/>
      <c r="CR15" s="39"/>
      <c r="CS15" s="40"/>
      <c r="CT15" s="52"/>
      <c r="CU15" s="39"/>
      <c r="CV15" s="40"/>
      <c r="CW15" s="41"/>
      <c r="CX15" s="53"/>
      <c r="CY15" s="37"/>
      <c r="CZ15" s="54"/>
      <c r="DA15" s="54"/>
      <c r="DB15" s="37"/>
      <c r="DC15" s="54"/>
      <c r="DD15" s="54"/>
      <c r="DE15" s="37"/>
      <c r="DF15" s="54"/>
      <c r="DG15" s="54"/>
      <c r="DH15" s="37"/>
      <c r="DI15" s="37"/>
      <c r="DJ15" s="37"/>
      <c r="DK15" s="37"/>
      <c r="DL15" s="37"/>
      <c r="DM15" s="37"/>
      <c r="DN15" s="54"/>
      <c r="DO15" s="37"/>
      <c r="DP15" s="54"/>
      <c r="DQ15" s="54"/>
      <c r="DR15" s="37"/>
      <c r="DS15" s="54"/>
      <c r="DT15" s="54"/>
      <c r="DU15" s="37"/>
      <c r="DV15" s="54"/>
      <c r="DW15" s="54"/>
      <c r="DX15" s="37"/>
      <c r="DY15" s="54"/>
      <c r="DZ15" s="54"/>
      <c r="EA15" s="37"/>
      <c r="EB15" s="54"/>
      <c r="EC15" s="55"/>
      <c r="ED15" s="37"/>
      <c r="EE15" s="37"/>
      <c r="EF15" s="37"/>
      <c r="EG15" s="37"/>
      <c r="EH15" s="37"/>
      <c r="EI15" s="37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</row>
    <row r="16" spans="1:255" s="44" customFormat="1" ht="39" customHeight="1" x14ac:dyDescent="0.3">
      <c r="A16" s="33"/>
      <c r="B16" s="56" t="s">
        <v>63</v>
      </c>
      <c r="C16" s="39">
        <f>SUM(C10:C15)</f>
        <v>294518.57370000001</v>
      </c>
      <c r="D16" s="39">
        <f>SUM(D10:D15)</f>
        <v>1681415.3676999998</v>
      </c>
      <c r="E16" s="39">
        <f>SUM(E10:E15)</f>
        <v>17188889.887400001</v>
      </c>
      <c r="F16" s="39">
        <f>SUM(F10:F15)</f>
        <v>12891667.415550001</v>
      </c>
      <c r="G16" s="39">
        <f>SUM(G10:G15)</f>
        <v>9532447.0788000003</v>
      </c>
      <c r="H16" s="39">
        <f t="shared" si="8"/>
        <v>73.942700905407392</v>
      </c>
      <c r="I16" s="39">
        <f>G16/E16*100</f>
        <v>55.45702567905554</v>
      </c>
      <c r="J16" s="39">
        <f>SUM(J10:J15)</f>
        <v>3190774.1999999997</v>
      </c>
      <c r="K16" s="39">
        <f>SUM(K10:K15)</f>
        <v>2393080.6499999994</v>
      </c>
      <c r="L16" s="39">
        <f>SUM(L10:L15)</f>
        <v>1694165.1657000002</v>
      </c>
      <c r="M16" s="39">
        <f>+L16-K16</f>
        <v>-698915.4842999992</v>
      </c>
      <c r="N16" s="39">
        <f>+L16/K16*100</f>
        <v>70.794319685799167</v>
      </c>
      <c r="O16" s="39">
        <f>L16/J16*100</f>
        <v>53.095739764349368</v>
      </c>
      <c r="P16" s="39">
        <f>SUM(P10:P15)</f>
        <v>612831.59999999986</v>
      </c>
      <c r="Q16" s="39">
        <f>SUM(Q10:Q15)</f>
        <v>459623.69999999984</v>
      </c>
      <c r="R16" s="39">
        <f>SUM(R10:R15)</f>
        <v>242197.39220000023</v>
      </c>
      <c r="S16" s="39">
        <f t="shared" si="9"/>
        <v>52.694713566772187</v>
      </c>
      <c r="T16" s="39">
        <f>R16/P16*100</f>
        <v>39.521035175079142</v>
      </c>
      <c r="U16" s="39">
        <f>SUM(U10:U15)</f>
        <v>36235.699999999997</v>
      </c>
      <c r="V16" s="39">
        <f>SUM(V10:V15)</f>
        <v>27176.775000000001</v>
      </c>
      <c r="W16" s="39">
        <f>SUM(W10:W15)</f>
        <v>18618.243600000002</v>
      </c>
      <c r="X16" s="39">
        <f t="shared" si="11"/>
        <v>68.507921193739875</v>
      </c>
      <c r="Y16" s="39">
        <f t="shared" si="3"/>
        <v>51.380940895304917</v>
      </c>
      <c r="Z16" s="39">
        <f>SUM(Z10:Z15)</f>
        <v>80013.399999999994</v>
      </c>
      <c r="AA16" s="39">
        <f>SUM(AA10:AA15)</f>
        <v>60010.05</v>
      </c>
      <c r="AB16" s="39">
        <f>SUM(AB10:AB15)</f>
        <v>56989.871800000001</v>
      </c>
      <c r="AC16" s="39">
        <f t="shared" si="4"/>
        <v>94.967212658546345</v>
      </c>
      <c r="AD16" s="41">
        <f t="shared" si="13"/>
        <v>71.22540949390978</v>
      </c>
      <c r="AE16" s="39">
        <f>SUM(AE10:AE15)</f>
        <v>496582.49999999977</v>
      </c>
      <c r="AF16" s="39">
        <f>SUM(AF10:AF15)</f>
        <v>372436.87499999988</v>
      </c>
      <c r="AG16" s="39">
        <f>SUM(AG10:AG15)</f>
        <v>166589.27680000028</v>
      </c>
      <c r="AH16" s="39">
        <f>+AG16/AF16*100</f>
        <v>44.729533508195267</v>
      </c>
      <c r="AI16" s="39">
        <f>AG16/AE16*100</f>
        <v>33.547150131146459</v>
      </c>
      <c r="AJ16" s="39">
        <f>SUM(AJ10:AJ15)</f>
        <v>1500389.1</v>
      </c>
      <c r="AK16" s="39">
        <f>SUM(AK10:AK15)</f>
        <v>1125291.825</v>
      </c>
      <c r="AL16" s="39">
        <f>SUM(AL10:AL15)</f>
        <v>754225.22340000002</v>
      </c>
      <c r="AM16" s="39">
        <f>+AL16/AK16*100</f>
        <v>67.02485583239708</v>
      </c>
      <c r="AN16" s="39">
        <f>AL16/AJ16*100</f>
        <v>50.268641874297806</v>
      </c>
      <c r="AO16" s="39">
        <f>SUM(AO10:AO15)</f>
        <v>47922.400000000001</v>
      </c>
      <c r="AP16" s="39">
        <f>SUM(AP10:AP15)</f>
        <v>35941.800000000003</v>
      </c>
      <c r="AQ16" s="39">
        <f>SUM(AQ10:AQ15)</f>
        <v>42051.339899999999</v>
      </c>
      <c r="AR16" s="39">
        <f>+AQ16/AP16*100</f>
        <v>116.9984249536751</v>
      </c>
      <c r="AS16" s="39">
        <f>AQ16/AO16*100</f>
        <v>87.748818715256334</v>
      </c>
      <c r="AT16" s="39">
        <f>SUM(AT10:AT15)</f>
        <v>50400</v>
      </c>
      <c r="AU16" s="39">
        <f>SUM(AU10:AU15)</f>
        <v>37800</v>
      </c>
      <c r="AV16" s="39">
        <f>SUM(AV10:AV15)</f>
        <v>41488.65</v>
      </c>
      <c r="AW16" s="39">
        <f>+AV16/AU16*100</f>
        <v>109.75833333333334</v>
      </c>
      <c r="AX16" s="39">
        <f>AV16/AT16*100</f>
        <v>82.318750000000009</v>
      </c>
      <c r="AY16" s="39">
        <f t="shared" ref="AY16:BS16" si="45">SUM(AY10:AY15)</f>
        <v>0</v>
      </c>
      <c r="AZ16" s="39">
        <f t="shared" si="45"/>
        <v>0</v>
      </c>
      <c r="BA16" s="39">
        <f t="shared" si="45"/>
        <v>0</v>
      </c>
      <c r="BB16" s="39">
        <f t="shared" si="45"/>
        <v>0</v>
      </c>
      <c r="BC16" s="39">
        <f t="shared" si="45"/>
        <v>0</v>
      </c>
      <c r="BD16" s="39">
        <f t="shared" si="45"/>
        <v>0</v>
      </c>
      <c r="BE16" s="39">
        <f t="shared" si="45"/>
        <v>9159127</v>
      </c>
      <c r="BF16" s="39">
        <f t="shared" si="45"/>
        <v>6869345.25</v>
      </c>
      <c r="BG16" s="39">
        <f t="shared" si="45"/>
        <v>6111561.0470000003</v>
      </c>
      <c r="BH16" s="39">
        <f t="shared" si="45"/>
        <v>21050.699999999997</v>
      </c>
      <c r="BI16" s="39">
        <f t="shared" si="45"/>
        <v>15788.025</v>
      </c>
      <c r="BJ16" s="39">
        <f t="shared" si="45"/>
        <v>17121.759999999998</v>
      </c>
      <c r="BK16" s="39">
        <f t="shared" si="45"/>
        <v>0</v>
      </c>
      <c r="BL16" s="39">
        <f t="shared" si="45"/>
        <v>0</v>
      </c>
      <c r="BM16" s="39">
        <f t="shared" si="45"/>
        <v>0</v>
      </c>
      <c r="BN16" s="39">
        <f t="shared" si="45"/>
        <v>0</v>
      </c>
      <c r="BO16" s="39">
        <f t="shared" si="45"/>
        <v>0</v>
      </c>
      <c r="BP16" s="39">
        <f t="shared" si="45"/>
        <v>0</v>
      </c>
      <c r="BQ16" s="39">
        <f t="shared" si="45"/>
        <v>369867.3</v>
      </c>
      <c r="BR16" s="39">
        <f t="shared" si="45"/>
        <v>277400.47499999998</v>
      </c>
      <c r="BS16" s="39">
        <f t="shared" si="45"/>
        <v>169986.7825</v>
      </c>
      <c r="BT16" s="39">
        <f t="shared" si="24"/>
        <v>61.278475640677989</v>
      </c>
      <c r="BU16" s="39">
        <f>BS16/BQ16*100</f>
        <v>45.958856730508487</v>
      </c>
      <c r="BV16" s="39">
        <f t="shared" ref="BV16:CV16" si="46">SUM(BV10:BV15)</f>
        <v>262897</v>
      </c>
      <c r="BW16" s="39">
        <f t="shared" si="46"/>
        <v>197172.75</v>
      </c>
      <c r="BX16" s="39">
        <f t="shared" si="46"/>
        <v>89536.953899999993</v>
      </c>
      <c r="BY16" s="39">
        <f t="shared" si="46"/>
        <v>56147.5</v>
      </c>
      <c r="BZ16" s="39">
        <f t="shared" si="46"/>
        <v>42110.625</v>
      </c>
      <c r="CA16" s="39">
        <f t="shared" si="46"/>
        <v>35613.228000000003</v>
      </c>
      <c r="CB16" s="39">
        <f t="shared" si="46"/>
        <v>5200</v>
      </c>
      <c r="CC16" s="39">
        <f t="shared" si="46"/>
        <v>3900</v>
      </c>
      <c r="CD16" s="39">
        <f t="shared" si="46"/>
        <v>2923.7330000000002</v>
      </c>
      <c r="CE16" s="39">
        <f t="shared" si="46"/>
        <v>45622.8</v>
      </c>
      <c r="CF16" s="39">
        <f t="shared" si="46"/>
        <v>34217.1</v>
      </c>
      <c r="CG16" s="39">
        <f t="shared" si="46"/>
        <v>41912.867599999998</v>
      </c>
      <c r="CH16" s="39">
        <f t="shared" si="46"/>
        <v>0</v>
      </c>
      <c r="CI16" s="39">
        <f t="shared" si="46"/>
        <v>0</v>
      </c>
      <c r="CJ16" s="39">
        <f t="shared" si="46"/>
        <v>0</v>
      </c>
      <c r="CK16" s="39">
        <f t="shared" si="46"/>
        <v>15362.199999999997</v>
      </c>
      <c r="CL16" s="39">
        <f t="shared" si="46"/>
        <v>11521.65</v>
      </c>
      <c r="CM16" s="39">
        <f t="shared" si="46"/>
        <v>7704.0499999999993</v>
      </c>
      <c r="CN16" s="39">
        <f t="shared" si="46"/>
        <v>0</v>
      </c>
      <c r="CO16" s="39">
        <f t="shared" si="46"/>
        <v>0</v>
      </c>
      <c r="CP16" s="39">
        <f t="shared" si="46"/>
        <v>2695.4969999999998</v>
      </c>
      <c r="CQ16" s="39">
        <f t="shared" si="46"/>
        <v>547014.80000000005</v>
      </c>
      <c r="CR16" s="39">
        <f t="shared" si="46"/>
        <v>410261.1</v>
      </c>
      <c r="CS16" s="39">
        <f t="shared" si="46"/>
        <v>274284.78470000002</v>
      </c>
      <c r="CT16" s="39">
        <f t="shared" si="46"/>
        <v>290453.3</v>
      </c>
      <c r="CU16" s="39">
        <f t="shared" si="46"/>
        <v>217839.97500000001</v>
      </c>
      <c r="CV16" s="39">
        <f t="shared" si="46"/>
        <v>114716.73970000001</v>
      </c>
      <c r="CW16" s="39">
        <f t="shared" si="34"/>
        <v>52.661013985151264</v>
      </c>
      <c r="CX16" s="39">
        <f t="shared" ref="CX16:EI16" si="47">SUM(CX10:CX15)</f>
        <v>19000</v>
      </c>
      <c r="CY16" s="39">
        <f t="shared" si="47"/>
        <v>14250</v>
      </c>
      <c r="CZ16" s="39">
        <f t="shared" si="47"/>
        <v>80374.634699999995</v>
      </c>
      <c r="DA16" s="39">
        <f t="shared" si="47"/>
        <v>5600</v>
      </c>
      <c r="DB16" s="39">
        <f t="shared" si="47"/>
        <v>4200</v>
      </c>
      <c r="DC16" s="39">
        <f t="shared" si="47"/>
        <v>3644.7999999999997</v>
      </c>
      <c r="DD16" s="39">
        <f t="shared" si="47"/>
        <v>21870</v>
      </c>
      <c r="DE16" s="39">
        <f t="shared" si="47"/>
        <v>16402.5</v>
      </c>
      <c r="DF16" s="39">
        <f t="shared" si="47"/>
        <v>1870</v>
      </c>
      <c r="DG16" s="39">
        <f t="shared" si="47"/>
        <v>37749</v>
      </c>
      <c r="DH16" s="39">
        <f t="shared" si="47"/>
        <v>28311.75</v>
      </c>
      <c r="DI16" s="39">
        <f t="shared" si="47"/>
        <v>83216.061300000001</v>
      </c>
      <c r="DJ16" s="39">
        <f t="shared" si="47"/>
        <v>0</v>
      </c>
      <c r="DK16" s="39">
        <f t="shared" si="47"/>
        <v>12408184.1</v>
      </c>
      <c r="DL16" s="39">
        <f t="shared" si="47"/>
        <v>9306138.0749999993</v>
      </c>
      <c r="DM16" s="39">
        <f t="shared" si="47"/>
        <v>7832422.0226999987</v>
      </c>
      <c r="DN16" s="39">
        <f t="shared" si="47"/>
        <v>50000</v>
      </c>
      <c r="DO16" s="39">
        <f t="shared" si="47"/>
        <v>37500</v>
      </c>
      <c r="DP16" s="39">
        <f t="shared" si="47"/>
        <v>2250</v>
      </c>
      <c r="DQ16" s="39">
        <f t="shared" si="47"/>
        <v>4727255.7874000007</v>
      </c>
      <c r="DR16" s="39">
        <f t="shared" si="47"/>
        <v>3545441.8405500003</v>
      </c>
      <c r="DS16" s="39">
        <f t="shared" si="47"/>
        <v>1689714.0560999999</v>
      </c>
      <c r="DT16" s="39">
        <f t="shared" si="47"/>
        <v>0</v>
      </c>
      <c r="DU16" s="39">
        <f t="shared" si="47"/>
        <v>0</v>
      </c>
      <c r="DV16" s="39">
        <f t="shared" si="47"/>
        <v>0</v>
      </c>
      <c r="DW16" s="39">
        <f t="shared" si="47"/>
        <v>3450</v>
      </c>
      <c r="DX16" s="39">
        <f t="shared" si="47"/>
        <v>2587.5</v>
      </c>
      <c r="DY16" s="39">
        <f t="shared" si="47"/>
        <v>8061</v>
      </c>
      <c r="DZ16" s="39">
        <f t="shared" si="47"/>
        <v>0</v>
      </c>
      <c r="EA16" s="39">
        <f t="shared" si="47"/>
        <v>0</v>
      </c>
      <c r="EB16" s="39">
        <f t="shared" si="47"/>
        <v>0</v>
      </c>
      <c r="EC16" s="39">
        <f t="shared" si="47"/>
        <v>3444667.1580999997</v>
      </c>
      <c r="ED16" s="39">
        <f t="shared" si="47"/>
        <v>2583500.3685750002</v>
      </c>
      <c r="EE16" s="39">
        <f t="shared" si="47"/>
        <v>747263.3</v>
      </c>
      <c r="EF16" s="39">
        <f t="shared" si="47"/>
        <v>0</v>
      </c>
      <c r="EG16" s="39">
        <f t="shared" si="47"/>
        <v>8225372.9455000004</v>
      </c>
      <c r="EH16" s="39">
        <f t="shared" si="47"/>
        <v>6169029.709125001</v>
      </c>
      <c r="EI16" s="39">
        <f t="shared" si="47"/>
        <v>2447288.3561000004</v>
      </c>
      <c r="EJ16" s="57"/>
      <c r="EK16" s="42"/>
      <c r="EL16" s="42"/>
      <c r="EM16" s="42"/>
      <c r="EN16" s="42"/>
      <c r="EO16" s="42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9"/>
      <c r="HW16" s="59"/>
      <c r="HX16" s="59"/>
      <c r="HY16" s="59"/>
      <c r="HZ16" s="59"/>
      <c r="IA16" s="59"/>
      <c r="IB16" s="59"/>
      <c r="IC16" s="59"/>
      <c r="ID16" s="59"/>
      <c r="IE16" s="59"/>
      <c r="IF16" s="59"/>
      <c r="IG16" s="59"/>
      <c r="IH16" s="59"/>
      <c r="II16" s="59"/>
      <c r="IJ16" s="59"/>
      <c r="IK16" s="59"/>
      <c r="IL16" s="59"/>
      <c r="IM16" s="59"/>
      <c r="IN16" s="59"/>
      <c r="IO16" s="59"/>
      <c r="IP16" s="59"/>
      <c r="IQ16" s="59"/>
      <c r="IR16" s="59"/>
      <c r="IS16" s="59"/>
      <c r="IT16" s="59"/>
      <c r="IU16" s="59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ԳԵՂԱՐՔՈՒՆԻՔԻ (օգոստոսի 29) </vt:lpstr>
      <vt:lpstr>ԳԵՂԱՐՔՈՒՆԻՔԻ (օգոստոսի 29)  (2</vt:lpstr>
      <vt:lpstr>Лист1</vt:lpstr>
      <vt:lpstr>Лист2</vt:lpstr>
      <vt:lpstr>'ԳԵՂԱՐՔՈՒՆԻՔԻ (օգոստոսի 29) '!Область_печати</vt:lpstr>
      <vt:lpstr>'ԳԵՂԱՐՔՈՒՆԻՔԻ (օգոստոսի 29)  (2'!Область_печати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2024-09-04T06:27:39Z</cp:lastPrinted>
  <dcterms:created xsi:type="dcterms:W3CDTF">2006-09-28T05:33:00Z</dcterms:created>
  <dcterms:modified xsi:type="dcterms:W3CDTF">2024-09-09T10:40:42Z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