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EG18" i="1"/>
  <c r="EF18"/>
  <c r="EE18"/>
  <c r="ED18"/>
  <c r="EC18"/>
  <c r="EB18"/>
  <c r="EA18"/>
  <c r="DZ18"/>
  <c r="DY18"/>
  <c r="DX18"/>
  <c r="DW18"/>
  <c r="DV18"/>
  <c r="DU18"/>
  <c r="DT18"/>
  <c r="DS18"/>
  <c r="DR18"/>
  <c r="DQ18"/>
  <c r="DP18"/>
  <c r="DO18"/>
  <c r="DK18"/>
  <c r="DJ18"/>
  <c r="DI18"/>
  <c r="DH18"/>
  <c r="DG18"/>
  <c r="DF18"/>
  <c r="DE18"/>
  <c r="DD18"/>
  <c r="DC18"/>
  <c r="DB18"/>
  <c r="DA18"/>
  <c r="CZ18"/>
  <c r="CY18"/>
  <c r="CX18"/>
  <c r="CW18"/>
  <c r="CV18"/>
  <c r="CU18"/>
  <c r="CT18"/>
  <c r="CS18"/>
  <c r="CR18"/>
  <c r="CQ18"/>
  <c r="CP18"/>
  <c r="CO18"/>
  <c r="CN18"/>
  <c r="CM18"/>
  <c r="CL18"/>
  <c r="CK18"/>
  <c r="CJ18"/>
  <c r="CI18"/>
  <c r="CH18"/>
  <c r="CG18"/>
  <c r="CF18"/>
  <c r="CE18"/>
  <c r="CD18"/>
  <c r="CC18"/>
  <c r="CB18"/>
  <c r="CA18"/>
  <c r="BZ18"/>
  <c r="BY18"/>
  <c r="BX18"/>
  <c r="BR18"/>
  <c r="BQ18"/>
  <c r="BP18"/>
  <c r="BO18"/>
  <c r="BN18"/>
  <c r="BM18"/>
  <c r="BL18"/>
  <c r="BK18"/>
  <c r="BJ18"/>
  <c r="BI18"/>
  <c r="BH18"/>
  <c r="BG18"/>
  <c r="BF18"/>
  <c r="BE18"/>
  <c r="BD18"/>
  <c r="BC18"/>
  <c r="BB18"/>
  <c r="BA18"/>
  <c r="AZ18"/>
  <c r="AY18"/>
  <c r="AX18"/>
  <c r="AU18"/>
  <c r="AW18" s="1"/>
  <c r="AT18"/>
  <c r="AS18"/>
  <c r="AP18"/>
  <c r="AR18" s="1"/>
  <c r="AO18"/>
  <c r="AQ18" s="1"/>
  <c r="AN18"/>
  <c r="AK18"/>
  <c r="AL18" s="1"/>
  <c r="AJ18"/>
  <c r="AI18"/>
  <c r="AF18"/>
  <c r="AH18" s="1"/>
  <c r="AE18"/>
  <c r="AG18" s="1"/>
  <c r="AD18"/>
  <c r="AA18"/>
  <c r="AC18" s="1"/>
  <c r="Z18"/>
  <c r="Y18"/>
  <c r="V18"/>
  <c r="X18" s="1"/>
  <c r="U18"/>
  <c r="W18" s="1"/>
  <c r="T18"/>
  <c r="D18"/>
  <c r="C18"/>
  <c r="EJ17"/>
  <c r="EI17"/>
  <c r="F17" s="1"/>
  <c r="EH17"/>
  <c r="DN17"/>
  <c r="DM17"/>
  <c r="DL17"/>
  <c r="BV17"/>
  <c r="BU17"/>
  <c r="BW17" s="1"/>
  <c r="BT17"/>
  <c r="BS17"/>
  <c r="AW17"/>
  <c r="AV17"/>
  <c r="AR17"/>
  <c r="AQ17"/>
  <c r="AM17"/>
  <c r="AL17"/>
  <c r="AH17"/>
  <c r="AG17"/>
  <c r="AC17"/>
  <c r="AB17"/>
  <c r="X17"/>
  <c r="W17"/>
  <c r="Q17"/>
  <c r="R17" s="1"/>
  <c r="P17"/>
  <c r="O17"/>
  <c r="S17" s="1"/>
  <c r="L17"/>
  <c r="N17" s="1"/>
  <c r="K17"/>
  <c r="M17" s="1"/>
  <c r="J17"/>
  <c r="G17"/>
  <c r="I17" s="1"/>
  <c r="E17"/>
  <c r="EJ16"/>
  <c r="EI16"/>
  <c r="F16" s="1"/>
  <c r="EH16"/>
  <c r="DN16"/>
  <c r="DM16"/>
  <c r="DL16"/>
  <c r="BU16"/>
  <c r="BW16" s="1"/>
  <c r="BT16"/>
  <c r="BV16" s="1"/>
  <c r="BS16"/>
  <c r="AW16"/>
  <c r="AV16"/>
  <c r="AR16"/>
  <c r="AQ16"/>
  <c r="AM16"/>
  <c r="AL16"/>
  <c r="AH16"/>
  <c r="AG16"/>
  <c r="AC16"/>
  <c r="AB16"/>
  <c r="X16"/>
  <c r="W16"/>
  <c r="Q16"/>
  <c r="S16" s="1"/>
  <c r="P16"/>
  <c r="O16"/>
  <c r="L16"/>
  <c r="K16"/>
  <c r="M16" s="1"/>
  <c r="J16"/>
  <c r="N16" s="1"/>
  <c r="G16"/>
  <c r="H16" s="1"/>
  <c r="E16"/>
  <c r="EJ15"/>
  <c r="EI15"/>
  <c r="F15" s="1"/>
  <c r="EH15"/>
  <c r="DN15"/>
  <c r="DM15"/>
  <c r="DL15"/>
  <c r="BU15"/>
  <c r="BT15"/>
  <c r="BV15" s="1"/>
  <c r="BS15"/>
  <c r="BW15" s="1"/>
  <c r="AW15"/>
  <c r="AV15"/>
  <c r="AR15"/>
  <c r="AQ15"/>
  <c r="AM15"/>
  <c r="AL15"/>
  <c r="AH15"/>
  <c r="AG15"/>
  <c r="AC15"/>
  <c r="AB15"/>
  <c r="X15"/>
  <c r="W15"/>
  <c r="Q15"/>
  <c r="R15" s="1"/>
  <c r="P15"/>
  <c r="O15"/>
  <c r="L15"/>
  <c r="N15" s="1"/>
  <c r="K15"/>
  <c r="M15" s="1"/>
  <c r="J15"/>
  <c r="G15"/>
  <c r="I15" s="1"/>
  <c r="E15"/>
  <c r="EJ14"/>
  <c r="EI14"/>
  <c r="F14" s="1"/>
  <c r="EH14"/>
  <c r="DN14"/>
  <c r="DM14"/>
  <c r="DL14"/>
  <c r="BU14"/>
  <c r="BW14" s="1"/>
  <c r="BT14"/>
  <c r="BV14" s="1"/>
  <c r="BS14"/>
  <c r="AW14"/>
  <c r="AV14"/>
  <c r="AR14"/>
  <c r="AQ14"/>
  <c r="AM14"/>
  <c r="AL14"/>
  <c r="AH14"/>
  <c r="AG14"/>
  <c r="AC14"/>
  <c r="AB14"/>
  <c r="X14"/>
  <c r="W14"/>
  <c r="Q14"/>
  <c r="S14" s="1"/>
  <c r="P14"/>
  <c r="O14"/>
  <c r="L14"/>
  <c r="K14"/>
  <c r="M14" s="1"/>
  <c r="J14"/>
  <c r="N14" s="1"/>
  <c r="G14"/>
  <c r="H14" s="1"/>
  <c r="E14"/>
  <c r="EJ13"/>
  <c r="EI13"/>
  <c r="F13" s="1"/>
  <c r="EH13"/>
  <c r="DN13"/>
  <c r="DM13"/>
  <c r="DL13"/>
  <c r="BU13"/>
  <c r="BT13"/>
  <c r="BV13" s="1"/>
  <c r="BS13"/>
  <c r="BW13" s="1"/>
  <c r="AW13"/>
  <c r="AV13"/>
  <c r="AR13"/>
  <c r="AQ13"/>
  <c r="AM13"/>
  <c r="AL13"/>
  <c r="AH13"/>
  <c r="AG13"/>
  <c r="AC13"/>
  <c r="AB13"/>
  <c r="X13"/>
  <c r="W13"/>
  <c r="Q13"/>
  <c r="R13" s="1"/>
  <c r="P13"/>
  <c r="O13"/>
  <c r="L13"/>
  <c r="N13" s="1"/>
  <c r="K13"/>
  <c r="M13" s="1"/>
  <c r="J13"/>
  <c r="G13"/>
  <c r="I13" s="1"/>
  <c r="E13"/>
  <c r="EJ12"/>
  <c r="EI12"/>
  <c r="F12" s="1"/>
  <c r="EH12"/>
  <c r="DN12"/>
  <c r="DM12"/>
  <c r="DL12"/>
  <c r="BU12"/>
  <c r="BW12" s="1"/>
  <c r="BT12"/>
  <c r="BV12" s="1"/>
  <c r="BS12"/>
  <c r="AW12"/>
  <c r="AV12"/>
  <c r="AR12"/>
  <c r="AQ12"/>
  <c r="AM12"/>
  <c r="AL12"/>
  <c r="AH12"/>
  <c r="AG12"/>
  <c r="AC12"/>
  <c r="AB12"/>
  <c r="X12"/>
  <c r="W12"/>
  <c r="Q12"/>
  <c r="S12" s="1"/>
  <c r="P12"/>
  <c r="O12"/>
  <c r="L12"/>
  <c r="K12"/>
  <c r="M12" s="1"/>
  <c r="J12"/>
  <c r="N12" s="1"/>
  <c r="G12"/>
  <c r="H12" s="1"/>
  <c r="E12"/>
  <c r="EJ11"/>
  <c r="EI11"/>
  <c r="F11" s="1"/>
  <c r="EH11"/>
  <c r="DN11"/>
  <c r="DM11"/>
  <c r="DL11"/>
  <c r="BU11"/>
  <c r="BT11"/>
  <c r="BV11" s="1"/>
  <c r="BS11"/>
  <c r="BW11" s="1"/>
  <c r="AW11"/>
  <c r="AV11"/>
  <c r="AR11"/>
  <c r="AQ11"/>
  <c r="AM11"/>
  <c r="AL11"/>
  <c r="AH11"/>
  <c r="AG11"/>
  <c r="AC11"/>
  <c r="AB11"/>
  <c r="X11"/>
  <c r="W11"/>
  <c r="Q11"/>
  <c r="R11" s="1"/>
  <c r="P11"/>
  <c r="O11"/>
  <c r="L11"/>
  <c r="N11" s="1"/>
  <c r="K11"/>
  <c r="M11" s="1"/>
  <c r="J11"/>
  <c r="G11"/>
  <c r="I11" s="1"/>
  <c r="E11"/>
  <c r="EJ10"/>
  <c r="EJ18" s="1"/>
  <c r="EI10"/>
  <c r="EI18" s="1"/>
  <c r="EH10"/>
  <c r="EH18" s="1"/>
  <c r="DN10"/>
  <c r="DN18" s="1"/>
  <c r="DM10"/>
  <c r="DM18" s="1"/>
  <c r="DL10"/>
  <c r="DL18" s="1"/>
  <c r="BU10"/>
  <c r="BU18" s="1"/>
  <c r="BT10"/>
  <c r="BV10" s="1"/>
  <c r="BS10"/>
  <c r="BS18" s="1"/>
  <c r="AW10"/>
  <c r="AV10"/>
  <c r="AR10"/>
  <c r="AQ10"/>
  <c r="AM10"/>
  <c r="AL10"/>
  <c r="AH10"/>
  <c r="AG10"/>
  <c r="AC10"/>
  <c r="AB10"/>
  <c r="X10"/>
  <c r="W10"/>
  <c r="Q10"/>
  <c r="Q18" s="1"/>
  <c r="P10"/>
  <c r="P18" s="1"/>
  <c r="O10"/>
  <c r="O18" s="1"/>
  <c r="L10"/>
  <c r="L18" s="1"/>
  <c r="K10"/>
  <c r="K18" s="1"/>
  <c r="J10"/>
  <c r="J18" s="1"/>
  <c r="G10"/>
  <c r="E10"/>
  <c r="E18" s="1"/>
  <c r="EJ8"/>
  <c r="EF8"/>
  <c r="EC8"/>
  <c r="DZ8"/>
  <c r="DW8"/>
  <c r="DT8"/>
  <c r="DQ8"/>
  <c r="DN8"/>
  <c r="DJ8"/>
  <c r="DG8"/>
  <c r="DD8"/>
  <c r="DA8"/>
  <c r="CX8"/>
  <c r="CU8"/>
  <c r="CR8"/>
  <c r="CO8"/>
  <c r="CL8"/>
  <c r="CI8"/>
  <c r="CF8"/>
  <c r="CC8"/>
  <c r="BZ8"/>
  <c r="BU8"/>
  <c r="BR8"/>
  <c r="BO8"/>
  <c r="BL8"/>
  <c r="BI8"/>
  <c r="BF8"/>
  <c r="BC8"/>
  <c r="AZ8"/>
  <c r="AU8"/>
  <c r="AP8"/>
  <c r="AK8"/>
  <c r="AF8"/>
  <c r="AA8"/>
  <c r="V8"/>
  <c r="Q8"/>
  <c r="L8"/>
  <c r="M18" l="1"/>
  <c r="N18"/>
  <c r="R18"/>
  <c r="S18"/>
  <c r="BW18"/>
  <c r="F10"/>
  <c r="F18" s="1"/>
  <c r="N10"/>
  <c r="R10"/>
  <c r="H11"/>
  <c r="R12"/>
  <c r="H13"/>
  <c r="R14"/>
  <c r="H15"/>
  <c r="R16"/>
  <c r="H17"/>
  <c r="AB18"/>
  <c r="AV18"/>
  <c r="BT18"/>
  <c r="BV18" s="1"/>
  <c r="I10"/>
  <c r="M10"/>
  <c r="S11"/>
  <c r="I12"/>
  <c r="S13"/>
  <c r="I14"/>
  <c r="S15"/>
  <c r="I16"/>
  <c r="G18"/>
  <c r="AM18"/>
  <c r="BW10"/>
  <c r="S10"/>
  <c r="I18" l="1"/>
  <c r="H18"/>
  <c r="H10"/>
</calcChain>
</file>

<file path=xl/sharedStrings.xml><?xml version="1.0" encoding="utf-8"?>
<sst xmlns="http://schemas.openxmlformats.org/spreadsheetml/2006/main" count="199" uniqueCount="69">
  <si>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</si>
  <si>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</si>
  <si>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</si>
  <si>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</si>
  <si>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</si>
  <si>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</si>
  <si>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</si>
  <si>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</si>
  <si>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</si>
  <si>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</si>
  <si>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</si>
  <si>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</si>
  <si>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</si>
  <si>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</si>
  <si>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</si>
  <si>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</si>
  <si>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</si>
  <si>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</si>
  <si>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</si>
  <si>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</si>
  <si>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</si>
  <si>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</si>
  <si>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</si>
  <si>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</si>
  <si>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</si>
  <si>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</si>
  <si>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</si>
  <si>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</si>
  <si>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</si>
  <si>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</si>
  <si>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</si>
  <si>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</si>
  <si>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</si>
  <si>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</si>
  <si>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</si>
  <si>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</si>
  <si>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</si>
  <si>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</si>
  <si>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</si>
  <si>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</si>
  <si>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</si>
  <si>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</si>
  <si>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</si>
  <si>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</si>
  <si>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</si>
  <si>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</si>
  <si>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</si>
  <si>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</si>
  <si>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</si>
  <si>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</si>
  <si>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</si>
  <si>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</si>
  <si>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</si>
  <si>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</si>
  <si>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</si>
  <si>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</si>
  <si>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</si>
  <si>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</si>
  <si>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</si>
  <si>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</si>
  <si>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</si>
  <si>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</si>
  <si>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</si>
  <si>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t>ԴԱՀԿ                     Ֆ/Բ</t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</si>
  <si>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</si>
  <si>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</si>
  <si>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</si>
  <si>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r>
      <t xml:space="preserve"> ՀՀ ԱՐՄԱՎԻՐԻ  ՄԱՐԶԻ  ՀԱՄԱՅՆՔՆԵՐԻ   ԲՅՈՒՋԵՏԱՅԻՆ   ԵԿԱՄՈՒՏՆԵՐԻ   ՎԵՐԱԲԵՐՅԱԼ  (աճողական)  2024թ. օգոստոսի  «31»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</si>
  <si>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 xml:space="preserve">   փաստ,             8 ամիս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</si>
</sst>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9"/>
      <name val="GHEA Grapalat"/>
      <family val="3"/>
    </font>
    <font>
      <sz val="12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/>
    <xf numFmtId="164" fontId="1" fillId="2" borderId="3" xfId="0" applyNumberFormat="1" applyFont="1" applyFill="1" applyBorder="1" applyAlignment="1"/>
    <xf numFmtId="164" fontId="12" fillId="7" borderId="2" xfId="0" applyNumberFormat="1" applyFont="1" applyFill="1" applyBorder="1" applyAlignment="1">
      <alignment horizontal="center" vertical="center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</xf>
    <xf numFmtId="1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14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0" fillId="0" borderId="15" xfId="0" applyBorder="1"/>
    <xf numFmtId="0" fontId="0" fillId="0" borderId="9" xfId="0" applyBorder="1"/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164" fontId="1" fillId="7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4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DR17" sqref="DR17"/>
    </sheetView>
  </sheetViews>
  <sheetFormatPr defaultColWidth="17.33203125" defaultRowHeight="17.399999999999999"/>
  <cols>
    <col min="1" max="1" width="5.33203125" style="1" customWidth="1"/>
    <col min="2" max="2" width="19.88671875" style="42" customWidth="1"/>
    <col min="3" max="3" width="13.77734375" style="1" customWidth="1"/>
    <col min="4" max="4" width="11.109375" style="1" customWidth="1"/>
    <col min="5" max="5" width="14.88671875" style="1" customWidth="1"/>
    <col min="6" max="6" width="14.88671875" style="4" customWidth="1"/>
    <col min="7" max="140" width="14.88671875" style="1" customWidth="1"/>
    <col min="141" max="230" width="17.33203125" style="4"/>
    <col min="231" max="16384" width="17.33203125" style="1"/>
  </cols>
  <sheetData>
    <row r="1" spans="1:256" ht="18">
      <c r="C1" s="136" t="s">
        <v>0</v>
      </c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2"/>
      <c r="P1" s="2"/>
      <c r="Q1" s="2"/>
      <c r="R1" s="2"/>
      <c r="S1" s="2"/>
      <c r="T1" s="2"/>
      <c r="U1" s="2"/>
      <c r="V1" s="2"/>
      <c r="W1" s="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30" customHeight="1">
      <c r="C2" s="137" t="s">
        <v>67</v>
      </c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Q2" s="5"/>
      <c r="R2" s="5"/>
      <c r="T2" s="138"/>
      <c r="U2" s="138"/>
      <c r="V2" s="138"/>
      <c r="W2" s="6"/>
      <c r="X2" s="6"/>
      <c r="AA2" s="63"/>
      <c r="AB2" s="6"/>
      <c r="AC2" s="6"/>
      <c r="AD2" s="6"/>
      <c r="AE2" s="6"/>
      <c r="AF2" s="6"/>
      <c r="AG2" s="6"/>
      <c r="AH2" s="6"/>
      <c r="AI2" s="6"/>
      <c r="AJ2" s="6"/>
      <c r="AK2" s="63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>
      <c r="C3" s="7"/>
      <c r="D3" s="7"/>
      <c r="E3" s="7"/>
      <c r="F3" s="45"/>
      <c r="G3" s="7"/>
      <c r="H3" s="7"/>
      <c r="I3" s="7"/>
      <c r="J3" s="7"/>
      <c r="K3" s="7"/>
      <c r="L3" s="137" t="s">
        <v>1</v>
      </c>
      <c r="M3" s="137"/>
      <c r="N3" s="137"/>
      <c r="O3" s="137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399999999999999" customHeight="1">
      <c r="A4" s="161" t="s">
        <v>2</v>
      </c>
      <c r="B4" s="164" t="s">
        <v>3</v>
      </c>
      <c r="C4" s="167" t="s">
        <v>4</v>
      </c>
      <c r="D4" s="167" t="s">
        <v>5</v>
      </c>
      <c r="E4" s="139" t="s">
        <v>6</v>
      </c>
      <c r="F4" s="140"/>
      <c r="G4" s="140"/>
      <c r="H4" s="140"/>
      <c r="I4" s="141"/>
      <c r="J4" s="148" t="s">
        <v>7</v>
      </c>
      <c r="K4" s="149"/>
      <c r="L4" s="149"/>
      <c r="M4" s="149"/>
      <c r="N4" s="150"/>
      <c r="O4" s="157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158"/>
      <c r="AT4" s="158"/>
      <c r="AU4" s="158"/>
      <c r="AV4" s="158"/>
      <c r="AW4" s="158"/>
      <c r="AX4" s="158"/>
      <c r="AY4" s="158"/>
      <c r="AZ4" s="158"/>
      <c r="BA4" s="158"/>
      <c r="BB4" s="158"/>
      <c r="BC4" s="158"/>
      <c r="BD4" s="158"/>
      <c r="BE4" s="158"/>
      <c r="BF4" s="158"/>
      <c r="BG4" s="158"/>
      <c r="BH4" s="158"/>
      <c r="BI4" s="158"/>
      <c r="BJ4" s="158"/>
      <c r="BK4" s="158"/>
      <c r="BL4" s="158"/>
      <c r="BM4" s="158"/>
      <c r="BN4" s="158"/>
      <c r="BO4" s="158"/>
      <c r="BP4" s="158"/>
      <c r="BQ4" s="158"/>
      <c r="BR4" s="158"/>
      <c r="BS4" s="158"/>
      <c r="BT4" s="158"/>
      <c r="BU4" s="158"/>
      <c r="BV4" s="158"/>
      <c r="BW4" s="158"/>
      <c r="BX4" s="158"/>
      <c r="BY4" s="158"/>
      <c r="BZ4" s="158"/>
      <c r="CA4" s="158"/>
      <c r="CB4" s="158"/>
      <c r="CC4" s="158"/>
      <c r="CD4" s="158"/>
      <c r="CE4" s="158"/>
      <c r="CF4" s="158"/>
      <c r="CG4" s="158"/>
      <c r="CH4" s="158"/>
      <c r="CI4" s="158"/>
      <c r="CJ4" s="158"/>
      <c r="CK4" s="158"/>
      <c r="CL4" s="158"/>
      <c r="CM4" s="158"/>
      <c r="CN4" s="158"/>
      <c r="CO4" s="158"/>
      <c r="CP4" s="158"/>
      <c r="CQ4" s="158"/>
      <c r="CR4" s="158"/>
      <c r="CS4" s="158"/>
      <c r="CT4" s="158"/>
      <c r="CU4" s="158"/>
      <c r="CV4" s="158"/>
      <c r="CW4" s="158"/>
      <c r="CX4" s="158"/>
      <c r="CY4" s="158"/>
      <c r="CZ4" s="158"/>
      <c r="DA4" s="158"/>
      <c r="DB4" s="158"/>
      <c r="DC4" s="158"/>
      <c r="DD4" s="158"/>
      <c r="DE4" s="158"/>
      <c r="DF4" s="158"/>
      <c r="DG4" s="158"/>
      <c r="DH4" s="158"/>
      <c r="DI4" s="158"/>
      <c r="DJ4" s="159"/>
      <c r="DK4" s="69" t="s">
        <v>8</v>
      </c>
      <c r="DL4" s="115" t="s">
        <v>9</v>
      </c>
      <c r="DM4" s="116"/>
      <c r="DN4" s="117"/>
      <c r="DO4" s="79" t="s">
        <v>10</v>
      </c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69" t="s">
        <v>63</v>
      </c>
      <c r="EH4" s="80" t="s">
        <v>11</v>
      </c>
      <c r="EI4" s="81"/>
      <c r="EJ4" s="82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>
      <c r="A5" s="162"/>
      <c r="B5" s="165"/>
      <c r="C5" s="168"/>
      <c r="D5" s="170"/>
      <c r="E5" s="142"/>
      <c r="F5" s="143"/>
      <c r="G5" s="143"/>
      <c r="H5" s="143"/>
      <c r="I5" s="144"/>
      <c r="J5" s="151"/>
      <c r="K5" s="152"/>
      <c r="L5" s="152"/>
      <c r="M5" s="152"/>
      <c r="N5" s="153"/>
      <c r="O5" s="89" t="s">
        <v>12</v>
      </c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1"/>
      <c r="BA5" s="92" t="s">
        <v>13</v>
      </c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70" t="s">
        <v>14</v>
      </c>
      <c r="BQ5" s="71"/>
      <c r="BR5" s="71"/>
      <c r="BS5" s="95" t="s">
        <v>15</v>
      </c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7"/>
      <c r="CJ5" s="98" t="s">
        <v>16</v>
      </c>
      <c r="CK5" s="99"/>
      <c r="CL5" s="99"/>
      <c r="CM5" s="99"/>
      <c r="CN5" s="99"/>
      <c r="CO5" s="99"/>
      <c r="CP5" s="99"/>
      <c r="CQ5" s="99"/>
      <c r="CR5" s="100"/>
      <c r="CS5" s="95" t="s">
        <v>17</v>
      </c>
      <c r="CT5" s="96"/>
      <c r="CU5" s="96"/>
      <c r="CV5" s="96"/>
      <c r="CW5" s="96"/>
      <c r="CX5" s="96"/>
      <c r="CY5" s="96"/>
      <c r="CZ5" s="96"/>
      <c r="DA5" s="96"/>
      <c r="DB5" s="92" t="s">
        <v>18</v>
      </c>
      <c r="DC5" s="92"/>
      <c r="DD5" s="92"/>
      <c r="DE5" s="70" t="s">
        <v>19</v>
      </c>
      <c r="DF5" s="71"/>
      <c r="DG5" s="72"/>
      <c r="DH5" s="70" t="s">
        <v>20</v>
      </c>
      <c r="DI5" s="71"/>
      <c r="DJ5" s="72"/>
      <c r="DK5" s="69"/>
      <c r="DL5" s="118"/>
      <c r="DM5" s="119"/>
      <c r="DN5" s="120"/>
      <c r="DO5" s="102"/>
      <c r="DP5" s="102"/>
      <c r="DQ5" s="103"/>
      <c r="DR5" s="103"/>
      <c r="DS5" s="103"/>
      <c r="DT5" s="103"/>
      <c r="DU5" s="70" t="s">
        <v>21</v>
      </c>
      <c r="DV5" s="71"/>
      <c r="DW5" s="72"/>
      <c r="DX5" s="104"/>
      <c r="DY5" s="105"/>
      <c r="DZ5" s="105"/>
      <c r="EA5" s="105"/>
      <c r="EB5" s="105"/>
      <c r="EC5" s="105"/>
      <c r="ED5" s="105"/>
      <c r="EE5" s="105"/>
      <c r="EF5" s="105"/>
      <c r="EG5" s="69"/>
      <c r="EH5" s="83"/>
      <c r="EI5" s="84"/>
      <c r="EJ5" s="85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88.8" customHeight="1">
      <c r="A6" s="162"/>
      <c r="B6" s="165"/>
      <c r="C6" s="168"/>
      <c r="D6" s="170"/>
      <c r="E6" s="145"/>
      <c r="F6" s="146"/>
      <c r="G6" s="146"/>
      <c r="H6" s="146"/>
      <c r="I6" s="147"/>
      <c r="J6" s="154"/>
      <c r="K6" s="155"/>
      <c r="L6" s="155"/>
      <c r="M6" s="155"/>
      <c r="N6" s="156"/>
      <c r="O6" s="106" t="s">
        <v>62</v>
      </c>
      <c r="P6" s="107"/>
      <c r="Q6" s="107"/>
      <c r="R6" s="107"/>
      <c r="S6" s="108"/>
      <c r="T6" s="109" t="s">
        <v>22</v>
      </c>
      <c r="U6" s="110"/>
      <c r="V6" s="110"/>
      <c r="W6" s="110"/>
      <c r="X6" s="111"/>
      <c r="Y6" s="109" t="s">
        <v>23</v>
      </c>
      <c r="Z6" s="110"/>
      <c r="AA6" s="110"/>
      <c r="AB6" s="110"/>
      <c r="AC6" s="111"/>
      <c r="AD6" s="109" t="s">
        <v>55</v>
      </c>
      <c r="AE6" s="110"/>
      <c r="AF6" s="110"/>
      <c r="AG6" s="110"/>
      <c r="AH6" s="111"/>
      <c r="AI6" s="109" t="s">
        <v>56</v>
      </c>
      <c r="AJ6" s="110"/>
      <c r="AK6" s="110"/>
      <c r="AL6" s="110"/>
      <c r="AM6" s="111"/>
      <c r="AN6" s="109" t="s">
        <v>24</v>
      </c>
      <c r="AO6" s="110"/>
      <c r="AP6" s="110"/>
      <c r="AQ6" s="110"/>
      <c r="AR6" s="111"/>
      <c r="AS6" s="109" t="s">
        <v>25</v>
      </c>
      <c r="AT6" s="110"/>
      <c r="AU6" s="110"/>
      <c r="AV6" s="110"/>
      <c r="AW6" s="111"/>
      <c r="AX6" s="112" t="s">
        <v>26</v>
      </c>
      <c r="AY6" s="112"/>
      <c r="AZ6" s="112"/>
      <c r="BA6" s="113" t="s">
        <v>27</v>
      </c>
      <c r="BB6" s="114"/>
      <c r="BC6" s="114"/>
      <c r="BD6" s="113" t="s">
        <v>28</v>
      </c>
      <c r="BE6" s="114"/>
      <c r="BF6" s="124"/>
      <c r="BG6" s="125" t="s">
        <v>29</v>
      </c>
      <c r="BH6" s="126"/>
      <c r="BI6" s="127"/>
      <c r="BJ6" s="125" t="s">
        <v>30</v>
      </c>
      <c r="BK6" s="126"/>
      <c r="BL6" s="126"/>
      <c r="BM6" s="128" t="s">
        <v>31</v>
      </c>
      <c r="BN6" s="129"/>
      <c r="BO6" s="129"/>
      <c r="BP6" s="93"/>
      <c r="BQ6" s="94"/>
      <c r="BR6" s="94"/>
      <c r="BS6" s="130" t="s">
        <v>32</v>
      </c>
      <c r="BT6" s="131"/>
      <c r="BU6" s="131"/>
      <c r="BV6" s="131"/>
      <c r="BW6" s="132"/>
      <c r="BX6" s="133" t="s">
        <v>33</v>
      </c>
      <c r="BY6" s="133"/>
      <c r="BZ6" s="133"/>
      <c r="CA6" s="133" t="s">
        <v>34</v>
      </c>
      <c r="CB6" s="133"/>
      <c r="CC6" s="133"/>
      <c r="CD6" s="133" t="s">
        <v>35</v>
      </c>
      <c r="CE6" s="133"/>
      <c r="CF6" s="133"/>
      <c r="CG6" s="133" t="s">
        <v>36</v>
      </c>
      <c r="CH6" s="133"/>
      <c r="CI6" s="133"/>
      <c r="CJ6" s="133" t="s">
        <v>37</v>
      </c>
      <c r="CK6" s="133"/>
      <c r="CL6" s="133"/>
      <c r="CM6" s="98" t="s">
        <v>38</v>
      </c>
      <c r="CN6" s="99"/>
      <c r="CO6" s="99"/>
      <c r="CP6" s="133" t="s">
        <v>39</v>
      </c>
      <c r="CQ6" s="133"/>
      <c r="CR6" s="133"/>
      <c r="CS6" s="134" t="s">
        <v>40</v>
      </c>
      <c r="CT6" s="135"/>
      <c r="CU6" s="99"/>
      <c r="CV6" s="133" t="s">
        <v>41</v>
      </c>
      <c r="CW6" s="133"/>
      <c r="CX6" s="133"/>
      <c r="CY6" s="98" t="s">
        <v>42</v>
      </c>
      <c r="CZ6" s="99"/>
      <c r="DA6" s="99"/>
      <c r="DB6" s="92"/>
      <c r="DC6" s="92"/>
      <c r="DD6" s="92"/>
      <c r="DE6" s="93"/>
      <c r="DF6" s="94"/>
      <c r="DG6" s="101"/>
      <c r="DH6" s="93"/>
      <c r="DI6" s="94"/>
      <c r="DJ6" s="101"/>
      <c r="DK6" s="69"/>
      <c r="DL6" s="121"/>
      <c r="DM6" s="122"/>
      <c r="DN6" s="123"/>
      <c r="DO6" s="70" t="s">
        <v>43</v>
      </c>
      <c r="DP6" s="71"/>
      <c r="DQ6" s="72"/>
      <c r="DR6" s="70" t="s">
        <v>44</v>
      </c>
      <c r="DS6" s="71"/>
      <c r="DT6" s="72"/>
      <c r="DU6" s="93"/>
      <c r="DV6" s="94"/>
      <c r="DW6" s="101"/>
      <c r="DX6" s="70" t="s">
        <v>45</v>
      </c>
      <c r="DY6" s="71"/>
      <c r="DZ6" s="72"/>
      <c r="EA6" s="70" t="s">
        <v>46</v>
      </c>
      <c r="EB6" s="71"/>
      <c r="EC6" s="72"/>
      <c r="ED6" s="73" t="s">
        <v>47</v>
      </c>
      <c r="EE6" s="74"/>
      <c r="EF6" s="74"/>
      <c r="EG6" s="69"/>
      <c r="EH6" s="86"/>
      <c r="EI6" s="87"/>
      <c r="EJ6" s="8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399999999999999" customHeight="1">
      <c r="A7" s="162"/>
      <c r="B7" s="165"/>
      <c r="C7" s="168"/>
      <c r="D7" s="170"/>
      <c r="E7" s="64" t="s">
        <v>48</v>
      </c>
      <c r="F7" s="75" t="s">
        <v>64</v>
      </c>
      <c r="G7" s="76"/>
      <c r="H7" s="76"/>
      <c r="I7" s="77"/>
      <c r="J7" s="64" t="s">
        <v>48</v>
      </c>
      <c r="K7" s="75" t="s">
        <v>64</v>
      </c>
      <c r="L7" s="76"/>
      <c r="M7" s="76"/>
      <c r="N7" s="77"/>
      <c r="O7" s="64" t="s">
        <v>48</v>
      </c>
      <c r="P7" s="75" t="s">
        <v>64</v>
      </c>
      <c r="Q7" s="76"/>
      <c r="R7" s="76"/>
      <c r="S7" s="77"/>
      <c r="T7" s="64" t="s">
        <v>48</v>
      </c>
      <c r="U7" s="75" t="s">
        <v>64</v>
      </c>
      <c r="V7" s="76"/>
      <c r="W7" s="76"/>
      <c r="X7" s="77"/>
      <c r="Y7" s="64" t="s">
        <v>48</v>
      </c>
      <c r="Z7" s="75" t="s">
        <v>64</v>
      </c>
      <c r="AA7" s="76"/>
      <c r="AB7" s="76"/>
      <c r="AC7" s="77"/>
      <c r="AD7" s="64" t="s">
        <v>48</v>
      </c>
      <c r="AE7" s="78" t="s">
        <v>64</v>
      </c>
      <c r="AF7" s="78"/>
      <c r="AG7" s="78"/>
      <c r="AH7" s="78"/>
      <c r="AI7" s="64" t="s">
        <v>48</v>
      </c>
      <c r="AJ7" s="75" t="s">
        <v>64</v>
      </c>
      <c r="AK7" s="76"/>
      <c r="AL7" s="76"/>
      <c r="AM7" s="77"/>
      <c r="AN7" s="64" t="s">
        <v>48</v>
      </c>
      <c r="AO7" s="75" t="s">
        <v>64</v>
      </c>
      <c r="AP7" s="76"/>
      <c r="AQ7" s="76"/>
      <c r="AR7" s="77"/>
      <c r="AS7" s="64" t="s">
        <v>48</v>
      </c>
      <c r="AT7" s="75" t="s">
        <v>64</v>
      </c>
      <c r="AU7" s="76"/>
      <c r="AV7" s="76"/>
      <c r="AW7" s="77"/>
      <c r="AX7" s="64" t="s">
        <v>48</v>
      </c>
      <c r="AY7" s="66" t="s">
        <v>64</v>
      </c>
      <c r="AZ7" s="67"/>
      <c r="BA7" s="64" t="s">
        <v>48</v>
      </c>
      <c r="BB7" s="66" t="s">
        <v>64</v>
      </c>
      <c r="BC7" s="67"/>
      <c r="BD7" s="64" t="s">
        <v>48</v>
      </c>
      <c r="BE7" s="66" t="s">
        <v>64</v>
      </c>
      <c r="BF7" s="67"/>
      <c r="BG7" s="64" t="s">
        <v>48</v>
      </c>
      <c r="BH7" s="66" t="s">
        <v>64</v>
      </c>
      <c r="BI7" s="67"/>
      <c r="BJ7" s="64" t="s">
        <v>48</v>
      </c>
      <c r="BK7" s="66" t="s">
        <v>64</v>
      </c>
      <c r="BL7" s="67"/>
      <c r="BM7" s="64" t="s">
        <v>48</v>
      </c>
      <c r="BN7" s="66" t="s">
        <v>64</v>
      </c>
      <c r="BO7" s="67"/>
      <c r="BP7" s="64" t="s">
        <v>48</v>
      </c>
      <c r="BQ7" s="66" t="s">
        <v>64</v>
      </c>
      <c r="BR7" s="67"/>
      <c r="BS7" s="64" t="s">
        <v>48</v>
      </c>
      <c r="BT7" s="66" t="s">
        <v>64</v>
      </c>
      <c r="BU7" s="160"/>
      <c r="BV7" s="160"/>
      <c r="BW7" s="67"/>
      <c r="BX7" s="64" t="s">
        <v>48</v>
      </c>
      <c r="BY7" s="66" t="s">
        <v>64</v>
      </c>
      <c r="BZ7" s="67"/>
      <c r="CA7" s="64" t="s">
        <v>48</v>
      </c>
      <c r="CB7" s="66" t="s">
        <v>64</v>
      </c>
      <c r="CC7" s="67"/>
      <c r="CD7" s="64" t="s">
        <v>48</v>
      </c>
      <c r="CE7" s="66" t="s">
        <v>64</v>
      </c>
      <c r="CF7" s="67"/>
      <c r="CG7" s="64" t="s">
        <v>48</v>
      </c>
      <c r="CH7" s="66" t="s">
        <v>64</v>
      </c>
      <c r="CI7" s="67"/>
      <c r="CJ7" s="64" t="s">
        <v>48</v>
      </c>
      <c r="CK7" s="66" t="s">
        <v>64</v>
      </c>
      <c r="CL7" s="67"/>
      <c r="CM7" s="64" t="s">
        <v>48</v>
      </c>
      <c r="CN7" s="66" t="s">
        <v>64</v>
      </c>
      <c r="CO7" s="67"/>
      <c r="CP7" s="64" t="s">
        <v>48</v>
      </c>
      <c r="CQ7" s="66" t="s">
        <v>64</v>
      </c>
      <c r="CR7" s="67"/>
      <c r="CS7" s="64" t="s">
        <v>48</v>
      </c>
      <c r="CT7" s="66" t="s">
        <v>64</v>
      </c>
      <c r="CU7" s="67"/>
      <c r="CV7" s="64" t="s">
        <v>48</v>
      </c>
      <c r="CW7" s="66" t="s">
        <v>64</v>
      </c>
      <c r="CX7" s="67"/>
      <c r="CY7" s="64" t="s">
        <v>48</v>
      </c>
      <c r="CZ7" s="66" t="s">
        <v>64</v>
      </c>
      <c r="DA7" s="67"/>
      <c r="DB7" s="64" t="s">
        <v>48</v>
      </c>
      <c r="DC7" s="66" t="s">
        <v>64</v>
      </c>
      <c r="DD7" s="67"/>
      <c r="DE7" s="64" t="s">
        <v>48</v>
      </c>
      <c r="DF7" s="66" t="s">
        <v>64</v>
      </c>
      <c r="DG7" s="67"/>
      <c r="DH7" s="64" t="s">
        <v>48</v>
      </c>
      <c r="DI7" s="66" t="s">
        <v>64</v>
      </c>
      <c r="DJ7" s="67"/>
      <c r="DK7" s="68" t="s">
        <v>49</v>
      </c>
      <c r="DL7" s="64" t="s">
        <v>48</v>
      </c>
      <c r="DM7" s="66" t="s">
        <v>64</v>
      </c>
      <c r="DN7" s="67"/>
      <c r="DO7" s="64" t="s">
        <v>48</v>
      </c>
      <c r="DP7" s="66" t="s">
        <v>64</v>
      </c>
      <c r="DQ7" s="67"/>
      <c r="DR7" s="64" t="s">
        <v>48</v>
      </c>
      <c r="DS7" s="66" t="s">
        <v>64</v>
      </c>
      <c r="DT7" s="67"/>
      <c r="DU7" s="64" t="s">
        <v>48</v>
      </c>
      <c r="DV7" s="66" t="s">
        <v>64</v>
      </c>
      <c r="DW7" s="67"/>
      <c r="DX7" s="64" t="s">
        <v>48</v>
      </c>
      <c r="DY7" s="66" t="s">
        <v>64</v>
      </c>
      <c r="DZ7" s="67"/>
      <c r="EA7" s="64" t="s">
        <v>48</v>
      </c>
      <c r="EB7" s="66" t="s">
        <v>64</v>
      </c>
      <c r="EC7" s="67"/>
      <c r="ED7" s="64" t="s">
        <v>48</v>
      </c>
      <c r="EE7" s="66" t="s">
        <v>64</v>
      </c>
      <c r="EF7" s="67"/>
      <c r="EG7" s="69" t="s">
        <v>49</v>
      </c>
      <c r="EH7" s="64" t="s">
        <v>48</v>
      </c>
      <c r="EI7" s="66" t="s">
        <v>64</v>
      </c>
      <c r="EJ7" s="67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55.2" customHeight="1">
      <c r="A8" s="163"/>
      <c r="B8" s="166"/>
      <c r="C8" s="169"/>
      <c r="D8" s="171"/>
      <c r="E8" s="65"/>
      <c r="F8" s="46" t="s">
        <v>65</v>
      </c>
      <c r="G8" s="12" t="s">
        <v>68</v>
      </c>
      <c r="H8" s="47" t="s">
        <v>66</v>
      </c>
      <c r="I8" s="12" t="s">
        <v>50</v>
      </c>
      <c r="J8" s="65"/>
      <c r="K8" s="46" t="s">
        <v>65</v>
      </c>
      <c r="L8" s="12" t="str">
        <f>G8</f>
        <v xml:space="preserve">   փաստ,             8 ամիս                 </v>
      </c>
      <c r="M8" s="47" t="s">
        <v>66</v>
      </c>
      <c r="N8" s="12" t="s">
        <v>50</v>
      </c>
      <c r="O8" s="65"/>
      <c r="P8" s="46" t="s">
        <v>65</v>
      </c>
      <c r="Q8" s="12" t="str">
        <f>G8</f>
        <v xml:space="preserve">   փաստ,             8 ամիս                 </v>
      </c>
      <c r="R8" s="47" t="s">
        <v>66</v>
      </c>
      <c r="S8" s="12" t="s">
        <v>50</v>
      </c>
      <c r="T8" s="65"/>
      <c r="U8" s="46" t="s">
        <v>65</v>
      </c>
      <c r="V8" s="12" t="str">
        <f>G8</f>
        <v xml:space="preserve">   փաստ,             8 ամիս                 </v>
      </c>
      <c r="W8" s="47" t="s">
        <v>66</v>
      </c>
      <c r="X8" s="12" t="s">
        <v>50</v>
      </c>
      <c r="Y8" s="65"/>
      <c r="Z8" s="46" t="s">
        <v>65</v>
      </c>
      <c r="AA8" s="12" t="str">
        <f>G8</f>
        <v xml:space="preserve">   փաստ,             8 ամիս                 </v>
      </c>
      <c r="AB8" s="47" t="s">
        <v>66</v>
      </c>
      <c r="AC8" s="12" t="s">
        <v>50</v>
      </c>
      <c r="AD8" s="65"/>
      <c r="AE8" s="46" t="s">
        <v>65</v>
      </c>
      <c r="AF8" s="12" t="str">
        <f>G8</f>
        <v xml:space="preserve">   փաստ,             8 ամիս                 </v>
      </c>
      <c r="AG8" s="47" t="s">
        <v>66</v>
      </c>
      <c r="AH8" s="12" t="s">
        <v>50</v>
      </c>
      <c r="AI8" s="65"/>
      <c r="AJ8" s="46" t="s">
        <v>65</v>
      </c>
      <c r="AK8" s="12" t="str">
        <f>G8</f>
        <v xml:space="preserve">   փաստ,             8 ամիս                 </v>
      </c>
      <c r="AL8" s="47" t="s">
        <v>66</v>
      </c>
      <c r="AM8" s="12" t="s">
        <v>50</v>
      </c>
      <c r="AN8" s="65"/>
      <c r="AO8" s="46" t="s">
        <v>65</v>
      </c>
      <c r="AP8" s="12" t="str">
        <f>G8</f>
        <v xml:space="preserve">   փաստ,             8 ամիս                 </v>
      </c>
      <c r="AQ8" s="12" t="s">
        <v>66</v>
      </c>
      <c r="AR8" s="12" t="s">
        <v>50</v>
      </c>
      <c r="AS8" s="65"/>
      <c r="AT8" s="46" t="s">
        <v>65</v>
      </c>
      <c r="AU8" s="12" t="str">
        <f>G8</f>
        <v xml:space="preserve">   փաստ,             8 ամիս                 </v>
      </c>
      <c r="AV8" s="47" t="s">
        <v>66</v>
      </c>
      <c r="AW8" s="12" t="s">
        <v>50</v>
      </c>
      <c r="AX8" s="65"/>
      <c r="AY8" s="46" t="s">
        <v>65</v>
      </c>
      <c r="AZ8" s="12" t="str">
        <f>G8</f>
        <v xml:space="preserve">   փաստ,             8 ամիս                 </v>
      </c>
      <c r="BA8" s="65"/>
      <c r="BB8" s="46" t="s">
        <v>65</v>
      </c>
      <c r="BC8" s="12" t="str">
        <f>G8</f>
        <v xml:space="preserve">   փաստ,             8 ամիս                 </v>
      </c>
      <c r="BD8" s="65"/>
      <c r="BE8" s="46" t="s">
        <v>65</v>
      </c>
      <c r="BF8" s="12" t="str">
        <f>G8</f>
        <v xml:space="preserve">   փաստ,             8 ամիս                 </v>
      </c>
      <c r="BG8" s="65"/>
      <c r="BH8" s="46" t="s">
        <v>65</v>
      </c>
      <c r="BI8" s="12" t="str">
        <f>G8</f>
        <v xml:space="preserve">   փաստ,             8 ամիս                 </v>
      </c>
      <c r="BJ8" s="65"/>
      <c r="BK8" s="46" t="s">
        <v>65</v>
      </c>
      <c r="BL8" s="12" t="str">
        <f>G8</f>
        <v xml:space="preserve">   փաստ,             8 ամիս                 </v>
      </c>
      <c r="BM8" s="65"/>
      <c r="BN8" s="46" t="s">
        <v>65</v>
      </c>
      <c r="BO8" s="12" t="str">
        <f>G8</f>
        <v xml:space="preserve">   փաստ,             8 ամիս                 </v>
      </c>
      <c r="BP8" s="65"/>
      <c r="BQ8" s="46" t="s">
        <v>65</v>
      </c>
      <c r="BR8" s="12" t="str">
        <f>G8</f>
        <v xml:space="preserve">   փաստ,             8 ամիս                 </v>
      </c>
      <c r="BS8" s="65"/>
      <c r="BT8" s="46" t="s">
        <v>65</v>
      </c>
      <c r="BU8" s="12" t="str">
        <f>G8</f>
        <v xml:space="preserve">   փաստ,             8 ամիս                 </v>
      </c>
      <c r="BV8" s="47" t="s">
        <v>66</v>
      </c>
      <c r="BW8" s="12" t="s">
        <v>50</v>
      </c>
      <c r="BX8" s="65"/>
      <c r="BY8" s="46" t="s">
        <v>65</v>
      </c>
      <c r="BZ8" s="12" t="str">
        <f>G8</f>
        <v xml:space="preserve">   փաստ,             8 ամիս                 </v>
      </c>
      <c r="CA8" s="65"/>
      <c r="CB8" s="46" t="s">
        <v>65</v>
      </c>
      <c r="CC8" s="12" t="str">
        <f>G8</f>
        <v xml:space="preserve">   փաստ,             8 ամիս                 </v>
      </c>
      <c r="CD8" s="65"/>
      <c r="CE8" s="46" t="s">
        <v>65</v>
      </c>
      <c r="CF8" s="12" t="str">
        <f>G8</f>
        <v xml:space="preserve">   փաստ,             8 ամիս                 </v>
      </c>
      <c r="CG8" s="65"/>
      <c r="CH8" s="46" t="s">
        <v>65</v>
      </c>
      <c r="CI8" s="12" t="str">
        <f>G8</f>
        <v xml:space="preserve">   փաստ,             8 ամիս                 </v>
      </c>
      <c r="CJ8" s="65"/>
      <c r="CK8" s="46" t="s">
        <v>65</v>
      </c>
      <c r="CL8" s="12" t="str">
        <f>G8</f>
        <v xml:space="preserve">   փաստ,             8 ամիս                 </v>
      </c>
      <c r="CM8" s="65"/>
      <c r="CN8" s="46" t="s">
        <v>65</v>
      </c>
      <c r="CO8" s="12" t="str">
        <f>G8</f>
        <v xml:space="preserve">   փաստ,             8 ամիս                 </v>
      </c>
      <c r="CP8" s="65"/>
      <c r="CQ8" s="46" t="s">
        <v>65</v>
      </c>
      <c r="CR8" s="12" t="str">
        <f>G8</f>
        <v xml:space="preserve">   փաստ,             8 ամիս                 </v>
      </c>
      <c r="CS8" s="65"/>
      <c r="CT8" s="46" t="s">
        <v>65</v>
      </c>
      <c r="CU8" s="12" t="str">
        <f>G8</f>
        <v xml:space="preserve">   փաստ,             8 ամիս                 </v>
      </c>
      <c r="CV8" s="65"/>
      <c r="CW8" s="46" t="s">
        <v>65</v>
      </c>
      <c r="CX8" s="12" t="str">
        <f>G8</f>
        <v xml:space="preserve">   փաստ,             8 ամիս                 </v>
      </c>
      <c r="CY8" s="65"/>
      <c r="CZ8" s="46" t="s">
        <v>65</v>
      </c>
      <c r="DA8" s="12" t="str">
        <f>G8</f>
        <v xml:space="preserve">   փաստ,             8 ամիս                 </v>
      </c>
      <c r="DB8" s="65"/>
      <c r="DC8" s="46" t="s">
        <v>65</v>
      </c>
      <c r="DD8" s="12" t="str">
        <f>G8</f>
        <v xml:space="preserve">   փաստ,             8 ամիս                 </v>
      </c>
      <c r="DE8" s="65"/>
      <c r="DF8" s="46" t="s">
        <v>65</v>
      </c>
      <c r="DG8" s="12" t="str">
        <f>G8</f>
        <v xml:space="preserve">   փաստ,             8 ամիս                 </v>
      </c>
      <c r="DH8" s="65"/>
      <c r="DI8" s="46" t="s">
        <v>65</v>
      </c>
      <c r="DJ8" s="12" t="str">
        <f>G8</f>
        <v xml:space="preserve">   փաստ,             8 ամիս                 </v>
      </c>
      <c r="DK8" s="68"/>
      <c r="DL8" s="65"/>
      <c r="DM8" s="46" t="s">
        <v>65</v>
      </c>
      <c r="DN8" s="12" t="str">
        <f>G8</f>
        <v xml:space="preserve">   փաստ,             8 ամիս                 </v>
      </c>
      <c r="DO8" s="65"/>
      <c r="DP8" s="46" t="s">
        <v>65</v>
      </c>
      <c r="DQ8" s="12" t="str">
        <f>G8</f>
        <v xml:space="preserve">   փաստ,             8 ամիս                 </v>
      </c>
      <c r="DR8" s="65"/>
      <c r="DS8" s="46" t="s">
        <v>65</v>
      </c>
      <c r="DT8" s="12" t="str">
        <f>G8</f>
        <v xml:space="preserve">   փաստ,             8 ամիս                 </v>
      </c>
      <c r="DU8" s="65"/>
      <c r="DV8" s="46" t="s">
        <v>65</v>
      </c>
      <c r="DW8" s="12" t="str">
        <f>G8</f>
        <v xml:space="preserve">   փաստ,             8 ամիս                 </v>
      </c>
      <c r="DX8" s="65"/>
      <c r="DY8" s="46" t="s">
        <v>65</v>
      </c>
      <c r="DZ8" s="12" t="str">
        <f>G8</f>
        <v xml:space="preserve">   փաստ,             8 ամիս                 </v>
      </c>
      <c r="EA8" s="65"/>
      <c r="EB8" s="46" t="s">
        <v>65</v>
      </c>
      <c r="EC8" s="12" t="str">
        <f>G8</f>
        <v xml:space="preserve">   փաստ,             8 ամիս                 </v>
      </c>
      <c r="ED8" s="65"/>
      <c r="EE8" s="46" t="s">
        <v>65</v>
      </c>
      <c r="EF8" s="12" t="str">
        <f>G8</f>
        <v xml:space="preserve">   փաստ,             8 ամիս                 </v>
      </c>
      <c r="EG8" s="69"/>
      <c r="EH8" s="65"/>
      <c r="EI8" s="46" t="s">
        <v>65</v>
      </c>
      <c r="EJ8" s="12" t="str">
        <f>G8</f>
        <v xml:space="preserve">   փաստ,             8 ամիս                 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ht="18">
      <c r="A9" s="15"/>
      <c r="B9" s="43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ht="18">
      <c r="A10" s="22">
        <v>1</v>
      </c>
      <c r="B10" s="60" t="s">
        <v>57</v>
      </c>
      <c r="C10" s="23">
        <v>265570</v>
      </c>
      <c r="D10" s="24">
        <v>16578.599999999999</v>
      </c>
      <c r="E10" s="25">
        <f>DL10+EH10-ED10</f>
        <v>2457791</v>
      </c>
      <c r="F10" s="25">
        <f>DM10+EI10-EE10</f>
        <v>1814214.9000000001</v>
      </c>
      <c r="G10" s="26">
        <f t="shared" ref="G10:G17" si="0">DN10+EJ10-EF10</f>
        <v>1748815.7</v>
      </c>
      <c r="H10" s="26">
        <f t="shared" ref="H10:H17" si="1">G10/F10*100</f>
        <v>96.39517898348204</v>
      </c>
      <c r="I10" s="26">
        <f t="shared" ref="I10:I17" si="2">G10/E10*100</f>
        <v>71.153963050560449</v>
      </c>
      <c r="J10" s="26">
        <f>T10+Y10+AI10+AN10+AS10+AX10+BP10+BX10+CA10+CD10+CG10+CJ10+CP10+CS10+CY10+DB10+DH10+AD10</f>
        <v>1117215.3999999999</v>
      </c>
      <c r="K10" s="26">
        <f>U10+Z10+AJ10+AO10+AT10+AY10+BQ10+BY10+CB10+CE10+CH10+CK10+CQ10+CT10+CZ10+DC10+DI10+AE10</f>
        <v>777527.3</v>
      </c>
      <c r="L10" s="26">
        <f>V10+AA10+AK10+AP10+AU10+AZ10+BR10+BZ10+CC10+CF10+CI10+CL10+CR10+CU10+DA10+DD10+DJ10+AF10</f>
        <v>874153.5</v>
      </c>
      <c r="M10" s="26">
        <f>L10/K10*100</f>
        <v>112.42737071740116</v>
      </c>
      <c r="N10" s="26">
        <f>L10/J10*100</f>
        <v>78.243953672675843</v>
      </c>
      <c r="O10" s="26">
        <f>T10+Y10+AD10</f>
        <v>120000</v>
      </c>
      <c r="P10" s="26">
        <f>U10+Z10+AE10</f>
        <v>104500</v>
      </c>
      <c r="Q10" s="26">
        <f>V10+AA10+AF10</f>
        <v>116017.2</v>
      </c>
      <c r="R10" s="26">
        <f>Q10/P10*100</f>
        <v>111.02124401913875</v>
      </c>
      <c r="S10" s="23">
        <f>Q10/O10*100</f>
        <v>96.680999999999997</v>
      </c>
      <c r="T10" s="27">
        <v>15000</v>
      </c>
      <c r="U10" s="27">
        <v>12000</v>
      </c>
      <c r="V10" s="26">
        <v>11705.4</v>
      </c>
      <c r="W10" s="26">
        <f>V10/U10*100</f>
        <v>97.544999999999987</v>
      </c>
      <c r="X10" s="23">
        <f>V10/T10*100</f>
        <v>78.036000000000001</v>
      </c>
      <c r="Y10" s="28">
        <v>15000</v>
      </c>
      <c r="Z10" s="28">
        <v>15000</v>
      </c>
      <c r="AA10" s="26">
        <v>30335.599999999999</v>
      </c>
      <c r="AB10" s="26">
        <f>AA10/Z10*100</f>
        <v>202.23733333333334</v>
      </c>
      <c r="AC10" s="23">
        <f>AA10/Y10*100</f>
        <v>202.23733333333334</v>
      </c>
      <c r="AD10" s="23">
        <v>90000</v>
      </c>
      <c r="AE10" s="23">
        <v>77500</v>
      </c>
      <c r="AF10" s="26">
        <v>73976.2</v>
      </c>
      <c r="AG10" s="26">
        <f>AF10/AE10*100</f>
        <v>95.453161290322569</v>
      </c>
      <c r="AH10" s="23">
        <f>AF10/AD10*100</f>
        <v>82.195777777777778</v>
      </c>
      <c r="AI10" s="27">
        <v>410000</v>
      </c>
      <c r="AJ10" s="27">
        <v>258900</v>
      </c>
      <c r="AK10" s="26">
        <v>285782.2</v>
      </c>
      <c r="AL10" s="26">
        <f>AK10/AJ10*100</f>
        <v>110.38323677095406</v>
      </c>
      <c r="AM10" s="23">
        <f>AK10/AI10*100</f>
        <v>69.702975609756095</v>
      </c>
      <c r="AN10" s="27">
        <v>99805.4</v>
      </c>
      <c r="AO10" s="27">
        <v>79388.5</v>
      </c>
      <c r="AP10" s="26">
        <v>123041.1</v>
      </c>
      <c r="AQ10" s="26">
        <f>AP10/AO10*100</f>
        <v>154.98604961675809</v>
      </c>
      <c r="AR10" s="23">
        <f>AP10/AN10*100</f>
        <v>123.28100483540972</v>
      </c>
      <c r="AS10" s="29">
        <v>34000</v>
      </c>
      <c r="AT10" s="29">
        <v>25500</v>
      </c>
      <c r="AU10" s="26">
        <v>34383.4</v>
      </c>
      <c r="AV10" s="26">
        <f>AU10/AT10*100</f>
        <v>134.83686274509805</v>
      </c>
      <c r="AW10" s="23">
        <f>AU10/AS10*100</f>
        <v>101.12764705882353</v>
      </c>
      <c r="AX10" s="28">
        <v>0</v>
      </c>
      <c r="AY10" s="28">
        <v>0</v>
      </c>
      <c r="AZ10" s="23">
        <v>0</v>
      </c>
      <c r="BA10" s="23">
        <v>0</v>
      </c>
      <c r="BB10" s="23">
        <v>0</v>
      </c>
      <c r="BC10" s="23">
        <v>0</v>
      </c>
      <c r="BD10" s="23">
        <v>1206504.2</v>
      </c>
      <c r="BE10" s="23">
        <v>904878.1</v>
      </c>
      <c r="BF10" s="23">
        <v>804336.2</v>
      </c>
      <c r="BG10" s="30">
        <v>0</v>
      </c>
      <c r="BH10" s="30">
        <v>0</v>
      </c>
      <c r="BI10" s="30">
        <v>0</v>
      </c>
      <c r="BJ10" s="53">
        <v>3050.4</v>
      </c>
      <c r="BK10" s="31">
        <v>2287.8000000000002</v>
      </c>
      <c r="BL10" s="23">
        <v>1794.4</v>
      </c>
      <c r="BM10" s="23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6">
        <f t="shared" ref="BS10:BU17" si="3">BX10+CA10+CD10+CG10</f>
        <v>35993</v>
      </c>
      <c r="BT10" s="26">
        <f t="shared" si="3"/>
        <v>27000</v>
      </c>
      <c r="BU10" s="26">
        <f t="shared" si="3"/>
        <v>31974.799999999999</v>
      </c>
      <c r="BV10" s="26">
        <f>BU10/BT10*100</f>
        <v>118.42518518518519</v>
      </c>
      <c r="BW10" s="23">
        <f>BU10/BS10*100</f>
        <v>88.836162587169724</v>
      </c>
      <c r="BX10" s="27">
        <v>25993</v>
      </c>
      <c r="BY10" s="27">
        <v>19500</v>
      </c>
      <c r="BZ10" s="26">
        <v>19616.099999999999</v>
      </c>
      <c r="CA10" s="23">
        <v>0</v>
      </c>
      <c r="CB10" s="23">
        <v>0</v>
      </c>
      <c r="CC10" s="26">
        <v>0</v>
      </c>
      <c r="CD10" s="23">
        <v>0</v>
      </c>
      <c r="CE10" s="23">
        <v>0</v>
      </c>
      <c r="CF10" s="23">
        <v>0</v>
      </c>
      <c r="CG10" s="27">
        <v>10000</v>
      </c>
      <c r="CH10" s="27">
        <v>7500</v>
      </c>
      <c r="CI10" s="23">
        <v>12358.7</v>
      </c>
      <c r="CJ10" s="23">
        <v>0</v>
      </c>
      <c r="CK10" s="23">
        <v>0</v>
      </c>
      <c r="CL10" s="23">
        <v>0</v>
      </c>
      <c r="CM10" s="23">
        <v>5997</v>
      </c>
      <c r="CN10" s="23">
        <v>4497.7</v>
      </c>
      <c r="CO10" s="23">
        <v>3598.2</v>
      </c>
      <c r="CP10" s="27">
        <v>0</v>
      </c>
      <c r="CQ10" s="27">
        <v>0</v>
      </c>
      <c r="CR10" s="23">
        <v>0</v>
      </c>
      <c r="CS10" s="27">
        <v>400817</v>
      </c>
      <c r="CT10" s="27">
        <v>266013.8</v>
      </c>
      <c r="CU10" s="23">
        <v>236009.60000000001</v>
      </c>
      <c r="CV10" s="23">
        <v>203200</v>
      </c>
      <c r="CW10" s="23">
        <v>135075</v>
      </c>
      <c r="CX10" s="23">
        <v>114140.3</v>
      </c>
      <c r="CY10" s="27">
        <v>13600</v>
      </c>
      <c r="CZ10" s="27">
        <v>13600</v>
      </c>
      <c r="DA10" s="23">
        <v>43103.6</v>
      </c>
      <c r="DB10" s="23">
        <v>1500</v>
      </c>
      <c r="DC10" s="23">
        <v>1125</v>
      </c>
      <c r="DD10" s="23">
        <v>1330.5</v>
      </c>
      <c r="DE10" s="23">
        <v>0</v>
      </c>
      <c r="DF10" s="23">
        <v>0</v>
      </c>
      <c r="DG10" s="23">
        <v>0</v>
      </c>
      <c r="DH10" s="23">
        <v>1500</v>
      </c>
      <c r="DI10" s="23">
        <v>1500</v>
      </c>
      <c r="DJ10" s="26">
        <v>2511.1</v>
      </c>
      <c r="DK10" s="26"/>
      <c r="DL10" s="26">
        <f>T10+Y10+AI10+AN10+AS10+AX10+BA10+BD10+BG10+BJ10+BM10+BP10+BX10+CA10+CD10+CG10+CJ10+CM10+CP10+CS10+CY10+DB10+DE10+DH10+AD10</f>
        <v>2332767</v>
      </c>
      <c r="DM10" s="26">
        <f>U10+Z10+AJ10+AO10+AT10+AY10+BB10+BE10+BH10+BK10+BN10+BQ10+BY10+CB10+CE10+CH10+CK10+CN10+CQ10+CT10+CZ10+DC10+DF10+DI10+AE10</f>
        <v>1689190.9000000001</v>
      </c>
      <c r="DN10" s="26">
        <f>V10+AA10+AK10+AP10+AU10+AZ10+BC10+BF10+BI10+BL10+BO10+BR10+BZ10+CC10+CF10+CI10+CL10+CO10+CR10+CU10+DA10+DD10+DG10+DJ10+DK10+AF10</f>
        <v>1683882.3</v>
      </c>
      <c r="DO10" s="23">
        <v>0</v>
      </c>
      <c r="DP10" s="23">
        <v>0</v>
      </c>
      <c r="DQ10" s="23">
        <v>0</v>
      </c>
      <c r="DR10" s="57">
        <v>125024</v>
      </c>
      <c r="DS10" s="23">
        <v>125024</v>
      </c>
      <c r="DT10" s="23">
        <v>64933.4</v>
      </c>
      <c r="DU10" s="23">
        <v>0</v>
      </c>
      <c r="DV10" s="23">
        <v>0</v>
      </c>
      <c r="DW10" s="23">
        <v>0</v>
      </c>
      <c r="DX10" s="23">
        <v>0</v>
      </c>
      <c r="DY10" s="23">
        <v>0</v>
      </c>
      <c r="DZ10" s="23">
        <v>0</v>
      </c>
      <c r="EA10" s="23">
        <v>0</v>
      </c>
      <c r="EB10" s="23">
        <v>0</v>
      </c>
      <c r="EC10" s="23">
        <v>0</v>
      </c>
      <c r="ED10" s="23">
        <v>0</v>
      </c>
      <c r="EE10" s="23">
        <v>0</v>
      </c>
      <c r="EF10" s="26">
        <v>0</v>
      </c>
      <c r="EG10" s="26"/>
      <c r="EH10" s="26">
        <f t="shared" ref="EH10:EI17" si="4">DO10+DR10+DU10+DX10+EA10+ED10</f>
        <v>125024</v>
      </c>
      <c r="EI10" s="26">
        <f t="shared" si="4"/>
        <v>125024</v>
      </c>
      <c r="EJ10" s="26">
        <f t="shared" ref="EJ10:EJ17" si="5">DQ10+DT10+DW10+DZ10+EC10+EF10+EG10</f>
        <v>64933.4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ht="18">
      <c r="A11" s="22">
        <v>2</v>
      </c>
      <c r="B11" s="60" t="s">
        <v>58</v>
      </c>
      <c r="C11" s="23">
        <v>625197.4</v>
      </c>
      <c r="D11" s="34">
        <v>5726.6</v>
      </c>
      <c r="E11" s="25">
        <f t="shared" ref="E11:F17" si="6">DL11+EH11-ED11</f>
        <v>1470805.1</v>
      </c>
      <c r="F11" s="25">
        <f t="shared" si="6"/>
        <v>1072669.6000000001</v>
      </c>
      <c r="G11" s="26">
        <f t="shared" si="0"/>
        <v>872379.1</v>
      </c>
      <c r="H11" s="26">
        <f t="shared" si="1"/>
        <v>81.327847829378214</v>
      </c>
      <c r="I11" s="26">
        <f t="shared" si="2"/>
        <v>59.313032025793213</v>
      </c>
      <c r="J11" s="26">
        <f t="shared" ref="J11:L17" si="7">T11+Y11+AI11+AN11+AS11+AX11+BP11+BX11+CA11+CD11+CG11+CJ11+CP11+CS11+CY11+DB11+DH11+AD11</f>
        <v>388166.40000000002</v>
      </c>
      <c r="K11" s="26">
        <f t="shared" si="7"/>
        <v>271716.40000000002</v>
      </c>
      <c r="L11" s="26">
        <f t="shared" si="7"/>
        <v>278649.59999999998</v>
      </c>
      <c r="M11" s="26">
        <f t="shared" ref="M11:M17" si="8">L11/K11*100</f>
        <v>102.55163103883311</v>
      </c>
      <c r="N11" s="26">
        <f t="shared" ref="N11:N17" si="9">L11/J11*100</f>
        <v>71.786120591581337</v>
      </c>
      <c r="O11" s="26">
        <f t="shared" ref="O11:Q17" si="10">T11+Y11+AD11</f>
        <v>122798.9</v>
      </c>
      <c r="P11" s="26">
        <f t="shared" si="10"/>
        <v>85959.3</v>
      </c>
      <c r="Q11" s="26">
        <f t="shared" si="10"/>
        <v>61985.4</v>
      </c>
      <c r="R11" s="26">
        <f t="shared" ref="R11:R17" si="11">Q11/P11*100</f>
        <v>72.110173070278606</v>
      </c>
      <c r="S11" s="23">
        <f t="shared" ref="S11:S17" si="12">Q11/O11*100</f>
        <v>50.477162254710748</v>
      </c>
      <c r="T11" s="27">
        <v>2138.3000000000002</v>
      </c>
      <c r="U11" s="27">
        <v>1497</v>
      </c>
      <c r="V11" s="26">
        <v>3467.3</v>
      </c>
      <c r="W11" s="26">
        <f t="shared" ref="W11:W17" si="13">V11/U11*100</f>
        <v>231.61656646626591</v>
      </c>
      <c r="X11" s="23">
        <f t="shared" ref="X11:X18" si="14">V11/T11*100</f>
        <v>162.15217696300797</v>
      </c>
      <c r="Y11" s="28">
        <v>14428.7</v>
      </c>
      <c r="Z11" s="28">
        <v>10100</v>
      </c>
      <c r="AA11" s="26">
        <v>12526.3</v>
      </c>
      <c r="AB11" s="26">
        <f t="shared" ref="AB11:AB17" si="15">AA11/Z11*100</f>
        <v>124.02277227722772</v>
      </c>
      <c r="AC11" s="23">
        <f t="shared" ref="AC11:AC17" si="16">AA11/Y11*100</f>
        <v>86.815166993561434</v>
      </c>
      <c r="AD11" s="23">
        <v>106231.9</v>
      </c>
      <c r="AE11" s="23">
        <v>74362.3</v>
      </c>
      <c r="AF11" s="23">
        <v>45991.8</v>
      </c>
      <c r="AG11" s="26">
        <f t="shared" ref="AG11:AG18" si="17">AF11/AE11*100</f>
        <v>61.848275268516439</v>
      </c>
      <c r="AH11" s="23">
        <f t="shared" ref="AH11:AH18" si="18">AF11/AD11*100</f>
        <v>43.293775221943697</v>
      </c>
      <c r="AI11" s="27">
        <v>172032.5</v>
      </c>
      <c r="AJ11" s="27">
        <v>120422.7</v>
      </c>
      <c r="AK11" s="26">
        <v>96953</v>
      </c>
      <c r="AL11" s="26">
        <f t="shared" ref="AL11:AL17" si="19">AK11/AJ11*100</f>
        <v>80.510568190216631</v>
      </c>
      <c r="AM11" s="23">
        <f t="shared" ref="AM11:AM17" si="20">AK11/AI11*100</f>
        <v>56.357374333338171</v>
      </c>
      <c r="AN11" s="27">
        <v>9363.6</v>
      </c>
      <c r="AO11" s="27">
        <v>6554.5</v>
      </c>
      <c r="AP11" s="26">
        <v>8832.4</v>
      </c>
      <c r="AQ11" s="26">
        <f t="shared" ref="AQ11:AQ17" si="21">AP11/AO11*100</f>
        <v>134.75322297658096</v>
      </c>
      <c r="AR11" s="23">
        <f t="shared" ref="AR11:AR17" si="22">AP11/AN11*100</f>
        <v>94.326968260070913</v>
      </c>
      <c r="AS11" s="29">
        <v>0</v>
      </c>
      <c r="AT11" s="29">
        <v>0</v>
      </c>
      <c r="AU11" s="26">
        <v>0</v>
      </c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862121.6</v>
      </c>
      <c r="BE11" s="23">
        <v>646591.19999999995</v>
      </c>
      <c r="BF11" s="23">
        <v>574747.69999999995</v>
      </c>
      <c r="BG11" s="30">
        <v>0</v>
      </c>
      <c r="BH11" s="30">
        <v>0</v>
      </c>
      <c r="BI11" s="30">
        <v>0</v>
      </c>
      <c r="BJ11" s="54">
        <v>0</v>
      </c>
      <c r="BK11" s="31">
        <v>0</v>
      </c>
      <c r="BL11" s="23">
        <v>384.6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6">
        <f t="shared" si="3"/>
        <v>14607.8</v>
      </c>
      <c r="BT11" s="26">
        <f t="shared" si="3"/>
        <v>10225.4</v>
      </c>
      <c r="BU11" s="26">
        <f t="shared" si="3"/>
        <v>8143.0999999999995</v>
      </c>
      <c r="BV11" s="26">
        <f t="shared" ref="BV11:BV17" si="25">BU11/BT11*100</f>
        <v>79.636004459483246</v>
      </c>
      <c r="BW11" s="23">
        <f t="shared" ref="BW11:BW17" si="26">BU11/BS11*100</f>
        <v>55.744876025137259</v>
      </c>
      <c r="BX11" s="27">
        <v>11067.8</v>
      </c>
      <c r="BY11" s="27">
        <v>7747.4</v>
      </c>
      <c r="BZ11" s="26">
        <v>3876.7</v>
      </c>
      <c r="CA11" s="23">
        <v>0</v>
      </c>
      <c r="CB11" s="23">
        <v>0</v>
      </c>
      <c r="CC11" s="61">
        <v>511.4</v>
      </c>
      <c r="CD11" s="23">
        <v>0</v>
      </c>
      <c r="CE11" s="23">
        <v>0</v>
      </c>
      <c r="CF11" s="23">
        <v>0</v>
      </c>
      <c r="CG11" s="27">
        <v>3540</v>
      </c>
      <c r="CH11" s="27">
        <v>2478</v>
      </c>
      <c r="CI11" s="23">
        <v>3755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7">
        <v>0</v>
      </c>
      <c r="CQ11" s="27">
        <v>0</v>
      </c>
      <c r="CR11" s="23">
        <v>0</v>
      </c>
      <c r="CS11" s="27">
        <v>68863.600000000006</v>
      </c>
      <c r="CT11" s="27">
        <v>48204.5</v>
      </c>
      <c r="CU11" s="23">
        <v>57390.8</v>
      </c>
      <c r="CV11" s="23">
        <v>24163.599999999999</v>
      </c>
      <c r="CW11" s="23">
        <v>16914.5</v>
      </c>
      <c r="CX11" s="23">
        <v>20644.5</v>
      </c>
      <c r="CY11" s="27">
        <v>0</v>
      </c>
      <c r="CZ11" s="27">
        <v>0</v>
      </c>
      <c r="DA11" s="23">
        <v>592.6</v>
      </c>
      <c r="DB11" s="23">
        <v>0</v>
      </c>
      <c r="DC11" s="23">
        <v>0</v>
      </c>
      <c r="DD11" s="23">
        <v>1948.9</v>
      </c>
      <c r="DE11" s="23">
        <v>0</v>
      </c>
      <c r="DF11" s="23">
        <v>0</v>
      </c>
      <c r="DG11" s="23">
        <v>0</v>
      </c>
      <c r="DH11" s="23">
        <v>500</v>
      </c>
      <c r="DI11" s="23">
        <v>350</v>
      </c>
      <c r="DJ11" s="26">
        <v>42803.4</v>
      </c>
      <c r="DK11" s="26"/>
      <c r="DL11" s="26">
        <f t="shared" ref="DL11:DM17" si="27">T11+Y11+AI11+AN11+AS11+AX11+BA11+BD11+BG11+BJ11+BM11+BP11+BX11+CA11+CD11+CG11+CJ11+CM11+CP11+CS11+CY11+DB11+DE11+DH11+AD11</f>
        <v>1250288</v>
      </c>
      <c r="DM11" s="26">
        <f t="shared" si="27"/>
        <v>918307.6</v>
      </c>
      <c r="DN11" s="26">
        <f t="shared" ref="DN11:DN16" si="28">V11+AA11+AK11+AP11+AU11+AZ11+BC11+BF11+BI11+BL11+BO11+BR11+BZ11+CC11+CF11+CI11+CL11+CO11+CR11+CU11+DA11+DD11+DG11+DJ11+DK11+AF11</f>
        <v>853781.9</v>
      </c>
      <c r="DO11" s="23">
        <v>0</v>
      </c>
      <c r="DP11" s="23">
        <v>0</v>
      </c>
      <c r="DQ11" s="23">
        <v>0</v>
      </c>
      <c r="DR11" s="57">
        <v>220517.1</v>
      </c>
      <c r="DS11" s="23">
        <v>154362</v>
      </c>
      <c r="DT11" s="23">
        <v>18597.2</v>
      </c>
      <c r="DU11" s="23">
        <v>0</v>
      </c>
      <c r="DV11" s="23">
        <v>0</v>
      </c>
      <c r="DW11" s="23">
        <v>0</v>
      </c>
      <c r="DX11" s="23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>
        <v>52000</v>
      </c>
      <c r="EE11" s="23">
        <v>52000</v>
      </c>
      <c r="EF11" s="26">
        <v>0</v>
      </c>
      <c r="EG11" s="26"/>
      <c r="EH11" s="26">
        <f t="shared" si="4"/>
        <v>272517.09999999998</v>
      </c>
      <c r="EI11" s="26">
        <f t="shared" si="4"/>
        <v>206362</v>
      </c>
      <c r="EJ11" s="26">
        <f t="shared" si="5"/>
        <v>18597.2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ht="18">
      <c r="A12" s="22">
        <v>3</v>
      </c>
      <c r="B12" s="60" t="s">
        <v>59</v>
      </c>
      <c r="C12" s="23">
        <v>164098.20000000001</v>
      </c>
      <c r="D12" s="34">
        <v>0</v>
      </c>
      <c r="E12" s="25">
        <f t="shared" si="6"/>
        <v>1438873.5999999999</v>
      </c>
      <c r="F12" s="25">
        <f t="shared" si="6"/>
        <v>1101718.4000000001</v>
      </c>
      <c r="G12" s="26">
        <f t="shared" si="0"/>
        <v>1034667.243</v>
      </c>
      <c r="H12" s="26">
        <f t="shared" si="1"/>
        <v>93.913947792829816</v>
      </c>
      <c r="I12" s="26">
        <f t="shared" si="2"/>
        <v>71.908140020082385</v>
      </c>
      <c r="J12" s="26">
        <f t="shared" si="7"/>
        <v>396430</v>
      </c>
      <c r="K12" s="26">
        <f t="shared" si="7"/>
        <v>297322</v>
      </c>
      <c r="L12" s="26">
        <f t="shared" si="7"/>
        <v>309619.81099999999</v>
      </c>
      <c r="M12" s="26">
        <f t="shared" si="8"/>
        <v>104.13619274725718</v>
      </c>
      <c r="N12" s="26">
        <f t="shared" si="9"/>
        <v>78.102013217970381</v>
      </c>
      <c r="O12" s="26">
        <f t="shared" si="10"/>
        <v>145000</v>
      </c>
      <c r="P12" s="26">
        <f t="shared" si="10"/>
        <v>108750</v>
      </c>
      <c r="Q12" s="26">
        <f t="shared" si="10"/>
        <v>94548.212</v>
      </c>
      <c r="R12" s="26">
        <f t="shared" si="11"/>
        <v>86.940884597701157</v>
      </c>
      <c r="S12" s="23">
        <f t="shared" si="12"/>
        <v>65.205663448275857</v>
      </c>
      <c r="T12" s="27">
        <v>2000</v>
      </c>
      <c r="U12" s="27">
        <v>1500</v>
      </c>
      <c r="V12" s="26">
        <v>1252.027</v>
      </c>
      <c r="W12" s="26">
        <f t="shared" si="13"/>
        <v>83.468466666666671</v>
      </c>
      <c r="X12" s="23">
        <f t="shared" si="14"/>
        <v>62.601349999999996</v>
      </c>
      <c r="Y12" s="35">
        <v>20000</v>
      </c>
      <c r="Z12" s="35">
        <v>15000</v>
      </c>
      <c r="AA12" s="26">
        <v>26245.081999999999</v>
      </c>
      <c r="AB12" s="26">
        <f t="shared" si="15"/>
        <v>174.96721333333332</v>
      </c>
      <c r="AC12" s="23">
        <f t="shared" si="16"/>
        <v>131.22540999999998</v>
      </c>
      <c r="AD12" s="23">
        <v>123000</v>
      </c>
      <c r="AE12" s="23">
        <v>92250</v>
      </c>
      <c r="AF12" s="23">
        <v>67051.103000000003</v>
      </c>
      <c r="AG12" s="26">
        <f t="shared" si="17"/>
        <v>72.684122493224933</v>
      </c>
      <c r="AH12" s="23">
        <f t="shared" si="18"/>
        <v>54.513091869918703</v>
      </c>
      <c r="AI12" s="27">
        <v>160000</v>
      </c>
      <c r="AJ12" s="27">
        <v>120000</v>
      </c>
      <c r="AK12" s="26">
        <v>97568.505000000005</v>
      </c>
      <c r="AL12" s="26">
        <f t="shared" si="19"/>
        <v>81.307087500000009</v>
      </c>
      <c r="AM12" s="23">
        <f t="shared" si="20"/>
        <v>60.980315625000003</v>
      </c>
      <c r="AN12" s="27">
        <v>8630</v>
      </c>
      <c r="AO12" s="27">
        <v>6472</v>
      </c>
      <c r="AP12" s="26">
        <v>15601.8</v>
      </c>
      <c r="AQ12" s="26">
        <f t="shared" si="21"/>
        <v>241.06613102595796</v>
      </c>
      <c r="AR12" s="23">
        <f t="shared" si="22"/>
        <v>180.78563151796058</v>
      </c>
      <c r="AS12" s="29">
        <v>0</v>
      </c>
      <c r="AT12" s="29">
        <v>0</v>
      </c>
      <c r="AU12" s="26">
        <v>0</v>
      </c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952188.7</v>
      </c>
      <c r="BE12" s="23">
        <v>714141.5</v>
      </c>
      <c r="BF12" s="23">
        <v>634792.53200000001</v>
      </c>
      <c r="BG12" s="30">
        <v>0</v>
      </c>
      <c r="BH12" s="30">
        <v>0</v>
      </c>
      <c r="BI12" s="30">
        <v>0</v>
      </c>
      <c r="BJ12" s="54">
        <v>0</v>
      </c>
      <c r="BK12" s="31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6">
        <f t="shared" si="3"/>
        <v>8000</v>
      </c>
      <c r="BT12" s="26">
        <f t="shared" si="3"/>
        <v>6000</v>
      </c>
      <c r="BU12" s="26">
        <f t="shared" si="3"/>
        <v>6612.2829999999994</v>
      </c>
      <c r="BV12" s="26">
        <f t="shared" si="25"/>
        <v>110.20471666666664</v>
      </c>
      <c r="BW12" s="23">
        <f t="shared" si="26"/>
        <v>82.653537499999999</v>
      </c>
      <c r="BX12" s="27">
        <v>5000</v>
      </c>
      <c r="BY12" s="27">
        <v>3750</v>
      </c>
      <c r="BZ12" s="26">
        <v>1468.8869999999999</v>
      </c>
      <c r="CA12" s="23">
        <v>0</v>
      </c>
      <c r="CB12" s="23">
        <v>0</v>
      </c>
      <c r="CC12" s="26">
        <v>1394.1959999999999</v>
      </c>
      <c r="CD12" s="23">
        <v>0</v>
      </c>
      <c r="CE12" s="23">
        <v>0</v>
      </c>
      <c r="CF12" s="23">
        <v>0</v>
      </c>
      <c r="CG12" s="27">
        <v>3000</v>
      </c>
      <c r="CH12" s="27">
        <v>2250</v>
      </c>
      <c r="CI12" s="23">
        <v>3749.2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7">
        <v>0</v>
      </c>
      <c r="CQ12" s="27">
        <v>0</v>
      </c>
      <c r="CR12" s="23">
        <v>0</v>
      </c>
      <c r="CS12" s="27">
        <v>68300</v>
      </c>
      <c r="CT12" s="27">
        <v>51225</v>
      </c>
      <c r="CU12" s="23">
        <v>49234.705999999998</v>
      </c>
      <c r="CV12" s="23">
        <v>28000</v>
      </c>
      <c r="CW12" s="23">
        <v>21000</v>
      </c>
      <c r="CX12" s="23">
        <v>21472.460999999999</v>
      </c>
      <c r="CY12" s="27">
        <v>5000</v>
      </c>
      <c r="CZ12" s="27">
        <v>3750</v>
      </c>
      <c r="DA12" s="23">
        <v>21614.165000000001</v>
      </c>
      <c r="DB12" s="23">
        <v>0</v>
      </c>
      <c r="DC12" s="23">
        <v>0</v>
      </c>
      <c r="DD12" s="23">
        <v>100</v>
      </c>
      <c r="DE12" s="23">
        <v>0</v>
      </c>
      <c r="DF12" s="23">
        <v>0</v>
      </c>
      <c r="DG12" s="23">
        <v>0</v>
      </c>
      <c r="DH12" s="23">
        <v>1500</v>
      </c>
      <c r="DI12" s="23">
        <v>1125</v>
      </c>
      <c r="DJ12" s="26">
        <v>24340.14</v>
      </c>
      <c r="DK12" s="26"/>
      <c r="DL12" s="26">
        <f t="shared" si="27"/>
        <v>1348618.7</v>
      </c>
      <c r="DM12" s="26">
        <f t="shared" si="27"/>
        <v>1011463.5</v>
      </c>
      <c r="DN12" s="26">
        <f t="shared" si="28"/>
        <v>944412.34299999999</v>
      </c>
      <c r="DO12" s="23">
        <v>0</v>
      </c>
      <c r="DP12" s="23">
        <v>0</v>
      </c>
      <c r="DQ12" s="23">
        <v>0</v>
      </c>
      <c r="DR12" s="57">
        <v>90254.9</v>
      </c>
      <c r="DS12" s="23">
        <v>90254.9</v>
      </c>
      <c r="DT12" s="23">
        <v>90254.9</v>
      </c>
      <c r="DU12" s="23">
        <v>0</v>
      </c>
      <c r="DV12" s="23">
        <v>0</v>
      </c>
      <c r="DW12" s="23">
        <v>0</v>
      </c>
      <c r="DX12" s="23">
        <v>0</v>
      </c>
      <c r="DY12" s="23">
        <v>0</v>
      </c>
      <c r="DZ12" s="23">
        <v>0</v>
      </c>
      <c r="EA12" s="23">
        <v>0</v>
      </c>
      <c r="EB12" s="23">
        <v>0</v>
      </c>
      <c r="EC12" s="23">
        <v>0</v>
      </c>
      <c r="ED12" s="23">
        <v>92153.7</v>
      </c>
      <c r="EE12" s="23">
        <v>92153.7</v>
      </c>
      <c r="EF12" s="23">
        <v>92153.7</v>
      </c>
      <c r="EG12" s="26"/>
      <c r="EH12" s="26">
        <f t="shared" si="4"/>
        <v>182408.59999999998</v>
      </c>
      <c r="EI12" s="26">
        <f t="shared" si="4"/>
        <v>182408.59999999998</v>
      </c>
      <c r="EJ12" s="26">
        <f t="shared" si="5"/>
        <v>182408.59999999998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ht="18">
      <c r="A13" s="22">
        <v>4</v>
      </c>
      <c r="B13" s="60" t="s">
        <v>60</v>
      </c>
      <c r="C13" s="23">
        <v>0</v>
      </c>
      <c r="D13" s="34">
        <v>0</v>
      </c>
      <c r="E13" s="25">
        <f t="shared" si="6"/>
        <v>1469999.9779999999</v>
      </c>
      <c r="F13" s="25">
        <f t="shared" si="6"/>
        <v>1102875.8080000002</v>
      </c>
      <c r="G13" s="26">
        <f t="shared" si="0"/>
        <v>912354.40000000014</v>
      </c>
      <c r="H13" s="26">
        <f t="shared" si="1"/>
        <v>82.725035165518833</v>
      </c>
      <c r="I13" s="26">
        <f t="shared" si="2"/>
        <v>62.064926098930883</v>
      </c>
      <c r="J13" s="26">
        <f t="shared" si="7"/>
        <v>703564.4</v>
      </c>
      <c r="K13" s="26">
        <f t="shared" si="7"/>
        <v>527673.30000000005</v>
      </c>
      <c r="L13" s="26">
        <f t="shared" si="7"/>
        <v>353786.2</v>
      </c>
      <c r="M13" s="26">
        <f t="shared" si="8"/>
        <v>67.046447110361655</v>
      </c>
      <c r="N13" s="26">
        <f t="shared" si="9"/>
        <v>50.284835332771237</v>
      </c>
      <c r="O13" s="26">
        <f t="shared" si="10"/>
        <v>175300</v>
      </c>
      <c r="P13" s="26">
        <f t="shared" si="10"/>
        <v>131475</v>
      </c>
      <c r="Q13" s="26">
        <f t="shared" si="10"/>
        <v>74121.7</v>
      </c>
      <c r="R13" s="26">
        <f t="shared" si="11"/>
        <v>56.377029853584325</v>
      </c>
      <c r="S13" s="23">
        <f t="shared" si="12"/>
        <v>42.282772390188242</v>
      </c>
      <c r="T13" s="27">
        <v>17300</v>
      </c>
      <c r="U13" s="27">
        <v>12975</v>
      </c>
      <c r="V13" s="26">
        <v>6383.4</v>
      </c>
      <c r="W13" s="26">
        <f t="shared" si="13"/>
        <v>49.197687861271675</v>
      </c>
      <c r="X13" s="23">
        <f t="shared" si="14"/>
        <v>36.898265895953756</v>
      </c>
      <c r="Y13" s="35">
        <v>20000</v>
      </c>
      <c r="Z13" s="35">
        <v>15000</v>
      </c>
      <c r="AA13" s="26">
        <v>10142.9</v>
      </c>
      <c r="AB13" s="26">
        <f t="shared" si="15"/>
        <v>67.61933333333333</v>
      </c>
      <c r="AC13" s="23">
        <f t="shared" si="16"/>
        <v>50.714499999999994</v>
      </c>
      <c r="AD13" s="23">
        <v>138000</v>
      </c>
      <c r="AE13" s="57">
        <v>103500</v>
      </c>
      <c r="AF13" s="23">
        <v>57595.4</v>
      </c>
      <c r="AG13" s="26">
        <f t="shared" si="17"/>
        <v>55.647729468599039</v>
      </c>
      <c r="AH13" s="23">
        <f t="shared" si="18"/>
        <v>41.735797101449279</v>
      </c>
      <c r="AI13" s="27">
        <v>246000</v>
      </c>
      <c r="AJ13" s="27">
        <v>184500</v>
      </c>
      <c r="AK13" s="26">
        <v>120260.3</v>
      </c>
      <c r="AL13" s="26">
        <f t="shared" si="19"/>
        <v>65.181734417344174</v>
      </c>
      <c r="AM13" s="23">
        <f t="shared" si="20"/>
        <v>48.886300813008134</v>
      </c>
      <c r="AN13" s="27">
        <v>33800</v>
      </c>
      <c r="AO13" s="27">
        <v>25350</v>
      </c>
      <c r="AP13" s="26">
        <v>34968.1</v>
      </c>
      <c r="AQ13" s="26">
        <f t="shared" si="21"/>
        <v>137.94122287968443</v>
      </c>
      <c r="AR13" s="23">
        <f t="shared" si="22"/>
        <v>103.4559171597633</v>
      </c>
      <c r="AS13" s="29">
        <v>0</v>
      </c>
      <c r="AT13" s="29">
        <v>0</v>
      </c>
      <c r="AU13" s="26">
        <v>0</v>
      </c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761424.27800000005</v>
      </c>
      <c r="BE13" s="23">
        <v>571068.20799999998</v>
      </c>
      <c r="BF13" s="23">
        <v>507616.2</v>
      </c>
      <c r="BG13" s="30">
        <v>0</v>
      </c>
      <c r="BH13" s="30">
        <v>0</v>
      </c>
      <c r="BI13" s="30">
        <v>0</v>
      </c>
      <c r="BJ13" s="54">
        <v>5011.3</v>
      </c>
      <c r="BK13" s="31">
        <v>4134.3</v>
      </c>
      <c r="BL13" s="23">
        <v>2948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6">
        <f t="shared" si="3"/>
        <v>16000</v>
      </c>
      <c r="BT13" s="26">
        <f t="shared" si="3"/>
        <v>12000</v>
      </c>
      <c r="BU13" s="26">
        <f t="shared" si="3"/>
        <v>5992.7</v>
      </c>
      <c r="BV13" s="26">
        <f t="shared" si="25"/>
        <v>49.939166666666665</v>
      </c>
      <c r="BW13" s="23">
        <f t="shared" si="26"/>
        <v>37.454374999999999</v>
      </c>
      <c r="BX13" s="27">
        <v>16000</v>
      </c>
      <c r="BY13" s="27">
        <v>12000</v>
      </c>
      <c r="BZ13" s="26">
        <v>5379.9</v>
      </c>
      <c r="CA13" s="23">
        <v>0</v>
      </c>
      <c r="CB13" s="23">
        <v>0</v>
      </c>
      <c r="CC13" s="26">
        <v>201</v>
      </c>
      <c r="CD13" s="23">
        <v>0</v>
      </c>
      <c r="CE13" s="23">
        <v>0</v>
      </c>
      <c r="CF13" s="23">
        <v>3</v>
      </c>
      <c r="CG13" s="27">
        <v>0</v>
      </c>
      <c r="CH13" s="27">
        <v>0</v>
      </c>
      <c r="CI13" s="23">
        <v>408.8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7">
        <v>0</v>
      </c>
      <c r="CQ13" s="27">
        <v>0</v>
      </c>
      <c r="CR13" s="56">
        <v>18</v>
      </c>
      <c r="CS13" s="27">
        <v>132027</v>
      </c>
      <c r="CT13" s="55">
        <v>99020.3</v>
      </c>
      <c r="CU13" s="56">
        <v>59223.3</v>
      </c>
      <c r="CV13" s="23">
        <v>54200</v>
      </c>
      <c r="CW13" s="23">
        <v>40650</v>
      </c>
      <c r="CX13" s="23">
        <v>18008.5</v>
      </c>
      <c r="CY13" s="27">
        <v>82700</v>
      </c>
      <c r="CZ13" s="27">
        <v>62025</v>
      </c>
      <c r="DA13" s="23">
        <v>46765.599999999999</v>
      </c>
      <c r="DB13" s="23">
        <v>0</v>
      </c>
      <c r="DC13" s="23">
        <v>0</v>
      </c>
      <c r="DD13" s="23">
        <v>600</v>
      </c>
      <c r="DE13" s="23">
        <v>0</v>
      </c>
      <c r="DF13" s="23">
        <v>0</v>
      </c>
      <c r="DG13" s="23">
        <v>0</v>
      </c>
      <c r="DH13" s="23">
        <v>17737.400000000001</v>
      </c>
      <c r="DI13" s="57">
        <v>13303</v>
      </c>
      <c r="DJ13" s="58">
        <v>11836.5</v>
      </c>
      <c r="DK13" s="26"/>
      <c r="DL13" s="26">
        <f t="shared" si="27"/>
        <v>1469999.9779999999</v>
      </c>
      <c r="DM13" s="26">
        <f t="shared" si="27"/>
        <v>1102875.8080000002</v>
      </c>
      <c r="DN13" s="26">
        <f t="shared" si="28"/>
        <v>864350.40000000014</v>
      </c>
      <c r="DO13" s="23">
        <v>0</v>
      </c>
      <c r="DP13" s="23">
        <v>0</v>
      </c>
      <c r="DQ13" s="23">
        <v>0</v>
      </c>
      <c r="DR13" s="57">
        <v>0</v>
      </c>
      <c r="DS13" s="23">
        <v>0</v>
      </c>
      <c r="DT13" s="23">
        <v>46636.3</v>
      </c>
      <c r="DU13" s="23">
        <v>0</v>
      </c>
      <c r="DV13" s="23">
        <v>0</v>
      </c>
      <c r="DW13" s="23">
        <v>0</v>
      </c>
      <c r="DX13" s="23">
        <v>0</v>
      </c>
      <c r="DY13" s="23">
        <v>0</v>
      </c>
      <c r="DZ13" s="23">
        <v>1367.7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6">
        <v>0</v>
      </c>
      <c r="EG13" s="26"/>
      <c r="EH13" s="26">
        <f t="shared" si="4"/>
        <v>0</v>
      </c>
      <c r="EI13" s="26">
        <f t="shared" si="4"/>
        <v>0</v>
      </c>
      <c r="EJ13" s="26">
        <f t="shared" si="5"/>
        <v>48004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ht="18">
      <c r="A14" s="22">
        <v>5</v>
      </c>
      <c r="B14" s="60" t="s">
        <v>52</v>
      </c>
      <c r="C14" s="23">
        <v>0</v>
      </c>
      <c r="D14" s="34">
        <v>0</v>
      </c>
      <c r="E14" s="25">
        <f t="shared" si="6"/>
        <v>52702.5</v>
      </c>
      <c r="F14" s="25">
        <f t="shared" si="6"/>
        <v>39061.5</v>
      </c>
      <c r="G14" s="26">
        <f t="shared" si="0"/>
        <v>35244.199999999997</v>
      </c>
      <c r="H14" s="26">
        <f t="shared" si="1"/>
        <v>90.227461823022665</v>
      </c>
      <c r="I14" s="26">
        <f t="shared" si="2"/>
        <v>66.873867463592802</v>
      </c>
      <c r="J14" s="26">
        <f t="shared" si="7"/>
        <v>2791.3</v>
      </c>
      <c r="K14" s="26">
        <f t="shared" si="7"/>
        <v>1628.1</v>
      </c>
      <c r="L14" s="26">
        <f t="shared" si="7"/>
        <v>1970.1</v>
      </c>
      <c r="M14" s="26">
        <f t="shared" si="8"/>
        <v>121.00608070757323</v>
      </c>
      <c r="N14" s="26">
        <f t="shared" si="9"/>
        <v>70.580016479776447</v>
      </c>
      <c r="O14" s="26">
        <f t="shared" si="10"/>
        <v>1925.3</v>
      </c>
      <c r="P14" s="26">
        <f t="shared" si="10"/>
        <v>1123</v>
      </c>
      <c r="Q14" s="26">
        <f t="shared" si="10"/>
        <v>1475.2</v>
      </c>
      <c r="R14" s="26">
        <f t="shared" si="11"/>
        <v>131.36242208370436</v>
      </c>
      <c r="S14" s="23">
        <f t="shared" si="12"/>
        <v>76.621825170103364</v>
      </c>
      <c r="T14" s="27">
        <v>0</v>
      </c>
      <c r="U14" s="27">
        <v>0</v>
      </c>
      <c r="V14" s="26">
        <v>0</v>
      </c>
      <c r="W14" s="26" t="e">
        <f t="shared" si="13"/>
        <v>#DIV/0!</v>
      </c>
      <c r="X14" s="23" t="e">
        <f t="shared" si="14"/>
        <v>#DIV/0!</v>
      </c>
      <c r="Y14" s="35">
        <v>100</v>
      </c>
      <c r="Z14" s="35">
        <v>58.3</v>
      </c>
      <c r="AA14" s="26">
        <v>69.7</v>
      </c>
      <c r="AB14" s="26">
        <f t="shared" si="15"/>
        <v>119.5540308747856</v>
      </c>
      <c r="AC14" s="23">
        <f t="shared" si="16"/>
        <v>69.7</v>
      </c>
      <c r="AD14" s="23">
        <v>1825.3</v>
      </c>
      <c r="AE14" s="23">
        <v>1064.7</v>
      </c>
      <c r="AF14" s="23">
        <v>1405.5</v>
      </c>
      <c r="AG14" s="26">
        <f t="shared" si="17"/>
        <v>132.00901662440123</v>
      </c>
      <c r="AH14" s="23">
        <f t="shared" si="18"/>
        <v>77.001040924779488</v>
      </c>
      <c r="AI14" s="27">
        <v>166</v>
      </c>
      <c r="AJ14" s="27">
        <v>96.8</v>
      </c>
      <c r="AK14" s="26">
        <v>54.9</v>
      </c>
      <c r="AL14" s="26">
        <f t="shared" si="19"/>
        <v>56.714876033057848</v>
      </c>
      <c r="AM14" s="23">
        <f t="shared" si="20"/>
        <v>33.072289156626503</v>
      </c>
      <c r="AN14" s="27">
        <v>0</v>
      </c>
      <c r="AO14" s="27">
        <v>0</v>
      </c>
      <c r="AP14" s="26">
        <v>0</v>
      </c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>
        <v>0</v>
      </c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49911.199999999997</v>
      </c>
      <c r="BE14" s="23">
        <v>37433.4</v>
      </c>
      <c r="BF14" s="23">
        <v>33274.1</v>
      </c>
      <c r="BG14" s="30">
        <v>0</v>
      </c>
      <c r="BH14" s="30">
        <v>0</v>
      </c>
      <c r="BI14" s="30">
        <v>0</v>
      </c>
      <c r="BJ14" s="54">
        <v>0</v>
      </c>
      <c r="BK14" s="31">
        <v>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6">
        <f>BX14+CA14+CD14+CG14</f>
        <v>600</v>
      </c>
      <c r="BT14" s="26">
        <f t="shared" si="3"/>
        <v>350</v>
      </c>
      <c r="BU14" s="26">
        <f t="shared" si="3"/>
        <v>310</v>
      </c>
      <c r="BV14" s="26">
        <f t="shared" si="25"/>
        <v>88.571428571428569</v>
      </c>
      <c r="BW14" s="23">
        <f t="shared" si="26"/>
        <v>51.666666666666671</v>
      </c>
      <c r="BX14" s="27">
        <v>600</v>
      </c>
      <c r="BY14" s="27">
        <v>350</v>
      </c>
      <c r="BZ14" s="26">
        <v>310</v>
      </c>
      <c r="CA14" s="23">
        <v>0</v>
      </c>
      <c r="CB14" s="23">
        <v>0</v>
      </c>
      <c r="CC14" s="26">
        <v>0</v>
      </c>
      <c r="CD14" s="23">
        <v>0</v>
      </c>
      <c r="CE14" s="23">
        <v>0</v>
      </c>
      <c r="CF14" s="23">
        <v>0</v>
      </c>
      <c r="CG14" s="27">
        <v>0</v>
      </c>
      <c r="CH14" s="27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3">
        <v>0</v>
      </c>
      <c r="CO14" s="23">
        <v>0</v>
      </c>
      <c r="CP14" s="27">
        <v>0</v>
      </c>
      <c r="CQ14" s="27">
        <v>0</v>
      </c>
      <c r="CR14" s="23">
        <v>0</v>
      </c>
      <c r="CS14" s="27">
        <v>100</v>
      </c>
      <c r="CT14" s="27">
        <v>58.3</v>
      </c>
      <c r="CU14" s="23">
        <v>130</v>
      </c>
      <c r="CV14" s="27">
        <v>100</v>
      </c>
      <c r="CW14" s="27">
        <v>58.3</v>
      </c>
      <c r="CX14" s="23">
        <v>130</v>
      </c>
      <c r="CY14" s="27">
        <v>0</v>
      </c>
      <c r="CZ14" s="27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0</v>
      </c>
      <c r="DF14" s="23">
        <v>0</v>
      </c>
      <c r="DG14" s="23">
        <v>0</v>
      </c>
      <c r="DH14" s="23">
        <v>0</v>
      </c>
      <c r="DI14" s="23">
        <v>0</v>
      </c>
      <c r="DJ14" s="26">
        <v>0</v>
      </c>
      <c r="DK14" s="26"/>
      <c r="DL14" s="26">
        <f t="shared" si="27"/>
        <v>52702.5</v>
      </c>
      <c r="DM14" s="26">
        <f t="shared" si="27"/>
        <v>39061.5</v>
      </c>
      <c r="DN14" s="26">
        <f t="shared" si="28"/>
        <v>35244.199999999997</v>
      </c>
      <c r="DO14" s="23">
        <v>0</v>
      </c>
      <c r="DP14" s="23">
        <v>0</v>
      </c>
      <c r="DQ14" s="23">
        <v>0</v>
      </c>
      <c r="DR14" s="57">
        <v>0</v>
      </c>
      <c r="DS14" s="23">
        <v>0</v>
      </c>
      <c r="DT14" s="23">
        <v>0</v>
      </c>
      <c r="DU14" s="23">
        <v>0</v>
      </c>
      <c r="DV14" s="23">
        <v>0</v>
      </c>
      <c r="DW14" s="23">
        <v>0</v>
      </c>
      <c r="DX14" s="23">
        <v>0</v>
      </c>
      <c r="DY14" s="23">
        <v>0</v>
      </c>
      <c r="DZ14" s="23">
        <v>0</v>
      </c>
      <c r="EA14" s="23">
        <v>0</v>
      </c>
      <c r="EB14" s="23">
        <v>0</v>
      </c>
      <c r="EC14" s="23">
        <v>0</v>
      </c>
      <c r="ED14" s="23">
        <v>4050</v>
      </c>
      <c r="EE14" s="23">
        <v>4050</v>
      </c>
      <c r="EF14" s="26">
        <v>4050</v>
      </c>
      <c r="EG14" s="26"/>
      <c r="EH14" s="26">
        <f t="shared" si="4"/>
        <v>4050</v>
      </c>
      <c r="EI14" s="26">
        <f t="shared" si="4"/>
        <v>4050</v>
      </c>
      <c r="EJ14" s="26">
        <f t="shared" si="5"/>
        <v>4050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ht="18">
      <c r="A15" s="22">
        <v>6</v>
      </c>
      <c r="B15" s="60" t="s">
        <v>53</v>
      </c>
      <c r="C15" s="23">
        <v>286957.2</v>
      </c>
      <c r="D15" s="34">
        <v>1067.7</v>
      </c>
      <c r="E15" s="25">
        <f t="shared" si="6"/>
        <v>3315610.0999999992</v>
      </c>
      <c r="F15" s="25">
        <f t="shared" si="6"/>
        <v>2505048.9</v>
      </c>
      <c r="G15" s="26">
        <f t="shared" si="0"/>
        <v>2103549.8990000002</v>
      </c>
      <c r="H15" s="26">
        <f t="shared" si="1"/>
        <v>83.972408642402158</v>
      </c>
      <c r="I15" s="26">
        <f t="shared" si="2"/>
        <v>63.443825888936722</v>
      </c>
      <c r="J15" s="26">
        <f t="shared" si="7"/>
        <v>1153869.5</v>
      </c>
      <c r="K15" s="26">
        <f t="shared" si="7"/>
        <v>755826.1</v>
      </c>
      <c r="L15" s="26">
        <f t="shared" si="7"/>
        <v>603152.45199999993</v>
      </c>
      <c r="M15" s="26">
        <f t="shared" si="8"/>
        <v>79.800426579606068</v>
      </c>
      <c r="N15" s="26">
        <f t="shared" si="9"/>
        <v>52.272154866733189</v>
      </c>
      <c r="O15" s="26">
        <f t="shared" si="10"/>
        <v>241948</v>
      </c>
      <c r="P15" s="26">
        <f t="shared" si="10"/>
        <v>139360</v>
      </c>
      <c r="Q15" s="26">
        <f t="shared" si="10"/>
        <v>104535.50499999999</v>
      </c>
      <c r="R15" s="26">
        <f t="shared" si="11"/>
        <v>75.011125861079208</v>
      </c>
      <c r="S15" s="23">
        <f t="shared" si="12"/>
        <v>43.205773554648104</v>
      </c>
      <c r="T15" s="27">
        <v>0</v>
      </c>
      <c r="U15" s="27">
        <v>0</v>
      </c>
      <c r="V15" s="26">
        <v>3737.4949999999999</v>
      </c>
      <c r="W15" s="26" t="e">
        <f t="shared" si="13"/>
        <v>#DIV/0!</v>
      </c>
      <c r="X15" s="23" t="e">
        <f t="shared" si="14"/>
        <v>#DIV/0!</v>
      </c>
      <c r="Y15" s="35">
        <v>0</v>
      </c>
      <c r="Z15" s="35">
        <v>0</v>
      </c>
      <c r="AA15" s="26">
        <v>28807.936000000002</v>
      </c>
      <c r="AB15" s="26" t="e">
        <f t="shared" si="15"/>
        <v>#DIV/0!</v>
      </c>
      <c r="AC15" s="23" t="e">
        <f t="shared" si="16"/>
        <v>#DIV/0!</v>
      </c>
      <c r="AD15" s="23">
        <v>241948</v>
      </c>
      <c r="AE15" s="23">
        <v>139360</v>
      </c>
      <c r="AF15" s="23">
        <v>71990.073999999993</v>
      </c>
      <c r="AG15" s="26">
        <f t="shared" si="17"/>
        <v>51.657630597014922</v>
      </c>
      <c r="AH15" s="23">
        <f t="shared" si="18"/>
        <v>29.754357961214804</v>
      </c>
      <c r="AI15" s="27">
        <v>461264</v>
      </c>
      <c r="AJ15" s="27">
        <v>322884.8</v>
      </c>
      <c r="AK15" s="26">
        <v>225948.247</v>
      </c>
      <c r="AL15" s="26">
        <f t="shared" si="19"/>
        <v>69.977975736237823</v>
      </c>
      <c r="AM15" s="23">
        <f t="shared" si="20"/>
        <v>48.984583015366475</v>
      </c>
      <c r="AN15" s="27">
        <v>73212.5</v>
      </c>
      <c r="AO15" s="27">
        <v>29285</v>
      </c>
      <c r="AP15" s="26">
        <v>48485.783000000003</v>
      </c>
      <c r="AQ15" s="26">
        <f t="shared" si="21"/>
        <v>165.56524842069319</v>
      </c>
      <c r="AR15" s="23">
        <f t="shared" si="22"/>
        <v>66.226099368277275</v>
      </c>
      <c r="AS15" s="29">
        <v>50000</v>
      </c>
      <c r="AT15" s="29">
        <v>35000</v>
      </c>
      <c r="AU15" s="26">
        <v>28013.3</v>
      </c>
      <c r="AV15" s="26">
        <f t="shared" si="23"/>
        <v>80.037999999999997</v>
      </c>
      <c r="AW15" s="23">
        <f t="shared" si="24"/>
        <v>56.026599999999995</v>
      </c>
      <c r="AX15" s="28">
        <v>0</v>
      </c>
      <c r="AY15" s="28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1640648.5</v>
      </c>
      <c r="BE15" s="23">
        <v>1230486.3999999999</v>
      </c>
      <c r="BF15" s="23">
        <v>1093765.6000000001</v>
      </c>
      <c r="BG15" s="30">
        <v>0</v>
      </c>
      <c r="BH15" s="30">
        <v>0</v>
      </c>
      <c r="BI15" s="30">
        <v>0</v>
      </c>
      <c r="BJ15" s="54">
        <v>2832.5</v>
      </c>
      <c r="BK15" s="31">
        <v>2336.8000000000002</v>
      </c>
      <c r="BL15" s="23">
        <v>1666.2</v>
      </c>
      <c r="BM15" s="23">
        <v>0</v>
      </c>
      <c r="BN15" s="23">
        <v>0</v>
      </c>
      <c r="BO15" s="23">
        <v>0</v>
      </c>
      <c r="BP15" s="23">
        <v>0</v>
      </c>
      <c r="BQ15" s="23">
        <v>0</v>
      </c>
      <c r="BR15" s="23">
        <v>0</v>
      </c>
      <c r="BS15" s="26">
        <f t="shared" si="3"/>
        <v>47119.200000000004</v>
      </c>
      <c r="BT15" s="26">
        <f t="shared" si="3"/>
        <v>32983.299999999996</v>
      </c>
      <c r="BU15" s="26">
        <f t="shared" si="3"/>
        <v>31641.082000000002</v>
      </c>
      <c r="BV15" s="26">
        <f t="shared" si="25"/>
        <v>95.930613371008988</v>
      </c>
      <c r="BW15" s="23">
        <f t="shared" si="26"/>
        <v>67.151144331822266</v>
      </c>
      <c r="BX15" s="27">
        <v>44563.9</v>
      </c>
      <c r="BY15" s="27">
        <v>31194.6</v>
      </c>
      <c r="BZ15" s="26">
        <v>27178.026000000002</v>
      </c>
      <c r="CA15" s="23">
        <v>0</v>
      </c>
      <c r="CB15" s="23">
        <v>0</v>
      </c>
      <c r="CC15" s="26">
        <v>2971.8560000000002</v>
      </c>
      <c r="CD15" s="23">
        <v>0</v>
      </c>
      <c r="CE15" s="23">
        <v>0</v>
      </c>
      <c r="CF15" s="23">
        <v>0</v>
      </c>
      <c r="CG15" s="27">
        <v>2555.3000000000002</v>
      </c>
      <c r="CH15" s="27">
        <v>1788.7</v>
      </c>
      <c r="CI15" s="23">
        <v>1491.2</v>
      </c>
      <c r="CJ15" s="23">
        <v>0</v>
      </c>
      <c r="CK15" s="23">
        <v>0</v>
      </c>
      <c r="CL15" s="23">
        <v>0</v>
      </c>
      <c r="CM15" s="23">
        <v>5997</v>
      </c>
      <c r="CN15" s="23">
        <v>4137</v>
      </c>
      <c r="CO15" s="23">
        <v>3598.2</v>
      </c>
      <c r="CP15" s="27">
        <v>5521.5</v>
      </c>
      <c r="CQ15" s="27">
        <v>3865</v>
      </c>
      <c r="CR15" s="23">
        <v>4183.1000000000004</v>
      </c>
      <c r="CS15" s="27">
        <v>244854.3</v>
      </c>
      <c r="CT15" s="27">
        <v>171398</v>
      </c>
      <c r="CU15" s="23">
        <v>138806.59099999999</v>
      </c>
      <c r="CV15" s="23">
        <v>85088.8</v>
      </c>
      <c r="CW15" s="23">
        <v>59562.2</v>
      </c>
      <c r="CX15" s="23">
        <v>55658.966999999997</v>
      </c>
      <c r="CY15" s="27">
        <v>28000</v>
      </c>
      <c r="CZ15" s="27">
        <v>19600</v>
      </c>
      <c r="DA15" s="26">
        <v>20514.355</v>
      </c>
      <c r="DB15" s="23">
        <v>1500</v>
      </c>
      <c r="DC15" s="23">
        <v>1050</v>
      </c>
      <c r="DD15" s="23">
        <v>215.01400000000001</v>
      </c>
      <c r="DE15" s="23">
        <v>0</v>
      </c>
      <c r="DF15" s="23">
        <v>0</v>
      </c>
      <c r="DG15" s="23">
        <v>0</v>
      </c>
      <c r="DH15" s="23">
        <v>450</v>
      </c>
      <c r="DI15" s="23">
        <v>400</v>
      </c>
      <c r="DJ15" s="26">
        <v>809.47500000000002</v>
      </c>
      <c r="DK15" s="26"/>
      <c r="DL15" s="26">
        <f t="shared" si="27"/>
        <v>2803347.4999999995</v>
      </c>
      <c r="DM15" s="26">
        <f t="shared" si="27"/>
        <v>1992786.3</v>
      </c>
      <c r="DN15" s="26">
        <f t="shared" si="28"/>
        <v>1702182.452</v>
      </c>
      <c r="DO15" s="23">
        <v>0</v>
      </c>
      <c r="DP15" s="23">
        <v>0</v>
      </c>
      <c r="DQ15" s="23">
        <v>194.22</v>
      </c>
      <c r="DR15" s="57">
        <v>512262.6</v>
      </c>
      <c r="DS15" s="23">
        <v>512262.6</v>
      </c>
      <c r="DT15" s="23">
        <v>401173.22700000001</v>
      </c>
      <c r="DU15" s="23">
        <v>0</v>
      </c>
      <c r="DV15" s="23">
        <v>0</v>
      </c>
      <c r="DW15" s="23">
        <v>0</v>
      </c>
      <c r="DX15" s="23">
        <v>0</v>
      </c>
      <c r="DY15" s="23">
        <v>0</v>
      </c>
      <c r="DZ15" s="23">
        <v>0</v>
      </c>
      <c r="EA15" s="23">
        <v>0</v>
      </c>
      <c r="EB15" s="23">
        <v>0</v>
      </c>
      <c r="EC15" s="23">
        <v>0</v>
      </c>
      <c r="ED15" s="23">
        <v>548398.6</v>
      </c>
      <c r="EE15" s="23">
        <v>300000</v>
      </c>
      <c r="EF15" s="26">
        <v>200000</v>
      </c>
      <c r="EG15" s="26"/>
      <c r="EH15" s="26">
        <f t="shared" si="4"/>
        <v>1060661.2</v>
      </c>
      <c r="EI15" s="26">
        <f t="shared" si="4"/>
        <v>812262.6</v>
      </c>
      <c r="EJ15" s="26">
        <f t="shared" si="5"/>
        <v>601367.44699999993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ht="18">
      <c r="A16" s="59">
        <v>7</v>
      </c>
      <c r="B16" s="60" t="s">
        <v>51</v>
      </c>
      <c r="C16" s="23">
        <v>284300.3</v>
      </c>
      <c r="D16" s="34">
        <v>48918.1</v>
      </c>
      <c r="E16" s="25">
        <f t="shared" si="6"/>
        <v>4939972.0999999996</v>
      </c>
      <c r="F16" s="25">
        <f t="shared" si="6"/>
        <v>3515110.1999999997</v>
      </c>
      <c r="G16" s="26">
        <f t="shared" si="0"/>
        <v>3039675.4000000004</v>
      </c>
      <c r="H16" s="26">
        <f t="shared" si="1"/>
        <v>86.474540684385957</v>
      </c>
      <c r="I16" s="26">
        <f t="shared" si="2"/>
        <v>61.532238208389892</v>
      </c>
      <c r="J16" s="26">
        <f t="shared" si="7"/>
        <v>978724.9</v>
      </c>
      <c r="K16" s="26">
        <f t="shared" si="7"/>
        <v>589000</v>
      </c>
      <c r="L16" s="26">
        <f t="shared" si="7"/>
        <v>509434.50000000006</v>
      </c>
      <c r="M16" s="26">
        <f t="shared" si="8"/>
        <v>86.491426146010198</v>
      </c>
      <c r="N16" s="26">
        <f t="shared" si="9"/>
        <v>52.050836757090792</v>
      </c>
      <c r="O16" s="26">
        <f t="shared" si="10"/>
        <v>291500</v>
      </c>
      <c r="P16" s="26">
        <f t="shared" si="10"/>
        <v>118000</v>
      </c>
      <c r="Q16" s="26">
        <f t="shared" si="10"/>
        <v>87096.4</v>
      </c>
      <c r="R16" s="26">
        <f t="shared" si="11"/>
        <v>73.810508474576267</v>
      </c>
      <c r="S16" s="23">
        <f t="shared" si="12"/>
        <v>29.878696397941678</v>
      </c>
      <c r="T16" s="27">
        <v>6000</v>
      </c>
      <c r="U16" s="27">
        <v>3000</v>
      </c>
      <c r="V16" s="26">
        <v>3408.3</v>
      </c>
      <c r="W16" s="26">
        <f t="shared" si="13"/>
        <v>113.61000000000001</v>
      </c>
      <c r="X16" s="23">
        <f t="shared" si="14"/>
        <v>56.805000000000007</v>
      </c>
      <c r="Y16" s="35">
        <v>25500</v>
      </c>
      <c r="Z16" s="35">
        <v>21000</v>
      </c>
      <c r="AA16" s="26">
        <v>28331.8</v>
      </c>
      <c r="AB16" s="26">
        <f t="shared" si="15"/>
        <v>134.91333333333333</v>
      </c>
      <c r="AC16" s="23">
        <f t="shared" si="16"/>
        <v>111.10509803921569</v>
      </c>
      <c r="AD16" s="23">
        <v>260000</v>
      </c>
      <c r="AE16" s="23">
        <v>94000</v>
      </c>
      <c r="AF16" s="26">
        <v>55356.3</v>
      </c>
      <c r="AG16" s="26">
        <f t="shared" si="17"/>
        <v>58.889680851063829</v>
      </c>
      <c r="AH16" s="23">
        <f t="shared" si="18"/>
        <v>21.290884615384616</v>
      </c>
      <c r="AI16" s="27">
        <v>454000</v>
      </c>
      <c r="AJ16" s="27">
        <v>300000</v>
      </c>
      <c r="AK16" s="26">
        <v>225152.9</v>
      </c>
      <c r="AL16" s="26">
        <f t="shared" si="19"/>
        <v>75.050966666666667</v>
      </c>
      <c r="AM16" s="23">
        <f t="shared" si="20"/>
        <v>49.593149779735683</v>
      </c>
      <c r="AN16" s="27">
        <v>23107</v>
      </c>
      <c r="AO16" s="27">
        <v>21000</v>
      </c>
      <c r="AP16" s="26">
        <v>38007.800000000003</v>
      </c>
      <c r="AQ16" s="26">
        <f t="shared" si="21"/>
        <v>180.98952380952383</v>
      </c>
      <c r="AR16" s="23">
        <f t="shared" si="22"/>
        <v>164.48608646730429</v>
      </c>
      <c r="AS16" s="29">
        <v>0</v>
      </c>
      <c r="AT16" s="29">
        <v>0</v>
      </c>
      <c r="AU16" s="26">
        <v>0</v>
      </c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3040239.2</v>
      </c>
      <c r="BE16" s="23">
        <v>2280179.4</v>
      </c>
      <c r="BF16" s="23">
        <v>2026826.1</v>
      </c>
      <c r="BG16" s="30">
        <v>0</v>
      </c>
      <c r="BH16" s="30">
        <v>0</v>
      </c>
      <c r="BI16" s="30">
        <v>0</v>
      </c>
      <c r="BJ16" s="54">
        <v>3704.1</v>
      </c>
      <c r="BK16" s="31">
        <v>3055.9</v>
      </c>
      <c r="BL16" s="23">
        <v>2179.1</v>
      </c>
      <c r="BM16" s="23">
        <v>0</v>
      </c>
      <c r="BN16" s="23">
        <v>0</v>
      </c>
      <c r="BO16" s="23">
        <v>0</v>
      </c>
      <c r="BP16" s="23">
        <v>0</v>
      </c>
      <c r="BQ16" s="23">
        <v>0</v>
      </c>
      <c r="BR16" s="23">
        <v>0</v>
      </c>
      <c r="BS16" s="26">
        <f t="shared" si="3"/>
        <v>52500</v>
      </c>
      <c r="BT16" s="26">
        <f t="shared" si="3"/>
        <v>28000</v>
      </c>
      <c r="BU16" s="26">
        <f t="shared" si="3"/>
        <v>22132.1</v>
      </c>
      <c r="BV16" s="26">
        <f t="shared" si="25"/>
        <v>79.043214285714285</v>
      </c>
      <c r="BW16" s="23">
        <f t="shared" si="26"/>
        <v>42.15638095238095</v>
      </c>
      <c r="BX16" s="27">
        <v>40000</v>
      </c>
      <c r="BY16" s="27">
        <v>20000</v>
      </c>
      <c r="BZ16" s="26">
        <v>12512.2</v>
      </c>
      <c r="CA16" s="23">
        <v>0</v>
      </c>
      <c r="CB16" s="23">
        <v>0</v>
      </c>
      <c r="CC16" s="26">
        <v>93.9</v>
      </c>
      <c r="CD16" s="23">
        <v>0</v>
      </c>
      <c r="CE16" s="23">
        <v>0</v>
      </c>
      <c r="CF16" s="23">
        <v>0</v>
      </c>
      <c r="CG16" s="27">
        <v>12500</v>
      </c>
      <c r="CH16" s="27">
        <v>8000</v>
      </c>
      <c r="CI16" s="26">
        <v>9526</v>
      </c>
      <c r="CJ16" s="23">
        <v>0</v>
      </c>
      <c r="CK16" s="23">
        <v>0</v>
      </c>
      <c r="CL16" s="23">
        <v>0</v>
      </c>
      <c r="CM16" s="23">
        <v>0</v>
      </c>
      <c r="CN16" s="23">
        <v>0</v>
      </c>
      <c r="CO16" s="23">
        <v>0</v>
      </c>
      <c r="CP16" s="27">
        <v>27000</v>
      </c>
      <c r="CQ16" s="27">
        <v>20000</v>
      </c>
      <c r="CR16" s="23">
        <v>22718.6</v>
      </c>
      <c r="CS16" s="27">
        <v>109000</v>
      </c>
      <c r="CT16" s="27">
        <v>85000</v>
      </c>
      <c r="CU16" s="23">
        <v>82082.399999999994</v>
      </c>
      <c r="CV16" s="23">
        <v>27000</v>
      </c>
      <c r="CW16" s="23">
        <v>22500</v>
      </c>
      <c r="CX16" s="23">
        <v>22455.200000000001</v>
      </c>
      <c r="CY16" s="27">
        <v>20000</v>
      </c>
      <c r="CZ16" s="27">
        <v>16000</v>
      </c>
      <c r="DA16" s="23">
        <v>13251.2</v>
      </c>
      <c r="DB16" s="23">
        <v>0</v>
      </c>
      <c r="DC16" s="23">
        <v>0</v>
      </c>
      <c r="DD16" s="23">
        <v>16940.400000000001</v>
      </c>
      <c r="DE16" s="23">
        <v>0</v>
      </c>
      <c r="DF16" s="23">
        <v>0</v>
      </c>
      <c r="DG16" s="23">
        <v>0</v>
      </c>
      <c r="DH16" s="23">
        <v>1617.9</v>
      </c>
      <c r="DI16" s="23">
        <v>1000</v>
      </c>
      <c r="DJ16" s="26">
        <v>2052.6999999999998</v>
      </c>
      <c r="DK16" s="26"/>
      <c r="DL16" s="26">
        <f t="shared" si="27"/>
        <v>4022668.2</v>
      </c>
      <c r="DM16" s="26">
        <f t="shared" si="27"/>
        <v>2872235.3</v>
      </c>
      <c r="DN16" s="26">
        <f t="shared" si="28"/>
        <v>2538439.7000000002</v>
      </c>
      <c r="DO16" s="23">
        <v>0</v>
      </c>
      <c r="DP16" s="23">
        <v>0</v>
      </c>
      <c r="DQ16" s="23">
        <v>0</v>
      </c>
      <c r="DR16" s="57">
        <v>917303.9</v>
      </c>
      <c r="DS16" s="23">
        <v>642874.9</v>
      </c>
      <c r="DT16" s="23">
        <v>501235.7</v>
      </c>
      <c r="DU16" s="23">
        <v>0</v>
      </c>
      <c r="DV16" s="23">
        <v>0</v>
      </c>
      <c r="DW16" s="23">
        <v>0</v>
      </c>
      <c r="DX16" s="23">
        <v>0</v>
      </c>
      <c r="DY16" s="23">
        <v>0</v>
      </c>
      <c r="DZ16" s="23">
        <v>0</v>
      </c>
      <c r="EA16" s="23">
        <v>0</v>
      </c>
      <c r="EB16" s="23">
        <v>0</v>
      </c>
      <c r="EC16" s="23">
        <v>0</v>
      </c>
      <c r="ED16" s="172">
        <v>753460.9</v>
      </c>
      <c r="EE16" s="48">
        <v>711210.9</v>
      </c>
      <c r="EF16" s="26">
        <v>300000</v>
      </c>
      <c r="EG16" s="26"/>
      <c r="EH16" s="26">
        <f t="shared" si="4"/>
        <v>1670764.8</v>
      </c>
      <c r="EI16" s="26">
        <f t="shared" si="4"/>
        <v>1354085.8</v>
      </c>
      <c r="EJ16" s="26">
        <f t="shared" si="5"/>
        <v>801235.7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ht="18">
      <c r="A17" s="22">
        <v>8</v>
      </c>
      <c r="B17" s="60" t="s">
        <v>61</v>
      </c>
      <c r="C17" s="23">
        <v>53218.9</v>
      </c>
      <c r="D17" s="34">
        <v>0</v>
      </c>
      <c r="E17" s="25">
        <f t="shared" si="6"/>
        <v>1118675</v>
      </c>
      <c r="F17" s="25">
        <f t="shared" si="6"/>
        <v>674986.2</v>
      </c>
      <c r="G17" s="26">
        <f t="shared" si="0"/>
        <v>640981.69999999995</v>
      </c>
      <c r="H17" s="26">
        <f t="shared" si="1"/>
        <v>94.96219330113712</v>
      </c>
      <c r="I17" s="26">
        <f t="shared" si="2"/>
        <v>57.298294857755828</v>
      </c>
      <c r="J17" s="26">
        <f t="shared" si="7"/>
        <v>224800</v>
      </c>
      <c r="K17" s="26">
        <f t="shared" si="7"/>
        <v>106330</v>
      </c>
      <c r="L17" s="26">
        <f>V17+AA17+AK17+AP17+AU17+AZ17+BR17+BZ17+CC17+CF17+CI17+CL17+CR17+CU17+DA17+DD17+DJ17+AF17</f>
        <v>127119.99999999999</v>
      </c>
      <c r="M17" s="26">
        <f t="shared" si="8"/>
        <v>119.55233706385779</v>
      </c>
      <c r="N17" s="26">
        <f t="shared" si="9"/>
        <v>56.548042704626333</v>
      </c>
      <c r="O17" s="26">
        <f t="shared" si="10"/>
        <v>103000</v>
      </c>
      <c r="P17" s="26">
        <f t="shared" si="10"/>
        <v>39000</v>
      </c>
      <c r="Q17" s="26">
        <f>V17+AA17+AF17</f>
        <v>36611.9</v>
      </c>
      <c r="R17" s="26">
        <f t="shared" si="11"/>
        <v>93.876666666666679</v>
      </c>
      <c r="S17" s="23">
        <f t="shared" si="12"/>
        <v>35.545533980582526</v>
      </c>
      <c r="T17" s="27">
        <v>1000</v>
      </c>
      <c r="U17" s="27">
        <v>1000</v>
      </c>
      <c r="V17" s="26">
        <v>3602</v>
      </c>
      <c r="W17" s="26">
        <f t="shared" si="13"/>
        <v>360.2</v>
      </c>
      <c r="X17" s="23">
        <f t="shared" si="14"/>
        <v>360.2</v>
      </c>
      <c r="Y17" s="35">
        <v>20000</v>
      </c>
      <c r="Z17" s="35">
        <v>8000</v>
      </c>
      <c r="AA17" s="26">
        <v>5642.4</v>
      </c>
      <c r="AB17" s="26">
        <f t="shared" si="15"/>
        <v>70.529999999999987</v>
      </c>
      <c r="AC17" s="23">
        <f t="shared" si="16"/>
        <v>28.212</v>
      </c>
      <c r="AD17" s="23">
        <v>82000</v>
      </c>
      <c r="AE17" s="23">
        <v>30000</v>
      </c>
      <c r="AF17" s="23">
        <v>27367.5</v>
      </c>
      <c r="AG17" s="26">
        <f t="shared" si="17"/>
        <v>91.224999999999994</v>
      </c>
      <c r="AH17" s="23">
        <f t="shared" si="18"/>
        <v>33.375</v>
      </c>
      <c r="AI17" s="27">
        <v>75000</v>
      </c>
      <c r="AJ17" s="27">
        <v>40000</v>
      </c>
      <c r="AK17" s="26">
        <v>40138.800000000003</v>
      </c>
      <c r="AL17" s="26">
        <f t="shared" si="19"/>
        <v>100.34700000000001</v>
      </c>
      <c r="AM17" s="23">
        <f t="shared" si="20"/>
        <v>53.5184</v>
      </c>
      <c r="AN17" s="27">
        <v>3800</v>
      </c>
      <c r="AO17" s="27">
        <v>1000</v>
      </c>
      <c r="AP17" s="26">
        <v>968.2</v>
      </c>
      <c r="AQ17" s="26">
        <f t="shared" si="21"/>
        <v>96.820000000000007</v>
      </c>
      <c r="AR17" s="23">
        <f t="shared" si="22"/>
        <v>25.478947368421057</v>
      </c>
      <c r="AS17" s="29">
        <v>2500</v>
      </c>
      <c r="AT17" s="29">
        <v>1500</v>
      </c>
      <c r="AU17" s="26">
        <v>1559.2</v>
      </c>
      <c r="AV17" s="26">
        <f t="shared" si="23"/>
        <v>103.94666666666667</v>
      </c>
      <c r="AW17" s="23">
        <f t="shared" si="24"/>
        <v>62.368000000000002</v>
      </c>
      <c r="AX17" s="28">
        <v>0</v>
      </c>
      <c r="AY17" s="28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647785.5</v>
      </c>
      <c r="BE17" s="23">
        <v>485839.1</v>
      </c>
      <c r="BF17" s="23">
        <v>431393.3</v>
      </c>
      <c r="BG17" s="30">
        <v>0</v>
      </c>
      <c r="BH17" s="30">
        <v>0</v>
      </c>
      <c r="BI17" s="30">
        <v>0</v>
      </c>
      <c r="BJ17" s="54">
        <v>1089.5</v>
      </c>
      <c r="BK17" s="31">
        <v>817.1</v>
      </c>
      <c r="BL17" s="23">
        <v>641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6">
        <f t="shared" si="3"/>
        <v>11000</v>
      </c>
      <c r="BT17" s="26">
        <f t="shared" si="3"/>
        <v>6830</v>
      </c>
      <c r="BU17" s="26">
        <f t="shared" si="3"/>
        <v>3445.3</v>
      </c>
      <c r="BV17" s="26">
        <f t="shared" si="25"/>
        <v>50.443631039531475</v>
      </c>
      <c r="BW17" s="23">
        <f t="shared" si="26"/>
        <v>31.320909090909094</v>
      </c>
      <c r="BX17" s="27">
        <v>10000</v>
      </c>
      <c r="BY17" s="27">
        <v>6000</v>
      </c>
      <c r="BZ17" s="26">
        <v>3445.3</v>
      </c>
      <c r="CA17" s="23">
        <v>0</v>
      </c>
      <c r="CB17" s="23">
        <v>0</v>
      </c>
      <c r="CC17" s="26">
        <v>0</v>
      </c>
      <c r="CD17" s="23">
        <v>0</v>
      </c>
      <c r="CE17" s="23">
        <v>0</v>
      </c>
      <c r="CF17" s="23">
        <v>0</v>
      </c>
      <c r="CG17" s="27">
        <v>1000</v>
      </c>
      <c r="CH17" s="27">
        <v>830</v>
      </c>
      <c r="CI17" s="23">
        <v>0</v>
      </c>
      <c r="CJ17" s="23">
        <v>0</v>
      </c>
      <c r="CK17" s="23">
        <v>0</v>
      </c>
      <c r="CL17" s="23">
        <v>0</v>
      </c>
      <c r="CM17" s="23">
        <v>0</v>
      </c>
      <c r="CN17" s="23">
        <v>0</v>
      </c>
      <c r="CO17" s="23">
        <v>0</v>
      </c>
      <c r="CP17" s="27">
        <v>0</v>
      </c>
      <c r="CQ17" s="27">
        <v>0</v>
      </c>
      <c r="CR17" s="23">
        <v>4634.5</v>
      </c>
      <c r="CS17" s="27">
        <v>18500</v>
      </c>
      <c r="CT17" s="27">
        <v>10000</v>
      </c>
      <c r="CU17" s="23">
        <v>10896.5</v>
      </c>
      <c r="CV17" s="23">
        <v>3000</v>
      </c>
      <c r="CW17" s="23">
        <v>1500</v>
      </c>
      <c r="CX17" s="23">
        <v>1029.2</v>
      </c>
      <c r="CY17" s="27">
        <v>7000</v>
      </c>
      <c r="CZ17" s="27">
        <v>4000</v>
      </c>
      <c r="DA17" s="23">
        <v>3427.4</v>
      </c>
      <c r="DB17" s="23">
        <v>0</v>
      </c>
      <c r="DC17" s="23">
        <v>0</v>
      </c>
      <c r="DD17" s="23">
        <v>0</v>
      </c>
      <c r="DE17" s="23">
        <v>0</v>
      </c>
      <c r="DF17" s="23">
        <v>0</v>
      </c>
      <c r="DG17" s="23">
        <v>0</v>
      </c>
      <c r="DH17" s="23">
        <v>4000</v>
      </c>
      <c r="DI17" s="23">
        <v>4000</v>
      </c>
      <c r="DJ17" s="49">
        <v>25438.2</v>
      </c>
      <c r="DK17" s="26"/>
      <c r="DL17" s="26">
        <f t="shared" si="27"/>
        <v>873675</v>
      </c>
      <c r="DM17" s="26">
        <f t="shared" si="27"/>
        <v>592986.19999999995</v>
      </c>
      <c r="DN17" s="26">
        <f>V17+AA17+AK17+AP17+AU17+AZ17+BC17+BF17+BI17+BL17+BO17+BR17+BZ17+CC17+CF17+CI17+CL17+CO17+CR17+CU17+DA17+DD17+DG17+DJ17+DK17+AF17</f>
        <v>559154.29999999993</v>
      </c>
      <c r="DO17" s="23">
        <v>0</v>
      </c>
      <c r="DP17" s="23">
        <v>0</v>
      </c>
      <c r="DQ17" s="23">
        <v>0</v>
      </c>
      <c r="DR17" s="57">
        <v>245000</v>
      </c>
      <c r="DS17" s="23">
        <v>82000</v>
      </c>
      <c r="DT17" s="23">
        <v>81827.399999999994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3">
        <v>0</v>
      </c>
      <c r="ED17" s="23">
        <v>152125</v>
      </c>
      <c r="EE17" s="26">
        <v>152125</v>
      </c>
      <c r="EF17" s="26">
        <v>93814.8</v>
      </c>
      <c r="EG17" s="26"/>
      <c r="EH17" s="26">
        <f t="shared" si="4"/>
        <v>397125</v>
      </c>
      <c r="EI17" s="26">
        <f t="shared" si="4"/>
        <v>234125</v>
      </c>
      <c r="EJ17" s="26">
        <f t="shared" si="5"/>
        <v>175642.2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ht="18">
      <c r="A18" s="22"/>
      <c r="B18" s="44" t="s">
        <v>54</v>
      </c>
      <c r="C18" s="36">
        <f>SUM(C10:C17)</f>
        <v>1679342</v>
      </c>
      <c r="D18" s="36">
        <f>SUM(D10:D17)</f>
        <v>72291</v>
      </c>
      <c r="E18" s="36">
        <f>SUM(E10:E17)</f>
        <v>16264429.377999999</v>
      </c>
      <c r="F18" s="36">
        <f>SUM(F10:F17)</f>
        <v>11825685.507999999</v>
      </c>
      <c r="G18" s="36">
        <f>SUM(G10:G17)</f>
        <v>10387667.642000001</v>
      </c>
      <c r="H18" s="26">
        <f>G18/F18*100</f>
        <v>87.839877315973027</v>
      </c>
      <c r="I18" s="26">
        <f>G18/E18*100</f>
        <v>63.867396762476211</v>
      </c>
      <c r="J18" s="36">
        <f>SUM(J10:J17)</f>
        <v>4965561.8999999994</v>
      </c>
      <c r="K18" s="36">
        <f>SUM(K10:K17)</f>
        <v>3327023.2</v>
      </c>
      <c r="L18" s="36">
        <f>SUM(L10:L17)</f>
        <v>3057886.1630000002</v>
      </c>
      <c r="M18" s="26">
        <f>L18/K18*100</f>
        <v>91.910575285438341</v>
      </c>
      <c r="N18" s="26">
        <f>L18/J18*100</f>
        <v>61.581875819532137</v>
      </c>
      <c r="O18" s="36">
        <f>SUM(O10:O17)</f>
        <v>1201472.2000000002</v>
      </c>
      <c r="P18" s="36">
        <f>SUM(P10:P17)</f>
        <v>728167.3</v>
      </c>
      <c r="Q18" s="36">
        <f>SUM(Q10:Q17)</f>
        <v>576391.51700000011</v>
      </c>
      <c r="R18" s="26">
        <f>Q18/P18*100</f>
        <v>79.156468163291606</v>
      </c>
      <c r="S18" s="23">
        <f>Q18/O18*100</f>
        <v>47.973770595774084</v>
      </c>
      <c r="T18" s="36">
        <f>SUM(T10:T17)</f>
        <v>43438.3</v>
      </c>
      <c r="U18" s="36">
        <f>SUM(U10:U17)</f>
        <v>31972</v>
      </c>
      <c r="V18" s="36">
        <f>SUM(V10:V17)</f>
        <v>33555.921999999999</v>
      </c>
      <c r="W18" s="26">
        <f>V18/U18*100</f>
        <v>104.95409107969473</v>
      </c>
      <c r="X18" s="23">
        <f t="shared" si="14"/>
        <v>77.249620726409645</v>
      </c>
      <c r="Y18" s="36">
        <f>SUM(Y10:Y17)</f>
        <v>115028.7</v>
      </c>
      <c r="Z18" s="36">
        <f>SUM(Z10:Z17)</f>
        <v>84158.3</v>
      </c>
      <c r="AA18" s="36">
        <f>SUM(AA10:AA17)</f>
        <v>142101.71799999996</v>
      </c>
      <c r="AB18" s="26">
        <f>AA18/Z18*100</f>
        <v>168.85050910011248</v>
      </c>
      <c r="AC18" s="23">
        <f>AA18/Y18*100</f>
        <v>123.5358810453391</v>
      </c>
      <c r="AD18" s="36">
        <f>SUM(AD10:AD17)</f>
        <v>1043005.2</v>
      </c>
      <c r="AE18" s="36">
        <f>SUM(AE10:AE17)</f>
        <v>612037</v>
      </c>
      <c r="AF18" s="36">
        <f>SUM(AF10:AF17)</f>
        <v>400733.87699999998</v>
      </c>
      <c r="AG18" s="26">
        <f t="shared" si="17"/>
        <v>65.475433184595047</v>
      </c>
      <c r="AH18" s="23">
        <f t="shared" si="18"/>
        <v>38.421081409757114</v>
      </c>
      <c r="AI18" s="36">
        <f>SUM(AI10:AI17)</f>
        <v>1978462.5</v>
      </c>
      <c r="AJ18" s="36">
        <f>SUM(AJ10:AJ17)</f>
        <v>1346804.3</v>
      </c>
      <c r="AK18" s="36">
        <f>SUM(AK10:AK17)</f>
        <v>1091858.852</v>
      </c>
      <c r="AL18" s="26">
        <f>AK18/AJ18*100</f>
        <v>81.070341994007592</v>
      </c>
      <c r="AM18" s="23">
        <f>AK18/AI18*100</f>
        <v>55.187240192826501</v>
      </c>
      <c r="AN18" s="36">
        <f>SUM(AN10:AN17)</f>
        <v>251718.5</v>
      </c>
      <c r="AO18" s="36">
        <f>SUM(AO10:AO17)</f>
        <v>169050</v>
      </c>
      <c r="AP18" s="36">
        <f>SUM(AP10:AP17)</f>
        <v>269905.18300000002</v>
      </c>
      <c r="AQ18" s="26">
        <f>AP18/AO18*100</f>
        <v>159.65997219757469</v>
      </c>
      <c r="AR18" s="23">
        <f>AP18/AN18*100</f>
        <v>107.22500849162854</v>
      </c>
      <c r="AS18" s="36">
        <f>SUM(AS10:AS17)</f>
        <v>86500</v>
      </c>
      <c r="AT18" s="36">
        <f>SUM(AT10:AT17)</f>
        <v>62000</v>
      </c>
      <c r="AU18" s="36">
        <f>SUM(AU10:AU17)</f>
        <v>63955.899999999994</v>
      </c>
      <c r="AV18" s="26">
        <f>AU18/AT18*100</f>
        <v>103.15467741935483</v>
      </c>
      <c r="AW18" s="23">
        <f>AU18/AS18*100</f>
        <v>73.937456647398832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9160823.1779999994</v>
      </c>
      <c r="BE18" s="36">
        <f t="shared" si="29"/>
        <v>6870617.3079999993</v>
      </c>
      <c r="BF18" s="36">
        <f t="shared" si="29"/>
        <v>6106751.7319999998</v>
      </c>
      <c r="BG18" s="36">
        <f t="shared" si="29"/>
        <v>0</v>
      </c>
      <c r="BH18" s="36">
        <f t="shared" si="29"/>
        <v>0</v>
      </c>
      <c r="BI18" s="36">
        <f t="shared" si="29"/>
        <v>0</v>
      </c>
      <c r="BJ18" s="36">
        <f t="shared" si="29"/>
        <v>15687.800000000001</v>
      </c>
      <c r="BK18" s="36">
        <f t="shared" si="29"/>
        <v>12631.900000000001</v>
      </c>
      <c r="BL18" s="36">
        <f t="shared" si="29"/>
        <v>9613.2999999999993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185820</v>
      </c>
      <c r="BT18" s="36">
        <f t="shared" si="29"/>
        <v>123388.7</v>
      </c>
      <c r="BU18" s="36">
        <f t="shared" si="29"/>
        <v>110251.36500000001</v>
      </c>
      <c r="BV18" s="26">
        <f>BU18/BT18*100</f>
        <v>89.352886447462382</v>
      </c>
      <c r="BW18" s="23">
        <f>BU18/BS18*100</f>
        <v>59.332345818534073</v>
      </c>
      <c r="BX18" s="36">
        <f t="shared" ref="BX18:DC18" si="30">SUM(BX10:BX17)</f>
        <v>153224.70000000001</v>
      </c>
      <c r="BY18" s="36">
        <f t="shared" si="30"/>
        <v>100542</v>
      </c>
      <c r="BZ18" s="36">
        <f t="shared" si="30"/>
        <v>73787.112999999998</v>
      </c>
      <c r="CA18" s="36">
        <f t="shared" si="30"/>
        <v>0</v>
      </c>
      <c r="CB18" s="36">
        <f t="shared" si="30"/>
        <v>0</v>
      </c>
      <c r="CC18" s="36">
        <f t="shared" si="30"/>
        <v>5172.3519999999999</v>
      </c>
      <c r="CD18" s="36">
        <f t="shared" si="30"/>
        <v>0</v>
      </c>
      <c r="CE18" s="36">
        <f t="shared" si="30"/>
        <v>0</v>
      </c>
      <c r="CF18" s="36">
        <f t="shared" si="30"/>
        <v>3</v>
      </c>
      <c r="CG18" s="36">
        <f t="shared" si="30"/>
        <v>32595.3</v>
      </c>
      <c r="CH18" s="36">
        <f t="shared" si="30"/>
        <v>22846.7</v>
      </c>
      <c r="CI18" s="36">
        <f t="shared" si="30"/>
        <v>31288.9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8634.7000000000007</v>
      </c>
      <c r="CO18" s="36">
        <f t="shared" si="30"/>
        <v>7196.4</v>
      </c>
      <c r="CP18" s="36">
        <f t="shared" si="30"/>
        <v>32521.5</v>
      </c>
      <c r="CQ18" s="36">
        <f t="shared" si="30"/>
        <v>23865</v>
      </c>
      <c r="CR18" s="36">
        <f t="shared" si="30"/>
        <v>31554.199999999997</v>
      </c>
      <c r="CS18" s="36">
        <f t="shared" si="30"/>
        <v>1042461.8999999999</v>
      </c>
      <c r="CT18" s="36">
        <f t="shared" si="30"/>
        <v>730919.89999999991</v>
      </c>
      <c r="CU18" s="36">
        <f t="shared" si="30"/>
        <v>633773.897</v>
      </c>
      <c r="CV18" s="36">
        <f t="shared" si="30"/>
        <v>424752.39999999997</v>
      </c>
      <c r="CW18" s="36">
        <f t="shared" si="30"/>
        <v>297260</v>
      </c>
      <c r="CX18" s="36">
        <f t="shared" si="30"/>
        <v>253539.12800000003</v>
      </c>
      <c r="CY18" s="36">
        <f t="shared" si="30"/>
        <v>156300</v>
      </c>
      <c r="CZ18" s="36">
        <f t="shared" si="30"/>
        <v>118975</v>
      </c>
      <c r="DA18" s="36">
        <f t="shared" si="30"/>
        <v>149268.92000000001</v>
      </c>
      <c r="DB18" s="36">
        <f t="shared" si="30"/>
        <v>3000</v>
      </c>
      <c r="DC18" s="36">
        <f t="shared" si="30"/>
        <v>2175</v>
      </c>
      <c r="DD18" s="36">
        <f t="shared" ref="DD18:EI18" si="31">SUM(DD10:DD17)</f>
        <v>21134.814000000002</v>
      </c>
      <c r="DE18" s="36">
        <f t="shared" si="31"/>
        <v>0</v>
      </c>
      <c r="DF18" s="36">
        <f t="shared" si="31"/>
        <v>0</v>
      </c>
      <c r="DG18" s="36">
        <f t="shared" si="31"/>
        <v>0</v>
      </c>
      <c r="DH18" s="36">
        <f t="shared" si="31"/>
        <v>27305.300000000003</v>
      </c>
      <c r="DI18" s="36">
        <f t="shared" si="31"/>
        <v>21678</v>
      </c>
      <c r="DJ18" s="36">
        <f t="shared" si="31"/>
        <v>109791.515</v>
      </c>
      <c r="DK18" s="36">
        <f t="shared" si="31"/>
        <v>0</v>
      </c>
      <c r="DL18" s="36">
        <f t="shared" si="31"/>
        <v>14154066.877999999</v>
      </c>
      <c r="DM18" s="36">
        <f t="shared" si="31"/>
        <v>10218907.107999999</v>
      </c>
      <c r="DN18" s="36">
        <f t="shared" si="31"/>
        <v>9181447.5950000025</v>
      </c>
      <c r="DO18" s="36">
        <f t="shared" si="31"/>
        <v>0</v>
      </c>
      <c r="DP18" s="36">
        <f t="shared" si="31"/>
        <v>0</v>
      </c>
      <c r="DQ18" s="36">
        <f t="shared" si="31"/>
        <v>194.22</v>
      </c>
      <c r="DR18" s="36">
        <f t="shared" si="31"/>
        <v>2110362.5</v>
      </c>
      <c r="DS18" s="36">
        <f t="shared" si="31"/>
        <v>1606778.4</v>
      </c>
      <c r="DT18" s="36">
        <f t="shared" si="31"/>
        <v>1204658.1269999999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0</v>
      </c>
      <c r="DY18" s="36">
        <f t="shared" si="31"/>
        <v>0</v>
      </c>
      <c r="DZ18" s="36">
        <f t="shared" si="31"/>
        <v>1367.7</v>
      </c>
      <c r="EA18" s="36">
        <f t="shared" si="31"/>
        <v>0</v>
      </c>
      <c r="EB18" s="36">
        <f t="shared" si="31"/>
        <v>0</v>
      </c>
      <c r="EC18" s="36">
        <f t="shared" si="31"/>
        <v>0</v>
      </c>
      <c r="ED18" s="36">
        <f t="shared" si="31"/>
        <v>1602188.2000000002</v>
      </c>
      <c r="EE18" s="36">
        <f t="shared" si="31"/>
        <v>1311539.6000000001</v>
      </c>
      <c r="EF18" s="36">
        <f t="shared" si="31"/>
        <v>690018.5</v>
      </c>
      <c r="EG18" s="36">
        <f t="shared" si="31"/>
        <v>0</v>
      </c>
      <c r="EH18" s="36">
        <f t="shared" si="31"/>
        <v>3712550.7</v>
      </c>
      <c r="EI18" s="36">
        <f t="shared" si="31"/>
        <v>2918318</v>
      </c>
      <c r="EJ18" s="36">
        <f>SUM(EJ10:EJ17)</f>
        <v>1896238.5469999998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>
      <c r="E19" s="50"/>
      <c r="F19" s="41"/>
    </row>
    <row r="20" spans="1:256">
      <c r="E20" s="50"/>
      <c r="F20" s="41"/>
    </row>
    <row r="23" spans="1:256">
      <c r="C23" s="40"/>
      <c r="D23" s="51"/>
    </row>
    <row r="24" spans="1:256">
      <c r="C24" s="40"/>
      <c r="D24" s="52"/>
    </row>
  </sheetData>
  <protectedRanges>
    <protectedRange sqref="AA12 AA14:AA15" name="Range4_1_1_1_2_1_1_2_1_1_1_1_1_1_1_1_1_1_1_1_1_1_1_1_1_2_1_1_1_1_1"/>
    <protectedRange sqref="AK12 AK14:AK16" name="Range4_2_1_1_2_1_1_2_1_1_1_1_1_1_1_1_1_1_1_1_1_1_1_1_1_2_1_1_1_1_1"/>
    <protectedRange sqref="AP12 AP14:AP16" name="Range4_3_1_1_2_1_1_2_1_1_1_1_1_1_1_1_1_1_1_1_1_1_1_1_1_2_1_1_1_1_1"/>
    <protectedRange sqref="AU12 AU14:AU16" name="Range4_4_1_1_2_1_1_2_1_1_1_1_1_1_1_1_1_1_1_1_1_1_1_1_1_2_1_1_1_1_1"/>
    <protectedRange sqref="BZ12 BZ14" name="Range5_1_1_1_2_1_1_2_1_1_1_1_1_1_1_1_1_1_1_1_1_1_1_1_1_2_1_1_1_1_1"/>
    <protectedRange sqref="BZ15:BZ16 CC12 CC14:CC16" name="Range5_2_1_1_2_1_1_2_1_1_1_1_1_1_1_1_1_1_1_1_1_1_1_1_1_2_1_1_1_1_1"/>
    <protectedRange sqref="W10:W18" name="Range4_5_1_2_1_1_1_1_1_1_1_1_1_1_2_1_1_1_1_1_1_1_1_1_1_2_1_1_1_1_1"/>
    <protectedRange sqref="AA10:AB10 AB11:AB18 AG10:AG18" name="Range4_1_1_1_2_1_1_1_1_1_1_1_1_1_1_2_1_1_1_1_1_1_1_1_1_1_2_1_1_1_1_1"/>
    <protectedRange sqref="AK10:AL10 AL11:AL18" name="Range4_2_1_1_2_1_1_1_1_1_1_1_1_1_1_2_1_1_1_1_1_1_1_1_1_1_2_1_1_1_1_1"/>
    <protectedRange sqref="AP10:AQ10 AQ11:AQ18" name="Range4_3_1_1_2_1_1_1_1_1_1_1_1_1_1_2_1_1_1_1_1_1_1_1_1_1_2_1_1_1_1_1"/>
    <protectedRange sqref="AU10:AV10 AV11:AV18" name="Range4_4_1_1_2_1_1_1_1_1_1_1_1_1_1_2_1_1_1_1_1_1_1_1_1_1_2_1_1_1_1_1"/>
    <protectedRange sqref="BZ10" name="Range5_1_1_1_2_1_1_1_1_1_1_1_1_1_1_1_1_1_1_1_1_1_1_1_1_1_1_1_1_1_1"/>
    <protectedRange sqref="CC10" name="Range5_2_1_1_2_1_1_1_1_1_1_1_1_1_1_1_1_1_1_1_1_1_1_1_1_1_1_1_1_1_1"/>
    <protectedRange sqref="DJ10:DK10" name="Range5_3_1_1_1_1_1_1_1_1_1_1_1_1_1_1"/>
    <protectedRange sqref="DJ11:DK11" name="Range5_7_1_1_1_1_1_1_1_1_1_1_1_1_1"/>
    <protectedRange sqref="DJ12:DK12" name="Range5_8_1_1_1_1_1_1_1_1_1_1_1_1_1_1_1"/>
    <protectedRange sqref="DJ14:DK14" name="Range5_11_1_1_1_1_1_1_1_1_1_1_1_1_1_1"/>
    <protectedRange sqref="DJ15:DK15 DA15" name="Range5_12_1_1_1_1_1_1_1_1_1_1_1_1_1_1_1"/>
    <protectedRange sqref="DJ16:DK16" name="Range5_14_1_1_1_1_1_1_1_1_1_1_1_1_1_1"/>
    <protectedRange sqref="V10 V14:V16 V12" name="Range4_1_1_1_1_1_1_1_1_1_1_1_2_1_1_1_1_1"/>
    <protectedRange sqref="EF10:EG11 EF14:EG17 EG12 EE17" name="Range6_1_1_1_1_1_1_1_1_1_2_1_1_1_1_1"/>
    <protectedRange sqref="AA13" name="Range4_1_1_1_2_1_1_2_1_1_1_1_1_1_1_1_1_1_1_1_1_1_1_1_1_1_1_1_1_1_1_1"/>
    <protectedRange sqref="AK13" name="Range4_2_1_1_2_1_1_2_1_1_1_1_1_1_1_1_1_1_1_1_1_1_1_1_1_1_1_1_1_1_1_1"/>
    <protectedRange sqref="AP13" name="Range4_3_1_1_2_1_1_2_1_1_1_1_1_1_1_1_1_1_1_1_1_1_1_1_1_1_1_1_1_1_1_1"/>
    <protectedRange sqref="AU13" name="Range4_4_1_1_2_1_1_2_1_1_1_1_1_1_1_1_1_1_1_1_1_1_1_1_1_1_1_1_1_1_1_1"/>
    <protectedRange sqref="BZ13" name="Range5_1_1_1_2_1_1_2_1_1_1_1_1_1_1_1_1_1_1_1_1_1_1_1_1_1_1_1_1_1_1_1_1"/>
    <protectedRange sqref="CC13" name="Range5_2_1_1_2_1_1_2_1_1_1_1_1_1_1_1_1_1_1_1_1_1_1_1_1_1_1_1_1_1_1_1"/>
    <protectedRange sqref="DK13" name="Range5_9_1_1_1_1_1_1_1_1_1_1_1_1_1_1"/>
    <protectedRange sqref="V13" name="Range4_1_1_1_1_1_1_1_1_1_1_1_1_1_1_1_1_1_1"/>
    <protectedRange sqref="EF13:EG13" name="Range6_1_1_1_1_1_1_1_1_1_1_1_1_1_1_1_1"/>
    <protectedRange sqref="AF10" name="Range4_1_1_1_2_1_1_1_1_1_1_1_1_1_1_1_1_1_1"/>
    <protectedRange sqref="DJ13" name="Range5_9_1_1_1_1_1_1_1_1_1_1_1_1"/>
    <protectedRange sqref="CC11" name="Range5_2_1_1_2_1_1_2_1_1_1_1_1_1_1_1_1_1_1_1_1_1_1_1_1_1_1"/>
  </protectedRanges>
  <mergeCells count="135">
    <mergeCell ref="A4:A8"/>
    <mergeCell ref="B4:B8"/>
    <mergeCell ref="C4:C8"/>
    <mergeCell ref="D4:D8"/>
    <mergeCell ref="T7:T8"/>
    <mergeCell ref="E7:E8"/>
    <mergeCell ref="AN7:AN8"/>
    <mergeCell ref="BA7:BA8"/>
    <mergeCell ref="BS7:BS8"/>
    <mergeCell ref="BG7:BG8"/>
    <mergeCell ref="BM7:BM8"/>
    <mergeCell ref="BE7:BF7"/>
    <mergeCell ref="BH7:BI7"/>
    <mergeCell ref="BJ7:BJ8"/>
    <mergeCell ref="BK7:BL7"/>
    <mergeCell ref="BN7:BO7"/>
    <mergeCell ref="BP7:BP8"/>
    <mergeCell ref="CM7:CM8"/>
    <mergeCell ref="CD7:CD8"/>
    <mergeCell ref="CJ7:CJ8"/>
    <mergeCell ref="BX7:BX8"/>
    <mergeCell ref="C1:N1"/>
    <mergeCell ref="C2:N2"/>
    <mergeCell ref="T2:V2"/>
    <mergeCell ref="L3:O3"/>
    <mergeCell ref="E4:I6"/>
    <mergeCell ref="J4:N6"/>
    <mergeCell ref="O4:DJ4"/>
    <mergeCell ref="BQ7:BR7"/>
    <mergeCell ref="BT7:BW7"/>
    <mergeCell ref="BY7:BZ7"/>
    <mergeCell ref="CA7:CA8"/>
    <mergeCell ref="CB7:CC7"/>
    <mergeCell ref="CE7:CF7"/>
    <mergeCell ref="CG7:CG8"/>
    <mergeCell ref="CH7:CI7"/>
    <mergeCell ref="CK7:CL7"/>
    <mergeCell ref="CN7:CO7"/>
    <mergeCell ref="CP7:CP8"/>
    <mergeCell ref="CQ7:CR7"/>
    <mergeCell ref="CS7:CS8"/>
    <mergeCell ref="DK4:DK6"/>
    <mergeCell ref="DL4:DN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DO4:EF4"/>
    <mergeCell ref="EG4:EG6"/>
    <mergeCell ref="EH4:EJ6"/>
    <mergeCell ref="O5:AZ5"/>
    <mergeCell ref="BA5:BO5"/>
    <mergeCell ref="BP5:BR6"/>
    <mergeCell ref="BS5:CI5"/>
    <mergeCell ref="CJ5:CR5"/>
    <mergeCell ref="CS5:DA5"/>
    <mergeCell ref="DB5:DD6"/>
    <mergeCell ref="DE5:DG6"/>
    <mergeCell ref="DH5:DJ6"/>
    <mergeCell ref="DO5:DT5"/>
    <mergeCell ref="DU5:DW6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DO6:DQ6"/>
    <mergeCell ref="DR6:DT6"/>
    <mergeCell ref="DX6:DZ6"/>
    <mergeCell ref="EA6:EC6"/>
    <mergeCell ref="ED6:EF6"/>
    <mergeCell ref="F7:I7"/>
    <mergeCell ref="J7:J8"/>
    <mergeCell ref="K7:N7"/>
    <mergeCell ref="O7:O8"/>
    <mergeCell ref="P7:S7"/>
    <mergeCell ref="U7:X7"/>
    <mergeCell ref="Y7:Y8"/>
    <mergeCell ref="Z7:AC7"/>
    <mergeCell ref="AD7:AD8"/>
    <mergeCell ref="AE7:AH7"/>
    <mergeCell ref="AI7:AI8"/>
    <mergeCell ref="AJ7:AM7"/>
    <mergeCell ref="AO7:AR7"/>
    <mergeCell ref="AS7:AS8"/>
    <mergeCell ref="AT7:AW7"/>
    <mergeCell ref="AX7:AX8"/>
    <mergeCell ref="AY7:AZ7"/>
    <mergeCell ref="BB7:BC7"/>
    <mergeCell ref="BD7:BD8"/>
    <mergeCell ref="CT7:CU7"/>
    <mergeCell ref="CV7:CV8"/>
    <mergeCell ref="CW7:CX7"/>
    <mergeCell ref="CY7:CY8"/>
    <mergeCell ref="CZ7:DA7"/>
    <mergeCell ref="DB7:DB8"/>
    <mergeCell ref="DC7:DD7"/>
    <mergeCell ref="DE7:DE8"/>
    <mergeCell ref="DF7:DG7"/>
    <mergeCell ref="DH7:DH8"/>
    <mergeCell ref="DI7:DJ7"/>
    <mergeCell ref="DK7:DK8"/>
    <mergeCell ref="DL7:DL8"/>
    <mergeCell ref="DM7:DN7"/>
    <mergeCell ref="EB7:EC7"/>
    <mergeCell ref="ED7:ED8"/>
    <mergeCell ref="EE7:EF7"/>
    <mergeCell ref="EG7:EG8"/>
    <mergeCell ref="EH7:EH8"/>
    <mergeCell ref="EI7:EJ7"/>
    <mergeCell ref="DO7:DO8"/>
    <mergeCell ref="DP7:DQ7"/>
    <mergeCell ref="DR7:DR8"/>
    <mergeCell ref="DS7:DT7"/>
    <mergeCell ref="DU7:DU8"/>
    <mergeCell ref="DV7:DW7"/>
    <mergeCell ref="DX7:DX8"/>
    <mergeCell ref="DY7:DZ7"/>
    <mergeCell ref="EA7:EA8"/>
  </mergeCells>
  <phoneticPr fontId="9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2024-09-03T05:43:41Z</dcterms:modified>
</cp:coreProperties>
</file>