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CD0EDC2C-3D5E-4389-9691-B80BC32641F0}" xr6:coauthVersionLast="47" xr6:coauthVersionMax="47" xr10:uidLastSave="{00000000-0000-0000-0000-000000000000}"/>
  <bookViews>
    <workbookView xWindow="-120" yWindow="-120" windowWidth="29040" windowHeight="15720" tabRatio="678" activeTab="10" xr2:uid="{00000000-000D-0000-FFFF-FFFF00000000}"/>
  </bookViews>
  <sheets>
    <sheet name="Արագածոտն" sheetId="8" r:id="rId1"/>
    <sheet name="Արարատ" sheetId="9" r:id="rId2"/>
    <sheet name="Արմավիր" sheetId="10" r:id="rId3"/>
    <sheet name="Գեղարքունիք" sheetId="11" r:id="rId4"/>
    <sheet name="Լոռի" sheetId="12" r:id="rId5"/>
    <sheet name="Կոտայք" sheetId="13" r:id="rId6"/>
    <sheet name="Շիրակ" sheetId="14" r:id="rId7"/>
    <sheet name="Սյունիք" sheetId="15" r:id="rId8"/>
    <sheet name="Վայոց ձոր" sheetId="16" r:id="rId9"/>
    <sheet name="Տավուշ" sheetId="17" r:id="rId10"/>
    <sheet name="Ամփոփ" sheetId="1" r:id="rId11"/>
  </sheets>
  <definedNames>
    <definedName name="_xlnm._FilterDatabase" localSheetId="10" hidden="1">Ամփոփ!$A$1:$AP$17</definedName>
    <definedName name="_xlnm.Print_Area" localSheetId="2">Արմավիր!$A$1:$AP$19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3" l="1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AI26" i="13"/>
  <c r="AJ26" i="13"/>
  <c r="AK26" i="13"/>
  <c r="AL26" i="13"/>
  <c r="AM26" i="13"/>
  <c r="AN26" i="13"/>
  <c r="AP43" i="17"/>
  <c r="D43" i="17"/>
  <c r="E43" i="17"/>
  <c r="F43" i="17"/>
  <c r="G43" i="17"/>
  <c r="G16" i="1" s="1"/>
  <c r="H43" i="17"/>
  <c r="H16" i="1" s="1"/>
  <c r="I43" i="17"/>
  <c r="I16" i="1" s="1"/>
  <c r="J43" i="17"/>
  <c r="J16" i="1" s="1"/>
  <c r="K43" i="17"/>
  <c r="K16" i="1" s="1"/>
  <c r="L43" i="17"/>
  <c r="M43" i="17"/>
  <c r="N43" i="17"/>
  <c r="O43" i="17"/>
  <c r="P43" i="17"/>
  <c r="Q43" i="17"/>
  <c r="R43" i="17"/>
  <c r="S43" i="17"/>
  <c r="T43" i="17"/>
  <c r="U43" i="17"/>
  <c r="V43" i="17"/>
  <c r="W43" i="17"/>
  <c r="X43" i="17"/>
  <c r="Y43" i="17"/>
  <c r="Z43" i="17"/>
  <c r="AA43" i="17"/>
  <c r="AB43" i="17"/>
  <c r="AC43" i="17"/>
  <c r="AD43" i="17"/>
  <c r="AE43" i="17"/>
  <c r="AF43" i="17"/>
  <c r="AG43" i="17"/>
  <c r="AH43" i="17"/>
  <c r="AI43" i="17"/>
  <c r="AJ43" i="17"/>
  <c r="AK43" i="17"/>
  <c r="AL43" i="17"/>
  <c r="AM43" i="17"/>
  <c r="AN43" i="17"/>
  <c r="AO43" i="17"/>
  <c r="C43" i="17"/>
  <c r="C67" i="16"/>
  <c r="C26" i="13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AI29" i="11"/>
  <c r="AJ29" i="11"/>
  <c r="AK29" i="11"/>
  <c r="AL29" i="11"/>
  <c r="AM29" i="11"/>
  <c r="AN29" i="11"/>
  <c r="AO29" i="11"/>
  <c r="AP29" i="11"/>
  <c r="C29" i="11"/>
  <c r="C18" i="10"/>
  <c r="AK28" i="8"/>
  <c r="AL28" i="8"/>
  <c r="AM28" i="8"/>
  <c r="AN28" i="8"/>
  <c r="AO28" i="8"/>
  <c r="D16" i="1"/>
  <c r="F16" i="1"/>
  <c r="L16" i="1"/>
  <c r="M16" i="1"/>
  <c r="N67" i="16"/>
  <c r="D15" i="1" l="1"/>
  <c r="F15" i="1"/>
  <c r="G15" i="1"/>
  <c r="H15" i="1"/>
  <c r="I15" i="1"/>
  <c r="J15" i="1"/>
  <c r="K15" i="1"/>
  <c r="L15" i="1"/>
  <c r="M15" i="1"/>
  <c r="N15" i="1"/>
  <c r="X15" i="1"/>
  <c r="X14" i="1"/>
  <c r="C14" i="1"/>
  <c r="X13" i="1"/>
  <c r="D12" i="1"/>
  <c r="E12" i="1"/>
  <c r="F12" i="1"/>
  <c r="G12" i="1"/>
  <c r="H12" i="1"/>
  <c r="I12" i="1"/>
  <c r="J12" i="1"/>
  <c r="K12" i="1"/>
  <c r="L12" i="1"/>
  <c r="M12" i="1"/>
  <c r="AK12" i="1"/>
  <c r="AL12" i="1"/>
  <c r="AM12" i="1"/>
  <c r="AN12" i="1"/>
  <c r="F11" i="1"/>
  <c r="X11" i="1"/>
  <c r="X10" i="1"/>
  <c r="D10" i="1"/>
  <c r="F10" i="1"/>
  <c r="G10" i="1"/>
  <c r="H10" i="1"/>
  <c r="I10" i="1"/>
  <c r="J10" i="1"/>
  <c r="K10" i="1"/>
  <c r="L10" i="1"/>
  <c r="M10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C9" i="1"/>
  <c r="F7" i="1"/>
  <c r="L7" i="1"/>
  <c r="M7" i="1"/>
  <c r="X7" i="1"/>
  <c r="C12" i="1"/>
  <c r="V16" i="1"/>
  <c r="C16" i="1"/>
  <c r="AN42" i="17"/>
  <c r="AO42" i="17" s="1"/>
  <c r="Q42" i="17"/>
  <c r="AN40" i="17"/>
  <c r="AO40" i="17" s="1"/>
  <c r="Q40" i="17"/>
  <c r="AN39" i="17"/>
  <c r="AO39" i="17" s="1"/>
  <c r="AP39" i="17" s="1"/>
  <c r="AO38" i="17"/>
  <c r="Q38" i="17"/>
  <c r="AN37" i="17"/>
  <c r="AO37" i="17" s="1"/>
  <c r="AP37" i="17" s="1"/>
  <c r="Q37" i="17"/>
  <c r="AO36" i="17"/>
  <c r="Q36" i="17"/>
  <c r="AN35" i="17"/>
  <c r="AO35" i="17" s="1"/>
  <c r="Q35" i="17"/>
  <c r="AO34" i="17"/>
  <c r="Q34" i="17"/>
  <c r="A34" i="17"/>
  <c r="A35" i="17" s="1"/>
  <c r="A36" i="17" s="1"/>
  <c r="A37" i="17" s="1"/>
  <c r="A38" i="17" s="1"/>
  <c r="A39" i="17" s="1"/>
  <c r="AN33" i="17"/>
  <c r="AO33" i="17" s="1"/>
  <c r="Q33" i="17"/>
  <c r="AO32" i="17"/>
  <c r="Q32" i="17"/>
  <c r="AO31" i="17"/>
  <c r="Q31" i="17"/>
  <c r="AN30" i="17"/>
  <c r="Q30" i="17"/>
  <c r="AO29" i="17"/>
  <c r="X16" i="1"/>
  <c r="Q22" i="17"/>
  <c r="AN21" i="17"/>
  <c r="AM21" i="17"/>
  <c r="AL21" i="17"/>
  <c r="AK21" i="17"/>
  <c r="AO21" i="17" s="1"/>
  <c r="AP21" i="17" s="1"/>
  <c r="AN20" i="17"/>
  <c r="AM20" i="17"/>
  <c r="AL20" i="17"/>
  <c r="AK20" i="17"/>
  <c r="N20" i="17"/>
  <c r="Q20" i="17" s="1"/>
  <c r="Q19" i="17"/>
  <c r="AM18" i="17"/>
  <c r="Q18" i="17"/>
  <c r="AM17" i="17"/>
  <c r="Q17" i="17"/>
  <c r="AN16" i="17"/>
  <c r="AM16" i="17"/>
  <c r="AL16" i="17"/>
  <c r="AK16" i="17"/>
  <c r="P16" i="17"/>
  <c r="N16" i="17"/>
  <c r="Q16" i="17" s="1"/>
  <c r="AN15" i="17"/>
  <c r="AM15" i="17"/>
  <c r="AL15" i="17"/>
  <c r="AK15" i="17"/>
  <c r="P15" i="17"/>
  <c r="N15" i="17"/>
  <c r="Q15" i="17" s="1"/>
  <c r="AN14" i="17"/>
  <c r="AM14" i="17"/>
  <c r="AL14" i="17"/>
  <c r="AK14" i="17"/>
  <c r="Q14" i="17"/>
  <c r="AN13" i="17"/>
  <c r="AM13" i="17"/>
  <c r="AL13" i="17"/>
  <c r="AK13" i="17"/>
  <c r="AO13" i="17" s="1"/>
  <c r="P13" i="17"/>
  <c r="N13" i="17"/>
  <c r="AN12" i="17"/>
  <c r="AM12" i="17"/>
  <c r="AL12" i="17"/>
  <c r="AK12" i="17"/>
  <c r="Q12" i="17"/>
  <c r="AN11" i="17"/>
  <c r="AM11" i="17"/>
  <c r="AL11" i="17"/>
  <c r="AK11" i="17"/>
  <c r="P11" i="17"/>
  <c r="N11" i="17"/>
  <c r="O16" i="1"/>
  <c r="Q10" i="17"/>
  <c r="Q9" i="17"/>
  <c r="Q8" i="17"/>
  <c r="AN7" i="17"/>
  <c r="AM7" i="17"/>
  <c r="AL7" i="17"/>
  <c r="Q13" i="17" l="1"/>
  <c r="AP13" i="17" s="1"/>
  <c r="AP36" i="17"/>
  <c r="AO14" i="17"/>
  <c r="W16" i="1"/>
  <c r="AP34" i="17"/>
  <c r="AP38" i="17"/>
  <c r="N16" i="1"/>
  <c r="AP32" i="17"/>
  <c r="AP40" i="17"/>
  <c r="AO7" i="17"/>
  <c r="AP33" i="17"/>
  <c r="AP42" i="17"/>
  <c r="AF16" i="1"/>
  <c r="AP14" i="17"/>
  <c r="AE16" i="1"/>
  <c r="E16" i="1"/>
  <c r="AP35" i="17"/>
  <c r="AL16" i="1"/>
  <c r="Y16" i="1"/>
  <c r="AM16" i="1"/>
  <c r="Z16" i="1"/>
  <c r="AA16" i="1"/>
  <c r="AJ16" i="1"/>
  <c r="AH16" i="1"/>
  <c r="R16" i="1"/>
  <c r="AO16" i="17"/>
  <c r="AO30" i="17"/>
  <c r="AP30" i="17" s="1"/>
  <c r="AB16" i="1"/>
  <c r="AO12" i="17"/>
  <c r="AP31" i="17"/>
  <c r="T16" i="1"/>
  <c r="AC16" i="1"/>
  <c r="AK16" i="1"/>
  <c r="AG16" i="1"/>
  <c r="P16" i="1"/>
  <c r="AI16" i="1"/>
  <c r="S16" i="1"/>
  <c r="Q11" i="17"/>
  <c r="AO15" i="17"/>
  <c r="AO20" i="17"/>
  <c r="AP20" i="17" s="1"/>
  <c r="U16" i="1"/>
  <c r="AD16" i="1"/>
  <c r="AP16" i="17"/>
  <c r="AP29" i="17"/>
  <c r="AP12" i="17" l="1"/>
  <c r="AO16" i="1"/>
  <c r="AN16" i="1"/>
  <c r="AP11" i="17"/>
  <c r="Q16" i="1"/>
  <c r="AP15" i="17"/>
  <c r="Q7" i="16"/>
  <c r="Q67" i="16" s="1"/>
  <c r="Q15" i="1" s="1"/>
  <c r="X7" i="16"/>
  <c r="AK7" i="16"/>
  <c r="AO7" i="16" s="1"/>
  <c r="AP7" i="16" s="1"/>
  <c r="AM7" i="16"/>
  <c r="AM67" i="16" s="1"/>
  <c r="AM15" i="1" s="1"/>
  <c r="Q8" i="16"/>
  <c r="X8" i="16"/>
  <c r="AK8" i="16"/>
  <c r="AL8" i="16"/>
  <c r="AO8" i="16"/>
  <c r="AP8" i="16" s="1"/>
  <c r="Q9" i="16"/>
  <c r="Q10" i="16"/>
  <c r="AK10" i="16"/>
  <c r="AL10" i="16"/>
  <c r="AN10" i="16"/>
  <c r="AN67" i="16" s="1"/>
  <c r="AN15" i="1" s="1"/>
  <c r="Q11" i="16"/>
  <c r="AP11" i="16" s="1"/>
  <c r="AK11" i="16"/>
  <c r="AL11" i="16"/>
  <c r="Q12" i="16"/>
  <c r="AK12" i="16"/>
  <c r="AK67" i="16" s="1"/>
  <c r="AK15" i="1" s="1"/>
  <c r="AL12" i="16"/>
  <c r="AM12" i="16"/>
  <c r="Q13" i="16"/>
  <c r="Q14" i="16"/>
  <c r="AK14" i="16"/>
  <c r="AM14" i="16"/>
  <c r="AN14" i="16"/>
  <c r="Q15" i="16"/>
  <c r="AK15" i="16"/>
  <c r="AL15" i="16"/>
  <c r="AN15" i="16"/>
  <c r="Q16" i="16"/>
  <c r="X16" i="16"/>
  <c r="AK16" i="16"/>
  <c r="AL16" i="16"/>
  <c r="AO16" i="16" s="1"/>
  <c r="AP16" i="16" s="1"/>
  <c r="AM16" i="16"/>
  <c r="AN16" i="16"/>
  <c r="Q17" i="16"/>
  <c r="X17" i="16"/>
  <c r="AK17" i="16"/>
  <c r="AL17" i="16"/>
  <c r="AM17" i="16"/>
  <c r="AN17" i="16"/>
  <c r="Q18" i="16"/>
  <c r="X18" i="16"/>
  <c r="AK18" i="16"/>
  <c r="AL18" i="16"/>
  <c r="AM18" i="16"/>
  <c r="AO18" i="16"/>
  <c r="Q19" i="16"/>
  <c r="AP19" i="16" s="1"/>
  <c r="X19" i="16"/>
  <c r="AK19" i="16"/>
  <c r="AL19" i="16"/>
  <c r="AM19" i="16"/>
  <c r="AN19" i="16"/>
  <c r="Q20" i="16"/>
  <c r="X20" i="16"/>
  <c r="AK20" i="16"/>
  <c r="AL20" i="16"/>
  <c r="AM20" i="16"/>
  <c r="AN20" i="16"/>
  <c r="Q21" i="16"/>
  <c r="AP21" i="16" s="1"/>
  <c r="X21" i="16"/>
  <c r="AK21" i="16"/>
  <c r="AL21" i="16"/>
  <c r="AM21" i="16"/>
  <c r="Q22" i="16"/>
  <c r="X22" i="16"/>
  <c r="AK22" i="16"/>
  <c r="AP22" i="16"/>
  <c r="Q23" i="16"/>
  <c r="AN23" i="16"/>
  <c r="AO23" i="16" s="1"/>
  <c r="AP23" i="16" s="1"/>
  <c r="AK24" i="16"/>
  <c r="AP24" i="16"/>
  <c r="Q25" i="16"/>
  <c r="X25" i="16"/>
  <c r="AK25" i="16"/>
  <c r="AN25" i="16"/>
  <c r="AO25" i="16" s="1"/>
  <c r="AP25" i="16" s="1"/>
  <c r="Q26" i="16"/>
  <c r="X26" i="16"/>
  <c r="AK26" i="16"/>
  <c r="AN26" i="16"/>
  <c r="Q27" i="16"/>
  <c r="X27" i="16"/>
  <c r="AK27" i="16"/>
  <c r="AN27" i="16"/>
  <c r="AO27" i="16"/>
  <c r="AP27" i="16" s="1"/>
  <c r="X28" i="16"/>
  <c r="AK28" i="16"/>
  <c r="AP28" i="16"/>
  <c r="Q29" i="16"/>
  <c r="X29" i="16"/>
  <c r="AK29" i="16"/>
  <c r="AO29" i="16"/>
  <c r="AP29" i="16" s="1"/>
  <c r="AK30" i="16"/>
  <c r="Q32" i="16"/>
  <c r="X32" i="16"/>
  <c r="AK32" i="16"/>
  <c r="AO32" i="16" s="1"/>
  <c r="AP32" i="16" s="1"/>
  <c r="Q33" i="16"/>
  <c r="X33" i="16"/>
  <c r="AK33" i="16"/>
  <c r="AL33" i="16"/>
  <c r="AO33" i="16"/>
  <c r="AP33" i="16" s="1"/>
  <c r="Q34" i="16"/>
  <c r="AP34" i="16" s="1"/>
  <c r="AK34" i="16"/>
  <c r="AL34" i="16"/>
  <c r="AO34" i="16"/>
  <c r="Q35" i="16"/>
  <c r="X35" i="16"/>
  <c r="AK35" i="16"/>
  <c r="AL35" i="16"/>
  <c r="AO35" i="16"/>
  <c r="AP35" i="16" s="1"/>
  <c r="Q36" i="16"/>
  <c r="X36" i="16"/>
  <c r="Z36" i="16"/>
  <c r="Z67" i="16" s="1"/>
  <c r="Z15" i="1" s="1"/>
  <c r="AK36" i="16"/>
  <c r="AL36" i="16"/>
  <c r="AO36" i="16"/>
  <c r="AP36" i="16" s="1"/>
  <c r="Q37" i="16"/>
  <c r="X37" i="16"/>
  <c r="AK37" i="16"/>
  <c r="AO37" i="16"/>
  <c r="AP37" i="16" s="1"/>
  <c r="Q38" i="16"/>
  <c r="X38" i="16"/>
  <c r="AK38" i="16"/>
  <c r="AO38" i="16" s="1"/>
  <c r="AP38" i="16" s="1"/>
  <c r="AL38" i="16"/>
  <c r="Q39" i="16"/>
  <c r="X39" i="16"/>
  <c r="AK39" i="16"/>
  <c r="AL39" i="16"/>
  <c r="AO39" i="16"/>
  <c r="Q40" i="16"/>
  <c r="X40" i="16"/>
  <c r="AK40" i="16"/>
  <c r="AL40" i="16"/>
  <c r="AO40" i="16"/>
  <c r="Q41" i="16"/>
  <c r="X41" i="16"/>
  <c r="AK41" i="16"/>
  <c r="AL41" i="16"/>
  <c r="AO41" i="16"/>
  <c r="Q42" i="16"/>
  <c r="X42" i="16"/>
  <c r="AK42" i="16"/>
  <c r="AL42" i="16"/>
  <c r="AO42" i="16"/>
  <c r="AP42" i="16" s="1"/>
  <c r="Q43" i="16"/>
  <c r="AK43" i="16"/>
  <c r="AL43" i="16"/>
  <c r="AM43" i="16"/>
  <c r="AN43" i="16"/>
  <c r="Q44" i="16"/>
  <c r="X44" i="16"/>
  <c r="AL44" i="16"/>
  <c r="AM44" i="16"/>
  <c r="AO44" i="16" s="1"/>
  <c r="AP44" i="16" s="1"/>
  <c r="Q45" i="16"/>
  <c r="X45" i="16"/>
  <c r="AK45" i="16"/>
  <c r="AL45" i="16"/>
  <c r="AM45" i="16"/>
  <c r="AO45" i="16"/>
  <c r="Q46" i="16"/>
  <c r="AP46" i="16" s="1"/>
  <c r="X46" i="16"/>
  <c r="AK46" i="16"/>
  <c r="AL46" i="16"/>
  <c r="AM46" i="16"/>
  <c r="Q47" i="16"/>
  <c r="X47" i="16"/>
  <c r="AK47" i="16"/>
  <c r="AO47" i="16" s="1"/>
  <c r="AP47" i="16" s="1"/>
  <c r="AL47" i="16"/>
  <c r="AM47" i="16"/>
  <c r="AN47" i="16"/>
  <c r="Q48" i="16"/>
  <c r="X48" i="16"/>
  <c r="AK48" i="16"/>
  <c r="AL48" i="16"/>
  <c r="AM48" i="16"/>
  <c r="Q49" i="16"/>
  <c r="AK49" i="16"/>
  <c r="AO49" i="16" s="1"/>
  <c r="AP49" i="16" s="1"/>
  <c r="AL49" i="16"/>
  <c r="AM49" i="16"/>
  <c r="AN49" i="16"/>
  <c r="Q50" i="16"/>
  <c r="X50" i="16"/>
  <c r="AK50" i="16"/>
  <c r="AO50" i="16" s="1"/>
  <c r="AP50" i="16" s="1"/>
  <c r="AL50" i="16"/>
  <c r="AM50" i="16"/>
  <c r="AN50" i="16"/>
  <c r="Q51" i="16"/>
  <c r="AK51" i="16"/>
  <c r="AL51" i="16"/>
  <c r="AM51" i="16"/>
  <c r="AN51" i="16"/>
  <c r="Q52" i="16"/>
  <c r="X52" i="16"/>
  <c r="AK52" i="16"/>
  <c r="AL52" i="16"/>
  <c r="AM52" i="16"/>
  <c r="AO52" i="16"/>
  <c r="AP52" i="16" s="1"/>
  <c r="Q53" i="16"/>
  <c r="X53" i="16"/>
  <c r="AK53" i="16"/>
  <c r="AL53" i="16"/>
  <c r="AM53" i="16"/>
  <c r="AN53" i="16"/>
  <c r="AO53" i="16"/>
  <c r="Q54" i="16"/>
  <c r="X54" i="16"/>
  <c r="AK54" i="16"/>
  <c r="AO54" i="16" s="1"/>
  <c r="AP54" i="16" s="1"/>
  <c r="AL54" i="16"/>
  <c r="AM54" i="16"/>
  <c r="Q55" i="16"/>
  <c r="AP55" i="16"/>
  <c r="Q56" i="16"/>
  <c r="X56" i="16"/>
  <c r="AK56" i="16"/>
  <c r="AO56" i="16" s="1"/>
  <c r="AP56" i="16" s="1"/>
  <c r="AL56" i="16"/>
  <c r="AN56" i="16"/>
  <c r="Q57" i="16"/>
  <c r="X57" i="16"/>
  <c r="AK57" i="16"/>
  <c r="AL57" i="16"/>
  <c r="AO57" i="16"/>
  <c r="AP57" i="16" s="1"/>
  <c r="Q58" i="16"/>
  <c r="X58" i="16"/>
  <c r="AK58" i="16"/>
  <c r="AL58" i="16"/>
  <c r="AO58" i="16"/>
  <c r="X59" i="16"/>
  <c r="AL59" i="16"/>
  <c r="AO59" i="16" s="1"/>
  <c r="AP59" i="16" s="1"/>
  <c r="AM59" i="16"/>
  <c r="AN59" i="16"/>
  <c r="Q60" i="16"/>
  <c r="X60" i="16"/>
  <c r="AK60" i="16"/>
  <c r="AL60" i="16"/>
  <c r="AM60" i="16"/>
  <c r="Q61" i="16"/>
  <c r="X61" i="16"/>
  <c r="AO61" i="16"/>
  <c r="AP61" i="16" s="1"/>
  <c r="AK62" i="16"/>
  <c r="AL62" i="16"/>
  <c r="AM62" i="16"/>
  <c r="AP62" i="16"/>
  <c r="Q63" i="16"/>
  <c r="AO63" i="16"/>
  <c r="AP63" i="16" s="1"/>
  <c r="AK64" i="16"/>
  <c r="AP64" i="16"/>
  <c r="Q65" i="16"/>
  <c r="AO65" i="16"/>
  <c r="AP65" i="16"/>
  <c r="Q66" i="16"/>
  <c r="AP66" i="16"/>
  <c r="C15" i="1"/>
  <c r="E67" i="16"/>
  <c r="E15" i="1" s="1"/>
  <c r="O67" i="16"/>
  <c r="O15" i="1" s="1"/>
  <c r="P67" i="16"/>
  <c r="P15" i="1" s="1"/>
  <c r="R67" i="16"/>
  <c r="R15" i="1" s="1"/>
  <c r="S67" i="16"/>
  <c r="S15" i="1" s="1"/>
  <c r="T67" i="16"/>
  <c r="T15" i="1" s="1"/>
  <c r="U67" i="16"/>
  <c r="U15" i="1" s="1"/>
  <c r="V67" i="16"/>
  <c r="V15" i="1" s="1"/>
  <c r="W67" i="16"/>
  <c r="W15" i="1" s="1"/>
  <c r="Y67" i="16"/>
  <c r="Y15" i="1" s="1"/>
  <c r="AA67" i="16"/>
  <c r="AA15" i="1" s="1"/>
  <c r="AB67" i="16"/>
  <c r="AB15" i="1" s="1"/>
  <c r="AC67" i="16"/>
  <c r="AC15" i="1" s="1"/>
  <c r="AD67" i="16"/>
  <c r="AD15" i="1" s="1"/>
  <c r="AE67" i="16"/>
  <c r="AE15" i="1" s="1"/>
  <c r="AF67" i="16"/>
  <c r="AF15" i="1" s="1"/>
  <c r="AG67" i="16"/>
  <c r="AG15" i="1" s="1"/>
  <c r="AH67" i="16"/>
  <c r="AH15" i="1" s="1"/>
  <c r="AI67" i="16"/>
  <c r="AI15" i="1" s="1"/>
  <c r="AJ67" i="16"/>
  <c r="AJ15" i="1" s="1"/>
  <c r="AL67" i="16"/>
  <c r="AL15" i="1" s="1"/>
  <c r="AP16" i="1" l="1"/>
  <c r="AO17" i="16"/>
  <c r="AP17" i="16" s="1"/>
  <c r="AO14" i="16"/>
  <c r="AP14" i="16" s="1"/>
  <c r="AP53" i="16"/>
  <c r="AO60" i="16"/>
  <c r="AP60" i="16" s="1"/>
  <c r="AO48" i="16"/>
  <c r="AP48" i="16" s="1"/>
  <c r="AO12" i="16"/>
  <c r="AP12" i="16" s="1"/>
  <c r="AO15" i="16"/>
  <c r="AP15" i="16" s="1"/>
  <c r="AO51" i="16"/>
  <c r="AP51" i="16" s="1"/>
  <c r="AP45" i="16"/>
  <c r="AP58" i="16"/>
  <c r="AP40" i="16"/>
  <c r="AP39" i="16"/>
  <c r="AO43" i="16"/>
  <c r="AP43" i="16" s="1"/>
  <c r="AP41" i="16"/>
  <c r="AO26" i="16"/>
  <c r="AP26" i="16" s="1"/>
  <c r="AO20" i="16"/>
  <c r="AP20" i="16" s="1"/>
  <c r="AO10" i="16"/>
  <c r="AO67" i="16" l="1"/>
  <c r="AO15" i="1" s="1"/>
  <c r="AP18" i="16"/>
  <c r="AP67" i="16" s="1"/>
  <c r="AP15" i="1" s="1"/>
  <c r="AJ76" i="15"/>
  <c r="AJ14" i="1" s="1"/>
  <c r="AI76" i="15"/>
  <c r="AI14" i="1" s="1"/>
  <c r="AH76" i="15"/>
  <c r="AH14" i="1" s="1"/>
  <c r="AG76" i="15"/>
  <c r="AG14" i="1" s="1"/>
  <c r="AF76" i="15"/>
  <c r="AF14" i="1" s="1"/>
  <c r="AE76" i="15"/>
  <c r="AE14" i="1" s="1"/>
  <c r="AD76" i="15"/>
  <c r="AD14" i="1" s="1"/>
  <c r="AC76" i="15"/>
  <c r="AC14" i="1" s="1"/>
  <c r="AB76" i="15"/>
  <c r="AB14" i="1" s="1"/>
  <c r="AA76" i="15"/>
  <c r="AA14" i="1" s="1"/>
  <c r="Z76" i="15"/>
  <c r="Z14" i="1" s="1"/>
  <c r="Y76" i="15"/>
  <c r="Y14" i="1" s="1"/>
  <c r="W76" i="15"/>
  <c r="W14" i="1" s="1"/>
  <c r="V76" i="15"/>
  <c r="V14" i="1" s="1"/>
  <c r="U76" i="15"/>
  <c r="U14" i="1" s="1"/>
  <c r="T76" i="15"/>
  <c r="T14" i="1" s="1"/>
  <c r="S76" i="15"/>
  <c r="S14" i="1" s="1"/>
  <c r="R76" i="15"/>
  <c r="R14" i="1" s="1"/>
  <c r="P76" i="15"/>
  <c r="P14" i="1" s="1"/>
  <c r="N76" i="15"/>
  <c r="N14" i="1" s="1"/>
  <c r="E76" i="15"/>
  <c r="E14" i="1" s="1"/>
  <c r="Q75" i="15"/>
  <c r="Q74" i="15"/>
  <c r="Q73" i="15"/>
  <c r="Q70" i="15"/>
  <c r="AP70" i="15" s="1"/>
  <c r="AN60" i="15"/>
  <c r="AM60" i="15"/>
  <c r="AL60" i="15"/>
  <c r="AK60" i="15"/>
  <c r="AO60" i="15" s="1"/>
  <c r="AP60" i="15" s="1"/>
  <c r="X60" i="15"/>
  <c r="Q60" i="15"/>
  <c r="Q44" i="15"/>
  <c r="AP44" i="15" s="1"/>
  <c r="Q43" i="15"/>
  <c r="AP43" i="15" s="1"/>
  <c r="O42" i="15"/>
  <c r="O76" i="15" s="1"/>
  <c r="O14" i="1" s="1"/>
  <c r="AP41" i="15"/>
  <c r="Q40" i="15"/>
  <c r="Q39" i="15"/>
  <c r="AP36" i="15"/>
  <c r="AP35" i="15"/>
  <c r="Q34" i="15"/>
  <c r="AP34" i="15" s="1"/>
  <c r="AN33" i="15"/>
  <c r="AM33" i="15"/>
  <c r="AL33" i="15"/>
  <c r="AK33" i="15"/>
  <c r="AO33" i="15" s="1"/>
  <c r="AP33" i="15" s="1"/>
  <c r="Q33" i="15"/>
  <c r="AN32" i="15"/>
  <c r="AM32" i="15"/>
  <c r="AL32" i="15"/>
  <c r="AK32" i="15"/>
  <c r="AO32" i="15" s="1"/>
  <c r="Q32" i="15"/>
  <c r="AN31" i="15"/>
  <c r="AN76" i="15" s="1"/>
  <c r="AN14" i="1" s="1"/>
  <c r="AM31" i="15"/>
  <c r="AM76" i="15" s="1"/>
  <c r="AM14" i="1" s="1"/>
  <c r="AL31" i="15"/>
  <c r="AK31" i="15"/>
  <c r="Q31" i="15"/>
  <c r="Q30" i="15"/>
  <c r="AP30" i="15" s="1"/>
  <c r="Q29" i="15"/>
  <c r="AP29" i="15" s="1"/>
  <c r="Q28" i="15"/>
  <c r="AP28" i="15" s="1"/>
  <c r="Q27" i="15"/>
  <c r="AP27" i="15" s="1"/>
  <c r="Q26" i="15"/>
  <c r="AP26" i="15" s="1"/>
  <c r="Q25" i="15"/>
  <c r="AP25" i="15" s="1"/>
  <c r="Q24" i="15"/>
  <c r="AP24" i="15" s="1"/>
  <c r="Q23" i="15"/>
  <c r="AP23" i="15" s="1"/>
  <c r="Q22" i="15"/>
  <c r="AP22" i="15" s="1"/>
  <c r="Q21" i="15"/>
  <c r="AP21" i="15" s="1"/>
  <c r="Q20" i="15"/>
  <c r="AP20" i="15" s="1"/>
  <c r="Q19" i="15"/>
  <c r="AP19" i="15" s="1"/>
  <c r="Q18" i="15"/>
  <c r="AP18" i="15" s="1"/>
  <c r="Q17" i="15"/>
  <c r="AP17" i="15" s="1"/>
  <c r="Q16" i="15"/>
  <c r="AP16" i="15" s="1"/>
  <c r="X15" i="15"/>
  <c r="Q15" i="15"/>
  <c r="AP15" i="15" s="1"/>
  <c r="Q14" i="15"/>
  <c r="Q13" i="15"/>
  <c r="Q12" i="15"/>
  <c r="Q11" i="15"/>
  <c r="AO10" i="15"/>
  <c r="X10" i="15"/>
  <c r="Q10" i="15"/>
  <c r="AP32" i="15" l="1"/>
  <c r="Q42" i="15"/>
  <c r="AP42" i="15" s="1"/>
  <c r="Q76" i="15"/>
  <c r="Q14" i="1" s="1"/>
  <c r="AK76" i="15"/>
  <c r="AK14" i="1" s="1"/>
  <c r="AP10" i="15"/>
  <c r="AL76" i="15"/>
  <c r="AL14" i="1" s="1"/>
  <c r="AO31" i="15"/>
  <c r="AP31" i="15" s="1"/>
  <c r="AP76" i="15" s="1"/>
  <c r="AP14" i="1" s="1"/>
  <c r="AO76" i="15" l="1"/>
  <c r="AO14" i="1" s="1"/>
  <c r="Q7" i="14" l="1"/>
  <c r="AP7" i="14" s="1"/>
  <c r="AO7" i="14"/>
  <c r="Q8" i="14"/>
  <c r="AO8" i="14"/>
  <c r="AP8" i="14" s="1"/>
  <c r="Q9" i="14"/>
  <c r="AO9" i="14"/>
  <c r="AP9" i="14" s="1"/>
  <c r="Q10" i="14"/>
  <c r="AO10" i="14"/>
  <c r="Q11" i="14"/>
  <c r="AO11" i="14"/>
  <c r="AP11" i="14"/>
  <c r="Q12" i="14"/>
  <c r="AO12" i="14"/>
  <c r="AP12" i="14"/>
  <c r="Q13" i="14"/>
  <c r="AO13" i="14"/>
  <c r="Q14" i="14"/>
  <c r="AO14" i="14"/>
  <c r="AP14" i="14"/>
  <c r="Q15" i="14"/>
  <c r="AO15" i="14"/>
  <c r="AP15" i="14"/>
  <c r="Q16" i="14"/>
  <c r="AO16" i="14"/>
  <c r="Q17" i="14"/>
  <c r="AO17" i="14"/>
  <c r="AP17" i="14"/>
  <c r="Q18" i="14"/>
  <c r="AO18" i="14"/>
  <c r="AP18" i="14" s="1"/>
  <c r="Q19" i="14"/>
  <c r="AO19" i="14"/>
  <c r="AP19" i="14" s="1"/>
  <c r="Q20" i="14"/>
  <c r="AO20" i="14"/>
  <c r="AP20" i="14" s="1"/>
  <c r="Q21" i="14"/>
  <c r="AL21" i="14"/>
  <c r="AL39" i="14" s="1"/>
  <c r="AL13" i="1" s="1"/>
  <c r="AM21" i="14"/>
  <c r="AM39" i="14" s="1"/>
  <c r="AM13" i="1" s="1"/>
  <c r="AN21" i="14"/>
  <c r="AN39" i="14" s="1"/>
  <c r="AN13" i="1" s="1"/>
  <c r="AO21" i="14"/>
  <c r="AP21" i="14" s="1"/>
  <c r="Q22" i="14"/>
  <c r="X22" i="14"/>
  <c r="AF22" i="14"/>
  <c r="AG22" i="14"/>
  <c r="AJ22" i="14"/>
  <c r="AL22" i="14"/>
  <c r="AM22" i="14"/>
  <c r="AO22" i="14" s="1"/>
  <c r="Q23" i="14"/>
  <c r="X23" i="14"/>
  <c r="AF23" i="14"/>
  <c r="AJ23" i="14" s="1"/>
  <c r="AJ39" i="14" s="1"/>
  <c r="AJ13" i="1" s="1"/>
  <c r="AK23" i="14"/>
  <c r="AL23" i="14"/>
  <c r="AM23" i="14"/>
  <c r="AO23" i="14"/>
  <c r="Q24" i="14"/>
  <c r="AO24" i="14"/>
  <c r="AP24" i="14" s="1"/>
  <c r="Q25" i="14"/>
  <c r="Y25" i="14"/>
  <c r="AO25" i="14"/>
  <c r="AP25" i="14"/>
  <c r="Q26" i="14"/>
  <c r="AK26" i="14"/>
  <c r="AO26" i="14" s="1"/>
  <c r="AP26" i="14" s="1"/>
  <c r="AL26" i="14"/>
  <c r="AM26" i="14"/>
  <c r="AN26" i="14"/>
  <c r="Q27" i="14"/>
  <c r="AK27" i="14"/>
  <c r="AL27" i="14"/>
  <c r="AM27" i="14"/>
  <c r="AN27" i="14"/>
  <c r="Q28" i="14"/>
  <c r="X28" i="14"/>
  <c r="AO28" i="14"/>
  <c r="AP28" i="14"/>
  <c r="Q29" i="14"/>
  <c r="AO29" i="14"/>
  <c r="AP29" i="14" s="1"/>
  <c r="Q30" i="14"/>
  <c r="AO30" i="14"/>
  <c r="AP30" i="14" s="1"/>
  <c r="Q31" i="14"/>
  <c r="AN31" i="14"/>
  <c r="AO31" i="14" s="1"/>
  <c r="AP31" i="14" s="1"/>
  <c r="Q32" i="14"/>
  <c r="X32" i="14"/>
  <c r="AM32" i="14"/>
  <c r="AN32" i="14"/>
  <c r="AO32" i="14" s="1"/>
  <c r="AP32" i="14" s="1"/>
  <c r="Q33" i="14"/>
  <c r="X33" i="14"/>
  <c r="AO33" i="14"/>
  <c r="AP33" i="14"/>
  <c r="Q34" i="14"/>
  <c r="AO34" i="14"/>
  <c r="AP34" i="14" s="1"/>
  <c r="Q35" i="14"/>
  <c r="AO35" i="14"/>
  <c r="AP35" i="14" s="1"/>
  <c r="Q36" i="14"/>
  <c r="AO36" i="14"/>
  <c r="AP36" i="14" s="1"/>
  <c r="Q37" i="14"/>
  <c r="AO37" i="14"/>
  <c r="AP37" i="14"/>
  <c r="Q38" i="14"/>
  <c r="AO38" i="14"/>
  <c r="AP38" i="14" s="1"/>
  <c r="C39" i="14"/>
  <c r="C13" i="1" s="1"/>
  <c r="E39" i="14"/>
  <c r="E13" i="1" s="1"/>
  <c r="N39" i="14"/>
  <c r="N13" i="1" s="1"/>
  <c r="O39" i="14"/>
  <c r="O13" i="1" s="1"/>
  <c r="P39" i="14"/>
  <c r="R39" i="14"/>
  <c r="R13" i="1" s="1"/>
  <c r="S39" i="14"/>
  <c r="S13" i="1" s="1"/>
  <c r="T39" i="14"/>
  <c r="T13" i="1" s="1"/>
  <c r="U39" i="14"/>
  <c r="U13" i="1" s="1"/>
  <c r="V39" i="14"/>
  <c r="V13" i="1" s="1"/>
  <c r="W39" i="14"/>
  <c r="W13" i="1" s="1"/>
  <c r="Y39" i="14"/>
  <c r="Y13" i="1" s="1"/>
  <c r="Z39" i="14"/>
  <c r="Z13" i="1" s="1"/>
  <c r="AA39" i="14"/>
  <c r="AA13" i="1" s="1"/>
  <c r="AB39" i="14"/>
  <c r="AB13" i="1" s="1"/>
  <c r="AC39" i="14"/>
  <c r="AC13" i="1" s="1"/>
  <c r="AD39" i="14"/>
  <c r="AD13" i="1" s="1"/>
  <c r="AE39" i="14"/>
  <c r="AE13" i="1" s="1"/>
  <c r="AF39" i="14"/>
  <c r="AF13" i="1" s="1"/>
  <c r="AG39" i="14"/>
  <c r="AG13" i="1" s="1"/>
  <c r="AH39" i="14"/>
  <c r="AH13" i="1" s="1"/>
  <c r="AI39" i="14"/>
  <c r="AI13" i="1" s="1"/>
  <c r="AK39" i="14"/>
  <c r="AK13" i="1" s="1"/>
  <c r="AP23" i="14" l="1"/>
  <c r="Q39" i="14"/>
  <c r="Q13" i="1" s="1"/>
  <c r="P13" i="1"/>
  <c r="AO27" i="14"/>
  <c r="AP27" i="14" s="1"/>
  <c r="AP16" i="14"/>
  <c r="AP13" i="14"/>
  <c r="AP10" i="14"/>
  <c r="AP39" i="14" s="1"/>
  <c r="AP13" i="1" s="1"/>
  <c r="AP22" i="14"/>
  <c r="AO39" i="14" l="1"/>
  <c r="AO13" i="1" s="1"/>
  <c r="X12" i="1"/>
  <c r="Y12" i="1"/>
  <c r="Z12" i="1"/>
  <c r="AE12" i="1"/>
  <c r="AF12" i="1"/>
  <c r="AG12" i="1"/>
  <c r="AH12" i="1"/>
  <c r="W12" i="1"/>
  <c r="V12" i="1"/>
  <c r="O12" i="1"/>
  <c r="P12" i="1"/>
  <c r="Q12" i="1"/>
  <c r="R12" i="1"/>
  <c r="S12" i="1"/>
  <c r="T12" i="1"/>
  <c r="U12" i="1"/>
  <c r="AA12" i="1"/>
  <c r="AB12" i="1"/>
  <c r="AC12" i="1"/>
  <c r="AD12" i="1"/>
  <c r="AI12" i="1"/>
  <c r="AJ12" i="1"/>
  <c r="N12" i="1"/>
  <c r="AN16" i="13"/>
  <c r="AN15" i="13"/>
  <c r="AN14" i="13"/>
  <c r="AN13" i="13"/>
  <c r="AN12" i="13"/>
  <c r="AN11" i="13"/>
  <c r="AN10" i="13"/>
  <c r="AN9" i="13"/>
  <c r="AP8" i="13"/>
  <c r="AN8" i="13"/>
  <c r="AO9" i="13" l="1"/>
  <c r="AO11" i="13"/>
  <c r="AP11" i="13" s="1"/>
  <c r="AO13" i="13"/>
  <c r="AP13" i="13" s="1"/>
  <c r="AO15" i="13"/>
  <c r="AP15" i="13" s="1"/>
  <c r="AO12" i="13"/>
  <c r="AP12" i="13" s="1"/>
  <c r="AO16" i="13"/>
  <c r="AP16" i="13" s="1"/>
  <c r="AO10" i="13"/>
  <c r="AP10" i="13" s="1"/>
  <c r="AO14" i="13"/>
  <c r="AP14" i="13" s="1"/>
  <c r="Q7" i="12"/>
  <c r="Q57" i="12" s="1"/>
  <c r="Q11" i="1" s="1"/>
  <c r="AK7" i="12"/>
  <c r="AK57" i="12" s="1"/>
  <c r="AK11" i="1" s="1"/>
  <c r="AL7" i="12"/>
  <c r="AM7" i="12"/>
  <c r="AN7" i="12"/>
  <c r="Q8" i="12"/>
  <c r="AK8" i="12"/>
  <c r="AO8" i="12" s="1"/>
  <c r="AP8" i="12" s="1"/>
  <c r="AL8" i="12"/>
  <c r="AL57" i="12" s="1"/>
  <c r="AL11" i="1" s="1"/>
  <c r="AM8" i="12"/>
  <c r="AM57" i="12" s="1"/>
  <c r="AM11" i="1" s="1"/>
  <c r="AN8" i="12"/>
  <c r="Q9" i="12"/>
  <c r="AK9" i="12"/>
  <c r="AL9" i="12"/>
  <c r="AM9" i="12"/>
  <c r="AN9" i="12"/>
  <c r="AO9" i="12" s="1"/>
  <c r="Q10" i="12"/>
  <c r="AK10" i="12"/>
  <c r="AL10" i="12"/>
  <c r="AM10" i="12"/>
  <c r="AN10" i="12"/>
  <c r="AO10" i="12"/>
  <c r="Q11" i="12"/>
  <c r="AK11" i="12"/>
  <c r="AL11" i="12"/>
  <c r="AO11" i="12" s="1"/>
  <c r="AP11" i="12" s="1"/>
  <c r="AM11" i="12"/>
  <c r="AN11" i="12"/>
  <c r="Q12" i="12"/>
  <c r="AK12" i="12"/>
  <c r="AL12" i="12"/>
  <c r="AM12" i="12"/>
  <c r="AN12" i="12"/>
  <c r="AO12" i="12" s="1"/>
  <c r="AP12" i="12" s="1"/>
  <c r="Q13" i="12"/>
  <c r="AK13" i="12"/>
  <c r="AL13" i="12"/>
  <c r="AM13" i="12"/>
  <c r="AN13" i="12"/>
  <c r="AO13" i="12"/>
  <c r="Q14" i="12"/>
  <c r="AK14" i="12"/>
  <c r="AL14" i="12"/>
  <c r="AO14" i="12" s="1"/>
  <c r="AP14" i="12" s="1"/>
  <c r="AM14" i="12"/>
  <c r="AN14" i="12"/>
  <c r="Q15" i="12"/>
  <c r="AK15" i="12"/>
  <c r="AL15" i="12"/>
  <c r="AM15" i="12"/>
  <c r="AN15" i="12"/>
  <c r="AO15" i="12"/>
  <c r="AP15" i="12" s="1"/>
  <c r="Q16" i="12"/>
  <c r="AK16" i="12"/>
  <c r="AL16" i="12"/>
  <c r="AM16" i="12"/>
  <c r="AN16" i="12"/>
  <c r="Q17" i="12"/>
  <c r="AK17" i="12"/>
  <c r="AO17" i="12" s="1"/>
  <c r="AP17" i="12" s="1"/>
  <c r="AL17" i="12"/>
  <c r="AM17" i="12"/>
  <c r="AN17" i="12"/>
  <c r="Q18" i="12"/>
  <c r="AK18" i="12"/>
  <c r="AL18" i="12"/>
  <c r="AM18" i="12"/>
  <c r="AN18" i="12"/>
  <c r="AN57" i="12" s="1"/>
  <c r="AN11" i="1" s="1"/>
  <c r="Q19" i="12"/>
  <c r="AK19" i="12"/>
  <c r="AL19" i="12"/>
  <c r="AM19" i="12"/>
  <c r="AN19" i="12"/>
  <c r="AO19" i="12"/>
  <c r="AP19" i="12" s="1"/>
  <c r="Q20" i="12"/>
  <c r="AK20" i="12"/>
  <c r="AL20" i="12"/>
  <c r="AM20" i="12"/>
  <c r="AN20" i="12"/>
  <c r="Q21" i="12"/>
  <c r="AK21" i="12"/>
  <c r="AO21" i="12" s="1"/>
  <c r="AP21" i="12" s="1"/>
  <c r="AL21" i="12"/>
  <c r="AM21" i="12"/>
  <c r="AN21" i="12"/>
  <c r="Q22" i="12"/>
  <c r="AK22" i="12"/>
  <c r="AL22" i="12"/>
  <c r="AM22" i="12"/>
  <c r="AN22" i="12"/>
  <c r="AO22" i="12" s="1"/>
  <c r="AP22" i="12" s="1"/>
  <c r="Q23" i="12"/>
  <c r="AK23" i="12"/>
  <c r="AO23" i="12" s="1"/>
  <c r="AP23" i="12" s="1"/>
  <c r="AL23" i="12"/>
  <c r="AM23" i="12"/>
  <c r="AN23" i="12"/>
  <c r="Q24" i="12"/>
  <c r="AK24" i="12"/>
  <c r="AL24" i="12"/>
  <c r="AM24" i="12"/>
  <c r="AN24" i="12"/>
  <c r="Q25" i="12"/>
  <c r="AK25" i="12"/>
  <c r="AL25" i="12"/>
  <c r="AM25" i="12"/>
  <c r="AN25" i="12"/>
  <c r="AO25" i="12"/>
  <c r="AP25" i="12" s="1"/>
  <c r="Q26" i="12"/>
  <c r="AK26" i="12"/>
  <c r="AL26" i="12"/>
  <c r="AM26" i="12"/>
  <c r="AN26" i="12"/>
  <c r="AO26" i="12" s="1"/>
  <c r="Q27" i="12"/>
  <c r="AK27" i="12"/>
  <c r="AL27" i="12"/>
  <c r="AM27" i="12"/>
  <c r="AN27" i="12"/>
  <c r="Q28" i="12"/>
  <c r="AK28" i="12"/>
  <c r="AL28" i="12"/>
  <c r="AM28" i="12"/>
  <c r="AN28" i="12"/>
  <c r="AO28" i="12"/>
  <c r="AP28" i="12" s="1"/>
  <c r="Q29" i="12"/>
  <c r="AK29" i="12"/>
  <c r="AL29" i="12"/>
  <c r="AM29" i="12"/>
  <c r="AN29" i="12"/>
  <c r="AO29" i="12" s="1"/>
  <c r="Q30" i="12"/>
  <c r="AK30" i="12"/>
  <c r="AL30" i="12"/>
  <c r="AM30" i="12"/>
  <c r="AN30" i="12"/>
  <c r="Q31" i="12"/>
  <c r="AK31" i="12"/>
  <c r="AL31" i="12"/>
  <c r="AM31" i="12"/>
  <c r="AN31" i="12"/>
  <c r="AO31" i="12" s="1"/>
  <c r="AP31" i="12" s="1"/>
  <c r="Q32" i="12"/>
  <c r="AK32" i="12"/>
  <c r="AL32" i="12"/>
  <c r="AM32" i="12"/>
  <c r="AN32" i="12"/>
  <c r="Q33" i="12"/>
  <c r="AK33" i="12"/>
  <c r="AL33" i="12"/>
  <c r="AM33" i="12"/>
  <c r="AN33" i="12"/>
  <c r="AO33" i="12" s="1"/>
  <c r="AP33" i="12" s="1"/>
  <c r="Q34" i="12"/>
  <c r="AK34" i="12"/>
  <c r="AL34" i="12"/>
  <c r="AM34" i="12"/>
  <c r="AN34" i="12"/>
  <c r="AO34" i="12" s="1"/>
  <c r="AP34" i="12" s="1"/>
  <c r="Q35" i="12"/>
  <c r="AK35" i="12"/>
  <c r="AL35" i="12"/>
  <c r="AM35" i="12"/>
  <c r="AN35" i="12"/>
  <c r="Q36" i="12"/>
  <c r="AK36" i="12"/>
  <c r="AL36" i="12"/>
  <c r="AM36" i="12"/>
  <c r="AN36" i="12"/>
  <c r="AO36" i="12" s="1"/>
  <c r="AP36" i="12" s="1"/>
  <c r="Q37" i="12"/>
  <c r="AK37" i="12"/>
  <c r="AL37" i="12"/>
  <c r="AM37" i="12"/>
  <c r="AN37" i="12"/>
  <c r="AO37" i="12"/>
  <c r="Q38" i="12"/>
  <c r="AK38" i="12"/>
  <c r="AL38" i="12"/>
  <c r="AM38" i="12"/>
  <c r="AN38" i="12"/>
  <c r="Q39" i="12"/>
  <c r="AK39" i="12"/>
  <c r="AL39" i="12"/>
  <c r="AM39" i="12"/>
  <c r="AN39" i="12"/>
  <c r="AO39" i="12"/>
  <c r="AP39" i="12" s="1"/>
  <c r="Q40" i="12"/>
  <c r="AK40" i="12"/>
  <c r="AL40" i="12"/>
  <c r="AM40" i="12"/>
  <c r="AN40" i="12"/>
  <c r="AO40" i="12" s="1"/>
  <c r="AP40" i="12" s="1"/>
  <c r="Q41" i="12"/>
  <c r="AK41" i="12"/>
  <c r="AO41" i="12" s="1"/>
  <c r="AP41" i="12" s="1"/>
  <c r="AL41" i="12"/>
  <c r="AM41" i="12"/>
  <c r="AN41" i="12"/>
  <c r="Q42" i="12"/>
  <c r="AK42" i="12"/>
  <c r="AO42" i="12" s="1"/>
  <c r="AP42" i="12" s="1"/>
  <c r="AL42" i="12"/>
  <c r="AM42" i="12"/>
  <c r="AN42" i="12"/>
  <c r="Q43" i="12"/>
  <c r="AK43" i="12"/>
  <c r="AL43" i="12"/>
  <c r="AM43" i="12"/>
  <c r="AN43" i="12"/>
  <c r="AO43" i="12"/>
  <c r="AP43" i="12" s="1"/>
  <c r="Q44" i="12"/>
  <c r="AK44" i="12"/>
  <c r="AL44" i="12"/>
  <c r="AM44" i="12"/>
  <c r="AN44" i="12"/>
  <c r="AO44" i="12"/>
  <c r="Q45" i="12"/>
  <c r="AK45" i="12"/>
  <c r="AO45" i="12" s="1"/>
  <c r="AP45" i="12" s="1"/>
  <c r="AL45" i="12"/>
  <c r="AM45" i="12"/>
  <c r="AN45" i="12"/>
  <c r="Q46" i="12"/>
  <c r="AK46" i="12"/>
  <c r="AO46" i="12" s="1"/>
  <c r="AP46" i="12" s="1"/>
  <c r="AL46" i="12"/>
  <c r="AM46" i="12"/>
  <c r="AN46" i="12"/>
  <c r="Q47" i="12"/>
  <c r="AK47" i="12"/>
  <c r="AL47" i="12"/>
  <c r="AM47" i="12"/>
  <c r="AN47" i="12"/>
  <c r="AO47" i="12"/>
  <c r="AP47" i="12" s="1"/>
  <c r="Q48" i="12"/>
  <c r="AK48" i="12"/>
  <c r="AL48" i="12"/>
  <c r="AM48" i="12"/>
  <c r="AN48" i="12"/>
  <c r="AO48" i="12"/>
  <c r="Q49" i="12"/>
  <c r="AK49" i="12"/>
  <c r="AO49" i="12" s="1"/>
  <c r="AP49" i="12" s="1"/>
  <c r="AL49" i="12"/>
  <c r="AM49" i="12"/>
  <c r="AN49" i="12"/>
  <c r="Q50" i="12"/>
  <c r="AK50" i="12"/>
  <c r="AL50" i="12"/>
  <c r="AM50" i="12"/>
  <c r="AN50" i="12"/>
  <c r="AO50" i="12" s="1"/>
  <c r="AP50" i="12" s="1"/>
  <c r="Q51" i="12"/>
  <c r="AK51" i="12"/>
  <c r="AL51" i="12"/>
  <c r="AM51" i="12"/>
  <c r="AN51" i="12"/>
  <c r="AO51" i="12"/>
  <c r="AP51" i="12" s="1"/>
  <c r="Q52" i="12"/>
  <c r="AK52" i="12"/>
  <c r="AO52" i="12" s="1"/>
  <c r="AP52" i="12" s="1"/>
  <c r="AL52" i="12"/>
  <c r="AM52" i="12"/>
  <c r="AN52" i="12"/>
  <c r="Q53" i="12"/>
  <c r="AK53" i="12"/>
  <c r="AO53" i="12" s="1"/>
  <c r="AP53" i="12" s="1"/>
  <c r="AL53" i="12"/>
  <c r="AM53" i="12"/>
  <c r="AN53" i="12"/>
  <c r="Q54" i="12"/>
  <c r="AK54" i="12"/>
  <c r="AL54" i="12"/>
  <c r="AM54" i="12"/>
  <c r="AN54" i="12"/>
  <c r="AO54" i="12"/>
  <c r="AP54" i="12" s="1"/>
  <c r="Q55" i="12"/>
  <c r="AK55" i="12"/>
  <c r="AL55" i="12"/>
  <c r="AM55" i="12"/>
  <c r="AN55" i="12"/>
  <c r="AO55" i="12" s="1"/>
  <c r="AP55" i="12" s="1"/>
  <c r="Q56" i="12"/>
  <c r="AK56" i="12"/>
  <c r="AO56" i="12" s="1"/>
  <c r="AP56" i="12" s="1"/>
  <c r="AL56" i="12"/>
  <c r="AM56" i="12"/>
  <c r="AN56" i="12"/>
  <c r="C57" i="12"/>
  <c r="C11" i="1" s="1"/>
  <c r="D57" i="12"/>
  <c r="D11" i="1" s="1"/>
  <c r="E57" i="12"/>
  <c r="E11" i="1" s="1"/>
  <c r="G57" i="12"/>
  <c r="G11" i="1" s="1"/>
  <c r="H57" i="12"/>
  <c r="H11" i="1" s="1"/>
  <c r="I57" i="12"/>
  <c r="I11" i="1" s="1"/>
  <c r="J57" i="12"/>
  <c r="J11" i="1" s="1"/>
  <c r="K57" i="12"/>
  <c r="K11" i="1" s="1"/>
  <c r="L57" i="12"/>
  <c r="L11" i="1" s="1"/>
  <c r="M57" i="12"/>
  <c r="M11" i="1" s="1"/>
  <c r="N57" i="12"/>
  <c r="N11" i="1" s="1"/>
  <c r="O57" i="12"/>
  <c r="O11" i="1" s="1"/>
  <c r="P57" i="12"/>
  <c r="P11" i="1" s="1"/>
  <c r="R57" i="12"/>
  <c r="R11" i="1" s="1"/>
  <c r="S57" i="12"/>
  <c r="S11" i="1" s="1"/>
  <c r="T57" i="12"/>
  <c r="T11" i="1" s="1"/>
  <c r="U57" i="12"/>
  <c r="U11" i="1" s="1"/>
  <c r="V57" i="12"/>
  <c r="V11" i="1" s="1"/>
  <c r="W57" i="12"/>
  <c r="W11" i="1" s="1"/>
  <c r="Y57" i="12"/>
  <c r="Y11" i="1" s="1"/>
  <c r="Z57" i="12"/>
  <c r="Z11" i="1" s="1"/>
  <c r="AA57" i="12"/>
  <c r="AA11" i="1" s="1"/>
  <c r="AB57" i="12"/>
  <c r="AB11" i="1" s="1"/>
  <c r="AC57" i="12"/>
  <c r="AC11" i="1" s="1"/>
  <c r="AD57" i="12"/>
  <c r="AD11" i="1" s="1"/>
  <c r="AE57" i="12"/>
  <c r="AE11" i="1" s="1"/>
  <c r="AF57" i="12"/>
  <c r="AF11" i="1" s="1"/>
  <c r="AG57" i="12"/>
  <c r="AG11" i="1" s="1"/>
  <c r="AH57" i="12"/>
  <c r="AH11" i="1" s="1"/>
  <c r="AI57" i="12"/>
  <c r="AI11" i="1" s="1"/>
  <c r="AJ57" i="12"/>
  <c r="AJ11" i="1" s="1"/>
  <c r="AP9" i="13" l="1"/>
  <c r="AP26" i="13" s="1"/>
  <c r="AP12" i="1" s="1"/>
  <c r="AO26" i="13"/>
  <c r="AO12" i="1" s="1"/>
  <c r="AO18" i="12"/>
  <c r="AP18" i="12" s="1"/>
  <c r="AP13" i="12"/>
  <c r="AP29" i="12"/>
  <c r="AO7" i="12"/>
  <c r="AP7" i="12" s="1"/>
  <c r="AO32" i="12"/>
  <c r="AP32" i="12" s="1"/>
  <c r="AO16" i="12"/>
  <c r="AP16" i="12" s="1"/>
  <c r="AO38" i="12"/>
  <c r="AP38" i="12" s="1"/>
  <c r="AO35" i="12"/>
  <c r="AP35" i="12" s="1"/>
  <c r="AP48" i="12"/>
  <c r="AP44" i="12"/>
  <c r="AP37" i="12"/>
  <c r="AP10" i="12"/>
  <c r="AP26" i="12"/>
  <c r="AO30" i="12"/>
  <c r="AP30" i="12" s="1"/>
  <c r="AO27" i="12"/>
  <c r="AP27" i="12" s="1"/>
  <c r="AO24" i="12"/>
  <c r="AP24" i="12" s="1"/>
  <c r="AO20" i="12"/>
  <c r="AP20" i="12" s="1"/>
  <c r="AP9" i="12"/>
  <c r="AO57" i="12" l="1"/>
  <c r="AO11" i="1" s="1"/>
  <c r="AP57" i="12"/>
  <c r="AP11" i="1" s="1"/>
  <c r="C10" i="1"/>
  <c r="AG10" i="1"/>
  <c r="AF10" i="1" l="1"/>
  <c r="S10" i="1"/>
  <c r="Z10" i="1"/>
  <c r="E10" i="1"/>
  <c r="AH10" i="1"/>
  <c r="R10" i="1"/>
  <c r="P10" i="1"/>
  <c r="T10" i="1"/>
  <c r="AE10" i="1"/>
  <c r="N10" i="1"/>
  <c r="AI10" i="1"/>
  <c r="Y10" i="1"/>
  <c r="O10" i="1"/>
  <c r="W10" i="1"/>
  <c r="AA10" i="1"/>
  <c r="AD10" i="1"/>
  <c r="U10" i="1"/>
  <c r="AJ10" i="1"/>
  <c r="AB10" i="1"/>
  <c r="AC10" i="1"/>
  <c r="V10" i="1"/>
  <c r="AN23" i="11"/>
  <c r="AM23" i="11"/>
  <c r="AL23" i="11"/>
  <c r="AK23" i="11"/>
  <c r="Q23" i="11"/>
  <c r="AN22" i="11"/>
  <c r="AM22" i="11"/>
  <c r="AL22" i="11"/>
  <c r="Q22" i="11"/>
  <c r="AN21" i="11"/>
  <c r="AM21" i="11"/>
  <c r="AL21" i="11"/>
  <c r="Q21" i="11"/>
  <c r="AN20" i="11"/>
  <c r="AM20" i="11"/>
  <c r="AL20" i="11"/>
  <c r="Q20" i="11"/>
  <c r="AN19" i="11"/>
  <c r="AM19" i="11"/>
  <c r="AL19" i="11"/>
  <c r="Q19" i="11"/>
  <c r="AN18" i="11"/>
  <c r="AM18" i="11"/>
  <c r="AL18" i="11"/>
  <c r="Q18" i="11"/>
  <c r="AN17" i="11"/>
  <c r="AM17" i="11"/>
  <c r="AL17" i="11"/>
  <c r="Q17" i="11"/>
  <c r="AN16" i="11"/>
  <c r="AM16" i="11"/>
  <c r="AL16" i="11"/>
  <c r="Q16" i="11"/>
  <c r="AN15" i="11"/>
  <c r="AM15" i="11"/>
  <c r="Q15" i="11"/>
  <c r="AN14" i="11"/>
  <c r="AM14" i="11"/>
  <c r="AL14" i="11"/>
  <c r="AK14" i="11"/>
  <c r="Q14" i="11"/>
  <c r="AN13" i="11"/>
  <c r="AM13" i="11"/>
  <c r="AL13" i="11"/>
  <c r="AK13" i="11"/>
  <c r="Q13" i="11"/>
  <c r="AN12" i="11"/>
  <c r="AM12" i="11"/>
  <c r="AL12" i="11"/>
  <c r="AK12" i="11"/>
  <c r="Q12" i="11"/>
  <c r="AN11" i="11"/>
  <c r="AM11" i="11"/>
  <c r="AL11" i="11"/>
  <c r="AK11" i="11"/>
  <c r="Q11" i="11"/>
  <c r="AN10" i="11"/>
  <c r="AM10" i="11"/>
  <c r="AL10" i="11"/>
  <c r="AK10" i="11"/>
  <c r="Q10" i="11"/>
  <c r="AN9" i="11"/>
  <c r="AM9" i="11"/>
  <c r="AL9" i="11"/>
  <c r="AK9" i="11"/>
  <c r="Q9" i="11"/>
  <c r="AN8" i="11"/>
  <c r="AM8" i="11"/>
  <c r="AL8" i="11"/>
  <c r="AK8" i="11"/>
  <c r="Q8" i="11"/>
  <c r="AN7" i="11"/>
  <c r="AM7" i="11"/>
  <c r="AL7" i="11"/>
  <c r="AK7" i="11"/>
  <c r="Q7" i="11"/>
  <c r="AO11" i="11" l="1"/>
  <c r="AO16" i="11"/>
  <c r="AP16" i="11" s="1"/>
  <c r="AO20" i="11"/>
  <c r="AP20" i="11" s="1"/>
  <c r="AP11" i="11"/>
  <c r="AO18" i="11"/>
  <c r="AP18" i="11" s="1"/>
  <c r="AO22" i="11"/>
  <c r="AP22" i="11" s="1"/>
  <c r="AO13" i="11"/>
  <c r="AP13" i="11" s="1"/>
  <c r="Q10" i="1"/>
  <c r="AO23" i="11"/>
  <c r="AP23" i="11" s="1"/>
  <c r="AK10" i="1"/>
  <c r="AO17" i="11"/>
  <c r="AP17" i="11" s="1"/>
  <c r="AO21" i="11"/>
  <c r="AP21" i="11" s="1"/>
  <c r="AO9" i="11"/>
  <c r="AP9" i="11" s="1"/>
  <c r="AO15" i="11"/>
  <c r="AM10" i="1"/>
  <c r="AO19" i="11"/>
  <c r="AP19" i="11" s="1"/>
  <c r="AO8" i="11"/>
  <c r="AP8" i="11" s="1"/>
  <c r="AO10" i="11"/>
  <c r="AP10" i="11" s="1"/>
  <c r="AO12" i="11"/>
  <c r="AP12" i="11" s="1"/>
  <c r="AO14" i="11"/>
  <c r="AP14" i="11" s="1"/>
  <c r="AO7" i="11"/>
  <c r="AN10" i="1" l="1"/>
  <c r="AP15" i="11"/>
  <c r="AO10" i="1"/>
  <c r="AL10" i="1"/>
  <c r="AP7" i="11"/>
  <c r="AP10" i="1" l="1"/>
  <c r="AN17" i="10"/>
  <c r="AM17" i="10"/>
  <c r="AL17" i="10"/>
  <c r="AK17" i="10"/>
  <c r="Q17" i="10"/>
  <c r="AN16" i="10"/>
  <c r="AM16" i="10"/>
  <c r="AL16" i="10"/>
  <c r="AK16" i="10"/>
  <c r="Q16" i="10"/>
  <c r="AN15" i="10"/>
  <c r="AM15" i="10"/>
  <c r="AL15" i="10"/>
  <c r="AK15" i="10"/>
  <c r="AO15" i="10" s="1"/>
  <c r="Q15" i="10"/>
  <c r="AN14" i="10"/>
  <c r="AM14" i="10"/>
  <c r="AL14" i="10"/>
  <c r="AK14" i="10"/>
  <c r="Q14" i="10"/>
  <c r="AN13" i="10"/>
  <c r="AM13" i="10"/>
  <c r="AL13" i="10"/>
  <c r="AK13" i="10"/>
  <c r="Q13" i="10"/>
  <c r="AN12" i="10"/>
  <c r="AM12" i="10"/>
  <c r="AL12" i="10"/>
  <c r="AK12" i="10"/>
  <c r="AO12" i="10" s="1"/>
  <c r="Q12" i="10"/>
  <c r="AN11" i="10"/>
  <c r="AM11" i="10"/>
  <c r="AL11" i="10"/>
  <c r="AK11" i="10"/>
  <c r="Q11" i="10"/>
  <c r="AM10" i="10"/>
  <c r="AL10" i="10"/>
  <c r="Q10" i="10"/>
  <c r="AN9" i="10"/>
  <c r="AM9" i="10"/>
  <c r="AL9" i="10"/>
  <c r="AK9" i="10"/>
  <c r="Q9" i="10"/>
  <c r="AN8" i="10"/>
  <c r="AM8" i="10"/>
  <c r="AL8" i="10"/>
  <c r="AK8" i="10"/>
  <c r="Q8" i="10"/>
  <c r="AN7" i="10"/>
  <c r="AM7" i="10"/>
  <c r="AL7" i="10"/>
  <c r="AK7" i="10"/>
  <c r="Q7" i="10"/>
  <c r="AP15" i="10" l="1"/>
  <c r="AO14" i="10"/>
  <c r="AP14" i="10" s="1"/>
  <c r="AO11" i="10"/>
  <c r="AP11" i="10" s="1"/>
  <c r="AO16" i="10"/>
  <c r="AP16" i="10" s="1"/>
  <c r="AO13" i="10"/>
  <c r="AP13" i="10" s="1"/>
  <c r="AP12" i="10"/>
  <c r="AO17" i="10"/>
  <c r="AP17" i="10" s="1"/>
  <c r="AO9" i="10"/>
  <c r="AO10" i="10"/>
  <c r="AO8" i="10"/>
  <c r="AO7" i="10"/>
  <c r="AP8" i="10" l="1"/>
  <c r="AP10" i="10"/>
  <c r="AP7" i="10"/>
  <c r="AP9" i="10"/>
  <c r="D11" i="9" l="1"/>
  <c r="D8" i="1" s="1"/>
  <c r="E11" i="9"/>
  <c r="E8" i="1" s="1"/>
  <c r="F11" i="9"/>
  <c r="F8" i="1" s="1"/>
  <c r="G11" i="9"/>
  <c r="G8" i="1" s="1"/>
  <c r="H11" i="9"/>
  <c r="H8" i="1" s="1"/>
  <c r="I11" i="9"/>
  <c r="I8" i="1" s="1"/>
  <c r="J11" i="9"/>
  <c r="J8" i="1" s="1"/>
  <c r="K11" i="9"/>
  <c r="K8" i="1" s="1"/>
  <c r="L11" i="9"/>
  <c r="L8" i="1" s="1"/>
  <c r="M11" i="9"/>
  <c r="M8" i="1" s="1"/>
  <c r="N11" i="9"/>
  <c r="N8" i="1" s="1"/>
  <c r="O11" i="9"/>
  <c r="O8" i="1" s="1"/>
  <c r="P11" i="9"/>
  <c r="P8" i="1" s="1"/>
  <c r="Q11" i="9"/>
  <c r="Q8" i="1" s="1"/>
  <c r="R11" i="9"/>
  <c r="R8" i="1" s="1"/>
  <c r="S11" i="9"/>
  <c r="S8" i="1" s="1"/>
  <c r="T11" i="9"/>
  <c r="T8" i="1" s="1"/>
  <c r="U11" i="9"/>
  <c r="U8" i="1" s="1"/>
  <c r="V11" i="9"/>
  <c r="V8" i="1" s="1"/>
  <c r="W11" i="9"/>
  <c r="W8" i="1" s="1"/>
  <c r="X11" i="9"/>
  <c r="X8" i="1" s="1"/>
  <c r="Y11" i="9"/>
  <c r="Y8" i="1" s="1"/>
  <c r="Z11" i="9"/>
  <c r="Z8" i="1" s="1"/>
  <c r="AA11" i="9"/>
  <c r="AA8" i="1" s="1"/>
  <c r="AB11" i="9"/>
  <c r="AB8" i="1" s="1"/>
  <c r="AC11" i="9"/>
  <c r="AC8" i="1" s="1"/>
  <c r="AD11" i="9"/>
  <c r="AD8" i="1" s="1"/>
  <c r="AE11" i="9"/>
  <c r="AE8" i="1" s="1"/>
  <c r="AF11" i="9"/>
  <c r="AF8" i="1" s="1"/>
  <c r="AG11" i="9"/>
  <c r="AG8" i="1" s="1"/>
  <c r="AH11" i="9"/>
  <c r="AH8" i="1" s="1"/>
  <c r="AI11" i="9"/>
  <c r="AI8" i="1" s="1"/>
  <c r="AJ11" i="9"/>
  <c r="AJ8" i="1" s="1"/>
  <c r="AK11" i="9"/>
  <c r="AK8" i="1" s="1"/>
  <c r="AL11" i="9"/>
  <c r="AL8" i="1" s="1"/>
  <c r="AM11" i="9"/>
  <c r="AM8" i="1" s="1"/>
  <c r="AN11" i="9"/>
  <c r="AN8" i="1" s="1"/>
  <c r="AO11" i="9"/>
  <c r="AO8" i="1" s="1"/>
  <c r="AP11" i="9"/>
  <c r="AP8" i="1" s="1"/>
  <c r="C11" i="9"/>
  <c r="C8" i="1" s="1"/>
  <c r="S46" i="8" l="1"/>
  <c r="S7" i="1" s="1"/>
  <c r="AN45" i="8" l="1"/>
  <c r="AM45" i="8"/>
  <c r="AL45" i="8"/>
  <c r="AK45" i="8"/>
  <c r="Q45" i="8"/>
  <c r="AN44" i="8"/>
  <c r="AL44" i="8"/>
  <c r="AK44" i="8"/>
  <c r="Q44" i="8"/>
  <c r="AN43" i="8"/>
  <c r="AL43" i="8"/>
  <c r="AK43" i="8"/>
  <c r="AO43" i="8" s="1"/>
  <c r="Q43" i="8"/>
  <c r="AL42" i="8"/>
  <c r="AK42" i="8"/>
  <c r="AO42" i="8" s="1"/>
  <c r="AP42" i="8" s="1"/>
  <c r="Q42" i="8"/>
  <c r="X41" i="8"/>
  <c r="T41" i="8"/>
  <c r="AB41" i="8" s="1"/>
  <c r="AN41" i="8" s="1"/>
  <c r="AO41" i="8" s="1"/>
  <c r="Q41" i="8"/>
  <c r="X40" i="8"/>
  <c r="T40" i="8"/>
  <c r="AB40" i="8" s="1"/>
  <c r="AN40" i="8" s="1"/>
  <c r="AO40" i="8" s="1"/>
  <c r="AP40" i="8" s="1"/>
  <c r="Q40" i="8"/>
  <c r="AM39" i="8"/>
  <c r="AL39" i="8"/>
  <c r="AK39" i="8"/>
  <c r="X39" i="8"/>
  <c r="T39" i="8"/>
  <c r="AB39" i="8" s="1"/>
  <c r="AN39" i="8" s="1"/>
  <c r="Q39" i="8"/>
  <c r="AO44" i="8" l="1"/>
  <c r="AP44" i="8" s="1"/>
  <c r="AP43" i="8"/>
  <c r="AP41" i="8"/>
  <c r="AO45" i="8"/>
  <c r="AP45" i="8" s="1"/>
  <c r="AO39" i="8"/>
  <c r="AP39" i="8" s="1"/>
  <c r="AN38" i="8"/>
  <c r="AM38" i="8"/>
  <c r="AL38" i="8"/>
  <c r="AK38" i="8"/>
  <c r="N38" i="8"/>
  <c r="Q38" i="8" s="1"/>
  <c r="AN37" i="8"/>
  <c r="AL37" i="8"/>
  <c r="AK37" i="8"/>
  <c r="N37" i="8"/>
  <c r="Q37" i="8" s="1"/>
  <c r="AL36" i="8"/>
  <c r="AK36" i="8"/>
  <c r="Q36" i="8"/>
  <c r="AP36" i="8" s="1"/>
  <c r="AL35" i="8"/>
  <c r="AK35" i="8"/>
  <c r="N35" i="8"/>
  <c r="Q35" i="8" s="1"/>
  <c r="AP35" i="8" s="1"/>
  <c r="AO38" i="8" l="1"/>
  <c r="AP38" i="8" s="1"/>
  <c r="AO37" i="8"/>
  <c r="AP37" i="8" s="1"/>
  <c r="AN33" i="8"/>
  <c r="AM33" i="8"/>
  <c r="AL33" i="8"/>
  <c r="AK33" i="8"/>
  <c r="AN32" i="8"/>
  <c r="AM32" i="8"/>
  <c r="AL32" i="8"/>
  <c r="AK32" i="8"/>
  <c r="AO32" i="8" l="1"/>
  <c r="AO33" i="8"/>
  <c r="AM27" i="8"/>
  <c r="AL27" i="8"/>
  <c r="AK27" i="8"/>
  <c r="AO27" i="8" s="1"/>
  <c r="Q27" i="8"/>
  <c r="AN26" i="8"/>
  <c r="AM26" i="8"/>
  <c r="AL26" i="8"/>
  <c r="AK26" i="8"/>
  <c r="Q26" i="8"/>
  <c r="AM25" i="8"/>
  <c r="AL25" i="8"/>
  <c r="AK25" i="8"/>
  <c r="AO25" i="8" s="1"/>
  <c r="AP25" i="8" s="1"/>
  <c r="AN24" i="8"/>
  <c r="AM24" i="8"/>
  <c r="AL24" i="8"/>
  <c r="AK24" i="8"/>
  <c r="AN23" i="8"/>
  <c r="AM23" i="8"/>
  <c r="AL23" i="8"/>
  <c r="AK23" i="8"/>
  <c r="Q23" i="8"/>
  <c r="AN22" i="8"/>
  <c r="AM22" i="8"/>
  <c r="AL22" i="8"/>
  <c r="AK22" i="8"/>
  <c r="Q22" i="8"/>
  <c r="AN21" i="8"/>
  <c r="AL21" i="8"/>
  <c r="AK21" i="8"/>
  <c r="AO22" i="8" l="1"/>
  <c r="AO26" i="8"/>
  <c r="AP26" i="8" s="1"/>
  <c r="AP22" i="8"/>
  <c r="AO24" i="8"/>
  <c r="AO21" i="8"/>
  <c r="AP21" i="8" s="1"/>
  <c r="AP27" i="8"/>
  <c r="AO23" i="8"/>
  <c r="AP23" i="8" s="1"/>
  <c r="K46" i="8" l="1"/>
  <c r="K7" i="1" s="1"/>
  <c r="J46" i="8"/>
  <c r="J7" i="1" s="1"/>
  <c r="I46" i="8"/>
  <c r="I7" i="1" s="1"/>
  <c r="D46" i="8"/>
  <c r="D7" i="1" s="1"/>
  <c r="E46" i="8"/>
  <c r="E7" i="1" s="1"/>
  <c r="G46" i="8"/>
  <c r="G7" i="1" s="1"/>
  <c r="H46" i="8"/>
  <c r="H7" i="1" s="1"/>
  <c r="C46" i="8"/>
  <c r="C7" i="1" s="1"/>
  <c r="C17" i="1" s="1"/>
  <c r="O46" i="8"/>
  <c r="O7" i="1" s="1"/>
  <c r="P46" i="8"/>
  <c r="P7" i="1" s="1"/>
  <c r="R46" i="8"/>
  <c r="R7" i="1" s="1"/>
  <c r="T46" i="8"/>
  <c r="T7" i="1" s="1"/>
  <c r="U46" i="8"/>
  <c r="U7" i="1" s="1"/>
  <c r="V46" i="8"/>
  <c r="V7" i="1" s="1"/>
  <c r="W46" i="8"/>
  <c r="W7" i="1" s="1"/>
  <c r="Y46" i="8"/>
  <c r="Y7" i="1" s="1"/>
  <c r="Z46" i="8"/>
  <c r="Z7" i="1" s="1"/>
  <c r="AA46" i="8"/>
  <c r="AA7" i="1" s="1"/>
  <c r="AB46" i="8"/>
  <c r="AB7" i="1" s="1"/>
  <c r="AC46" i="8"/>
  <c r="AC7" i="1" s="1"/>
  <c r="AD46" i="8"/>
  <c r="AD7" i="1" s="1"/>
  <c r="AE46" i="8"/>
  <c r="AE7" i="1" s="1"/>
  <c r="AF46" i="8"/>
  <c r="AF7" i="1" s="1"/>
  <c r="AG46" i="8"/>
  <c r="AG7" i="1" s="1"/>
  <c r="AH46" i="8"/>
  <c r="AH7" i="1" s="1"/>
  <c r="AI46" i="8"/>
  <c r="AI7" i="1" s="1"/>
  <c r="AJ46" i="8"/>
  <c r="AJ7" i="1" s="1"/>
  <c r="N46" i="8"/>
  <c r="N7" i="1" s="1"/>
  <c r="AJ17" i="1" l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P17" i="1"/>
  <c r="O17" i="1"/>
  <c r="N17" i="1"/>
  <c r="M17" i="1"/>
  <c r="L17" i="1"/>
  <c r="K17" i="1"/>
  <c r="I17" i="1"/>
  <c r="G17" i="1"/>
  <c r="E17" i="1"/>
  <c r="AN46" i="8" l="1"/>
  <c r="AN7" i="1" s="1"/>
  <c r="AN17" i="1" s="1"/>
  <c r="AL46" i="8"/>
  <c r="AL7" i="1" s="1"/>
  <c r="AL17" i="1" s="1"/>
  <c r="AK46" i="8"/>
  <c r="AK7" i="1" s="1"/>
  <c r="AK17" i="1" s="1"/>
  <c r="Q46" i="8"/>
  <c r="Q7" i="1" s="1"/>
  <c r="Q17" i="1" s="1"/>
  <c r="AM46" i="8" l="1"/>
  <c r="AM7" i="1" s="1"/>
  <c r="AM17" i="1" s="1"/>
  <c r="AQ46" i="8"/>
  <c r="AP46" i="8" l="1"/>
  <c r="AP7" i="1" s="1"/>
  <c r="AP17" i="1" s="1"/>
  <c r="AO46" i="8"/>
  <c r="AO7" i="1" s="1"/>
  <c r="AO17" i="1" s="1"/>
  <c r="AN20" i="8"/>
  <c r="AM20" i="8"/>
  <c r="AL20" i="8"/>
  <c r="AK20" i="8"/>
  <c r="AN19" i="8"/>
  <c r="AM19" i="8"/>
  <c r="AL19" i="8"/>
  <c r="AK19" i="8"/>
  <c r="AN18" i="8"/>
  <c r="AM18" i="8"/>
  <c r="AL18" i="8"/>
  <c r="AK18" i="8"/>
  <c r="AN17" i="8"/>
  <c r="AM17" i="8"/>
  <c r="AL17" i="8"/>
  <c r="AK17" i="8"/>
  <c r="AN16" i="8"/>
  <c r="AM16" i="8"/>
  <c r="AL16" i="8"/>
  <c r="AK16" i="8"/>
  <c r="AN15" i="8"/>
  <c r="AM15" i="8"/>
  <c r="AL15" i="8"/>
  <c r="AK15" i="8"/>
  <c r="AN14" i="8"/>
  <c r="AM14" i="8"/>
  <c r="AL14" i="8"/>
  <c r="AK14" i="8"/>
  <c r="AN13" i="8"/>
  <c r="AM13" i="8"/>
  <c r="AL13" i="8"/>
  <c r="AK13" i="8"/>
  <c r="AN12" i="8"/>
  <c r="AM12" i="8"/>
  <c r="AL12" i="8"/>
  <c r="AK12" i="8"/>
  <c r="AN11" i="8"/>
  <c r="AM11" i="8"/>
  <c r="AL11" i="8"/>
  <c r="AK11" i="8"/>
  <c r="AN10" i="8"/>
  <c r="AM10" i="8"/>
  <c r="AL10" i="8"/>
  <c r="AK10" i="8"/>
  <c r="AN9" i="8"/>
  <c r="AM9" i="8"/>
  <c r="AL9" i="8"/>
  <c r="AK9" i="8"/>
  <c r="AN8" i="8"/>
  <c r="AM8" i="8"/>
  <c r="AL8" i="8"/>
  <c r="AK8" i="8"/>
  <c r="AN7" i="8"/>
  <c r="AM7" i="8"/>
  <c r="AL7" i="8"/>
  <c r="AK7" i="8"/>
  <c r="AO8" i="8" l="1"/>
  <c r="AP8" i="8" s="1"/>
  <c r="AO11" i="8"/>
  <c r="AP11" i="8" s="1"/>
  <c r="AO14" i="8"/>
  <c r="AP14" i="8" s="1"/>
  <c r="AO20" i="8"/>
  <c r="AP20" i="8" s="1"/>
  <c r="AO13" i="8"/>
  <c r="AP13" i="8" s="1"/>
  <c r="AO16" i="8"/>
  <c r="AP16" i="8" s="1"/>
  <c r="AO19" i="8"/>
  <c r="AP19" i="8" s="1"/>
  <c r="AO10" i="8"/>
  <c r="AP10" i="8" s="1"/>
  <c r="AO17" i="8"/>
  <c r="AP17" i="8" s="1"/>
  <c r="AO7" i="8"/>
  <c r="AP7" i="8" s="1"/>
  <c r="AO9" i="8"/>
  <c r="AP9" i="8" s="1"/>
  <c r="AO12" i="8"/>
  <c r="AP12" i="8" s="1"/>
  <c r="AO15" i="8"/>
  <c r="AP15" i="8" s="1"/>
  <c r="AO18" i="8"/>
  <c r="AP18" i="8" s="1"/>
</calcChain>
</file>

<file path=xl/sharedStrings.xml><?xml version="1.0" encoding="utf-8"?>
<sst xmlns="http://schemas.openxmlformats.org/spreadsheetml/2006/main" count="3254" uniqueCount="972">
  <si>
    <t>Տեխնիկայի օգտագործումից ստացված եկամուտը</t>
  </si>
  <si>
    <t>Համայնքի բնակչության քանի %-ին է ծառայել տեխնիկան</t>
  </si>
  <si>
    <t>Վառելիք</t>
  </si>
  <si>
    <t>Տեխնիկայի սպասարկում</t>
  </si>
  <si>
    <t>Ստացման պահից որքան գումար է ծախսվել տեխնիկան շահագործելու համար</t>
  </si>
  <si>
    <t>Համայնքի ղեկավարի որոշմամբ</t>
  </si>
  <si>
    <t>Անհատույց օգտագործման պայմանագիր</t>
  </si>
  <si>
    <t>Վարձակալության պայմանագիր</t>
  </si>
  <si>
    <t>այլ</t>
  </si>
  <si>
    <t>%</t>
  </si>
  <si>
    <t>Ստացման ամսաթիվ</t>
  </si>
  <si>
    <t xml:space="preserve">Տեղեկատվություն ստացված տեխնիկայի վերաբերյալ 
</t>
  </si>
  <si>
    <t>թիվ</t>
  </si>
  <si>
    <t xml:space="preserve">* Ծրագրի անվանման սյունակում լրացնել  ՀՏԶՀ-USAID, ՀՏԶՀ-SDC, ՀԲ ֆինանսավորմամբ
</t>
  </si>
  <si>
    <t>N/N</t>
  </si>
  <si>
    <t>Մարզի անվանումը</t>
  </si>
  <si>
    <t>Տեղեկատվություն օգտագործման ձևի վերաբերյալ</t>
  </si>
  <si>
    <t>վարել</t>
  </si>
  <si>
    <t>հա</t>
  </si>
  <si>
    <t xml:space="preserve">փորել </t>
  </si>
  <si>
    <t>խ/մ</t>
  </si>
  <si>
    <t xml:space="preserve">Ճանապարհ </t>
  </si>
  <si>
    <t>կմ</t>
  </si>
  <si>
    <t>Քանակըթիվ</t>
  </si>
  <si>
    <t>Մակնիշ (ամբողջական անվանումը)</t>
  </si>
  <si>
    <t xml:space="preserve">Տեխնիկայով համայնքներում կատարած աշատանքների տեսակը և ծավալը </t>
  </si>
  <si>
    <t xml:space="preserve">Համայնքի ավագանու որոշմամբ  հաստատված դրույքաչափեր՝  տեղեկատվություն մատուցվող
ծառայությունների դրույքաչափերը </t>
  </si>
  <si>
    <t xml:space="preserve"> 1 հա վարել</t>
  </si>
  <si>
    <t xml:space="preserve"> խ/մ փորել </t>
  </si>
  <si>
    <t xml:space="preserve">1 կմ ճանապարհ </t>
  </si>
  <si>
    <t xml:space="preserve">այլ </t>
  </si>
  <si>
    <t xml:space="preserve">ՀՀ դրամ </t>
  </si>
  <si>
    <t xml:space="preserve">թիվ </t>
  </si>
  <si>
    <t>ՀՀ դրամ</t>
  </si>
  <si>
    <t>Շահագործման ծախս</t>
  </si>
  <si>
    <t xml:space="preserve">Ավագանու որոշմամբ </t>
  </si>
  <si>
    <t>Համայնքի անվանումը</t>
  </si>
  <si>
    <t>Տեխնիկայի օգտագործումից ստացված օգուտները</t>
  </si>
  <si>
    <t xml:space="preserve">Համայնքի նակչության թիվը </t>
  </si>
  <si>
    <t>Տեխնիկայից օգտված բնակիչների թիվը</t>
  </si>
  <si>
    <t xml:space="preserve">Այդ թվում տեխնիկայով բնակիչներին մատուցվող ծառայություններից համայնքային
բյուջե մուտքերը՝ ըստ աշխատանքների </t>
  </si>
  <si>
    <t xml:space="preserve">Ընդամենը տեխնիկայով համայնքներում կատարած աշատանքների ծավալը  (ըստ տեսակի) </t>
  </si>
  <si>
    <t xml:space="preserve">Այդ թվում տեխնիկայով բնակիչներին մատուցվող
ծառայություններ (ըստ տեսակի)             </t>
  </si>
  <si>
    <t xml:space="preserve">Տեխնիկայի օգտագործումից ստացված եկամուտը՝ ըստ աշխատանքների </t>
  </si>
  <si>
    <t>Ընդամենը</t>
  </si>
  <si>
    <t xml:space="preserve">Ընդամենը </t>
  </si>
  <si>
    <t>Համայնքների   (Բնակավայրերի)  թիվը</t>
  </si>
  <si>
    <t xml:space="preserve">Զուտ եկամուտը՝ տեխնիկայի շահագործման համար ծախսերը հանած  </t>
  </si>
  <si>
    <t>Արագածոտն</t>
  </si>
  <si>
    <t>Արարատ</t>
  </si>
  <si>
    <t xml:space="preserve">Գեղարքունիք </t>
  </si>
  <si>
    <t>Լոռի</t>
  </si>
  <si>
    <t>Կոտայք</t>
  </si>
  <si>
    <t>Շիրակ</t>
  </si>
  <si>
    <t xml:space="preserve"> Սյունիք</t>
  </si>
  <si>
    <t>Վայոց  ձոր</t>
  </si>
  <si>
    <t>Տավուշ</t>
  </si>
  <si>
    <r>
      <rPr>
        <sz val="10"/>
        <color theme="1"/>
        <rFont val="GHEA Grapalat"/>
        <family val="3"/>
      </rPr>
      <t>*</t>
    </r>
    <r>
      <rPr>
        <b/>
        <sz val="10"/>
        <color theme="1"/>
        <rFont val="GHEA Grapalat"/>
        <family val="3"/>
      </rPr>
      <t xml:space="preserve">Որ ծրագրի շրջանաում 
է տրամադրվել </t>
    </r>
  </si>
  <si>
    <t>Քանակը</t>
  </si>
  <si>
    <t>Ստացված ամբողջ տեխնիկան  (ամբողջական անվանումը`թրթուրավոր 
տրակտոր, Էքսկավատոր, գրեյդեր և այլն)</t>
  </si>
  <si>
    <t>Ապարան</t>
  </si>
  <si>
    <t>Բոբկադ</t>
  </si>
  <si>
    <t>Էքսկավատոր</t>
  </si>
  <si>
    <t>Գրեյդեր</t>
  </si>
  <si>
    <t>ГАЗ</t>
  </si>
  <si>
    <t>ՈՒԱԶ</t>
  </si>
  <si>
    <t>ГС-10.07</t>
  </si>
  <si>
    <t>MAЗ</t>
  </si>
  <si>
    <t>УАЗ 23632</t>
  </si>
  <si>
    <t>ГАЗ 33086</t>
  </si>
  <si>
    <t>МАЗ 490103390</t>
  </si>
  <si>
    <t>АNТ-750</t>
  </si>
  <si>
    <t>JCB-3SX</t>
  </si>
  <si>
    <t>Ծաղկահովիտ</t>
  </si>
  <si>
    <t>Բեռնաուղևորատար</t>
  </si>
  <si>
    <t>UAZ-390946-550</t>
  </si>
  <si>
    <t>ՀՏԶՀ</t>
  </si>
  <si>
    <t>22․08․2019թ N63-Ն</t>
  </si>
  <si>
    <t>Միկրոավտոբուս</t>
  </si>
  <si>
    <t>GAZ 32273-753</t>
  </si>
  <si>
    <t>21․10․2019թ N67-Ն</t>
  </si>
  <si>
    <t>Ասինիզացիոն</t>
  </si>
  <si>
    <t>06․11․2019</t>
  </si>
  <si>
    <t>GAZ KO-503 B GAZ-53</t>
  </si>
  <si>
    <t>25․12․2019թ N88-Ն</t>
  </si>
  <si>
    <t>Աղբա տար</t>
  </si>
  <si>
    <t>25․12․2019</t>
  </si>
  <si>
    <t>KAMAZ KO-456-12 (KAMAZ-43253-15)</t>
  </si>
  <si>
    <t>Բեռնա տար Ինքնա          թափ</t>
  </si>
  <si>
    <t>12․12․2019</t>
  </si>
  <si>
    <t>KAMAZ 55111-15</t>
  </si>
  <si>
    <t>07․10․2019</t>
  </si>
  <si>
    <t>GS-10.07</t>
  </si>
  <si>
    <t>Էքսկա վատոր</t>
  </si>
  <si>
    <t>11․12․2019</t>
  </si>
  <si>
    <t>CAT 426F2</t>
  </si>
  <si>
    <t xml:space="preserve">*Որ ծրագրի շրջանաում 
է տրամադրվել </t>
  </si>
  <si>
    <t xml:space="preserve">Համայնքի բնակչության թիվը </t>
  </si>
  <si>
    <t>ՀԻՄՆԱՎՈՐՈՒՄ</t>
  </si>
  <si>
    <t>մ/ժ</t>
  </si>
  <si>
    <t xml:space="preserve">ՀՀ դրամ  </t>
  </si>
  <si>
    <t xml:space="preserve">Ընդամենը տեխնիկայով համայնքներում կատարած աշխատանքների ծավալը  (ըստ տեսակի) </t>
  </si>
  <si>
    <t>YA3</t>
  </si>
  <si>
    <t>JCB,բազմաֆունկցիոնալ էքսկավատոր</t>
  </si>
  <si>
    <t>29․10․2019թ․</t>
  </si>
  <si>
    <t>JCB,3 CXբազմաֆունկցիոնալ էքսկավատոր՝ հիդրավլիկ մուրճով</t>
  </si>
  <si>
    <t>ՀՏԶՀUSAID</t>
  </si>
  <si>
    <t xml:space="preserve">28,04,2020թ N19 </t>
  </si>
  <si>
    <t>Գրեյդեր Ա</t>
  </si>
  <si>
    <t>19․11․2019թ․</t>
  </si>
  <si>
    <t>Գրեյդեր ԳՍ 10․07</t>
  </si>
  <si>
    <t>Ինքնաթափ   ՄԱԶ--555102-220</t>
  </si>
  <si>
    <t>20,12,2019թ</t>
  </si>
  <si>
    <t>ՈՒԱԶ390945-552</t>
  </si>
  <si>
    <t>28․11․19թ․</t>
  </si>
  <si>
    <t>ՈՒԱԶ390945</t>
  </si>
  <si>
    <t>22․08․2019 N63-Ն</t>
  </si>
  <si>
    <t>Չի շահագործվել</t>
  </si>
  <si>
    <t>Աղբատար</t>
  </si>
  <si>
    <t>Բեռնատար Ինքնա          թափ</t>
  </si>
  <si>
    <t>Վառելիքը տրամադրվել  է ներհամայնքային /ներառյալ բոլոր 10 բնակավայրերը /  ճանապարհների հարթեցման և բարեկարգման համար։ Տեխնիկա վարձակալելու  դեպքում  համայնքի  բյուջեի ծախսը  կկազմի 2500000 դրամ։</t>
  </si>
  <si>
    <t>12000 դրամի վառելիքը   տրամադրվել  է  համայնքի ջրամատակարարման  համակարկի  սպասարկման աշխատանքներ կատարելու   նպատակով։</t>
  </si>
  <si>
    <t>189000 դրամի վառելիքը  տրամադրվել  է համայնքի  բազմաբնակարան  շենքերի  կոյուղու և դիտահորերի մաքրման  համար։Տեխնիկա  վարձակալելու  դեպքում  համայնքի  բյուջեի  ծախսը  կկազմի 1500000 դրամ։</t>
  </si>
  <si>
    <t>177000 դրամի վառելիքը  ծախսվել  է բնակավայրերում  աղբահանություն  իրականացնելու համար։</t>
  </si>
  <si>
    <t>366000 դրամը ծախսվել է բնակավայրերի ջրագծերի  և ջրատարների նորոգման    համար, 50000 դրամի  ձեռք է  բերվել շարժիչի  յուղ և  քսայուղ։Տեխնիկա  վարձակալելու  դեպքում համայնքի  բյուջեի  ծախսը կկազմի մինչև  2000000 դրամ։</t>
  </si>
  <si>
    <t>Աշտարակ</t>
  </si>
  <si>
    <t>Էքսկավատոր ամբարձիչ ELAZ-BL880</t>
  </si>
  <si>
    <t>Բելառուս</t>
  </si>
  <si>
    <r>
      <t xml:space="preserve">Բելառուս </t>
    </r>
    <r>
      <rPr>
        <sz val="12"/>
        <color theme="1"/>
        <rFont val="GHEA Grapalat"/>
        <charset val="204"/>
      </rPr>
      <t>82.1</t>
    </r>
  </si>
  <si>
    <t>Մամլիչ</t>
  </si>
  <si>
    <t>ТУКАН-1600</t>
  </si>
  <si>
    <t>Եռախոփ գութան</t>
  </si>
  <si>
    <t>Եռախոփ գութան ՊՆՎ 3-35</t>
  </si>
  <si>
    <t xml:space="preserve">11.05.22 66-Ա  </t>
  </si>
  <si>
    <t>Այգեգործական սրսկիչ</t>
  </si>
  <si>
    <t>11.05.22 66-Ա</t>
  </si>
  <si>
    <t>տրված է վարձակալությամբ տարեկան 600000 ՀՀ դրամ</t>
  </si>
  <si>
    <t>Թալին</t>
  </si>
  <si>
    <t>0-</t>
  </si>
  <si>
    <t>6,5</t>
  </si>
  <si>
    <t>Տեխնիկան աշխատել է 504մ/ժ,որից  համայնքի  աշխատանքների կատարման համար 504մ/ժ,որից 80մ/ժ ներհամայնքային և  միջդաշտային  ճանապարհների հարթեցման,195մ/ժ ջրագծերի վերանորոգման,մ/ժ 229 այլ աշխատանքներ կատարելու համար, բնակիչներին 0 ժամ։</t>
  </si>
  <si>
    <t>Տեխնիկան աշխատել է 140մ/ժ  համայնքի  աշխատանքների կատարման համար .որից 90մ/ժ ներհամայնքային և միջդաշտային ճանապարհների վերանորոգման համար,50մ/ժ  այլ  աշխատանքներ  կատարելու համարր:</t>
  </si>
  <si>
    <t xml:space="preserve">Տեխնիկան կատարել  է 11504 կմ  վազք,որից 10954 կմ  ներհամայնքային  և  միջդաշտային  ճանապարհներին   ավազի  տեխափոխման  համար 550կմ  տարբեր  բնակավայրերի աղբաթափման  ածխատանքներին </t>
  </si>
  <si>
    <t>11.10.22 152-Ա</t>
  </si>
  <si>
    <t>կոմունալ տնտեսություն</t>
  </si>
  <si>
    <t>20․10․23թ</t>
  </si>
  <si>
    <t>Էքսկավատոր բեռնիչ JCB 3CXD</t>
  </si>
  <si>
    <t>12․09․23թ 124-Ա</t>
  </si>
  <si>
    <t>բարեկարգում</t>
  </si>
  <si>
    <t>ջրային տնտեսություն</t>
  </si>
  <si>
    <t>ՏԵՂԵԿԱՆՔ
ՀՀ միավորված համայնքներում ստացված տեխնիկայի վերաբերյալ 2023 թվականի չորրորդ  եռամսյակի ընթացքում</t>
  </si>
  <si>
    <t>ՏԵՂԵԿԱՆՔ
ՀՀ Արագածոտի մարզում ստացված տեխնիկայի վերաբերյալ   առ  01  01 2024թ</t>
  </si>
  <si>
    <t>ՏԵՂԵԿԱՆՔ
ՀՀ Արարատի մարզի միավորված համայնքներում ստացված տեխնիկայի վերաբերյալ  2023 թվականի 4-րդ եռամսյակի  ընթացքում</t>
  </si>
  <si>
    <r>
      <rPr>
        <sz val="12"/>
        <color theme="1"/>
        <rFont val="GHEA Grapalat"/>
        <family val="3"/>
      </rPr>
      <t>*</t>
    </r>
    <r>
      <rPr>
        <b/>
        <sz val="9"/>
        <color theme="1"/>
        <rFont val="GHEA Grapalat"/>
        <family val="3"/>
      </rPr>
      <t xml:space="preserve">Որ ծրագրի շրջանաում 
է տրամադրվել </t>
    </r>
  </si>
  <si>
    <t>Վեդի</t>
  </si>
  <si>
    <t>Արտաշատ</t>
  </si>
  <si>
    <t>Մասիս</t>
  </si>
  <si>
    <t xml:space="preserve">ՏԵՂԵԿԱՆՔ
ՀՀ Արմավիրի մարզի միավորված համայնքներում ստացված տեխնիկայի վերաբերյալ </t>
  </si>
  <si>
    <t>Վաղարշապատ</t>
  </si>
  <si>
    <t>Մեծամոր</t>
  </si>
  <si>
    <t>ինքնաթափ, էքսկավատոր, գրեյդեր</t>
  </si>
  <si>
    <t>նոյեմբեր 2023թ</t>
  </si>
  <si>
    <t xml:space="preserve">CASE 570SV 2հատ, HOWO CNHTC 2հատ, SHANTUI SG17-B6 1հատ </t>
  </si>
  <si>
    <t>ՀՀ տարածքային զարգացման հիմնադրամի կողմից իրականացվող սոցալական ներդրումների և տեղական զարգացման ծրագրի՝ բաղադրիչ 2-ի շրջանակներում</t>
  </si>
  <si>
    <t>նվիրատվություն 5% համայնքի ֆինանսավորմամբ</t>
  </si>
  <si>
    <t>Փարաքար</t>
  </si>
  <si>
    <t>անվավոր տրակտոր</t>
  </si>
  <si>
    <t>SAME</t>
  </si>
  <si>
    <t>գնել է Մուսալեռի համայնքապետարանը</t>
  </si>
  <si>
    <t xml:space="preserve"> - </t>
  </si>
  <si>
    <t>11.04.2022թ.</t>
  </si>
  <si>
    <t>Արաքս</t>
  </si>
  <si>
    <t>տրակտոր</t>
  </si>
  <si>
    <t>27.11.2019թ.</t>
  </si>
  <si>
    <t>Բելառուս 82.1</t>
  </si>
  <si>
    <t xml:space="preserve">ՀՏԶՀ-USAID </t>
  </si>
  <si>
    <t>Խոյ</t>
  </si>
  <si>
    <t>Բելառուս անիվավոր տրակտոր</t>
  </si>
  <si>
    <t>Բելառուս МТЗ-82.1</t>
  </si>
  <si>
    <t>*Կառավարության կողմից նվիրատվություն</t>
  </si>
  <si>
    <t>Տրված է վարձակալության 2015թվականից</t>
  </si>
  <si>
    <t>Տրակտոր</t>
  </si>
  <si>
    <t>22,10,2014</t>
  </si>
  <si>
    <t>Հայաստանի փոքր և միջին ձեռնարկատիրություն զարգացման ազգային հիմնադրամ</t>
  </si>
  <si>
    <t>Աղբահանության և  բարեկարգման աշխատանքներ</t>
  </si>
  <si>
    <t>24․07․2015</t>
  </si>
  <si>
    <t xml:space="preserve">Բելառուս МТЗ-82.1 </t>
  </si>
  <si>
    <t>100% պետական աջակցություն</t>
  </si>
  <si>
    <t>Աղբահանության  և  բարեկարգմանաշխատանքներ</t>
  </si>
  <si>
    <t>Xingtai XT454</t>
  </si>
  <si>
    <t>Պետական աջակցության ծրագիր</t>
  </si>
  <si>
    <t>ՄՏ8-821</t>
  </si>
  <si>
    <t>համայնքային միջոցներով</t>
  </si>
  <si>
    <t>Թրթուրավոր</t>
  </si>
  <si>
    <t>T 170</t>
  </si>
  <si>
    <t>Աղբավայրի մաքրում</t>
  </si>
  <si>
    <t>Արավիր</t>
  </si>
  <si>
    <t>Ավտոգրեյդեր</t>
  </si>
  <si>
    <t>Shantui SG17-B6</t>
  </si>
  <si>
    <t>ՀՏԶՀ-Ի ԿՈՂՄԻՑ ԻՐԱԿԱՆԱՑՎՈՂ ՍՈՑԻԱԼԱԿԱՆ ՆԵՐԴՐՈՒՄՆԵՐԻ ԵՎ ՏԵՂԱԿԱՆ ԶԱՐԳԱՑՄԱՆ ԼՖ ԾՐԱԳՐԻ ԲԱՂԱԴՐԻՉ 2-Ի ՇՐՋԱՆԱԿՈՒՄ</t>
  </si>
  <si>
    <t>095-Ա 06․04․2022</t>
  </si>
  <si>
    <t xml:space="preserve"> </t>
  </si>
  <si>
    <t>ՏԵՂԵԿԱՆՔ
ՀՀ Գեղարքունիքի մարզի Ճամբարակ համայնքում ստացված տեխնիկայի վերաբերյալ 2023 թվականի IV եռամսյակի ընթացքում</t>
  </si>
  <si>
    <t>Ճամբարակ</t>
  </si>
  <si>
    <t>JCB 3CX</t>
  </si>
  <si>
    <t>ՀՏԶՀ-USAID, ՀՏԶՀ-SDC, ՀԲ ֆինանսավորմամբ</t>
  </si>
  <si>
    <t>11.03.2020թ.</t>
  </si>
  <si>
    <t>20.11.2019թ.</t>
  </si>
  <si>
    <t>ГС10.07</t>
  </si>
  <si>
    <t>Մինի-ամբարձիչ</t>
  </si>
  <si>
    <t>ANT-750</t>
  </si>
  <si>
    <t>Բեռնատար MAZ</t>
  </si>
  <si>
    <t>26.12.2019թ.</t>
  </si>
  <si>
    <t>MAZ 651608-280-000</t>
  </si>
  <si>
    <t xml:space="preserve">Բեռնատար GAZ </t>
  </si>
  <si>
    <t>13.02.2020թ.</t>
  </si>
  <si>
    <t>GAZ 330980-1833-09-229-20-00</t>
  </si>
  <si>
    <t>02.06.2020թ</t>
  </si>
  <si>
    <t>CASE 570ST</t>
  </si>
  <si>
    <t>ՄԱԶ ինքնաթափ</t>
  </si>
  <si>
    <t>01.10.2020թ</t>
  </si>
  <si>
    <t>МАЗ-551626-580-050</t>
  </si>
  <si>
    <t>ԳԱԶ ինքնաթափ</t>
  </si>
  <si>
    <t>10.02.2021թ</t>
  </si>
  <si>
    <t>ԳԱԶ C41R13</t>
  </si>
  <si>
    <t>Վարդենիս</t>
  </si>
  <si>
    <t>ՈՒղղեհարթիչ ,,Գրեյդեր,,</t>
  </si>
  <si>
    <t>28.10.2019թ.</t>
  </si>
  <si>
    <t>ԳՍ10.07</t>
  </si>
  <si>
    <t xml:space="preserve">Մինի ամբարձիչ </t>
  </si>
  <si>
    <t>ԱՆՏ.750</t>
  </si>
  <si>
    <t xml:space="preserve">Էքսկավատոր       JCB </t>
  </si>
  <si>
    <t>3CX Sitemaster</t>
  </si>
  <si>
    <t xml:space="preserve">Էքսկավատոր       CAT </t>
  </si>
  <si>
    <t xml:space="preserve">Էքսկավատոր       CASE </t>
  </si>
  <si>
    <t>Էքսկավատոր       ELAZ</t>
  </si>
  <si>
    <t xml:space="preserve">Կամազ </t>
  </si>
  <si>
    <t>65115-3902017 CK</t>
  </si>
  <si>
    <t>Մարտունի</t>
  </si>
  <si>
    <t>Սևան</t>
  </si>
  <si>
    <t>Բազմաֆունկցիոնալ Էքսկավատոր</t>
  </si>
  <si>
    <t>31.08.2023</t>
  </si>
  <si>
    <t xml:space="preserve"> JCB3CXD14M2NN</t>
  </si>
  <si>
    <t xml:space="preserve"> ՀՏԶՀ-USAID,  ՀԲ ֆինանսավորմամբ</t>
  </si>
  <si>
    <t>սեփականություն</t>
  </si>
  <si>
    <t>Բազմաֆունկցիոնալ մինի ամբարձիչ</t>
  </si>
  <si>
    <t>01․09․2023</t>
  </si>
  <si>
    <t>SWL3220</t>
  </si>
  <si>
    <t>Անվավոր տրակտոր 1,4 բելառուս 82,1</t>
  </si>
  <si>
    <t xml:space="preserve">Գրեյդեր </t>
  </si>
  <si>
    <t>18․12․2023</t>
  </si>
  <si>
    <t>SHANTUI SG17-B6</t>
  </si>
  <si>
    <t>Տեխնիկան աշխատել է համայնքի ճանապարհների նորոգման և բարեկարգման համար</t>
  </si>
  <si>
    <t>MTZ-95P/ЭО-2626</t>
  </si>
  <si>
    <t>Փամբակ</t>
  </si>
  <si>
    <t>Տեխնիկան հիմնականում աշխատել է համայնքի  համար</t>
  </si>
  <si>
    <t>03/05/2022թ-ի թիվ 19</t>
  </si>
  <si>
    <t>JCB 3cx</t>
  </si>
  <si>
    <t>06/04/2022թ.</t>
  </si>
  <si>
    <t>բազմաֆունկցիոնալ էքսկավատոր</t>
  </si>
  <si>
    <t>Լերմոնտովո</t>
  </si>
  <si>
    <t>Կամազ-65115-026</t>
  </si>
  <si>
    <t>26.08.2019թ.</t>
  </si>
  <si>
    <t>kamaz 65115-026</t>
  </si>
  <si>
    <t xml:space="preserve"> JCB 3CX Sitemaster</t>
  </si>
  <si>
    <t xml:space="preserve"> 03.04.2019թ.</t>
  </si>
  <si>
    <t>էքսկավատոր JCB 3CX Sitemaster</t>
  </si>
  <si>
    <t>ԳՍ-10.07</t>
  </si>
  <si>
    <t>03.04.2019թ.</t>
  </si>
  <si>
    <t>գրեդեր ԳՍ-10.07</t>
  </si>
  <si>
    <t>Աղբատար մեքենան սպասարկում է Գյուլագարակ համայնքի և բնակավայրերի փողոցների աղբահանության  ապահովմանը</t>
  </si>
  <si>
    <t xml:space="preserve">ՄԱԶ-490343-390, </t>
  </si>
  <si>
    <t>08.05.2019թ.</t>
  </si>
  <si>
    <t xml:space="preserve">Աղբատար մեքենա ՄԱԶ-490343-390 </t>
  </si>
  <si>
    <t>Աղբատար մեքենան սպասարկում է Թումանյան քաղաքի կենտրոնի փողոցներն ու բազմաբնակարան շենքերը : Գյուղական բնակավայրերում աղբահանության հավաքագրումը չի ապահովվում:</t>
  </si>
  <si>
    <t>ՀՏԶՀ-USAID</t>
  </si>
  <si>
    <t>KO-449-05 KAMAZ-536053)</t>
  </si>
  <si>
    <t>կամազ աղբատար</t>
  </si>
  <si>
    <t>KAMAZ 655115-026</t>
  </si>
  <si>
    <t>կամազ ինքնաթափ</t>
  </si>
  <si>
    <t>ՀԲ ֆինանսավորմամբ</t>
  </si>
  <si>
    <t>Կուլտիվատոր/կախովի/SKSS-15A-60x20</t>
  </si>
  <si>
    <t>02․07․2021թ․</t>
  </si>
  <si>
    <t>Հացահատիկային շարքացան С3Ф 3600</t>
  </si>
  <si>
    <t>25.08.2021թ․</t>
  </si>
  <si>
    <t>կարտոֆիլ հանող մեքենա/կախովի երկշարքանի/КТH-2B</t>
  </si>
  <si>
    <t>Հողաֆրեզ IGQN/GN-220</t>
  </si>
  <si>
    <t>կարտոֆիլ ցանող մեքենա Л-202</t>
  </si>
  <si>
    <t>JSB 3CX</t>
  </si>
  <si>
    <t>էքսկավատոր</t>
  </si>
  <si>
    <t>Թումանյան</t>
  </si>
  <si>
    <t>Տեխնիկան աշխատել է համայնքի  համար այդ պատճառով համայնքի բյուջե գումար մուտք չի եղել</t>
  </si>
  <si>
    <t>Սոցիալական ներդրումների և տեղական զարգացման</t>
  </si>
  <si>
    <t>բելառուս 82,1</t>
  </si>
  <si>
    <t>2020թ</t>
  </si>
  <si>
    <t xml:space="preserve">Տրակտոր </t>
  </si>
  <si>
    <t>Տեխնիկան չի աշխատել</t>
  </si>
  <si>
    <t xml:space="preserve">Հնձիչ </t>
  </si>
  <si>
    <t>Խոտ հակավորիչ մեքենա</t>
  </si>
  <si>
    <t>Տեխնիկան չի շահագործվել</t>
  </si>
  <si>
    <t>Գութան 3 խուփանի</t>
  </si>
  <si>
    <t>-</t>
  </si>
  <si>
    <t>Խոտհավաքիչ</t>
  </si>
  <si>
    <t xml:space="preserve">Աղբատար մեքենան սպասարկում է Ալավերդի համայնքի կենտրոնի փողոցներն ու բազմաբնակարան շենքերը : </t>
  </si>
  <si>
    <t>KAMAZ</t>
  </si>
  <si>
    <t xml:space="preserve">Աղբատար մեքենա՝ 10 խմ </t>
  </si>
  <si>
    <t>Տեխնիկան աշխատել է համայնքի ճանապարհների նորոգման և ավազի տեղափոխման համար</t>
  </si>
  <si>
    <t xml:space="preserve"> KAMAZ </t>
  </si>
  <si>
    <t>Բեռնատար ինքնաթափ մեքենա, թափքի տարողությունը10տնն</t>
  </si>
  <si>
    <t>2168 ժամ աշխատել է համայնքի բարեկարգման և ընթացիկ նորոգումների համար</t>
  </si>
  <si>
    <t>ELAZ-BL 880</t>
  </si>
  <si>
    <t xml:space="preserve">Էքսկավատոր </t>
  </si>
  <si>
    <t>տեխնիկան  աշխատել է համայնքի համար</t>
  </si>
  <si>
    <t>ՀՏԶՀ-ՀԲ</t>
  </si>
  <si>
    <t>Gase-570st</t>
  </si>
  <si>
    <t>տեխնիկան չի աշխատել</t>
  </si>
  <si>
    <t>DM-14,0</t>
  </si>
  <si>
    <t>գրեյդեր</t>
  </si>
  <si>
    <t>տեխնիկան հիմնականում  աշխատել է համայնքի համար</t>
  </si>
  <si>
    <t>XSE 604</t>
  </si>
  <si>
    <t>020թ.</t>
  </si>
  <si>
    <t>Աշխատել է համայնքի անապահով ընտանիքների համար այդ պատճառով համայնքի բյուջե գումար մուտք չի եղել</t>
  </si>
  <si>
    <t>XS-2204</t>
  </si>
  <si>
    <t xml:space="preserve">2020թ. </t>
  </si>
  <si>
    <t>Տրակտոր/ պտտվող  գութան կիսակախովի /ПОПГ-4 40/</t>
  </si>
  <si>
    <t>U-300/ Նովա  340</t>
  </si>
  <si>
    <t xml:space="preserve">Հացահատիկային կոմբայն </t>
  </si>
  <si>
    <t>703 ժամ աշխատել է համայնքի  ճանապարհների  նորոգման և ջրահեռացման  փոսերի քանդման աշխատանքների համար</t>
  </si>
  <si>
    <t>Շնող համայնքի ավագանու 2018 թ-ի նոյեմբերի 16-ի թիվ 93-Ա որոշում</t>
  </si>
  <si>
    <t>JCB 3 CX Sitemoster</t>
  </si>
  <si>
    <t>18.09.2018թ․</t>
  </si>
  <si>
    <t xml:space="preserve">Աղբատար մեքենան սպասարկում է Ախթալա քաղաքի կենտրոնի փողոցներն ու բազմաբնակարան շենքերը : </t>
  </si>
  <si>
    <t>MAZ438</t>
  </si>
  <si>
    <t>Աղբատար մեքենա</t>
  </si>
  <si>
    <t>տեխնիկան չի շահագործվել</t>
  </si>
  <si>
    <t>BSC740P</t>
  </si>
  <si>
    <t>Դիզելային մոտոբլոկ խոտհնձիչ</t>
  </si>
  <si>
    <t>N292</t>
  </si>
  <si>
    <t>1</t>
  </si>
  <si>
    <t>Շարքացան</t>
  </si>
  <si>
    <t>GVKH</t>
  </si>
  <si>
    <t>Կախովի խոտհավաք</t>
  </si>
  <si>
    <t>SP1000</t>
  </si>
  <si>
    <t>ՍրսկիչSP1000</t>
  </si>
  <si>
    <t>աշխատել է համայնքի ճանապարհների նորոգման և ավազի տեղափոխման համար</t>
  </si>
  <si>
    <t>MAZ-555025-580-000</t>
  </si>
  <si>
    <t>Ինքնաթափ մեքենա</t>
  </si>
  <si>
    <t xml:space="preserve">610 ժամ աշխատել է համայնքի բարեկարգման և ընթացիկ նորոգումների համար  </t>
  </si>
  <si>
    <t>ELAZ-BL-880FD-5X</t>
  </si>
  <si>
    <t>Էքսկավատոր հիդրավլիկ մուրճով</t>
  </si>
  <si>
    <t>Ս300ՆՈՎԱ</t>
  </si>
  <si>
    <t xml:space="preserve">Հացահատիկահավաք կոմբայն </t>
  </si>
  <si>
    <t>աշխ.կատարված է համայնքի համար,այդ պատճառով համայնքի բյուջե գումար մուտք չի եղել</t>
  </si>
  <si>
    <t>2020թ. Օգոստոս-նոյեմբեր</t>
  </si>
  <si>
    <t>Հացահատիկային կոմբայն՝1 մվ., Անիվավոր տրակտոր՝ 2 մվ., Էքսկավատոր՝ 1մվ., կցորդներ՝ 6մվ.</t>
  </si>
  <si>
    <t>Աշխատել է համայնքի ճանապարհների ջրատարների փոսերի քանդման համար</t>
  </si>
  <si>
    <t>N JCB-01</t>
  </si>
  <si>
    <t>12.11.209</t>
  </si>
  <si>
    <t>Աշխատել է համայնքի ճանապարհների ձնից մաքրման, հարթեցման և պահպանման համար</t>
  </si>
  <si>
    <t>Մեքենան աշխատել է Տաշիր համայնքի և իր բնակավայրերի ճանապարհների նորոգման համար</t>
  </si>
  <si>
    <t>B-01</t>
  </si>
  <si>
    <t>CAT 246D ճանապարհային խոզանակով Rockson BR1850BWL</t>
  </si>
  <si>
    <t>Մինիամբարձիչ</t>
  </si>
  <si>
    <t xml:space="preserve">Աղբատար մեքենան սպասարկում է Տաշիր քաղաքի կենտրոնի փողոցներն ու բազմաբնակարան շենքերը : </t>
  </si>
  <si>
    <t>ՄԱԶ-490143-390</t>
  </si>
  <si>
    <t>Աղբատար մեքեմա</t>
  </si>
  <si>
    <t>MAZ 650108-8281-700</t>
  </si>
  <si>
    <t>Տեխնիկան աշխատել է համայնքի ճանապարհների հարթեցման համար</t>
  </si>
  <si>
    <t>shantui SG 14</t>
  </si>
  <si>
    <t>02․02․2021թ․</t>
  </si>
  <si>
    <t>Տեխնիկան  աշխատել  է համայնքի համար</t>
  </si>
  <si>
    <t>case 570ST</t>
  </si>
  <si>
    <t>19.01.2021թ․</t>
  </si>
  <si>
    <t xml:space="preserve">Տեխնիկան չի աշխատել </t>
  </si>
  <si>
    <t>հացահատիկային կոմբայն ծղոտամանրիչով NOVA 340</t>
  </si>
  <si>
    <t>28.09.2020թ</t>
  </si>
  <si>
    <t>հացահատիկային կոմբայն</t>
  </si>
  <si>
    <t>Տեխնիկան աշխատել է համայնքի ճանապարհների վերանորոգման համար</t>
  </si>
  <si>
    <t>КАМАЗ 6520-041</t>
  </si>
  <si>
    <t>16․10․2020թ․</t>
  </si>
  <si>
    <t>ինքնաթափ մեքենա</t>
  </si>
  <si>
    <t>Տեխնիկան օգտագործվել է համայնքի համար</t>
  </si>
  <si>
    <t>V</t>
  </si>
  <si>
    <t>MTZ 82.1</t>
  </si>
  <si>
    <t>Անիվավոր տրակտոր</t>
  </si>
  <si>
    <t xml:space="preserve">  ՀՏԶՀ-USAID</t>
  </si>
  <si>
    <t xml:space="preserve">ՀԲ </t>
  </si>
  <si>
    <t>MTZ 12.21</t>
  </si>
  <si>
    <t>ՀՏԶՀ-USAID,</t>
  </si>
  <si>
    <t>R0Nov</t>
  </si>
  <si>
    <t>Հացահատիկահավաք կոմբայն</t>
  </si>
  <si>
    <t>Լոռի Բերդ</t>
  </si>
  <si>
    <t>Ծանոթություն</t>
  </si>
  <si>
    <r>
      <rPr>
        <sz val="12"/>
        <color theme="1"/>
        <rFont val="GHEA Grapalat"/>
        <family val="3"/>
      </rPr>
      <t>*</t>
    </r>
    <r>
      <rPr>
        <sz val="9"/>
        <color theme="1"/>
        <rFont val="GHEA Grapalat"/>
        <family val="3"/>
      </rPr>
      <t xml:space="preserve">Որ ծրագրի շրջանաում 
է տրամադրվել </t>
    </r>
  </si>
  <si>
    <t>ՏԵՂԵԿԱՆՔ
ՀՀ Լոռու մարզի միավորված համայնքներում ստացված տեխնիկայի վերաբերյալ 2023 թվականի   համար(տարեկան, աճողական)</t>
  </si>
  <si>
    <t>ՏԵՂԵԿԱՆՔ
ՀՀ Կոտայքի մարզի Ակունք միավորված համայնքում ստացված տեխնիկայի վերաբերյալ  2023թ. 4-րդ  եռամսյակ</t>
  </si>
  <si>
    <t>Աբովյան</t>
  </si>
  <si>
    <t>Ակունք</t>
  </si>
  <si>
    <t>Սրսկիչ</t>
  </si>
  <si>
    <t>MA600</t>
  </si>
  <si>
    <t>Չի տրամադրվել</t>
  </si>
  <si>
    <t>չի կնքվել</t>
  </si>
  <si>
    <t>Չի ծախսվել</t>
  </si>
  <si>
    <t>չի սահմանվել</t>
  </si>
  <si>
    <t>Կարտոֆիլահանիչ</t>
  </si>
  <si>
    <t>14/12/2020</t>
  </si>
  <si>
    <t xml:space="preserve">ԿՏՆ-2Վ (ԱՏԳ ծածկագիր 8432420000) </t>
  </si>
  <si>
    <t>Կարտոֆիլատնկիչ</t>
  </si>
  <si>
    <t xml:space="preserve">ԿՍՄ ԿՏՆ-2Վ (ԱՏԳ ծածկագիր 8432319000) </t>
  </si>
  <si>
    <t>Կարտոֆիլի կուլտիվատոր</t>
  </si>
  <si>
    <t xml:space="preserve">ԿՕՆ-2.8Ա (ԱՏԳ ծածկագիր 8432291000) </t>
  </si>
  <si>
    <t>Ֆրեզ</t>
  </si>
  <si>
    <t>14/10/2020</t>
  </si>
  <si>
    <t xml:space="preserve">ՖՍ-2.0 </t>
  </si>
  <si>
    <t>Խոտհավաք</t>
  </si>
  <si>
    <t>ГБК-5</t>
  </si>
  <si>
    <t xml:space="preserve">Պարարտանյութի ցրիչ </t>
  </si>
  <si>
    <t>ՌՈՒՄ-800 (ԱՏԳ ծածկագիր8432420000)</t>
  </si>
  <si>
    <t>Կուլտիվատոր ունիվերսալ</t>
  </si>
  <si>
    <t xml:space="preserve">ԿՊՄ-4 ատամնավոր տափաններով ԿՏՆ-2Վ (ԱՏԳ ծածկագիր 8432291000) </t>
  </si>
  <si>
    <t>Խոտհնձիչ</t>
  </si>
  <si>
    <t>KS 2,1</t>
  </si>
  <si>
    <t>Բյուրեղավան</t>
  </si>
  <si>
    <t>Գառնի</t>
  </si>
  <si>
    <t>Ծաղկաձոր</t>
  </si>
  <si>
    <t>Հրազդան</t>
  </si>
  <si>
    <t xml:space="preserve">Նաիրի </t>
  </si>
  <si>
    <t>30․11․2020թ․</t>
  </si>
  <si>
    <t>Б 10М6100-ЕН</t>
  </si>
  <si>
    <t>Անվավոր</t>
  </si>
  <si>
    <t>18․12․2020թ․</t>
  </si>
  <si>
    <t>XC F 1504, JM-1104</t>
  </si>
  <si>
    <t>Չարենցավան</t>
  </si>
  <si>
    <t>ՋՐՎԵԺ</t>
  </si>
  <si>
    <t>+</t>
  </si>
  <si>
    <t>Անիվավոր տրակտոր բելառուս  ՄՏԶ-82.1</t>
  </si>
  <si>
    <t>04.09.19թ.</t>
  </si>
  <si>
    <t xml:space="preserve">Անիվավոր տրակտոր </t>
  </si>
  <si>
    <t>Ինքնաթափ մեքենա ՄԱԶ 551605-280-000</t>
  </si>
  <si>
    <t>20.09.19թ.</t>
  </si>
  <si>
    <t>Աղբատար մեքենա ԿՕ-440-2 ԳԱԶ-33086</t>
  </si>
  <si>
    <t>11.09.17թ.</t>
  </si>
  <si>
    <t>Գրեյդեր ԳՍ-10-07</t>
  </si>
  <si>
    <t>10.10.17թ.</t>
  </si>
  <si>
    <t>Հացահատիկային կոմբայն Նիվա ՍԿ-5ՄԷ-1</t>
  </si>
  <si>
    <t>25.09.17թ.</t>
  </si>
  <si>
    <t>Հացահատիկային կոմբայն</t>
  </si>
  <si>
    <t>Անիվավոր տրակտոր ԽՏԶ-150Կ-09-172.01</t>
  </si>
  <si>
    <t>14.06.17թ.</t>
  </si>
  <si>
    <t>Անիվավոր տրակտոր բելառուս  ՄՏԶ-1221.2</t>
  </si>
  <si>
    <t>06.09.17թ.</t>
  </si>
  <si>
    <t>Բազմաֆունկցիոնալ էքսկավատոր-ամբարձիչ CASE 570ST</t>
  </si>
  <si>
    <t>28.11. 19թ.
19.08.20թ.</t>
  </si>
  <si>
    <t xml:space="preserve">Բազմաֆունկցիոնալ էքսկավատոր-ամբարձիչ </t>
  </si>
  <si>
    <t>Աշոցք</t>
  </si>
  <si>
    <t>Արթիկ</t>
  </si>
  <si>
    <t>սուբվենցիոն ծրագրի շրջանակներում</t>
  </si>
  <si>
    <t>Ինքնաթափ բեռնատար ՄԱԶ-555102-223</t>
  </si>
  <si>
    <t>11․11․19թ.</t>
  </si>
  <si>
    <t>էքսկավատոր բեռնիչ GEHL GBL 818S N TEP818SSTJ9013527</t>
  </si>
  <si>
    <t>29․11․19թ.</t>
  </si>
  <si>
    <t>Անի</t>
  </si>
  <si>
    <t>Էքսկավատոր 
CASE570ST</t>
  </si>
  <si>
    <t>14.08.20թ</t>
  </si>
  <si>
    <t>Էքսկավատոր CASE570ST</t>
  </si>
  <si>
    <t>Բելարուս 1221.2</t>
  </si>
  <si>
    <t>19.09.19թ.</t>
  </si>
  <si>
    <t>Անիվավոր տրակտոր 2-րդ քարշակ դասի Բելարուս 1221.2</t>
  </si>
  <si>
    <t>Անիվավոր տրակտոր 2-րդ քաշակ դասի՝
Բելառուս 1221․2</t>
  </si>
  <si>
    <t>05.11.20թ</t>
  </si>
  <si>
    <t>Անիվավոր տրակտոր 2-րդ քաշակ դասի՝Բելառուս 1221․2</t>
  </si>
  <si>
    <t>TLB-825RM</t>
  </si>
  <si>
    <t>Էքսկավատոր TLB-825RM</t>
  </si>
  <si>
    <t>Հացահատիկային կոմբայն 
Նիվա ՍԿ-5ՓԷ-1</t>
  </si>
  <si>
    <t>19.09.17թ.</t>
  </si>
  <si>
    <t>Տրակտոր 3-րդ քարշային դասի ԽՏԶ 15Կ-09-25</t>
  </si>
  <si>
    <t>12.09.18թ.</t>
  </si>
  <si>
    <t xml:space="preserve">Տրակտոր
</t>
  </si>
  <si>
    <t>Տրակտոր
Belarus 82.1</t>
  </si>
  <si>
    <t>17.08.17թ.</t>
  </si>
  <si>
    <t>Ամասիա</t>
  </si>
  <si>
    <t>ՀԲ</t>
  </si>
  <si>
    <t>KAMAZ KO-440-4K1</t>
  </si>
  <si>
    <t>12․18․19թ.</t>
  </si>
  <si>
    <t>Աղբատար ավտոմեքենա</t>
  </si>
  <si>
    <t>12․11․19թ.</t>
  </si>
  <si>
    <t xml:space="preserve">Բազմաֆունկցիոնալ էքսկավատոր </t>
  </si>
  <si>
    <t>TC-10.07</t>
  </si>
  <si>
    <t>10.09.19թ.</t>
  </si>
  <si>
    <t xml:space="preserve">Գրեյդեր      </t>
  </si>
  <si>
    <t>KAMAZ 65115-026</t>
  </si>
  <si>
    <t>09․05․20թ.</t>
  </si>
  <si>
    <t xml:space="preserve">Ինքնաթափ բեռնատար, </t>
  </si>
  <si>
    <t>GAZ 330980-1833</t>
  </si>
  <si>
    <t>09․05․19թ.</t>
  </si>
  <si>
    <t>TH - 1800</t>
  </si>
  <si>
    <t>18.03.21թ.</t>
  </si>
  <si>
    <t>TH - 1304</t>
  </si>
  <si>
    <t xml:space="preserve">Амкодор 67 12 </t>
  </si>
  <si>
    <t>22.02.21թ.</t>
  </si>
  <si>
    <t>Գլդոն</t>
  </si>
  <si>
    <t>ISUZU AICHI SH15A /ISUZU ELF4.6D/</t>
  </si>
  <si>
    <t>19.12.20թ.</t>
  </si>
  <si>
    <t>Ավտոաշտարակ</t>
  </si>
  <si>
    <t>ГС-10,07</t>
  </si>
  <si>
    <t>17.06.19թ.</t>
  </si>
  <si>
    <t>ԿԱՄԱԶ 65115</t>
  </si>
  <si>
    <t>19.01.21թ.</t>
  </si>
  <si>
    <t>Ինքնաթափ բեռնատար</t>
  </si>
  <si>
    <t>ՄԱԶ 555102-220</t>
  </si>
  <si>
    <t>09.08.19թ.</t>
  </si>
  <si>
    <t xml:space="preserve">GEHL BL 818S </t>
  </si>
  <si>
    <t>05.09.19թ.</t>
  </si>
  <si>
    <t xml:space="preserve">Էքսկավատոր բեռնիչ </t>
  </si>
  <si>
    <t xml:space="preserve">CASE TLB-570ST  </t>
  </si>
  <si>
    <t>14.08.20թ.</t>
  </si>
  <si>
    <t>Ախուրյան</t>
  </si>
  <si>
    <t>ՏԵՂԵԿԱՆՔ
ՀՀ Շիրակի.մարզի միավորված համայնքներում ստացված տեխնիկայի վերաբերյալ 2023 թվականի ընթացքում</t>
  </si>
  <si>
    <t>ՀՀ Սյունիքի մարզի համայնքերի ղեկավարներից ստացված տեխնիկայի վերաբերյալ 01.01.2024 թվականի դրությամբ 4-րդ եռամսյակ 2023 թվական)</t>
  </si>
  <si>
    <t>Հ/Հ</t>
  </si>
  <si>
    <t xml:space="preserve">
Տեղեկատվություն ստացված տեխնիկայի վերաբերյալ                                                                                                                                                                                                                           
</t>
  </si>
  <si>
    <t>Ստացման 
ամսաթիվ</t>
  </si>
  <si>
    <t xml:space="preserve">Այդ թվում տեխնիկայով բնակիչներին մատուցվող ծառայություններից համայնքայինբյուջե մուտքերը՝ ըստ աշխատանքների </t>
  </si>
  <si>
    <t>կմ/ժամ</t>
  </si>
  <si>
    <t>Տեղ</t>
  </si>
  <si>
    <t>բելառուս 2022,3 կարմիր</t>
  </si>
  <si>
    <t>Беларус2022,3</t>
  </si>
  <si>
    <t>Տարածքային Զարգացման հիմնադրամ</t>
  </si>
  <si>
    <t>_</t>
  </si>
  <si>
    <t>Անհատույց օգտագործման 
պայմանագիր_</t>
  </si>
  <si>
    <t>0,4%</t>
  </si>
  <si>
    <t>JCB-3cx</t>
  </si>
  <si>
    <t>ՀՏԶՀ-SDC</t>
  </si>
  <si>
    <t>1,13%</t>
  </si>
  <si>
    <t>800,5</t>
  </si>
  <si>
    <t>197,1</t>
  </si>
  <si>
    <t>ավտոգրեյդեր</t>
  </si>
  <si>
    <t>ГЦ-10-07</t>
  </si>
  <si>
    <t xml:space="preserve">Ավագանու
որոշմամբ </t>
  </si>
  <si>
    <t>0,04%</t>
  </si>
  <si>
    <t>494,5</t>
  </si>
  <si>
    <t>20,16</t>
  </si>
  <si>
    <t>Տաթև</t>
  </si>
  <si>
    <t>JCB էքսկավատոր</t>
  </si>
  <si>
    <t>2016թ.</t>
  </si>
  <si>
    <t>ԷՔՍԿԱՎԱՏՈՐ JCB Բ N019079</t>
  </si>
  <si>
    <t>Անհատույց օգտագործման 
պայմանագիր</t>
  </si>
  <si>
    <t>Ավագանու որոշմոմբ</t>
  </si>
  <si>
    <t>КАМАЗ ինքնաթափ բեռնատար</t>
  </si>
  <si>
    <t>ԿԱՄԱԶ- Ինքնաթափ</t>
  </si>
  <si>
    <t>КАМАЗ աղբատար</t>
  </si>
  <si>
    <t>ԿԱՄԱԶ- Աղբատար</t>
  </si>
  <si>
    <t>2017թ.</t>
  </si>
  <si>
    <t>Ավտգրեյդեր Բ N019080</t>
  </si>
  <si>
    <t>Հացահատկային կոմբայն</t>
  </si>
  <si>
    <t>1.Հաց-կոմբայն ՆԻՎԱ-ԷՖԵԿՏ Բ N019081,2.Հաց-կոմբայն ՆԻՎԱ-ԷՖԵԿՏ Բ N019081</t>
  </si>
  <si>
    <t>ՄԵՂՐԻ</t>
  </si>
  <si>
    <t>Բազմաֆունկցիոնալ անիվաավոր էքսկավատոր</t>
  </si>
  <si>
    <t>2018</t>
  </si>
  <si>
    <t>Կապան</t>
  </si>
  <si>
    <t>Հատուկ աղբատար մեքենա</t>
  </si>
  <si>
    <t>2018թ</t>
  </si>
  <si>
    <t>ՄԱԶ ԿՈ- 427</t>
  </si>
  <si>
    <t>ԵՎՐԱՄԻՈՒԹՅՈՒՆ</t>
  </si>
  <si>
    <t>Ավագանու որոշմոմ</t>
  </si>
  <si>
    <t>2019թ</t>
  </si>
  <si>
    <t>ԿԱՄԱԶ-ԿՈ-456</t>
  </si>
  <si>
    <t>ԶՊՄԿ</t>
  </si>
  <si>
    <t>Աղցան և ջրցան հատուկ մեքենա</t>
  </si>
  <si>
    <t>ՄԱԶ-ԿՈ-806</t>
  </si>
  <si>
    <t xml:space="preserve">2020թ </t>
  </si>
  <si>
    <t>ՄԱԶ-5904 C</t>
  </si>
  <si>
    <t>ՊՏԱԾ</t>
  </si>
  <si>
    <t>ՄԱԶ -ԿՈ-449 /1/</t>
  </si>
  <si>
    <t xml:space="preserve">ՉԱԱՐԱՏ ԿԱՊԱՆ </t>
  </si>
  <si>
    <t>ՄԱԶ -ԿՈ-449/1/</t>
  </si>
  <si>
    <t>Բեռնատար</t>
  </si>
  <si>
    <t>ՄԱԶ-551626-580</t>
  </si>
  <si>
    <t>ՏԶՀ</t>
  </si>
  <si>
    <t>CASE -570</t>
  </si>
  <si>
    <t>Մինի բարձիչ</t>
  </si>
  <si>
    <t>CAT-246</t>
  </si>
  <si>
    <t xml:space="preserve">Անվավոր բեռնիչ </t>
  </si>
  <si>
    <t>2019թ․</t>
  </si>
  <si>
    <t>JGB 155</t>
  </si>
  <si>
    <t>Ֆոր Դիրեքշնս Մոթորս</t>
  </si>
  <si>
    <t>Գրեյդեր/ SHANTUI/</t>
  </si>
  <si>
    <t>SG18-3</t>
  </si>
  <si>
    <t>Մարդատար ավտոմեքենա</t>
  </si>
  <si>
    <t>2021թ</t>
  </si>
  <si>
    <t>ՈւԱԶ-374195-552-05</t>
  </si>
  <si>
    <t xml:space="preserve">ՀՀ Սյունիքի մարզի զարգացման և ներդրման հիմնադրամ </t>
  </si>
  <si>
    <t>2022թ</t>
  </si>
  <si>
    <t>Ս300 ՆՈՎԱ-340 ՍՏԳ</t>
  </si>
  <si>
    <t>Բեռնատար ինքնաթափ մեքենա</t>
  </si>
  <si>
    <t>ՄԱԶ 631LL70</t>
  </si>
  <si>
    <t>ՈւԱԶ-220695-550-04</t>
  </si>
  <si>
    <t>Սիսիան</t>
  </si>
  <si>
    <t xml:space="preserve">Կոշ </t>
  </si>
  <si>
    <t>03.09.2019</t>
  </si>
  <si>
    <t>HO-79-1.01</t>
  </si>
  <si>
    <t>Սուբվենցիա, Համայնքի և պետական բյուջեի միջոցներով</t>
  </si>
  <si>
    <t>24.02.2020թ. թիվ252-Ա</t>
  </si>
  <si>
    <t>24.01.2020.
 թիվ 05-Ա</t>
  </si>
  <si>
    <t xml:space="preserve">Խոզանակ </t>
  </si>
  <si>
    <t>HO-86</t>
  </si>
  <si>
    <t>ՍԶՖ-3600</t>
  </si>
  <si>
    <t>Տրակտոր Բելառուս 82.1</t>
  </si>
  <si>
    <t>26.07.2019</t>
  </si>
  <si>
    <t>Բելառուս МТЗ 82.1</t>
  </si>
  <si>
    <t>24.01.2020. 
թիվ 05-Ա</t>
  </si>
  <si>
    <t>Խոտամամլիչ</t>
  </si>
  <si>
    <t>12.09.2019</t>
  </si>
  <si>
    <t>՝90</t>
  </si>
  <si>
    <t>Կցորդ</t>
  </si>
  <si>
    <t>09.10.2019</t>
  </si>
  <si>
    <t xml:space="preserve">Խոտհավաք </t>
  </si>
  <si>
    <t>12.10.2019</t>
  </si>
  <si>
    <t>Խոտհավաք 5 անիվային</t>
  </si>
  <si>
    <t>Հնձիչ</t>
  </si>
  <si>
    <t>Е-403 МАШЕРА</t>
  </si>
  <si>
    <t>19.11.2019</t>
  </si>
  <si>
    <t>ԳՍ 10.07</t>
  </si>
  <si>
    <t xml:space="preserve">Հայաստանի տարածքային զարգացման հիմնադրամ </t>
  </si>
  <si>
    <t>36մոտո/ժամ</t>
  </si>
  <si>
    <t xml:space="preserve">ՈՒԱԶ </t>
  </si>
  <si>
    <t>02.12.2019</t>
  </si>
  <si>
    <t>390945-552</t>
  </si>
  <si>
    <t>Հայաստանի տարածքային զարգացման հիմնադրամ</t>
  </si>
  <si>
    <t>26.06.2020</t>
  </si>
  <si>
    <t>CASE-570ST</t>
  </si>
  <si>
    <t>25.06.2020թ. Թիվ 513-Ա</t>
  </si>
  <si>
    <t>25.06.2020.
 Թիվ 52-Ա</t>
  </si>
  <si>
    <t>4.8-հարթեցում</t>
  </si>
  <si>
    <t>2 մ/ժ</t>
  </si>
  <si>
    <t>Ինքնաթափ</t>
  </si>
  <si>
    <t>8.21.2020</t>
  </si>
  <si>
    <t>ՄԱԶ-551626-580-050</t>
  </si>
  <si>
    <t>24.08.2020թ. Թիվ 713-Ա</t>
  </si>
  <si>
    <t>19.08.2020. 
Թիվ 72-Ա</t>
  </si>
  <si>
    <t>Հատուկ համակցված</t>
  </si>
  <si>
    <t>ՄԱԶ-5340C2-585-000</t>
  </si>
  <si>
    <t>19.08.2020.
 Թիվ 72-Ա</t>
  </si>
  <si>
    <t>ՄԱԶ-4381CO-540001</t>
  </si>
  <si>
    <t>19.08.2020. Թիվ 72-Ա</t>
  </si>
  <si>
    <t xml:space="preserve">Տրակտոր անվավոր Բելառուս </t>
  </si>
  <si>
    <t>2018թ., 2021թ..
2022թ.</t>
  </si>
  <si>
    <t>2021թ., 2022</t>
  </si>
  <si>
    <t xml:space="preserve">Սուբվենցիոն ծրագրերով, GIZ 
Շվեյցարիայի և Գերմանիայի  համագործակ.ծրագրով </t>
  </si>
  <si>
    <t>կոմբայն</t>
  </si>
  <si>
    <t>2018թ.</t>
  </si>
  <si>
    <t>Նիվա</t>
  </si>
  <si>
    <t xml:space="preserve">Նովա U3000 </t>
  </si>
  <si>
    <t xml:space="preserve">ՀՀ Սյունիքի մարզի միջ.հանձնաժողով </t>
  </si>
  <si>
    <t>Հիդրո մուրճ</t>
  </si>
  <si>
    <t>2020թ.</t>
  </si>
  <si>
    <t xml:space="preserve"> MTB36</t>
  </si>
  <si>
    <t xml:space="preserve">
Համայնքի բյուջե
ՀՀ պետ. Բյուջե</t>
  </si>
  <si>
    <t xml:space="preserve">Էքսկավատոր բեռնիչ JCB3CX
</t>
  </si>
  <si>
    <t>HAR3CXTTjL2896208</t>
  </si>
  <si>
    <t>Համայնքի բյուջե
ՀՀ պետ. Բյուջե</t>
  </si>
  <si>
    <t>Հավելյալ շերեփ 300մմ լայնությամբ</t>
  </si>
  <si>
    <t>05.10.2020թ.</t>
  </si>
  <si>
    <t>հավելյալ շերեփ</t>
  </si>
  <si>
    <t>խոտ մամլիչ</t>
  </si>
  <si>
    <t>2018թ.
 01.04.2022.</t>
  </si>
  <si>
    <t>Սիմպա /PK4010/HOSTIK, 
/տուկան ППТ-041 /</t>
  </si>
  <si>
    <t>հարթաշերեփ</t>
  </si>
  <si>
    <t>ՆՕ-79-1</t>
  </si>
  <si>
    <t>ցանքատարածքը հարթեցնող</t>
  </si>
  <si>
    <t>Բուրան/ԴՈՒԿԱՏ/4 ԴԼ-4</t>
  </si>
  <si>
    <t xml:space="preserve">գութանքառաթև ազոտային </t>
  </si>
  <si>
    <t>2018թ.2021թ.
,2022թ.</t>
  </si>
  <si>
    <t xml:space="preserve"> գութան ПГП-4-40-3</t>
  </si>
  <si>
    <t xml:space="preserve">ՀՏԶՀ-SDC- 
 ,Սուբվենցիոն ծրագրով </t>
  </si>
  <si>
    <t>Բելառուս 15.23</t>
  </si>
  <si>
    <t xml:space="preserve">ՀՏԶՀ-SDC- 
,Սուբվենցիոն ծրագրով </t>
  </si>
  <si>
    <t xml:space="preserve">ունիվերսալ շարքացան </t>
  </si>
  <si>
    <t>2021թ., 2022թ.</t>
  </si>
  <si>
    <t>շարքացան СЗУ - 3.6-04</t>
  </si>
  <si>
    <t>Սուբվենցիոն ծրագրով</t>
  </si>
  <si>
    <t xml:space="preserve">Կոմունալ հարթաշերեփ  </t>
  </si>
  <si>
    <t xml:space="preserve">2018թ,
 2021թ.2022թ. </t>
  </si>
  <si>
    <t xml:space="preserve">
Հայաստանի տարածքային զարգհացման հիմնադրամ, սուբվենցիոն ծրագրով HO-79
</t>
  </si>
  <si>
    <t xml:space="preserve">Կոմունալ խոզանակ </t>
  </si>
  <si>
    <t>2021թ.</t>
  </si>
  <si>
    <t>ՀՀ կառավ.սուբվենցիոն ծրագրերով,</t>
  </si>
  <si>
    <t>Գորիս</t>
  </si>
  <si>
    <t xml:space="preserve">էքսկավատոր (2հատ) </t>
  </si>
  <si>
    <t xml:space="preserve">11.01.2018 </t>
  </si>
  <si>
    <t xml:space="preserve">1) JCB 3CX </t>
  </si>
  <si>
    <t>Անհատույց օգտագործման պայմանագիր+</t>
  </si>
  <si>
    <t>Ավագանու 
որոշմոմբ</t>
  </si>
  <si>
    <t xml:space="preserve"> 01.03.2018</t>
  </si>
  <si>
    <t>2)GS 10-07</t>
  </si>
  <si>
    <t xml:space="preserve">Բեռնատար </t>
  </si>
  <si>
    <t xml:space="preserve">3)14.03.2018  </t>
  </si>
  <si>
    <t xml:space="preserve">3)MAZ </t>
  </si>
  <si>
    <t>Ջրցան (համակցված)</t>
  </si>
  <si>
    <t xml:space="preserve">4)17.07.2018  </t>
  </si>
  <si>
    <t xml:space="preserve"> 4)KAMAZ  </t>
  </si>
  <si>
    <t xml:space="preserve">5)30.08.2019  </t>
  </si>
  <si>
    <t xml:space="preserve">5)FORD </t>
  </si>
  <si>
    <t xml:space="preserve"> Բեռնատար </t>
  </si>
  <si>
    <t xml:space="preserve">6)30.09.2019  </t>
  </si>
  <si>
    <t xml:space="preserve"> 6)MAZ </t>
  </si>
  <si>
    <t xml:space="preserve">Բեռնաուղևորատար </t>
  </si>
  <si>
    <t xml:space="preserve">7)15.10.2019 </t>
  </si>
  <si>
    <t xml:space="preserve"> 7)UAZ </t>
  </si>
  <si>
    <t xml:space="preserve">էքսկավատոր </t>
  </si>
  <si>
    <t xml:space="preserve">8)02.12.2019 </t>
  </si>
  <si>
    <t>8)CASE</t>
  </si>
  <si>
    <t xml:space="preserve"> 9)05.11.2021</t>
  </si>
  <si>
    <t>9)Четра</t>
  </si>
  <si>
    <t>Մանիպուլյատոր</t>
  </si>
  <si>
    <t xml:space="preserve"> 10)JAC</t>
  </si>
  <si>
    <t xml:space="preserve"> Բեռնատար</t>
  </si>
  <si>
    <t>11.05.2018,</t>
  </si>
  <si>
    <t xml:space="preserve"> MAZ</t>
  </si>
  <si>
    <t>17.07.2018</t>
  </si>
  <si>
    <t>29.09.2017</t>
  </si>
  <si>
    <t xml:space="preserve"> GAZ </t>
  </si>
  <si>
    <t>Քաջարան</t>
  </si>
  <si>
    <t xml:space="preserve">Ինքնաթափ բեռնատար </t>
  </si>
  <si>
    <t>SHACMAN L3000SX31858F401 VIN-LZGJD8F10NX009649</t>
  </si>
  <si>
    <t>Միգ Տեխսպասարկում ՍՊԸ</t>
  </si>
  <si>
    <t xml:space="preserve">XCMG XZJ518ZYSD5 VIN-LZZ5BBMF5MN767524 NOWO շասսիով </t>
  </si>
  <si>
    <t>Աժդանակ ՍՊԸ</t>
  </si>
  <si>
    <t xml:space="preserve">Աղբատար մեքենա </t>
  </si>
  <si>
    <t>XCMG XZJ5120ZYSD5 VIN-LEZAD1CC0MF004142 SINOTRUK շասսիով</t>
  </si>
  <si>
    <t>ԸՆԴԱՄԵՆԸ</t>
  </si>
  <si>
    <t xml:space="preserve"> Տեխնիկան գտնվում է համայնքապետարանի տնօրինությանտակ</t>
  </si>
  <si>
    <t>27 հունվարի 2022 թվականի N 11 Ա</t>
  </si>
  <si>
    <t>—</t>
  </si>
  <si>
    <t>Վայրի բնություն և մշակութային արժեքների պահպանման հիմնադրամ</t>
  </si>
  <si>
    <t>Իդենտիֆիկացիոն համար՝ Y4R900Z01L1110071</t>
  </si>
  <si>
    <t xml:space="preserve"> 
Տրակտոր՝ ,,Բելառուս-82.1,, </t>
  </si>
  <si>
    <t>21 հուլիսի 2021 թվականի N 76 Ա</t>
  </si>
  <si>
    <t xml:space="preserve">Տուկան ՊՊՏ-041 </t>
  </si>
  <si>
    <t xml:space="preserve"> 
Խոտ հավաքիչ մամլիչ </t>
  </si>
  <si>
    <t>28 ժամ</t>
  </si>
  <si>
    <t>Հայաստանի տարածքային զարգացման հիմնադրամի հետ համագործակցության արդյունքում «Եղեգիս համայնքի տեխնիկական վերազինում» ծրագրի շրջանակներում</t>
  </si>
  <si>
    <t>20850մ/ք</t>
  </si>
  <si>
    <t>1ժ 1250դրամ</t>
  </si>
  <si>
    <t>JM 1304</t>
  </si>
  <si>
    <t>Անվավոր տրակտոր</t>
  </si>
  <si>
    <t>Տրակտոր XSB804</t>
  </si>
  <si>
    <t>Ծառայությունների մատուցման պայմանագիր 15.04.2021թ.</t>
  </si>
  <si>
    <t>ВОЛТРА 90ТГ1-А1Х</t>
  </si>
  <si>
    <t xml:space="preserve">Թրթուրավոր տրակտոր </t>
  </si>
  <si>
    <t xml:space="preserve"> Տեխնիկան գտնվում է համայնքապետարանի տնօրինու թյան տակ</t>
  </si>
  <si>
    <t>մամլիչ-հավաքիչ</t>
  </si>
  <si>
    <t>Մամլիչ-հավաքիչ</t>
  </si>
  <si>
    <t>19,7հա</t>
  </si>
  <si>
    <t xml:space="preserve">քառախոփ ПГП-4-40-3 </t>
  </si>
  <si>
    <t xml:space="preserve"> Ազոտային գութան</t>
  </si>
  <si>
    <t>ինքնաթափ &lt;&lt;ԿԱՄԱԶ&gt;&gt;</t>
  </si>
  <si>
    <t>4435կմ</t>
  </si>
  <si>
    <t>ԳԱԶ 322173</t>
  </si>
  <si>
    <t xml:space="preserve">Միկրոավտոբուս </t>
  </si>
  <si>
    <t>1966 կմ</t>
  </si>
  <si>
    <t>UAZ 390945 Fermer</t>
  </si>
  <si>
    <t>25/06/2020</t>
  </si>
  <si>
    <t>Հատուկ մեքենա</t>
  </si>
  <si>
    <t>Եղեգիս</t>
  </si>
  <si>
    <t>1 օրը՝ 85000</t>
  </si>
  <si>
    <t>__</t>
  </si>
  <si>
    <t>«Եղեգնաձորի համայնքային տնտեսություն» ՀՈԱԿ-ին՝ համայնքի ավագանու 2022 թվականի ապրիլի 12-ի թիվ 34-Ա որոշում</t>
  </si>
  <si>
    <t>ՀՏԶՀ-ի  «Գլաձոր համայնքի տեխնիկական վերազինում» ծրագիր</t>
  </si>
  <si>
    <t>ELAZ-BL880 /հիդրոմուրճ՝ FD-5X/</t>
  </si>
  <si>
    <t>Անվավոր էքսկավատոր և հիդրոմուրճ</t>
  </si>
  <si>
    <t>GAZ KO-440N(GAZ-C41R13)</t>
  </si>
  <si>
    <t>Բեռնատար /թափքի տեսակը՝ աղբատար/</t>
  </si>
  <si>
    <t>UAZ 390945-552</t>
  </si>
  <si>
    <t>Բեռնաուղևորատար /թափքի տեսակը՝ կողավոր/</t>
  </si>
  <si>
    <t>GAZ A64R45-50</t>
  </si>
  <si>
    <t>Ավտոբուս /թափքի տեսակը՝ վագոն/</t>
  </si>
  <si>
    <t>Եղեգնաձոր</t>
  </si>
  <si>
    <t>Արենի ՀՈԱԿ-ին 20 օգոստոսի 2020 թվականի N 94</t>
  </si>
  <si>
    <t>Սոցիալական ներդրումների և տարածքային զարգացման ծրագիր</t>
  </si>
  <si>
    <t>Մազ աղբատար</t>
  </si>
  <si>
    <t>Արենի ՀՈԱԿ-ին 18 սեպտեմբերի 2020 թվականի N 101</t>
  </si>
  <si>
    <t>Կամազ մակնիշի բեռնատար մեքենա</t>
  </si>
  <si>
    <t>Վակուումային</t>
  </si>
  <si>
    <t>Մազ Վակուումային մեքենա</t>
  </si>
  <si>
    <t>Արենի ՀՈԱԿ-ին 04 հունիսի 2020 թվականի N 66</t>
  </si>
  <si>
    <t>CASE 570 ST</t>
  </si>
  <si>
    <t>02.06.2020թ.</t>
  </si>
  <si>
    <t>Բազմաֆունկցիոնալ էքսկավատոր</t>
  </si>
  <si>
    <t>Համայնքապետարանին</t>
  </si>
  <si>
    <t>УАЗ 390945</t>
  </si>
  <si>
    <t>19.12.2019թ.</t>
  </si>
  <si>
    <t>УАЗ Ամենագնաց</t>
  </si>
  <si>
    <t xml:space="preserve">
Արենի ՀՈԱԿ-ին 24 դեկտեմբերի 2019 թվականի N 137</t>
  </si>
  <si>
    <t>FORD Transit bus 460 LWB EF</t>
  </si>
  <si>
    <t>15.12.2019թ.</t>
  </si>
  <si>
    <t>միկրոավտոբուս</t>
  </si>
  <si>
    <t>Արենի ՀՈԱԿ-ին 24 դեկտեմբերի 2019 թվականի N 136</t>
  </si>
  <si>
    <t>Գրեյդեր                           гс - 10.07</t>
  </si>
  <si>
    <t>17,12,2019թ.</t>
  </si>
  <si>
    <t>Արենի ՀՈԱԿ-ին 31 հուլիսի 2019 թվականի N 85</t>
  </si>
  <si>
    <t>Արենի համայնքի Արենի  գյուղի տարածքի վայրի  կենդանիների ապրելա-վայրի 2017-2027 թթ.         պահպանության պլանի  իրականացում  Վայոց ձորի մարզում</t>
  </si>
  <si>
    <t>Բելառուս                  МТЗ-921</t>
  </si>
  <si>
    <t>15.02.2019թ.</t>
  </si>
  <si>
    <t>Արենի ՀՈԱԿ-ին 30 հուլիսի 2019 թվականի N 85</t>
  </si>
  <si>
    <t>Բելառուս                  МТЗ-82.1</t>
  </si>
  <si>
    <t>14.02.2019թ.</t>
  </si>
  <si>
    <t>Արենի</t>
  </si>
  <si>
    <t>ՋՀԿ սպասարկում և բարեկարգում ՀՈԱԿ-ին</t>
  </si>
  <si>
    <t>ՀԶՏՀ-SDC</t>
  </si>
  <si>
    <t xml:space="preserve">
12 տեղանոց              JAC SUNRAY </t>
  </si>
  <si>
    <t>31.03.2019թ.</t>
  </si>
  <si>
    <t xml:space="preserve">Միկրոավտո-բուս </t>
  </si>
  <si>
    <t xml:space="preserve">Մեշեռա 403 </t>
  </si>
  <si>
    <t>01.12.2018թ.</t>
  </si>
  <si>
    <t>31.01.2018թ.</t>
  </si>
  <si>
    <t>JCB</t>
  </si>
  <si>
    <t>30.04.2018թ.</t>
  </si>
  <si>
    <t>Ագրոմաշ        90-1</t>
  </si>
  <si>
    <t>02.02.2018թ.</t>
  </si>
  <si>
    <t>Թրթիրավոր տրակտոր</t>
  </si>
  <si>
    <t>՝</t>
  </si>
  <si>
    <t>Գազ 532LL70</t>
  </si>
  <si>
    <t>01.06.2018թ.</t>
  </si>
  <si>
    <t>Հատուկ բեռնատար</t>
  </si>
  <si>
    <t xml:space="preserve"> Կամազ                  525ԼԼ70</t>
  </si>
  <si>
    <t xml:space="preserve">Հատուկ աղբատար </t>
  </si>
  <si>
    <t>Կամազ               496LL70</t>
  </si>
  <si>
    <t>01.12.2017թ.</t>
  </si>
  <si>
    <t>Բելառուս             1221-01</t>
  </si>
  <si>
    <t>10.12.2017թ.</t>
  </si>
  <si>
    <t>Բելառուս              1221-02</t>
  </si>
  <si>
    <t>Ջերմուկ</t>
  </si>
  <si>
    <t>Զառիթափ բարեկարգում  ՀՈԱԿ-ին</t>
  </si>
  <si>
    <t xml:space="preserve"> Համայնքի բյուջեով</t>
  </si>
  <si>
    <t>ՊՊՏ-041</t>
  </si>
  <si>
    <t>13.05,2019թ</t>
  </si>
  <si>
    <t xml:space="preserve">Կցորդ խոտի մամլիչ հակավորիչ  </t>
  </si>
  <si>
    <t xml:space="preserve">Նվիրատվություն </t>
  </si>
  <si>
    <t>ՊԱԶ 32053</t>
  </si>
  <si>
    <t>14.01.2020թ</t>
  </si>
  <si>
    <t>Ավտոբուս</t>
  </si>
  <si>
    <t>Զառիթափ բարեկարգում ՀՈԱԿ</t>
  </si>
  <si>
    <t>LAND ROVER -606 AO 61</t>
  </si>
  <si>
    <t>16.12.2020թ</t>
  </si>
  <si>
    <t xml:space="preserve"> ԶԻԼ-130                    KO- 413A</t>
  </si>
  <si>
    <t>20.02.2018թ</t>
  </si>
  <si>
    <t>Հատուկ տեխնիկա-աղբահավաք</t>
  </si>
  <si>
    <t>Տարածքային զարգացման հիմնադրամի և Շվեցարյայի  զարգացման հիմնադրամի համատեղ ծրագրով</t>
  </si>
  <si>
    <t>JSB3CX</t>
  </si>
  <si>
    <t>Էքսկավատոր ամբարձիչ</t>
  </si>
  <si>
    <t>ԳՊԳ-4Մ</t>
  </si>
  <si>
    <t>Տրակտրային կախովի փոցխ</t>
  </si>
  <si>
    <t>ГАЗ 322173</t>
  </si>
  <si>
    <t>Միկրո-ավտոբուս</t>
  </si>
  <si>
    <t xml:space="preserve">Կցորդ խոտի </t>
  </si>
  <si>
    <t>ՊԳՊ-4-40-3</t>
  </si>
  <si>
    <t>Ազոտական գութան</t>
  </si>
  <si>
    <t>Բելառուս                  82,1</t>
  </si>
  <si>
    <t>Բելառուս                   82,1</t>
  </si>
  <si>
    <t>Բելառուս                320,4 Մ</t>
  </si>
  <si>
    <t>Բելառուս                 320,4 Մ</t>
  </si>
  <si>
    <t>Բելառուս                  422,1</t>
  </si>
  <si>
    <t>Բելառուս                 422,1</t>
  </si>
  <si>
    <t>Նիվա էֆեկտ-              ՍԿ-5ՄԷ-1</t>
  </si>
  <si>
    <t>Հացահատիկահավաք կոմբայի</t>
  </si>
  <si>
    <t>Վայքի գյուղատնտեսություն ՀՈԱԿ</t>
  </si>
  <si>
    <t>Բելառուս                   82.1</t>
  </si>
  <si>
    <t>27.12.2019թ.</t>
  </si>
  <si>
    <t>Բելառուս                  1221.2</t>
  </si>
  <si>
    <t>01.02.2021թ.</t>
  </si>
  <si>
    <t>JAC</t>
  </si>
  <si>
    <t>KO-829D1</t>
  </si>
  <si>
    <t>18.05.2017թ.</t>
  </si>
  <si>
    <t>Կամազ
53605
համակցված</t>
  </si>
  <si>
    <t>Վայքի համայնքապետարան</t>
  </si>
  <si>
    <t>KC55727</t>
  </si>
  <si>
    <t>18.10.2017թ</t>
  </si>
  <si>
    <t>Մազ  
ավտոկռունկ</t>
  </si>
  <si>
    <t>Վայքի բարեկարգում ՀՈԱԿ</t>
  </si>
  <si>
    <t>MAZ 551605</t>
  </si>
  <si>
    <t>20.10.2019թ.</t>
  </si>
  <si>
    <t>Մազ  
ինքնաթափ</t>
  </si>
  <si>
    <t>ՈՒԱԶ պրոֆի</t>
  </si>
  <si>
    <t>23.07.2020թ.</t>
  </si>
  <si>
    <t>236324 ամենագնաց կիսաբեռնատար տեխօգնության մեքենա</t>
  </si>
  <si>
    <t>KO-440- K1</t>
  </si>
  <si>
    <t>Կամազ
43253
աղբատար</t>
  </si>
  <si>
    <t>TEREX- TLB
 825-Մ8</t>
  </si>
  <si>
    <t>Անվավոր էքսկավատոր</t>
  </si>
  <si>
    <t>Վայք</t>
  </si>
  <si>
    <t xml:space="preserve">ՏԵՂԵԿԱՆՔ
ՀՀ  Վայոց ձորի մարզի միավորված համայնքներում  ստացված տեխնիկայի վերաբերյալ </t>
  </si>
  <si>
    <t>ՏԵՂԵԿԱՆՔ
ՀՀ Տավուշի մարզիմիավորված համայնքներում ստացված տեխնիկայի վերաբերյալ   2023 թվական4- եռամսյակի  ընթացքում</t>
  </si>
  <si>
    <r>
      <rPr>
        <sz val="11"/>
        <color theme="1"/>
        <rFont val="GHEA Grapalat"/>
        <family val="3"/>
      </rPr>
      <t>*</t>
    </r>
    <r>
      <rPr>
        <b/>
        <sz val="11"/>
        <color theme="1"/>
        <rFont val="GHEA Grapalat"/>
        <family val="3"/>
      </rPr>
      <t xml:space="preserve">Որ ծրագրի շրջանաում 
է տրամադրվել </t>
    </r>
  </si>
  <si>
    <t xml:space="preserve"> ժամ փորել </t>
  </si>
  <si>
    <t>Բերդ</t>
  </si>
  <si>
    <t>Անիվավոր տր.</t>
  </si>
  <si>
    <t>09.19</t>
  </si>
  <si>
    <t>ԲՏԶ246-Կ20</t>
  </si>
  <si>
    <t>ՄԱԿ</t>
  </si>
  <si>
    <t>0919</t>
  </si>
  <si>
    <t>ԴՄ-14</t>
  </si>
  <si>
    <t>Ավագանու որոշմամբ  N 130-Ն  26.12.2019</t>
  </si>
  <si>
    <t>10.19</t>
  </si>
  <si>
    <t>ՄԱԶ551605-280-050</t>
  </si>
  <si>
    <t>ՔԱԹ626Ֆ2</t>
  </si>
  <si>
    <t>650</t>
  </si>
  <si>
    <t>Դիլիջան</t>
  </si>
  <si>
    <t>Ինքնաթափ մեքենա /320LL70, 319LL70/</t>
  </si>
  <si>
    <t>N 2</t>
  </si>
  <si>
    <t>Ինքնաթափ մեքենա MAZ-551605-273-1</t>
  </si>
  <si>
    <t>Ինքնաթափ մեքենա MAZ-551605-273-1 /322LL70/</t>
  </si>
  <si>
    <t>Բազմաֆունկցիոնալ էքսկավատոր /24-28LS, 24-27LS/</t>
  </si>
  <si>
    <t>Ավտոգրեյդեր Terex Motor Grander GS-10,07</t>
  </si>
  <si>
    <t>Ավտոգրեյդեր Terex Motor Grander GS-10,07/1238LL/</t>
  </si>
  <si>
    <t>Աղբատար մեքենա 18,5 խմ KO-449-05</t>
  </si>
  <si>
    <t>Աղբատար մեքենա 18,5 խմ KO-449-05 /334LL70,335LL70/</t>
  </si>
  <si>
    <t>Քաղաքային կոմունալ վակուումային փոշեկուլ Կամազ KO-</t>
  </si>
  <si>
    <t>Քաղաքային կոմունալ վակուումային փոշեկուլ Կամազ KO- /339LL70/</t>
  </si>
  <si>
    <t>Թրթուրավոր տրակտոր Ագրոմաշ 90ՏԳ 2040Ա</t>
  </si>
  <si>
    <t>Մեքենա աշտարակ ВИПО</t>
  </si>
  <si>
    <t>N 3</t>
  </si>
  <si>
    <t>Անիվավոր տրակտոր Բելոռուս</t>
  </si>
  <si>
    <t>Բազմաֆունկցիոնալ կոմունալ քաղաքային մեքենա</t>
  </si>
  <si>
    <t>Բազմաֆունկցիոնալ կոմունալ քաղաքային մեքենա, KAMAZ-536 /712LL70/</t>
  </si>
  <si>
    <t>ՈՒԱԶ 236324-101</t>
  </si>
  <si>
    <t>ՈՒԱԶ 236324-101 ամենագնաց կիսաբեռնատար տեխօգնության մեքենա</t>
  </si>
  <si>
    <t>MERCEDES-BENZ SPRINTER 516 CDI</t>
  </si>
  <si>
    <t>EU</t>
  </si>
  <si>
    <t>Իջևան</t>
  </si>
  <si>
    <t>1․ 4 հատ JAC ավտոբուս 
2․ 2 հատ էքսկավատոր բեռնիչ JCB 
3. 1 հատ ՄԱԶ
4․ 1 հատ բեռնատար ինքնաթափ</t>
  </si>
  <si>
    <t>ապրիլ 2022թ․</t>
  </si>
  <si>
    <t>4 հատ ավտոբուս՝ HFC6601KHV
2 հատ էքսկավատոր JCB3CX
1 հատ ՄԱԶ 551626-580-050</t>
  </si>
  <si>
    <t>«Հայաստանի տարածքային 
զարգացման հիմնադրամ»</t>
  </si>
  <si>
    <t>5432294 ՀՀ վարորդների
 աշխատավարձ</t>
  </si>
  <si>
    <t>3431510
ՀՀ դրամ</t>
  </si>
  <si>
    <t>590000
 ՀՀ դրամ</t>
  </si>
  <si>
    <t>9453804 ՀՀ դրամ</t>
  </si>
  <si>
    <t xml:space="preserve">JCB Տրակտորի 1 աշխ․ ժամ․ 25․000 դր․ 
</t>
  </si>
  <si>
    <t>47․337 մարդ</t>
  </si>
  <si>
    <t>Ճանապարհների խճապատում</t>
  </si>
  <si>
    <t>1․մոտոկուլտիվատոր հողաֆրեզներով և ռոտացիոն հնձիչներով</t>
  </si>
  <si>
    <t>5 դեկտեմբեր 2022թ․</t>
  </si>
  <si>
    <t>ԿԱՄԱ 1350E</t>
  </si>
  <si>
    <t>ՄԱԿ-ի պարենի և գյուղատնտեսության կազմակերպություն</t>
  </si>
  <si>
    <t>Նոյեմբերյան</t>
  </si>
  <si>
    <t>15.10.2018թ.</t>
  </si>
  <si>
    <t>Բազմաֆունկցիոնալ էքսկավատոր JCB 3CX Site Master</t>
  </si>
  <si>
    <t>v</t>
  </si>
  <si>
    <t>27.09.2018թ.</t>
  </si>
  <si>
    <t>Մազ աղբատար MAZ-4380</t>
  </si>
  <si>
    <t>06.11.2019թ.</t>
  </si>
  <si>
    <t>Ավտոբուս FORD TRANSIT</t>
  </si>
  <si>
    <t>Մազ ինքնաթափ</t>
  </si>
  <si>
    <t>19.07.2018թ</t>
  </si>
  <si>
    <t xml:space="preserve">Մինիամբարձիչ ԱՆՏ-750     </t>
  </si>
  <si>
    <t>25.06.2018թ.</t>
  </si>
  <si>
    <t>14.06.2018թ</t>
  </si>
  <si>
    <t>14.06.2018թ.</t>
  </si>
  <si>
    <t>Կցորդ խոտի մամլիչ-հակավորիչ</t>
  </si>
  <si>
    <t>30.08.2018թ.</t>
  </si>
  <si>
    <t>Անիվավոր տրակտոր 2-րդ քաշային դասի Բելառուս 1221.2</t>
  </si>
  <si>
    <t>03.08.2018թ.</t>
  </si>
  <si>
    <t xml:space="preserve">Ուազ պատրիոտ </t>
  </si>
  <si>
    <t>14.10.2019թ.</t>
  </si>
  <si>
    <t>Գութան մեխանիկական</t>
  </si>
  <si>
    <t>Մոտոբլոկ խոտհնձիչ</t>
  </si>
  <si>
    <t>Արմավիր</t>
  </si>
  <si>
    <t xml:space="preserve">Տաշիր </t>
  </si>
  <si>
    <t xml:space="preserve">Ալավերդի </t>
  </si>
  <si>
    <t>Գյուլագարակ</t>
  </si>
  <si>
    <t>Նոր Հաճըն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</si>
</sst>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₽&quot;_-;\-* #,##0.00\ &quot;₽&quot;_-;_-* &quot;-&quot;??\ &quot;₽&quot;_-;_-@_-"/>
    <numFmt numFmtId="165" formatCode="0.0"/>
    <numFmt numFmtId="166" formatCode="0.0000"/>
    <numFmt numFmtId="167" formatCode="0.000"/>
  </numFmts>
  <fonts count="40">
    <font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b/>
      <sz val="12"/>
      <color theme="1"/>
      <name val="GHEA Grapalat"/>
      <family val="3"/>
    </font>
    <font>
      <sz val="10"/>
      <color theme="1"/>
      <name val="GHEA Grapalat"/>
      <family val="3"/>
    </font>
    <font>
      <b/>
      <sz val="10"/>
      <color theme="1"/>
      <name val="GHEA Grapalat"/>
      <family val="3"/>
    </font>
    <font>
      <b/>
      <sz val="9"/>
      <color theme="1"/>
      <name val="GHEA Grapalat"/>
      <family val="3"/>
    </font>
    <font>
      <b/>
      <sz val="12"/>
      <name val="GHEA Grapalat"/>
      <family val="3"/>
    </font>
    <font>
      <b/>
      <sz val="10"/>
      <color rgb="FF333333"/>
      <name val="GHEA Grapalat"/>
      <family val="3"/>
    </font>
    <font>
      <sz val="9"/>
      <color theme="1"/>
      <name val="GHEA Grapalat"/>
      <family val="3"/>
    </font>
    <font>
      <b/>
      <sz val="10"/>
      <color theme="1"/>
      <name val="Sylfaen"/>
      <family val="1"/>
    </font>
    <font>
      <b/>
      <sz val="11"/>
      <color theme="1"/>
      <name val="Sylfaen"/>
      <family val="1"/>
    </font>
    <font>
      <b/>
      <sz val="8"/>
      <color theme="1"/>
      <name val="Sylfaen"/>
      <family val="1"/>
    </font>
    <font>
      <b/>
      <sz val="10"/>
      <color theme="1"/>
      <name val="GHEA Grapalat"/>
      <charset val="204"/>
    </font>
    <font>
      <b/>
      <sz val="12"/>
      <color theme="1"/>
      <name val="GHEA Grapalat"/>
      <charset val="204"/>
    </font>
    <font>
      <sz val="10"/>
      <color theme="1"/>
      <name val="GHEA Grapalat"/>
      <charset val="204"/>
    </font>
    <font>
      <sz val="12"/>
      <color theme="1"/>
      <name val="GHEA Grapalat"/>
      <charset val="204"/>
    </font>
    <font>
      <sz val="11"/>
      <color theme="1"/>
      <name val="Calibri"/>
      <family val="2"/>
      <scheme val="minor"/>
    </font>
    <font>
      <b/>
      <sz val="12"/>
      <color rgb="FF333333"/>
      <name val="GHEA Grapalat"/>
      <family val="3"/>
    </font>
    <font>
      <b/>
      <sz val="11"/>
      <color theme="1"/>
      <name val="GHEA Grapalat"/>
      <family val="3"/>
    </font>
    <font>
      <sz val="11"/>
      <color theme="1"/>
      <name val="GHEA Grapalat"/>
      <family val="3"/>
    </font>
    <font>
      <b/>
      <sz val="11"/>
      <color rgb="FF333333"/>
      <name val="GHEA Grapalat"/>
      <family val="3"/>
    </font>
    <font>
      <b/>
      <sz val="10"/>
      <color theme="1"/>
      <name val="GHEA Grapalat"/>
      <family val="3"/>
      <charset val="204"/>
    </font>
    <font>
      <b/>
      <sz val="22"/>
      <color theme="1"/>
      <name val="Calibri"/>
      <family val="2"/>
      <charset val="204"/>
    </font>
    <font>
      <b/>
      <sz val="8"/>
      <color theme="1"/>
      <name val="GHEA Grapalat"/>
      <family val="3"/>
    </font>
    <font>
      <b/>
      <sz val="12"/>
      <color theme="1"/>
      <name val="Sylfaen"/>
      <family val="1"/>
      <charset val="204"/>
    </font>
    <font>
      <sz val="12"/>
      <color rgb="FF333333"/>
      <name val="GHEA Grapalat"/>
      <family val="3"/>
    </font>
    <font>
      <b/>
      <sz val="10"/>
      <color theme="1"/>
      <name val="\"/>
      <charset val="204"/>
    </font>
    <font>
      <b/>
      <sz val="10"/>
      <name val="GHEA Grapalat"/>
      <family val="3"/>
    </font>
    <font>
      <sz val="10"/>
      <name val="GHEA Grapalat"/>
      <family val="3"/>
    </font>
    <font>
      <b/>
      <sz val="10"/>
      <color theme="1"/>
      <name val="Calibri"/>
      <family val="2"/>
      <scheme val="minor"/>
    </font>
    <font>
      <b/>
      <sz val="10"/>
      <color rgb="FF000000"/>
      <name val="GHEA Grapalat"/>
      <family val="3"/>
    </font>
    <font>
      <b/>
      <sz val="10"/>
      <color indexed="8"/>
      <name val="GHEA Grapalat"/>
      <family val="3"/>
    </font>
    <font>
      <sz val="12"/>
      <name val="GHEA Grapalat"/>
      <family val="3"/>
    </font>
    <font>
      <sz val="14"/>
      <name val="GHEA Grapalat"/>
      <family val="3"/>
    </font>
    <font>
      <sz val="20"/>
      <name val="GHEA Grapalat"/>
      <family val="3"/>
    </font>
    <font>
      <sz val="8"/>
      <name val="GHEA Grapalat"/>
      <family val="3"/>
    </font>
    <font>
      <sz val="16"/>
      <name val="GHEA Grapalat"/>
      <family val="3"/>
    </font>
    <font>
      <sz val="9"/>
      <name val="GHEA Grapalat"/>
      <family val="3"/>
    </font>
    <font>
      <sz val="10"/>
      <name val="Sylfaen"/>
      <family val="1"/>
      <charset val="204"/>
    </font>
    <font>
      <b/>
      <sz val="14"/>
      <name val="GHEA Grapalat"/>
      <family val="3"/>
    </font>
  </fonts>
  <fills count="1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109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 wrapText="1"/>
    </xf>
    <xf numFmtId="0" fontId="5" fillId="0" borderId="1" xfId="0" applyFont="1" applyBorder="1" applyAlignment="1">
      <alignment vertical="center" textRotation="9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2" borderId="1" xfId="0" applyFont="1" applyFill="1" applyBorder="1" applyAlignment="1">
      <alignment vertical="center" textRotation="90" wrapText="1"/>
    </xf>
    <xf numFmtId="0" fontId="5" fillId="3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3" fillId="5" borderId="0" xfId="0" applyFont="1" applyFill="1"/>
    <xf numFmtId="0" fontId="5" fillId="7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0" fontId="4" fillId="5" borderId="15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4" fillId="3" borderId="1" xfId="0" applyFont="1" applyFill="1" applyBorder="1" applyAlignment="1">
      <alignment vertical="center" textRotation="90" wrapText="1"/>
    </xf>
    <xf numFmtId="0" fontId="4" fillId="0" borderId="1" xfId="0" applyFont="1" applyBorder="1" applyAlignment="1">
      <alignment vertical="center" textRotation="90" wrapText="1"/>
    </xf>
    <xf numFmtId="0" fontId="4" fillId="5" borderId="1" xfId="0" applyFont="1" applyFill="1" applyBorder="1" applyAlignment="1">
      <alignment vertical="center" textRotation="90" wrapText="1"/>
    </xf>
    <xf numFmtId="0" fontId="7" fillId="5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vertical="center" textRotation="90" wrapText="1"/>
    </xf>
    <xf numFmtId="0" fontId="7" fillId="7" borderId="1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10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vertical="center"/>
    </xf>
    <xf numFmtId="0" fontId="4" fillId="0" borderId="15" xfId="0" applyFont="1" applyBorder="1" applyAlignment="1">
      <alignment vertical="center" wrapText="1"/>
    </xf>
    <xf numFmtId="0" fontId="4" fillId="4" borderId="15" xfId="0" applyFont="1" applyFill="1" applyBorder="1" applyAlignment="1">
      <alignment vertical="center"/>
    </xf>
    <xf numFmtId="0" fontId="4" fillId="10" borderId="15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0" fontId="4" fillId="7" borderId="15" xfId="0" applyFont="1" applyFill="1" applyBorder="1" applyAlignment="1">
      <alignment vertical="center"/>
    </xf>
    <xf numFmtId="0" fontId="4" fillId="6" borderId="15" xfId="0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9" borderId="11" xfId="0" applyFont="1" applyFill="1" applyBorder="1" applyAlignment="1">
      <alignment vertical="center"/>
    </xf>
    <xf numFmtId="0" fontId="4" fillId="9" borderId="20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3" fillId="5" borderId="0" xfId="0" applyFont="1" applyFill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3" fillId="9" borderId="14" xfId="0" applyFont="1" applyFill="1" applyBorder="1" applyAlignment="1">
      <alignment horizontal="center" vertical="center"/>
    </xf>
    <xf numFmtId="0" fontId="3" fillId="9" borderId="1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/>
    </xf>
    <xf numFmtId="0" fontId="4" fillId="10" borderId="1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textRotation="90" wrapText="1"/>
    </xf>
    <xf numFmtId="0" fontId="4" fillId="5" borderId="1" xfId="0" applyFont="1" applyFill="1" applyBorder="1" applyAlignment="1">
      <alignment horizontal="center" vertical="center" textRotation="90" wrapText="1"/>
    </xf>
    <xf numFmtId="0" fontId="7" fillId="5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textRotation="90" wrapText="1"/>
    </xf>
    <xf numFmtId="0" fontId="7" fillId="7" borderId="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textRotation="90"/>
    </xf>
    <xf numFmtId="0" fontId="4" fillId="2" borderId="7" xfId="0" applyFont="1" applyFill="1" applyBorder="1" applyAlignment="1">
      <alignment horizontal="center" vertical="center" textRotation="90" wrapText="1"/>
    </xf>
    <xf numFmtId="0" fontId="4" fillId="3" borderId="7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 wrapText="1"/>
    </xf>
    <xf numFmtId="0" fontId="4" fillId="8" borderId="30" xfId="0" applyFont="1" applyFill="1" applyBorder="1" applyAlignment="1">
      <alignment horizontal="center" vertical="center" wrapText="1"/>
    </xf>
    <xf numFmtId="0" fontId="4" fillId="8" borderId="3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8" borderId="29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3" fillId="9" borderId="2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7" borderId="1" xfId="0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4" fillId="4" borderId="24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12" fillId="0" borderId="1" xfId="0" applyFont="1" applyBorder="1" applyAlignment="1">
      <alignment horizontal="left" vertical="center"/>
    </xf>
    <xf numFmtId="0" fontId="4" fillId="0" borderId="29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4" fillId="0" borderId="35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12" fillId="4" borderId="1" xfId="0" applyNumberFormat="1" applyFont="1" applyFill="1" applyBorder="1" applyAlignment="1">
      <alignment horizontal="center" vertical="center"/>
    </xf>
    <xf numFmtId="0" fontId="4" fillId="0" borderId="35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4" fillId="10" borderId="1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 wrapText="1"/>
    </xf>
    <xf numFmtId="0" fontId="4" fillId="10" borderId="8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 wrapText="1"/>
    </xf>
    <xf numFmtId="0" fontId="4" fillId="8" borderId="36" xfId="0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/>
    </xf>
    <xf numFmtId="14" fontId="4" fillId="0" borderId="1" xfId="0" applyNumberFormat="1" applyFont="1" applyBorder="1" applyAlignment="1">
      <alignment horizontal="right" vertical="center"/>
    </xf>
    <xf numFmtId="14" fontId="12" fillId="0" borderId="1" xfId="0" applyNumberFormat="1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/>
    </xf>
    <xf numFmtId="0" fontId="3" fillId="9" borderId="20" xfId="1" applyNumberFormat="1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textRotation="90" wrapText="1"/>
    </xf>
    <xf numFmtId="0" fontId="5" fillId="5" borderId="1" xfId="0" applyFont="1" applyFill="1" applyBorder="1" applyAlignment="1">
      <alignment vertical="center" textRotation="90" wrapText="1"/>
    </xf>
    <xf numFmtId="0" fontId="17" fillId="5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textRotation="90" wrapText="1"/>
    </xf>
    <xf numFmtId="0" fontId="17" fillId="7" borderId="1" xfId="0" applyFont="1" applyFill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textRotation="90"/>
    </xf>
    <xf numFmtId="0" fontId="5" fillId="2" borderId="7" xfId="0" applyFont="1" applyFill="1" applyBorder="1" applyAlignment="1">
      <alignment vertical="center" textRotation="90" wrapText="1"/>
    </xf>
    <xf numFmtId="0" fontId="5" fillId="3" borderId="7" xfId="0" applyFont="1" applyFill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5" borderId="7" xfId="0" applyFont="1" applyFill="1" applyBorder="1" applyAlignment="1">
      <alignment vertical="center" wrapText="1"/>
    </xf>
    <xf numFmtId="0" fontId="5" fillId="7" borderId="7" xfId="0" applyFont="1" applyFill="1" applyBorder="1" applyAlignment="1">
      <alignment vertical="center" wrapText="1"/>
    </xf>
    <xf numFmtId="0" fontId="4" fillId="8" borderId="38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/>
    </xf>
    <xf numFmtId="0" fontId="3" fillId="10" borderId="1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/>
    </xf>
    <xf numFmtId="0" fontId="3" fillId="8" borderId="1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4" fillId="0" borderId="3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5" borderId="8" xfId="0" applyFont="1" applyFill="1" applyBorder="1" applyAlignment="1">
      <alignment vertical="center"/>
    </xf>
    <xf numFmtId="0" fontId="4" fillId="0" borderId="39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4" fillId="9" borderId="14" xfId="0" applyFont="1" applyFill="1" applyBorder="1" applyAlignment="1">
      <alignment horizontal="center" vertical="center"/>
    </xf>
    <xf numFmtId="0" fontId="4" fillId="9" borderId="15" xfId="0" applyFont="1" applyFill="1" applyBorder="1" applyAlignment="1">
      <alignment vertical="center"/>
    </xf>
    <xf numFmtId="17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2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textRotation="90"/>
    </xf>
    <xf numFmtId="1" fontId="4" fillId="0" borderId="1" xfId="0" applyNumberFormat="1" applyFont="1" applyBorder="1" applyAlignment="1">
      <alignment vertical="center"/>
    </xf>
    <xf numFmtId="165" fontId="4" fillId="5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center"/>
    </xf>
    <xf numFmtId="0" fontId="4" fillId="10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4" fillId="7" borderId="8" xfId="0" applyFont="1" applyFill="1" applyBorder="1" applyAlignment="1">
      <alignment vertical="center"/>
    </xf>
    <xf numFmtId="0" fontId="4" fillId="5" borderId="8" xfId="0" applyFont="1" applyFill="1" applyBorder="1" applyAlignment="1">
      <alignment vertical="center" wrapText="1"/>
    </xf>
    <xf numFmtId="0" fontId="4" fillId="9" borderId="24" xfId="0" applyFont="1" applyFill="1" applyBorder="1" applyAlignment="1">
      <alignment vertical="center"/>
    </xf>
    <xf numFmtId="0" fontId="4" fillId="9" borderId="23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vertical="center"/>
    </xf>
    <xf numFmtId="0" fontId="4" fillId="9" borderId="3" xfId="0" applyFont="1" applyFill="1" applyBorder="1" applyAlignment="1">
      <alignment vertical="center"/>
    </xf>
    <xf numFmtId="0" fontId="4" fillId="9" borderId="23" xfId="0" applyFont="1" applyFill="1" applyBorder="1" applyAlignment="1">
      <alignment vertical="center"/>
    </xf>
    <xf numFmtId="0" fontId="4" fillId="9" borderId="43" xfId="0" applyFont="1" applyFill="1" applyBorder="1" applyAlignment="1">
      <alignment vertical="center"/>
    </xf>
    <xf numFmtId="0" fontId="4" fillId="9" borderId="34" xfId="0" applyFont="1" applyFill="1" applyBorder="1" applyAlignment="1">
      <alignment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vertical="center" textRotation="90" wrapText="1"/>
    </xf>
    <xf numFmtId="0" fontId="4" fillId="9" borderId="1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5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0" fontId="3" fillId="0" borderId="1" xfId="0" applyFont="1" applyBorder="1"/>
    <xf numFmtId="0" fontId="4" fillId="2" borderId="1" xfId="0" applyFont="1" applyFill="1" applyBorder="1" applyAlignment="1">
      <alignment vertical="center" textRotation="90"/>
    </xf>
    <xf numFmtId="0" fontId="4" fillId="11" borderId="1" xfId="0" applyFont="1" applyFill="1" applyBorder="1" applyAlignment="1">
      <alignment vertical="center"/>
    </xf>
    <xf numFmtId="0" fontId="4" fillId="0" borderId="0" xfId="0" applyFont="1" applyAlignment="1">
      <alignment horizontal="center" vertical="center" textRotation="90" wrapText="1"/>
    </xf>
    <xf numFmtId="165" fontId="4" fillId="4" borderId="1" xfId="0" applyNumberFormat="1" applyFont="1" applyFill="1" applyBorder="1" applyAlignment="1">
      <alignment vertical="center" textRotation="90"/>
    </xf>
    <xf numFmtId="165" fontId="4" fillId="10" borderId="1" xfId="0" applyNumberFormat="1" applyFont="1" applyFill="1" applyBorder="1" applyAlignment="1">
      <alignment vertical="center" textRotation="90"/>
    </xf>
    <xf numFmtId="1" fontId="4" fillId="3" borderId="1" xfId="0" applyNumberFormat="1" applyFont="1" applyFill="1" applyBorder="1" applyAlignment="1">
      <alignment vertical="center" textRotation="90"/>
    </xf>
    <xf numFmtId="0" fontId="4" fillId="3" borderId="1" xfId="0" applyFont="1" applyFill="1" applyBorder="1" applyAlignment="1">
      <alignment vertical="center" textRotation="90"/>
    </xf>
    <xf numFmtId="0" fontId="12" fillId="0" borderId="1" xfId="0" applyFont="1" applyBorder="1" applyAlignment="1">
      <alignment horizontal="center" vertical="center"/>
    </xf>
    <xf numFmtId="166" fontId="4" fillId="0" borderId="1" xfId="0" applyNumberFormat="1" applyFont="1" applyBorder="1" applyAlignment="1">
      <alignment vertical="center"/>
    </xf>
    <xf numFmtId="165" fontId="4" fillId="0" borderId="1" xfId="0" applyNumberFormat="1" applyFont="1" applyBorder="1" applyAlignment="1">
      <alignment vertical="center" textRotation="90"/>
    </xf>
    <xf numFmtId="165" fontId="4" fillId="5" borderId="1" xfId="0" applyNumberFormat="1" applyFont="1" applyFill="1" applyBorder="1" applyAlignment="1">
      <alignment vertical="center" textRotation="90"/>
    </xf>
    <xf numFmtId="0" fontId="4" fillId="7" borderId="1" xfId="0" applyFont="1" applyFill="1" applyBorder="1" applyAlignment="1">
      <alignment vertical="center" textRotation="90"/>
    </xf>
    <xf numFmtId="165" fontId="4" fillId="7" borderId="1" xfId="0" applyNumberFormat="1" applyFont="1" applyFill="1" applyBorder="1" applyAlignment="1">
      <alignment vertical="center" textRotation="90"/>
    </xf>
    <xf numFmtId="165" fontId="4" fillId="6" borderId="1" xfId="0" applyNumberFormat="1" applyFont="1" applyFill="1" applyBorder="1" applyAlignment="1">
      <alignment horizontal="center" vertical="center" wrapText="1"/>
    </xf>
    <xf numFmtId="1" fontId="4" fillId="8" borderId="5" xfId="0" applyNumberFormat="1" applyFont="1" applyFill="1" applyBorder="1" applyAlignment="1">
      <alignment horizontal="center" vertical="center" wrapText="1"/>
    </xf>
    <xf numFmtId="1" fontId="4" fillId="10" borderId="1" xfId="0" applyNumberFormat="1" applyFont="1" applyFill="1" applyBorder="1" applyAlignment="1">
      <alignment vertical="center" textRotation="90"/>
    </xf>
    <xf numFmtId="2" fontId="4" fillId="0" borderId="1" xfId="0" applyNumberFormat="1" applyFont="1" applyBorder="1" applyAlignment="1">
      <alignment vertical="center" textRotation="90"/>
    </xf>
    <xf numFmtId="0" fontId="4" fillId="2" borderId="8" xfId="0" applyFont="1" applyFill="1" applyBorder="1" applyAlignment="1">
      <alignment vertical="center"/>
    </xf>
    <xf numFmtId="165" fontId="4" fillId="4" borderId="8" xfId="0" applyNumberFormat="1" applyFont="1" applyFill="1" applyBorder="1" applyAlignment="1">
      <alignment vertical="center" textRotation="90"/>
    </xf>
    <xf numFmtId="0" fontId="4" fillId="3" borderId="8" xfId="0" applyFont="1" applyFill="1" applyBorder="1" applyAlignment="1">
      <alignment vertical="center" textRotation="90"/>
    </xf>
    <xf numFmtId="166" fontId="4" fillId="0" borderId="8" xfId="0" applyNumberFormat="1" applyFont="1" applyBorder="1" applyAlignment="1">
      <alignment vertical="center"/>
    </xf>
    <xf numFmtId="165" fontId="4" fillId="0" borderId="8" xfId="0" applyNumberFormat="1" applyFont="1" applyBorder="1" applyAlignment="1">
      <alignment vertical="center" textRotation="90"/>
    </xf>
    <xf numFmtId="165" fontId="4" fillId="5" borderId="8" xfId="0" applyNumberFormat="1" applyFont="1" applyFill="1" applyBorder="1" applyAlignment="1">
      <alignment vertical="center" textRotation="90"/>
    </xf>
    <xf numFmtId="0" fontId="4" fillId="0" borderId="8" xfId="0" applyFont="1" applyBorder="1" applyAlignment="1">
      <alignment vertical="center" textRotation="90" wrapText="1"/>
    </xf>
    <xf numFmtId="0" fontId="4" fillId="10" borderId="1" xfId="0" applyFont="1" applyFill="1" applyBorder="1" applyAlignment="1">
      <alignment vertical="center" textRotation="90"/>
    </xf>
    <xf numFmtId="0" fontId="4" fillId="4" borderId="8" xfId="0" applyFont="1" applyFill="1" applyBorder="1" applyAlignment="1">
      <alignment vertical="center" textRotation="90"/>
    </xf>
    <xf numFmtId="167" fontId="4" fillId="0" borderId="8" xfId="0" applyNumberFormat="1" applyFont="1" applyBorder="1" applyAlignment="1">
      <alignment vertical="center"/>
    </xf>
    <xf numFmtId="0" fontId="4" fillId="0" borderId="8" xfId="0" applyFont="1" applyBorder="1" applyAlignment="1">
      <alignment horizontal="center" vertical="center" textRotation="90"/>
    </xf>
    <xf numFmtId="0" fontId="4" fillId="0" borderId="32" xfId="0" applyFont="1" applyBorder="1" applyAlignment="1">
      <alignment vertical="center"/>
    </xf>
    <xf numFmtId="0" fontId="3" fillId="0" borderId="44" xfId="0" applyFont="1" applyBorder="1"/>
    <xf numFmtId="0" fontId="4" fillId="7" borderId="1" xfId="0" applyFont="1" applyFill="1" applyBorder="1" applyAlignment="1">
      <alignment vertical="center" wrapText="1"/>
    </xf>
    <xf numFmtId="0" fontId="4" fillId="0" borderId="15" xfId="0" applyFont="1" applyBorder="1" applyAlignment="1">
      <alignment horizontal="center" vertical="center"/>
    </xf>
    <xf numFmtId="0" fontId="4" fillId="11" borderId="0" xfId="0" applyFont="1" applyFill="1" applyAlignment="1">
      <alignment vertical="center"/>
    </xf>
    <xf numFmtId="0" fontId="4" fillId="11" borderId="0" xfId="0" applyFont="1" applyFill="1" applyAlignment="1">
      <alignment horizontal="center" vertical="center" wrapText="1"/>
    </xf>
    <xf numFmtId="0" fontId="3" fillId="11" borderId="0" xfId="0" applyFont="1" applyFill="1"/>
    <xf numFmtId="0" fontId="4" fillId="11" borderId="0" xfId="0" applyFont="1" applyFill="1" applyAlignment="1">
      <alignment vertical="center" wrapText="1"/>
    </xf>
    <xf numFmtId="0" fontId="4" fillId="3" borderId="21" xfId="0" applyFont="1" applyFill="1" applyBorder="1" applyAlignment="1">
      <alignment vertical="center"/>
    </xf>
    <xf numFmtId="0" fontId="4" fillId="5" borderId="21" xfId="0" applyFont="1" applyFill="1" applyBorder="1" applyAlignment="1">
      <alignment vertical="center"/>
    </xf>
    <xf numFmtId="0" fontId="18" fillId="9" borderId="1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vertical="center"/>
    </xf>
    <xf numFmtId="0" fontId="19" fillId="0" borderId="0" xfId="0" applyFont="1"/>
    <xf numFmtId="0" fontId="4" fillId="11" borderId="1" xfId="0" applyFont="1" applyFill="1" applyBorder="1" applyAlignment="1">
      <alignment vertical="center" textRotation="90"/>
    </xf>
    <xf numFmtId="0" fontId="3" fillId="9" borderId="45" xfId="0" applyFont="1" applyFill="1" applyBorder="1" applyAlignment="1">
      <alignment vertical="center"/>
    </xf>
    <xf numFmtId="0" fontId="3" fillId="9" borderId="20" xfId="0" applyFont="1" applyFill="1" applyBorder="1" applyAlignment="1">
      <alignment vertical="center"/>
    </xf>
    <xf numFmtId="165" fontId="3" fillId="9" borderId="20" xfId="0" applyNumberFormat="1" applyFont="1" applyFill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9" borderId="46" xfId="0" applyFont="1" applyFill="1" applyBorder="1" applyAlignment="1">
      <alignment vertical="center"/>
    </xf>
    <xf numFmtId="0" fontId="3" fillId="0" borderId="47" xfId="0" applyFont="1" applyBorder="1"/>
    <xf numFmtId="0" fontId="3" fillId="0" borderId="47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4" fillId="8" borderId="40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vertical="center"/>
    </xf>
    <xf numFmtId="0" fontId="4" fillId="0" borderId="15" xfId="0" applyFont="1" applyBorder="1" applyAlignment="1">
      <alignment horizontal="center" vertical="center" wrapText="1"/>
    </xf>
    <xf numFmtId="14" fontId="4" fillId="0" borderId="15" xfId="0" applyNumberFormat="1" applyFont="1" applyBorder="1" applyAlignment="1">
      <alignment vertical="center"/>
    </xf>
    <xf numFmtId="0" fontId="4" fillId="0" borderId="47" xfId="0" applyFont="1" applyBorder="1"/>
    <xf numFmtId="0" fontId="4" fillId="0" borderId="47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textRotation="90"/>
    </xf>
    <xf numFmtId="0" fontId="4" fillId="0" borderId="4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4" fillId="0" borderId="21" xfId="0" applyFont="1" applyBorder="1" applyAlignment="1">
      <alignment vertical="center"/>
    </xf>
    <xf numFmtId="0" fontId="4" fillId="4" borderId="21" xfId="0" applyFont="1" applyFill="1" applyBorder="1" applyAlignment="1">
      <alignment vertical="center"/>
    </xf>
    <xf numFmtId="0" fontId="4" fillId="7" borderId="7" xfId="0" applyFont="1" applyFill="1" applyBorder="1" applyAlignment="1">
      <alignment vertical="center"/>
    </xf>
    <xf numFmtId="0" fontId="4" fillId="5" borderId="20" xfId="0" applyFont="1" applyFill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3" borderId="20" xfId="0" applyFont="1" applyFill="1" applyBorder="1" applyAlignment="1">
      <alignment vertical="center"/>
    </xf>
    <xf numFmtId="0" fontId="4" fillId="10" borderId="7" xfId="0" applyFont="1" applyFill="1" applyBorder="1" applyAlignment="1">
      <alignment vertical="center"/>
    </xf>
    <xf numFmtId="0" fontId="4" fillId="4" borderId="20" xfId="0" applyFont="1" applyFill="1" applyBorder="1" applyAlignment="1">
      <alignment vertical="center"/>
    </xf>
    <xf numFmtId="0" fontId="4" fillId="8" borderId="45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10" borderId="20" xfId="0" applyFont="1" applyFill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0" fontId="4" fillId="2" borderId="11" xfId="0" applyFont="1" applyFill="1" applyBorder="1" applyAlignment="1">
      <alignment vertical="center"/>
    </xf>
    <xf numFmtId="0" fontId="4" fillId="0" borderId="7" xfId="0" applyFont="1" applyBorder="1"/>
    <xf numFmtId="0" fontId="4" fillId="0" borderId="48" xfId="0" applyFont="1" applyBorder="1"/>
    <xf numFmtId="0" fontId="4" fillId="0" borderId="49" xfId="0" applyFont="1" applyBorder="1"/>
    <xf numFmtId="0" fontId="4" fillId="0" borderId="49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5" borderId="7" xfId="0" applyFont="1" applyFill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14" fontId="4" fillId="0" borderId="7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/>
    <xf numFmtId="0" fontId="4" fillId="0" borderId="8" xfId="0" applyFont="1" applyBorder="1"/>
    <xf numFmtId="0" fontId="4" fillId="0" borderId="21" xfId="0" applyFont="1" applyBorder="1"/>
    <xf numFmtId="0" fontId="4" fillId="0" borderId="33" xfId="0" applyFont="1" applyBorder="1"/>
    <xf numFmtId="0" fontId="4" fillId="0" borderId="0" xfId="0" applyFont="1"/>
    <xf numFmtId="0" fontId="20" fillId="0" borderId="5" xfId="0" applyFont="1" applyBorder="1" applyAlignment="1">
      <alignment vertical="center" wrapText="1"/>
    </xf>
    <xf numFmtId="0" fontId="4" fillId="0" borderId="11" xfId="0" applyFont="1" applyBorder="1"/>
    <xf numFmtId="0" fontId="4" fillId="0" borderId="5" xfId="0" applyFont="1" applyBorder="1" applyAlignment="1">
      <alignment horizontal="center" vertical="center" wrapText="1"/>
    </xf>
    <xf numFmtId="0" fontId="4" fillId="8" borderId="2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vertical="center"/>
    </xf>
    <xf numFmtId="0" fontId="4" fillId="5" borderId="11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0" fontId="4" fillId="10" borderId="3" xfId="0" applyFont="1" applyFill="1" applyBorder="1" applyAlignment="1">
      <alignment vertical="center"/>
    </xf>
    <xf numFmtId="0" fontId="4" fillId="0" borderId="34" xfId="0" applyFont="1" applyBorder="1"/>
    <xf numFmtId="0" fontId="20" fillId="0" borderId="37" xfId="0" applyFont="1" applyBorder="1" applyAlignment="1">
      <alignment vertical="center" wrapText="1"/>
    </xf>
    <xf numFmtId="0" fontId="4" fillId="5" borderId="3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14" fontId="4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3" fillId="0" borderId="7" xfId="0" applyFont="1" applyBorder="1"/>
    <xf numFmtId="0" fontId="20" fillId="0" borderId="13" xfId="0" applyFont="1" applyBorder="1" applyAlignment="1">
      <alignment vertical="center" wrapText="1"/>
    </xf>
    <xf numFmtId="0" fontId="3" fillId="3" borderId="7" xfId="0" applyFont="1" applyFill="1" applyBorder="1" applyAlignment="1">
      <alignment vertical="center"/>
    </xf>
    <xf numFmtId="0" fontId="3" fillId="10" borderId="7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textRotation="90"/>
    </xf>
    <xf numFmtId="0" fontId="20" fillId="0" borderId="10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3" fillId="8" borderId="29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2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textRotation="90" wrapText="1"/>
    </xf>
    <xf numFmtId="0" fontId="3" fillId="0" borderId="1" xfId="0" applyFont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14" fontId="2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 wrapText="1"/>
    </xf>
    <xf numFmtId="0" fontId="3" fillId="0" borderId="3" xfId="0" applyFont="1" applyBorder="1"/>
    <xf numFmtId="2" fontId="4" fillId="0" borderId="3" xfId="0" applyNumberFormat="1" applyFont="1" applyBorder="1" applyAlignment="1">
      <alignment vertical="center"/>
    </xf>
    <xf numFmtId="14" fontId="23" fillId="0" borderId="3" xfId="0" applyNumberFormat="1" applyFont="1" applyBorder="1" applyAlignment="1">
      <alignment vertical="center"/>
    </xf>
    <xf numFmtId="49" fontId="23" fillId="0" borderId="3" xfId="0" applyNumberFormat="1" applyFont="1" applyBorder="1" applyAlignment="1">
      <alignment horizontal="center" vertical="center"/>
    </xf>
    <xf numFmtId="0" fontId="3" fillId="0" borderId="18" xfId="0" applyFont="1" applyBorder="1"/>
    <xf numFmtId="0" fontId="4" fillId="2" borderId="7" xfId="0" applyFont="1" applyFill="1" applyBorder="1" applyAlignment="1">
      <alignment vertical="center" wrapText="1"/>
    </xf>
    <xf numFmtId="0" fontId="3" fillId="0" borderId="8" xfId="0" applyFont="1" applyBorder="1"/>
    <xf numFmtId="0" fontId="4" fillId="0" borderId="37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20" fillId="0" borderId="38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 textRotation="90"/>
    </xf>
    <xf numFmtId="0" fontId="20" fillId="0" borderId="5" xfId="0" applyFont="1" applyBorder="1" applyAlignment="1">
      <alignment horizontal="center" vertical="center" wrapText="1"/>
    </xf>
    <xf numFmtId="0" fontId="24" fillId="0" borderId="1" xfId="0" applyFont="1" applyBorder="1" applyAlignment="1">
      <alignment textRotation="90"/>
    </xf>
    <xf numFmtId="14" fontId="4" fillId="0" borderId="1" xfId="0" applyNumberFormat="1" applyFont="1" applyBorder="1" applyAlignment="1">
      <alignment vertical="center" textRotation="90"/>
    </xf>
    <xf numFmtId="165" fontId="4" fillId="0" borderId="1" xfId="0" applyNumberFormat="1" applyFont="1" applyBorder="1" applyAlignment="1">
      <alignment vertical="center"/>
    </xf>
    <xf numFmtId="0" fontId="20" fillId="0" borderId="37" xfId="0" applyFont="1" applyBorder="1" applyAlignment="1">
      <alignment horizontal="center" vertical="center" wrapText="1"/>
    </xf>
    <xf numFmtId="49" fontId="4" fillId="1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textRotation="90"/>
    </xf>
    <xf numFmtId="0" fontId="4" fillId="0" borderId="3" xfId="0" applyFont="1" applyBorder="1" applyAlignment="1">
      <alignment vertical="center" textRotation="90"/>
    </xf>
    <xf numFmtId="14" fontId="4" fillId="0" borderId="3" xfId="0" applyNumberFormat="1" applyFont="1" applyBorder="1" applyAlignment="1">
      <alignment vertical="center" textRotation="90"/>
    </xf>
    <xf numFmtId="0" fontId="3" fillId="11" borderId="8" xfId="0" applyFont="1" applyFill="1" applyBorder="1" applyAlignment="1">
      <alignment horizontal="center" vertical="center"/>
    </xf>
    <xf numFmtId="0" fontId="3" fillId="8" borderId="39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/>
    </xf>
    <xf numFmtId="0" fontId="3" fillId="7" borderId="21" xfId="0" applyFont="1" applyFill="1" applyBorder="1" applyAlignment="1">
      <alignment horizontal="center" vertical="center" wrapText="1"/>
    </xf>
    <xf numFmtId="0" fontId="3" fillId="7" borderId="21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  <xf numFmtId="0" fontId="3" fillId="10" borderId="21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8" borderId="30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vertical="center" wrapText="1"/>
    </xf>
    <xf numFmtId="0" fontId="8" fillId="5" borderId="7" xfId="0" applyFont="1" applyFill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vertical="center" wrapText="1"/>
    </xf>
    <xf numFmtId="0" fontId="3" fillId="10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textRotation="90" wrapText="1"/>
    </xf>
    <xf numFmtId="0" fontId="8" fillId="2" borderId="7" xfId="0" applyFont="1" applyFill="1" applyBorder="1" applyAlignment="1">
      <alignment vertical="center" textRotation="90" wrapText="1"/>
    </xf>
    <xf numFmtId="0" fontId="8" fillId="0" borderId="7" xfId="0" applyFont="1" applyBorder="1" applyAlignment="1">
      <alignment vertical="center" textRotation="90"/>
    </xf>
    <xf numFmtId="0" fontId="3" fillId="0" borderId="7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25" fillId="7" borderId="1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vertical="center" textRotation="90" wrapText="1"/>
    </xf>
    <xf numFmtId="0" fontId="25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 textRotation="90" wrapText="1"/>
    </xf>
    <xf numFmtId="0" fontId="8" fillId="0" borderId="1" xfId="0" applyFont="1" applyBorder="1" applyAlignment="1">
      <alignment vertical="center" textRotation="90"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textRotation="90" wrapText="1"/>
    </xf>
    <xf numFmtId="0" fontId="5" fillId="0" borderId="7" xfId="0" applyFont="1" applyBorder="1" applyAlignment="1">
      <alignment horizontal="left" vertical="center" textRotation="90"/>
    </xf>
    <xf numFmtId="0" fontId="3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14" fontId="4" fillId="0" borderId="8" xfId="0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 textRotation="90" wrapText="1"/>
    </xf>
    <xf numFmtId="0" fontId="4" fillId="0" borderId="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" fontId="4" fillId="10" borderId="1" xfId="0" applyNumberFormat="1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4" fillId="9" borderId="27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49" fontId="4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9" borderId="15" xfId="0" applyFont="1" applyFill="1" applyBorder="1" applyAlignment="1">
      <alignment horizontal="center" vertical="center"/>
    </xf>
    <xf numFmtId="1" fontId="4" fillId="10" borderId="20" xfId="0" applyNumberFormat="1" applyFont="1" applyFill="1" applyBorder="1" applyAlignment="1">
      <alignment horizontal="center" vertical="center"/>
    </xf>
    <xf numFmtId="0" fontId="4" fillId="9" borderId="42" xfId="0" applyFont="1" applyFill="1" applyBorder="1" applyAlignment="1">
      <alignment horizontal="center" vertical="center"/>
    </xf>
    <xf numFmtId="1" fontId="4" fillId="9" borderId="41" xfId="0" applyNumberFormat="1" applyFont="1" applyFill="1" applyBorder="1" applyAlignment="1">
      <alignment horizontal="center" vertical="center"/>
    </xf>
    <xf numFmtId="0" fontId="26" fillId="8" borderId="5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 wrapText="1"/>
    </xf>
    <xf numFmtId="0" fontId="27" fillId="7" borderId="8" xfId="0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7" fillId="3" borderId="8" xfId="0" applyFont="1" applyFill="1" applyBorder="1" applyAlignment="1">
      <alignment horizontal="center" vertical="center"/>
    </xf>
    <xf numFmtId="1" fontId="4" fillId="10" borderId="1" xfId="0" applyNumberFormat="1" applyFont="1" applyFill="1" applyBorder="1" applyAlignment="1">
      <alignment horizontal="center" vertical="center"/>
    </xf>
    <xf numFmtId="0" fontId="27" fillId="4" borderId="11" xfId="0" applyFont="1" applyFill="1" applyBorder="1" applyAlignment="1">
      <alignment horizontal="center" vertical="center" wrapText="1"/>
    </xf>
    <xf numFmtId="0" fontId="27" fillId="4" borderId="8" xfId="0" applyFont="1" applyFill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/>
    </xf>
    <xf numFmtId="0" fontId="26" fillId="8" borderId="13" xfId="0" applyFont="1" applyFill="1" applyBorder="1" applyAlignment="1">
      <alignment horizontal="center" vertical="center" wrapText="1"/>
    </xf>
    <xf numFmtId="0" fontId="26" fillId="6" borderId="11" xfId="0" applyFont="1" applyFill="1" applyBorder="1" applyAlignment="1">
      <alignment horizontal="center" vertical="center" wrapText="1"/>
    </xf>
    <xf numFmtId="0" fontId="27" fillId="7" borderId="11" xfId="0" applyFont="1" applyFill="1" applyBorder="1" applyAlignment="1">
      <alignment horizontal="center" vertical="center"/>
    </xf>
    <xf numFmtId="0" fontId="28" fillId="5" borderId="11" xfId="0" applyFont="1" applyFill="1" applyBorder="1" applyAlignment="1">
      <alignment horizontal="center" vertical="center" wrapText="1"/>
    </xf>
    <xf numFmtId="0" fontId="28" fillId="5" borderId="11" xfId="0" applyFont="1" applyFill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7" fillId="3" borderId="11" xfId="0" applyFont="1" applyFill="1" applyBorder="1" applyAlignment="1">
      <alignment horizontal="center" vertical="center"/>
    </xf>
    <xf numFmtId="0" fontId="27" fillId="3" borderId="11" xfId="0" applyFont="1" applyFill="1" applyBorder="1" applyAlignment="1">
      <alignment horizontal="center" vertical="center" wrapText="1"/>
    </xf>
    <xf numFmtId="1" fontId="4" fillId="10" borderId="11" xfId="0" applyNumberFormat="1" applyFont="1" applyFill="1" applyBorder="1" applyAlignment="1">
      <alignment horizontal="center" vertical="center"/>
    </xf>
    <xf numFmtId="0" fontId="27" fillId="4" borderId="11" xfId="0" applyFont="1" applyFill="1" applyBorder="1" applyAlignment="1">
      <alignment horizontal="center" vertical="center"/>
    </xf>
    <xf numFmtId="0" fontId="27" fillId="0" borderId="21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6" fillId="8" borderId="16" xfId="0" applyFont="1" applyFill="1" applyBorder="1" applyAlignment="1">
      <alignment horizontal="center" vertical="center" wrapText="1"/>
    </xf>
    <xf numFmtId="0" fontId="26" fillId="6" borderId="15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" fillId="11" borderId="15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1" fontId="4" fillId="10" borderId="15" xfId="0" applyNumberFormat="1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6" fillId="8" borderId="38" xfId="0" applyFont="1" applyFill="1" applyBorder="1" applyAlignment="1">
      <alignment horizontal="center" vertical="center" wrapText="1"/>
    </xf>
    <xf numFmtId="0" fontId="26" fillId="6" borderId="7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11" borderId="7" xfId="0" applyFont="1" applyFill="1" applyBorder="1" applyAlignment="1">
      <alignment horizontal="center" vertical="center"/>
    </xf>
    <xf numFmtId="1" fontId="4" fillId="10" borderId="7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11" borderId="11" xfId="0" applyFont="1" applyFill="1" applyBorder="1" applyAlignment="1">
      <alignment horizontal="center" vertical="center"/>
    </xf>
    <xf numFmtId="0" fontId="4" fillId="11" borderId="8" xfId="0" applyFont="1" applyFill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30" fillId="0" borderId="11" xfId="0" applyFont="1" applyBorder="1" applyAlignment="1">
      <alignment horizontal="center" vertical="center" wrapText="1"/>
    </xf>
    <xf numFmtId="0" fontId="31" fillId="3" borderId="7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0" borderId="7" xfId="0" applyFont="1" applyBorder="1" applyAlignment="1">
      <alignment horizontal="center" vertical="center" wrapText="1"/>
    </xf>
    <xf numFmtId="14" fontId="31" fillId="0" borderId="7" xfId="0" applyNumberFormat="1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3" borderId="8" xfId="0" applyFont="1" applyFill="1" applyBorder="1" applyAlignment="1">
      <alignment horizontal="center" vertical="center"/>
    </xf>
    <xf numFmtId="0" fontId="31" fillId="4" borderId="8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14" fontId="31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 wrapText="1"/>
    </xf>
    <xf numFmtId="14" fontId="4" fillId="11" borderId="1" xfId="0" applyNumberFormat="1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/>
    </xf>
    <xf numFmtId="14" fontId="4" fillId="11" borderId="1" xfId="0" applyNumberFormat="1" applyFont="1" applyFill="1" applyBorder="1" applyAlignment="1">
      <alignment horizontal="center" vertical="center"/>
    </xf>
    <xf numFmtId="0" fontId="4" fillId="7" borderId="7" xfId="0" applyFont="1" applyFill="1" applyBorder="1" applyAlignment="1">
      <alignment vertical="center" wrapText="1"/>
    </xf>
    <xf numFmtId="0" fontId="4" fillId="5" borderId="7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textRotation="90" wrapText="1"/>
    </xf>
    <xf numFmtId="0" fontId="27" fillId="0" borderId="0" xfId="0" applyFont="1" applyAlignment="1">
      <alignment horizontal="center" vertical="center"/>
    </xf>
    <xf numFmtId="0" fontId="27" fillId="7" borderId="1" xfId="0" applyFont="1" applyFill="1" applyBorder="1" applyAlignment="1">
      <alignment horizontal="center" vertical="center" wrapText="1"/>
    </xf>
    <xf numFmtId="0" fontId="27" fillId="7" borderId="7" xfId="0" applyFont="1" applyFill="1" applyBorder="1" applyAlignment="1">
      <alignment horizontal="center" vertical="center" wrapText="1"/>
    </xf>
    <xf numFmtId="0" fontId="27" fillId="7" borderId="38" xfId="0" applyFont="1" applyFill="1" applyBorder="1" applyAlignment="1">
      <alignment horizontal="center" vertical="center" wrapText="1"/>
    </xf>
    <xf numFmtId="0" fontId="32" fillId="13" borderId="25" xfId="0" applyFont="1" applyFill="1" applyBorder="1" applyAlignment="1">
      <alignment horizontal="center" vertical="center"/>
    </xf>
    <xf numFmtId="0" fontId="6" fillId="13" borderId="24" xfId="0" applyFont="1" applyFill="1" applyBorder="1" applyAlignment="1">
      <alignment horizontal="center" vertical="center" wrapText="1"/>
    </xf>
    <xf numFmtId="0" fontId="6" fillId="13" borderId="24" xfId="0" applyFont="1" applyFill="1" applyBorder="1" applyAlignment="1">
      <alignment horizontal="center" vertical="center"/>
    </xf>
    <xf numFmtId="0" fontId="32" fillId="13" borderId="24" xfId="0" applyFont="1" applyFill="1" applyBorder="1" applyAlignment="1">
      <alignment horizontal="center" vertical="center" wrapText="1"/>
    </xf>
    <xf numFmtId="0" fontId="32" fillId="13" borderId="24" xfId="0" applyFont="1" applyFill="1" applyBorder="1" applyAlignment="1">
      <alignment horizontal="center" vertical="center"/>
    </xf>
    <xf numFmtId="0" fontId="32" fillId="13" borderId="26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28" fillId="14" borderId="2" xfId="0" applyFont="1" applyFill="1" applyBorder="1" applyAlignment="1">
      <alignment horizontal="center" vertical="center"/>
    </xf>
    <xf numFmtId="0" fontId="28" fillId="14" borderId="3" xfId="0" applyFont="1" applyFill="1" applyBorder="1" applyAlignment="1">
      <alignment horizontal="center" vertical="center" wrapText="1"/>
    </xf>
    <xf numFmtId="0" fontId="33" fillId="14" borderId="3" xfId="0" applyFont="1" applyFill="1" applyBorder="1" applyAlignment="1">
      <alignment horizontal="center" vertical="center"/>
    </xf>
    <xf numFmtId="0" fontId="28" fillId="14" borderId="3" xfId="0" applyFont="1" applyFill="1" applyBorder="1" applyAlignment="1">
      <alignment horizontal="center" vertical="center"/>
    </xf>
    <xf numFmtId="0" fontId="28" fillId="14" borderId="37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14" borderId="4" xfId="0" applyFont="1" applyFill="1" applyBorder="1" applyAlignment="1">
      <alignment horizontal="center" vertical="center"/>
    </xf>
    <xf numFmtId="0" fontId="28" fillId="14" borderId="1" xfId="0" applyFont="1" applyFill="1" applyBorder="1" applyAlignment="1">
      <alignment horizontal="center" vertical="center" wrapText="1"/>
    </xf>
    <xf numFmtId="0" fontId="33" fillId="14" borderId="1" xfId="0" applyFont="1" applyFill="1" applyBorder="1" applyAlignment="1">
      <alignment horizontal="center" vertical="center"/>
    </xf>
    <xf numFmtId="0" fontId="28" fillId="14" borderId="1" xfId="0" applyFont="1" applyFill="1" applyBorder="1" applyAlignment="1">
      <alignment horizontal="center" vertical="center"/>
    </xf>
    <xf numFmtId="0" fontId="35" fillId="14" borderId="3" xfId="0" applyFont="1" applyFill="1" applyBorder="1" applyAlignment="1">
      <alignment horizontal="center" vertical="center"/>
    </xf>
    <xf numFmtId="0" fontId="28" fillId="14" borderId="5" xfId="0" applyFont="1" applyFill="1" applyBorder="1" applyAlignment="1">
      <alignment horizontal="center" vertical="center" wrapText="1"/>
    </xf>
    <xf numFmtId="0" fontId="28" fillId="15" borderId="2" xfId="0" applyFont="1" applyFill="1" applyBorder="1" applyAlignment="1">
      <alignment horizontal="center" vertical="center"/>
    </xf>
    <xf numFmtId="0" fontId="28" fillId="15" borderId="3" xfId="0" applyFont="1" applyFill="1" applyBorder="1" applyAlignment="1">
      <alignment horizontal="center" vertical="center" wrapText="1"/>
    </xf>
    <xf numFmtId="0" fontId="33" fillId="15" borderId="3" xfId="0" applyFont="1" applyFill="1" applyBorder="1" applyAlignment="1">
      <alignment horizontal="center" vertical="center"/>
    </xf>
    <xf numFmtId="0" fontId="28" fillId="15" borderId="3" xfId="0" applyFont="1" applyFill="1" applyBorder="1" applyAlignment="1">
      <alignment horizontal="center" vertical="center"/>
    </xf>
    <xf numFmtId="0" fontId="28" fillId="15" borderId="1" xfId="0" applyFont="1" applyFill="1" applyBorder="1" applyAlignment="1">
      <alignment horizontal="center" vertical="center"/>
    </xf>
    <xf numFmtId="0" fontId="28" fillId="15" borderId="4" xfId="0" applyFont="1" applyFill="1" applyBorder="1" applyAlignment="1">
      <alignment horizontal="center" vertical="center"/>
    </xf>
    <xf numFmtId="0" fontId="28" fillId="15" borderId="1" xfId="0" applyFont="1" applyFill="1" applyBorder="1" applyAlignment="1">
      <alignment horizontal="center" vertical="center" wrapText="1"/>
    </xf>
    <xf numFmtId="0" fontId="33" fillId="15" borderId="1" xfId="0" applyFont="1" applyFill="1" applyBorder="1" applyAlignment="1">
      <alignment horizontal="center" vertical="center"/>
    </xf>
    <xf numFmtId="0" fontId="28" fillId="15" borderId="7" xfId="0" applyFont="1" applyFill="1" applyBorder="1" applyAlignment="1">
      <alignment horizontal="center" vertical="center" wrapText="1"/>
    </xf>
    <xf numFmtId="0" fontId="33" fillId="15" borderId="7" xfId="0" applyFont="1" applyFill="1" applyBorder="1" applyAlignment="1">
      <alignment horizontal="center" vertical="center"/>
    </xf>
    <xf numFmtId="0" fontId="28" fillId="15" borderId="7" xfId="0" applyFont="1" applyFill="1" applyBorder="1" applyAlignment="1">
      <alignment horizontal="center" vertical="center"/>
    </xf>
    <xf numFmtId="0" fontId="28" fillId="15" borderId="8" xfId="0" applyFont="1" applyFill="1" applyBorder="1" applyAlignment="1">
      <alignment horizontal="center" vertical="center"/>
    </xf>
    <xf numFmtId="0" fontId="28" fillId="16" borderId="25" xfId="0" applyFont="1" applyFill="1" applyBorder="1" applyAlignment="1">
      <alignment horizontal="center" vertical="center"/>
    </xf>
    <xf numFmtId="0" fontId="32" fillId="16" borderId="24" xfId="0" applyFont="1" applyFill="1" applyBorder="1" applyAlignment="1">
      <alignment horizontal="center" vertical="center"/>
    </xf>
    <xf numFmtId="0" fontId="28" fillId="16" borderId="24" xfId="0" applyFont="1" applyFill="1" applyBorder="1" applyAlignment="1">
      <alignment horizontal="center" vertical="center" wrapText="1"/>
    </xf>
    <xf numFmtId="0" fontId="28" fillId="16" borderId="24" xfId="0" applyFont="1" applyFill="1" applyBorder="1" applyAlignment="1">
      <alignment horizontal="center" vertical="center"/>
    </xf>
    <xf numFmtId="0" fontId="28" fillId="16" borderId="8" xfId="0" applyFont="1" applyFill="1" applyBorder="1" applyAlignment="1">
      <alignment horizontal="center" vertical="center"/>
    </xf>
    <xf numFmtId="0" fontId="37" fillId="16" borderId="24" xfId="0" applyFont="1" applyFill="1" applyBorder="1" applyAlignment="1">
      <alignment horizontal="center" vertical="center" wrapText="1"/>
    </xf>
    <xf numFmtId="3" fontId="38" fillId="16" borderId="8" xfId="0" applyNumberFormat="1" applyFont="1" applyFill="1" applyBorder="1" applyAlignment="1">
      <alignment horizontal="center" vertical="center"/>
    </xf>
    <xf numFmtId="3" fontId="38" fillId="16" borderId="8" xfId="0" applyNumberFormat="1" applyFont="1" applyFill="1" applyBorder="1" applyAlignment="1">
      <alignment horizontal="center" vertical="center" wrapText="1"/>
    </xf>
    <xf numFmtId="3" fontId="38" fillId="16" borderId="10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8" fillId="6" borderId="2" xfId="0" applyFont="1" applyFill="1" applyBorder="1" applyAlignment="1">
      <alignment horizontal="center" vertical="center"/>
    </xf>
    <xf numFmtId="0" fontId="28" fillId="6" borderId="3" xfId="0" applyFont="1" applyFill="1" applyBorder="1" applyAlignment="1">
      <alignment horizontal="center" vertical="center"/>
    </xf>
    <xf numFmtId="0" fontId="28" fillId="6" borderId="3" xfId="0" applyFont="1" applyFill="1" applyBorder="1" applyAlignment="1">
      <alignment horizontal="center" vertical="center" wrapText="1"/>
    </xf>
    <xf numFmtId="0" fontId="33" fillId="6" borderId="3" xfId="0" applyFont="1" applyFill="1" applyBorder="1" applyAlignment="1">
      <alignment horizontal="center" vertical="center" wrapText="1"/>
    </xf>
    <xf numFmtId="0" fontId="28" fillId="6" borderId="37" xfId="0" applyFont="1" applyFill="1" applyBorder="1" applyAlignment="1">
      <alignment horizontal="center" vertical="center" wrapText="1"/>
    </xf>
    <xf numFmtId="0" fontId="28" fillId="6" borderId="4" xfId="0" applyFont="1" applyFill="1" applyBorder="1" applyAlignment="1">
      <alignment horizontal="center" vertical="center"/>
    </xf>
    <xf numFmtId="0" fontId="28" fillId="6" borderId="1" xfId="0" applyFont="1" applyFill="1" applyBorder="1" applyAlignment="1">
      <alignment horizontal="center" vertical="center"/>
    </xf>
    <xf numFmtId="0" fontId="28" fillId="6" borderId="1" xfId="0" applyFont="1" applyFill="1" applyBorder="1" applyAlignment="1">
      <alignment horizontal="center" vertical="center" wrapText="1"/>
    </xf>
    <xf numFmtId="0" fontId="33" fillId="6" borderId="1" xfId="0" applyFont="1" applyFill="1" applyBorder="1" applyAlignment="1">
      <alignment horizontal="center" vertical="center" wrapText="1"/>
    </xf>
    <xf numFmtId="0" fontId="28" fillId="6" borderId="11" xfId="0" applyFont="1" applyFill="1" applyBorder="1" applyAlignment="1">
      <alignment horizontal="center" vertical="center" wrapText="1"/>
    </xf>
    <xf numFmtId="0" fontId="28" fillId="6" borderId="5" xfId="0" applyFont="1" applyFill="1" applyBorder="1" applyAlignment="1">
      <alignment horizontal="center" vertical="center" wrapText="1"/>
    </xf>
    <xf numFmtId="0" fontId="28" fillId="6" borderId="12" xfId="0" applyFont="1" applyFill="1" applyBorder="1" applyAlignment="1">
      <alignment horizontal="center" vertical="center"/>
    </xf>
    <xf numFmtId="1" fontId="28" fillId="6" borderId="1" xfId="0" applyNumberFormat="1" applyFont="1" applyFill="1" applyBorder="1" applyAlignment="1">
      <alignment horizontal="center" vertical="center" wrapText="1"/>
    </xf>
    <xf numFmtId="1" fontId="28" fillId="6" borderId="8" xfId="0" applyNumberFormat="1" applyFont="1" applyFill="1" applyBorder="1" applyAlignment="1">
      <alignment horizontal="center" vertical="center" wrapText="1"/>
    </xf>
    <xf numFmtId="0" fontId="28" fillId="6" borderId="21" xfId="0" applyFont="1" applyFill="1" applyBorder="1" applyAlignment="1">
      <alignment horizontal="center" vertical="center" wrapText="1"/>
    </xf>
    <xf numFmtId="0" fontId="28" fillId="6" borderId="27" xfId="0" applyFont="1" applyFill="1" applyBorder="1" applyAlignment="1">
      <alignment horizontal="center" vertical="center"/>
    </xf>
    <xf numFmtId="0" fontId="28" fillId="6" borderId="7" xfId="0" applyFont="1" applyFill="1" applyBorder="1" applyAlignment="1">
      <alignment horizontal="center" vertical="center" wrapText="1"/>
    </xf>
    <xf numFmtId="0" fontId="28" fillId="6" borderId="7" xfId="0" applyFont="1" applyFill="1" applyBorder="1" applyAlignment="1">
      <alignment horizontal="center" vertical="center"/>
    </xf>
    <xf numFmtId="0" fontId="33" fillId="6" borderId="7" xfId="0" applyFont="1" applyFill="1" applyBorder="1" applyAlignment="1">
      <alignment horizontal="center" vertical="center" wrapText="1"/>
    </xf>
    <xf numFmtId="0" fontId="28" fillId="6" borderId="20" xfId="0" applyFont="1" applyFill="1" applyBorder="1" applyAlignment="1">
      <alignment horizontal="center" vertical="center" wrapText="1"/>
    </xf>
    <xf numFmtId="1" fontId="28" fillId="6" borderId="7" xfId="0" applyNumberFormat="1" applyFont="1" applyFill="1" applyBorder="1" applyAlignment="1">
      <alignment horizontal="center" vertical="center" wrapText="1"/>
    </xf>
    <xf numFmtId="0" fontId="28" fillId="6" borderId="15" xfId="0" applyFont="1" applyFill="1" applyBorder="1" applyAlignment="1">
      <alignment horizontal="center" vertical="center"/>
    </xf>
    <xf numFmtId="0" fontId="28" fillId="6" borderId="38" xfId="0" applyFont="1" applyFill="1" applyBorder="1" applyAlignment="1">
      <alignment horizontal="center" vertical="center" wrapText="1"/>
    </xf>
    <xf numFmtId="0" fontId="28" fillId="14" borderId="12" xfId="0" applyFont="1" applyFill="1" applyBorder="1" applyAlignment="1">
      <alignment horizontal="center" vertical="center"/>
    </xf>
    <xf numFmtId="0" fontId="28" fillId="14" borderId="11" xfId="0" applyFont="1" applyFill="1" applyBorder="1" applyAlignment="1">
      <alignment horizontal="center" vertical="center" wrapText="1"/>
    </xf>
    <xf numFmtId="0" fontId="33" fillId="14" borderId="11" xfId="0" applyFont="1" applyFill="1" applyBorder="1" applyAlignment="1">
      <alignment horizontal="center" vertical="center"/>
    </xf>
    <xf numFmtId="0" fontId="28" fillId="14" borderId="11" xfId="0" applyFont="1" applyFill="1" applyBorder="1" applyAlignment="1">
      <alignment horizontal="center" vertical="center"/>
    </xf>
    <xf numFmtId="0" fontId="28" fillId="14" borderId="11" xfId="0" applyFont="1" applyFill="1" applyBorder="1" applyAlignment="1">
      <alignment horizontal="center" vertical="top"/>
    </xf>
    <xf numFmtId="0" fontId="33" fillId="14" borderId="11" xfId="0" applyFont="1" applyFill="1" applyBorder="1" applyAlignment="1">
      <alignment horizontal="center" vertical="top"/>
    </xf>
    <xf numFmtId="0" fontId="28" fillId="14" borderId="1" xfId="0" applyFont="1" applyFill="1" applyBorder="1" applyAlignment="1">
      <alignment horizontal="center" vertical="top"/>
    </xf>
    <xf numFmtId="0" fontId="33" fillId="14" borderId="1" xfId="0" applyFont="1" applyFill="1" applyBorder="1" applyAlignment="1">
      <alignment horizontal="center" vertical="top"/>
    </xf>
    <xf numFmtId="0" fontId="28" fillId="14" borderId="5" xfId="0" applyFont="1" applyFill="1" applyBorder="1" applyAlignment="1">
      <alignment horizontal="center" vertical="center"/>
    </xf>
    <xf numFmtId="14" fontId="28" fillId="14" borderId="1" xfId="0" applyNumberFormat="1" applyFont="1" applyFill="1" applyBorder="1" applyAlignment="1">
      <alignment horizontal="center" vertical="center"/>
    </xf>
    <xf numFmtId="0" fontId="33" fillId="14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top" wrapText="1"/>
    </xf>
    <xf numFmtId="0" fontId="28" fillId="14" borderId="7" xfId="0" applyFont="1" applyFill="1" applyBorder="1" applyAlignment="1">
      <alignment horizontal="center" vertical="center" wrapText="1"/>
    </xf>
    <xf numFmtId="0" fontId="33" fillId="14" borderId="7" xfId="0" applyFont="1" applyFill="1" applyBorder="1" applyAlignment="1">
      <alignment horizontal="center" vertical="center"/>
    </xf>
    <xf numFmtId="0" fontId="28" fillId="14" borderId="7" xfId="0" applyFont="1" applyFill="1" applyBorder="1" applyAlignment="1">
      <alignment horizontal="center" vertical="center"/>
    </xf>
    <xf numFmtId="0" fontId="33" fillId="14" borderId="7" xfId="0" applyFont="1" applyFill="1" applyBorder="1" applyAlignment="1">
      <alignment horizontal="center" vertical="center" wrapText="1"/>
    </xf>
    <xf numFmtId="0" fontId="28" fillId="14" borderId="38" xfId="0" applyFont="1" applyFill="1" applyBorder="1" applyAlignment="1">
      <alignment horizontal="center" vertical="center"/>
    </xf>
    <xf numFmtId="0" fontId="28" fillId="4" borderId="11" xfId="0" applyFont="1" applyFill="1" applyBorder="1" applyAlignment="1">
      <alignment horizontal="center" vertical="center"/>
    </xf>
    <xf numFmtId="0" fontId="28" fillId="4" borderId="11" xfId="0" applyFont="1" applyFill="1" applyBorder="1" applyAlignment="1">
      <alignment horizontal="center" vertical="center" wrapText="1"/>
    </xf>
    <xf numFmtId="0" fontId="33" fillId="4" borderId="11" xfId="0" applyFont="1" applyFill="1" applyBorder="1" applyAlignment="1">
      <alignment horizontal="center" vertical="center"/>
    </xf>
    <xf numFmtId="0" fontId="28" fillId="11" borderId="0" xfId="0" applyFont="1" applyFill="1" applyAlignment="1">
      <alignment horizontal="center" vertical="center"/>
    </xf>
    <xf numFmtId="0" fontId="28" fillId="4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center" vertical="center"/>
    </xf>
    <xf numFmtId="0" fontId="28" fillId="4" borderId="21" xfId="0" applyFont="1" applyFill="1" applyBorder="1" applyAlignment="1">
      <alignment horizontal="center" vertical="center"/>
    </xf>
    <xf numFmtId="0" fontId="28" fillId="4" borderId="8" xfId="0" applyFont="1" applyFill="1" applyBorder="1" applyAlignment="1">
      <alignment horizontal="center" vertical="center" wrapText="1"/>
    </xf>
    <xf numFmtId="0" fontId="28" fillId="4" borderId="8" xfId="0" applyFont="1" applyFill="1" applyBorder="1" applyAlignment="1">
      <alignment horizontal="center" vertical="center"/>
    </xf>
    <xf numFmtId="0" fontId="33" fillId="4" borderId="8" xfId="0" applyFont="1" applyFill="1" applyBorder="1" applyAlignment="1">
      <alignment horizontal="center" vertical="center"/>
    </xf>
    <xf numFmtId="0" fontId="28" fillId="4" borderId="21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/>
    </xf>
    <xf numFmtId="0" fontId="28" fillId="2" borderId="3" xfId="0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/>
    </xf>
    <xf numFmtId="14" fontId="28" fillId="2" borderId="3" xfId="0" applyNumberFormat="1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/>
    </xf>
    <xf numFmtId="0" fontId="28" fillId="2" borderId="37" xfId="0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14" fontId="28" fillId="2" borderId="1" xfId="0" applyNumberFormat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28" fillId="2" borderId="6" xfId="0" applyFont="1" applyFill="1" applyBorder="1" applyAlignment="1">
      <alignment horizontal="center" vertical="center"/>
    </xf>
    <xf numFmtId="0" fontId="28" fillId="2" borderId="7" xfId="0" applyFont="1" applyFill="1" applyBorder="1" applyAlignment="1">
      <alignment horizontal="center" vertical="center" wrapText="1"/>
    </xf>
    <xf numFmtId="0" fontId="32" fillId="2" borderId="7" xfId="0" applyFont="1" applyFill="1" applyBorder="1" applyAlignment="1">
      <alignment horizontal="center" vertical="center"/>
    </xf>
    <xf numFmtId="14" fontId="28" fillId="2" borderId="7" xfId="0" applyNumberFormat="1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/>
    </xf>
    <xf numFmtId="0" fontId="28" fillId="2" borderId="38" xfId="0" applyFont="1" applyFill="1" applyBorder="1" applyAlignment="1">
      <alignment horizontal="center" vertical="center"/>
    </xf>
    <xf numFmtId="0" fontId="6" fillId="8" borderId="20" xfId="0" applyFont="1" applyFill="1" applyBorder="1" applyAlignment="1">
      <alignment horizontal="center" vertical="center"/>
    </xf>
    <xf numFmtId="0" fontId="6" fillId="8" borderId="20" xfId="0" applyFont="1" applyFill="1" applyBorder="1" applyAlignment="1">
      <alignment horizontal="center" vertical="top"/>
    </xf>
    <xf numFmtId="0" fontId="39" fillId="8" borderId="20" xfId="0" applyFont="1" applyFill="1" applyBorder="1" applyAlignment="1">
      <alignment horizontal="center" vertical="center"/>
    </xf>
    <xf numFmtId="2" fontId="6" fillId="8" borderId="2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1" fontId="4" fillId="9" borderId="15" xfId="0" applyNumberFormat="1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 wrapText="1"/>
    </xf>
    <xf numFmtId="0" fontId="27" fillId="11" borderId="7" xfId="0" applyFont="1" applyFill="1" applyBorder="1" applyAlignment="1">
      <alignment horizontal="center" vertical="center"/>
    </xf>
    <xf numFmtId="0" fontId="4" fillId="10" borderId="7" xfId="0" applyFont="1" applyFill="1" applyBorder="1" applyAlignment="1">
      <alignment horizontal="center" vertical="center"/>
    </xf>
    <xf numFmtId="0" fontId="27" fillId="11" borderId="7" xfId="0" applyFont="1" applyFill="1" applyBorder="1" applyAlignment="1">
      <alignment horizontal="center" vertical="center" wrapText="1"/>
    </xf>
    <xf numFmtId="14" fontId="27" fillId="11" borderId="7" xfId="0" applyNumberFormat="1" applyFont="1" applyFill="1" applyBorder="1" applyAlignment="1">
      <alignment horizontal="center" vertical="center" wrapText="1"/>
    </xf>
    <xf numFmtId="0" fontId="27" fillId="11" borderId="1" xfId="0" applyFont="1" applyFill="1" applyBorder="1" applyAlignment="1">
      <alignment horizontal="center" vertical="center"/>
    </xf>
    <xf numFmtId="0" fontId="27" fillId="11" borderId="1" xfId="0" applyFont="1" applyFill="1" applyBorder="1" applyAlignment="1">
      <alignment horizontal="center" vertical="center" wrapText="1"/>
    </xf>
    <xf numFmtId="14" fontId="27" fillId="11" borderId="1" xfId="0" applyNumberFormat="1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14" fontId="4" fillId="11" borderId="7" xfId="0" applyNumberFormat="1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7" fillId="11" borderId="3" xfId="0" applyFont="1" applyFill="1" applyBorder="1" applyAlignment="1">
      <alignment horizontal="center" vertical="center"/>
    </xf>
    <xf numFmtId="14" fontId="4" fillId="11" borderId="3" xfId="0" applyNumberFormat="1" applyFont="1" applyFill="1" applyBorder="1" applyAlignment="1">
      <alignment horizontal="center" vertical="center" wrapText="1"/>
    </xf>
    <xf numFmtId="0" fontId="27" fillId="8" borderId="7" xfId="0" applyFont="1" applyFill="1" applyBorder="1" applyAlignment="1">
      <alignment horizontal="center" vertical="center" wrapText="1"/>
    </xf>
    <xf numFmtId="0" fontId="27" fillId="6" borderId="7" xfId="0" applyFont="1" applyFill="1" applyBorder="1" applyAlignment="1">
      <alignment horizontal="center" vertical="center" wrapText="1"/>
    </xf>
    <xf numFmtId="0" fontId="27" fillId="7" borderId="7" xfId="0" applyFont="1" applyFill="1" applyBorder="1" applyAlignment="1">
      <alignment horizontal="center" vertical="center"/>
    </xf>
    <xf numFmtId="0" fontId="27" fillId="5" borderId="7" xfId="0" applyFont="1" applyFill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/>
    </xf>
    <xf numFmtId="0" fontId="27" fillId="3" borderId="7" xfId="0" applyFont="1" applyFill="1" applyBorder="1" applyAlignment="1">
      <alignment horizontal="center" vertical="center"/>
    </xf>
    <xf numFmtId="0" fontId="27" fillId="3" borderId="7" xfId="0" applyFont="1" applyFill="1" applyBorder="1" applyAlignment="1">
      <alignment horizontal="center" vertical="center" wrapText="1"/>
    </xf>
    <xf numFmtId="0" fontId="27" fillId="10" borderId="7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 wrapText="1"/>
    </xf>
    <xf numFmtId="0" fontId="27" fillId="0" borderId="7" xfId="0" applyFont="1" applyBorder="1" applyAlignment="1">
      <alignment horizontal="center" wrapText="1"/>
    </xf>
    <xf numFmtId="0" fontId="27" fillId="2" borderId="7" xfId="0" applyFont="1" applyFill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14" fontId="27" fillId="0" borderId="7" xfId="0" applyNumberFormat="1" applyFont="1" applyBorder="1" applyAlignment="1">
      <alignment horizontal="center" vertical="center" wrapText="1"/>
    </xf>
    <xf numFmtId="0" fontId="27" fillId="8" borderId="1" xfId="0" applyFont="1" applyFill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7" fillId="10" borderId="1" xfId="0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wrapText="1"/>
    </xf>
    <xf numFmtId="0" fontId="27" fillId="2" borderId="1" xfId="0" applyFont="1" applyFill="1" applyBorder="1" applyAlignment="1">
      <alignment horizontal="center" vertical="center" wrapText="1"/>
    </xf>
    <xf numFmtId="14" fontId="27" fillId="0" borderId="1" xfId="0" applyNumberFormat="1" applyFont="1" applyBorder="1" applyAlignment="1">
      <alignment horizontal="center" vertical="center" wrapText="1"/>
    </xf>
    <xf numFmtId="1" fontId="27" fillId="0" borderId="1" xfId="0" applyNumberFormat="1" applyFont="1" applyBorder="1" applyAlignment="1">
      <alignment horizontal="center" vertical="center"/>
    </xf>
    <xf numFmtId="165" fontId="27" fillId="11" borderId="1" xfId="0" applyNumberFormat="1" applyFont="1" applyFill="1" applyBorder="1" applyAlignment="1">
      <alignment horizontal="center" vertical="center"/>
    </xf>
    <xf numFmtId="1" fontId="27" fillId="11" borderId="1" xfId="0" applyNumberFormat="1" applyFont="1" applyFill="1" applyBorder="1" applyAlignment="1">
      <alignment horizontal="center" vertical="center"/>
    </xf>
    <xf numFmtId="165" fontId="27" fillId="0" borderId="1" xfId="0" applyNumberFormat="1" applyFont="1" applyBorder="1" applyAlignment="1">
      <alignment horizontal="center" vertical="center"/>
    </xf>
    <xf numFmtId="0" fontId="27" fillId="8" borderId="3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 wrapText="1"/>
    </xf>
    <xf numFmtId="0" fontId="27" fillId="7" borderId="3" xfId="0" applyFont="1" applyFill="1" applyBorder="1" applyAlignment="1">
      <alignment horizontal="center" vertical="center"/>
    </xf>
    <xf numFmtId="0" fontId="27" fillId="5" borderId="3" xfId="0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 wrapText="1"/>
    </xf>
    <xf numFmtId="0" fontId="27" fillId="10" borderId="3" xfId="0" applyFont="1" applyFill="1" applyBorder="1" applyAlignment="1">
      <alignment horizontal="center" vertical="center"/>
    </xf>
    <xf numFmtId="0" fontId="27" fillId="4" borderId="3" xfId="0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14" fontId="27" fillId="0" borderId="3" xfId="0" applyNumberFormat="1" applyFont="1" applyBorder="1" applyAlignment="1">
      <alignment horizontal="center" vertical="center" wrapText="1"/>
    </xf>
    <xf numFmtId="1" fontId="27" fillId="7" borderId="7" xfId="0" applyNumberFormat="1" applyFont="1" applyFill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1" fontId="27" fillId="7" borderId="1" xfId="0" applyNumberFormat="1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4" fontId="27" fillId="11" borderId="1" xfId="0" applyNumberFormat="1" applyFont="1" applyFill="1" applyBorder="1" applyAlignment="1">
      <alignment horizontal="center" vertical="center"/>
    </xf>
    <xf numFmtId="0" fontId="28" fillId="11" borderId="1" xfId="0" applyFont="1" applyFill="1" applyBorder="1" applyAlignment="1">
      <alignment horizontal="center" vertical="center"/>
    </xf>
    <xf numFmtId="14" fontId="27" fillId="0" borderId="1" xfId="0" applyNumberFormat="1" applyFont="1" applyBorder="1" applyAlignment="1">
      <alignment horizontal="center" vertical="center"/>
    </xf>
    <xf numFmtId="0" fontId="19" fillId="11" borderId="0" xfId="0" applyFont="1" applyFill="1" applyAlignment="1">
      <alignment vertical="center"/>
    </xf>
    <xf numFmtId="0" fontId="18" fillId="11" borderId="1" xfId="0" applyFont="1" applyFill="1" applyBorder="1" applyAlignment="1">
      <alignment vertical="center" textRotation="90" wrapText="1"/>
    </xf>
    <xf numFmtId="0" fontId="18" fillId="11" borderId="1" xfId="0" applyFont="1" applyFill="1" applyBorder="1" applyAlignment="1">
      <alignment horizontal="center" vertical="center" wrapText="1"/>
    </xf>
    <xf numFmtId="0" fontId="20" fillId="11" borderId="1" xfId="0" applyFont="1" applyFill="1" applyBorder="1" applyAlignment="1">
      <alignment vertical="center" wrapText="1"/>
    </xf>
    <xf numFmtId="0" fontId="18" fillId="11" borderId="7" xfId="0" applyFont="1" applyFill="1" applyBorder="1" applyAlignment="1">
      <alignment vertical="center" wrapText="1"/>
    </xf>
    <xf numFmtId="0" fontId="18" fillId="11" borderId="7" xfId="0" applyFont="1" applyFill="1" applyBorder="1" applyAlignment="1">
      <alignment vertical="center" textRotation="90"/>
    </xf>
    <xf numFmtId="0" fontId="18" fillId="11" borderId="7" xfId="0" applyFont="1" applyFill="1" applyBorder="1" applyAlignment="1">
      <alignment vertical="center" textRotation="90" wrapText="1"/>
    </xf>
    <xf numFmtId="0" fontId="18" fillId="11" borderId="7" xfId="0" applyFont="1" applyFill="1" applyBorder="1" applyAlignment="1">
      <alignment horizontal="center" vertical="center" wrapText="1"/>
    </xf>
    <xf numFmtId="0" fontId="18" fillId="11" borderId="7" xfId="0" applyFont="1" applyFill="1" applyBorder="1" applyAlignment="1">
      <alignment horizontal="center" vertical="center" textRotation="90" wrapText="1"/>
    </xf>
    <xf numFmtId="0" fontId="18" fillId="11" borderId="38" xfId="0" applyFont="1" applyFill="1" applyBorder="1" applyAlignment="1">
      <alignment horizontal="center" vertical="center" wrapText="1"/>
    </xf>
    <xf numFmtId="0" fontId="19" fillId="11" borderId="12" xfId="0" applyFont="1" applyFill="1" applyBorder="1" applyAlignment="1">
      <alignment horizontal="center" vertical="center"/>
    </xf>
    <xf numFmtId="0" fontId="19" fillId="11" borderId="11" xfId="0" applyFont="1" applyFill="1" applyBorder="1" applyAlignment="1">
      <alignment horizontal="center" vertical="center" wrapText="1"/>
    </xf>
    <xf numFmtId="0" fontId="19" fillId="11" borderId="11" xfId="0" applyFont="1" applyFill="1" applyBorder="1" applyAlignment="1">
      <alignment horizontal="center" vertical="center"/>
    </xf>
    <xf numFmtId="0" fontId="19" fillId="11" borderId="13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49" fontId="18" fillId="0" borderId="1" xfId="0" applyNumberFormat="1" applyFont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8" fillId="4" borderId="1" xfId="0" applyFont="1" applyFill="1" applyBorder="1" applyAlignment="1">
      <alignment vertical="center" wrapText="1"/>
    </xf>
    <xf numFmtId="0" fontId="18" fillId="10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vertical="center" wrapText="1"/>
    </xf>
    <xf numFmtId="0" fontId="18" fillId="5" borderId="1" xfId="0" applyFont="1" applyFill="1" applyBorder="1" applyAlignment="1">
      <alignment vertical="center" wrapText="1"/>
    </xf>
    <xf numFmtId="0" fontId="18" fillId="7" borderId="1" xfId="0" applyFont="1" applyFill="1" applyBorder="1" applyAlignment="1">
      <alignment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8" fillId="8" borderId="5" xfId="0" applyFont="1" applyFill="1" applyBorder="1" applyAlignment="1">
      <alignment horizontal="center" vertical="center" wrapText="1"/>
    </xf>
    <xf numFmtId="0" fontId="18" fillId="9" borderId="15" xfId="0" applyFont="1" applyFill="1" applyBorder="1" applyAlignment="1">
      <alignment vertical="center"/>
    </xf>
    <xf numFmtId="0" fontId="18" fillId="11" borderId="1" xfId="0" applyFont="1" applyFill="1" applyBorder="1" applyAlignment="1">
      <alignment horizontal="center" vertical="center"/>
    </xf>
    <xf numFmtId="14" fontId="18" fillId="11" borderId="1" xfId="0" applyNumberFormat="1" applyFont="1" applyFill="1" applyBorder="1" applyAlignment="1">
      <alignment horizontal="center" vertical="center" wrapText="1"/>
    </xf>
    <xf numFmtId="0" fontId="18" fillId="11" borderId="11" xfId="0" applyFont="1" applyFill="1" applyBorder="1" applyAlignment="1">
      <alignment horizontal="center" vertical="center" wrapText="1"/>
    </xf>
    <xf numFmtId="0" fontId="18" fillId="11" borderId="11" xfId="0" applyFont="1" applyFill="1" applyBorder="1" applyAlignment="1">
      <alignment horizontal="center" vertical="center"/>
    </xf>
    <xf numFmtId="0" fontId="18" fillId="17" borderId="11" xfId="0" applyFont="1" applyFill="1" applyBorder="1" applyAlignment="1">
      <alignment horizontal="center" vertical="center" wrapText="1"/>
    </xf>
    <xf numFmtId="0" fontId="18" fillId="17" borderId="11" xfId="0" applyFont="1" applyFill="1" applyBorder="1" applyAlignment="1">
      <alignment horizontal="center" vertical="center"/>
    </xf>
    <xf numFmtId="0" fontId="18" fillId="17" borderId="1" xfId="0" applyFont="1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 wrapText="1"/>
    </xf>
    <xf numFmtId="0" fontId="18" fillId="13" borderId="5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8" fillId="11" borderId="12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8" fillId="0" borderId="21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21" xfId="0" applyFont="1" applyFill="1" applyBorder="1" applyAlignment="1">
      <alignment horizontal="center" vertical="center"/>
    </xf>
    <xf numFmtId="0" fontId="18" fillId="10" borderId="21" xfId="0" applyFont="1" applyFill="1" applyBorder="1" applyAlignment="1">
      <alignment horizontal="center" vertical="center"/>
    </xf>
    <xf numFmtId="0" fontId="18" fillId="3" borderId="21" xfId="0" applyFont="1" applyFill="1" applyBorder="1" applyAlignment="1">
      <alignment horizontal="center" vertical="center"/>
    </xf>
    <xf numFmtId="0" fontId="18" fillId="3" borderId="21" xfId="0" applyFont="1" applyFill="1" applyBorder="1" applyAlignment="1">
      <alignment horizontal="center" vertical="center" textRotation="90" wrapText="1"/>
    </xf>
    <xf numFmtId="0" fontId="18" fillId="0" borderId="21" xfId="0" applyFont="1" applyBorder="1" applyAlignment="1">
      <alignment horizontal="center" vertical="center" textRotation="90"/>
    </xf>
    <xf numFmtId="0" fontId="18" fillId="5" borderId="21" xfId="0" applyFont="1" applyFill="1" applyBorder="1" applyAlignment="1">
      <alignment horizontal="center" vertical="center"/>
    </xf>
    <xf numFmtId="14" fontId="18" fillId="11" borderId="1" xfId="0" applyNumberFormat="1" applyFont="1" applyFill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8" fillId="11" borderId="1" xfId="0" applyFont="1" applyFill="1" applyBorder="1" applyAlignment="1">
      <alignment vertical="center"/>
    </xf>
    <xf numFmtId="0" fontId="18" fillId="4" borderId="1" xfId="0" applyFont="1" applyFill="1" applyBorder="1" applyAlignment="1">
      <alignment vertical="center"/>
    </xf>
    <xf numFmtId="0" fontId="18" fillId="10" borderId="1" xfId="0" applyFont="1" applyFill="1" applyBorder="1" applyAlignment="1">
      <alignment vertical="center"/>
    </xf>
    <xf numFmtId="0" fontId="18" fillId="3" borderId="1" xfId="0" applyFont="1" applyFill="1" applyBorder="1" applyAlignment="1">
      <alignment vertical="center"/>
    </xf>
    <xf numFmtId="0" fontId="18" fillId="5" borderId="1" xfId="0" applyFont="1" applyFill="1" applyBorder="1" applyAlignment="1">
      <alignment vertical="center"/>
    </xf>
    <xf numFmtId="0" fontId="18" fillId="7" borderId="1" xfId="0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18" fillId="0" borderId="4" xfId="0" applyFont="1" applyBorder="1" applyAlignment="1">
      <alignment vertical="center"/>
    </xf>
    <xf numFmtId="0" fontId="19" fillId="11" borderId="0" xfId="0" applyFont="1" applyFill="1"/>
    <xf numFmtId="0" fontId="4" fillId="9" borderId="28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2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4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textRotation="90" wrapText="1"/>
    </xf>
    <xf numFmtId="0" fontId="4" fillId="8" borderId="29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10" borderId="1" xfId="0" applyFont="1" applyFill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8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textRotation="90" wrapText="1"/>
    </xf>
    <xf numFmtId="0" fontId="5" fillId="10" borderId="1" xfId="0" applyFont="1" applyFill="1" applyBorder="1" applyAlignment="1">
      <alignment horizontal="center" vertical="center" textRotation="90" wrapText="1"/>
    </xf>
    <xf numFmtId="0" fontId="5" fillId="7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 textRotation="90" wrapText="1"/>
    </xf>
    <xf numFmtId="0" fontId="4" fillId="0" borderId="2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 textRotation="90" wrapText="1"/>
    </xf>
    <xf numFmtId="0" fontId="2" fillId="0" borderId="0" xfId="0" applyFont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8" borderId="29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textRotation="90" wrapText="1"/>
    </xf>
    <xf numFmtId="0" fontId="8" fillId="4" borderId="3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90" wrapText="1"/>
    </xf>
    <xf numFmtId="0" fontId="8" fillId="2" borderId="1" xfId="0" applyFont="1" applyFill="1" applyBorder="1" applyAlignment="1">
      <alignment vertical="center" textRotation="90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textRotation="90"/>
    </xf>
    <xf numFmtId="0" fontId="3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textRotation="90"/>
    </xf>
    <xf numFmtId="0" fontId="5" fillId="0" borderId="1" xfId="0" applyFont="1" applyBorder="1" applyAlignment="1">
      <alignment horizontal="left" vertical="center" textRotation="90" wrapText="1"/>
    </xf>
    <xf numFmtId="0" fontId="4" fillId="11" borderId="11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4" fillId="11" borderId="21" xfId="0" applyFont="1" applyFill="1" applyBorder="1" applyAlignment="1">
      <alignment horizontal="center" vertical="center"/>
    </xf>
    <xf numFmtId="0" fontId="4" fillId="11" borderId="20" xfId="0" applyFont="1" applyFill="1" applyBorder="1" applyAlignment="1">
      <alignment horizontal="center" vertical="center"/>
    </xf>
    <xf numFmtId="0" fontId="4" fillId="11" borderId="9" xfId="0" applyFont="1" applyFill="1" applyBorder="1" applyAlignment="1">
      <alignment horizontal="center" vertical="center"/>
    </xf>
    <xf numFmtId="0" fontId="4" fillId="11" borderId="28" xfId="0" applyFont="1" applyFill="1" applyBorder="1" applyAlignment="1">
      <alignment horizontal="center" vertical="center"/>
    </xf>
    <xf numFmtId="0" fontId="4" fillId="11" borderId="27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4" fillId="11" borderId="8" xfId="0" applyFont="1" applyFill="1" applyBorder="1" applyAlignment="1">
      <alignment horizontal="center" vertical="center"/>
    </xf>
    <xf numFmtId="1" fontId="4" fillId="0" borderId="24" xfId="0" applyNumberFormat="1" applyFont="1" applyBorder="1" applyAlignment="1">
      <alignment horizontal="center" vertical="center" wrapText="1"/>
    </xf>
    <xf numFmtId="1" fontId="4" fillId="0" borderId="20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0" fontId="3" fillId="2" borderId="24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center" vertical="center" wrapText="1"/>
    </xf>
    <xf numFmtId="0" fontId="28" fillId="4" borderId="51" xfId="0" applyFont="1" applyFill="1" applyBorder="1" applyAlignment="1">
      <alignment horizontal="center" vertical="center" wrapText="1"/>
    </xf>
    <xf numFmtId="9" fontId="32" fillId="2" borderId="3" xfId="2" applyFont="1" applyFill="1" applyBorder="1" applyAlignment="1">
      <alignment horizontal="center" vertical="center"/>
    </xf>
    <xf numFmtId="9" fontId="32" fillId="2" borderId="1" xfId="2" applyFont="1" applyFill="1" applyBorder="1" applyAlignment="1">
      <alignment horizontal="center" vertical="center"/>
    </xf>
    <xf numFmtId="9" fontId="32" fillId="2" borderId="7" xfId="2" applyFont="1" applyFill="1" applyBorder="1" applyAlignment="1">
      <alignment horizontal="center" vertical="center"/>
    </xf>
    <xf numFmtId="0" fontId="32" fillId="2" borderId="3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0" fontId="32" fillId="2" borderId="7" xfId="0" applyFont="1" applyFill="1" applyBorder="1" applyAlignment="1">
      <alignment horizontal="center" vertical="center"/>
    </xf>
    <xf numFmtId="0" fontId="6" fillId="8" borderId="52" xfId="0" applyFont="1" applyFill="1" applyBorder="1" applyAlignment="1">
      <alignment horizontal="center" vertical="center"/>
    </xf>
    <xf numFmtId="0" fontId="6" fillId="8" borderId="46" xfId="0" applyFont="1" applyFill="1" applyBorder="1" applyAlignment="1">
      <alignment horizontal="center" vertical="center"/>
    </xf>
    <xf numFmtId="0" fontId="28" fillId="4" borderId="8" xfId="0" applyFont="1" applyFill="1" applyBorder="1" applyAlignment="1">
      <alignment horizontal="center" vertical="center"/>
    </xf>
    <xf numFmtId="0" fontId="28" fillId="4" borderId="21" xfId="0" applyFont="1" applyFill="1" applyBorder="1" applyAlignment="1">
      <alignment horizontal="center" vertical="center"/>
    </xf>
    <xf numFmtId="0" fontId="28" fillId="4" borderId="8" xfId="0" applyFont="1" applyFill="1" applyBorder="1" applyAlignment="1">
      <alignment horizontal="center" vertical="center" wrapText="1"/>
    </xf>
    <xf numFmtId="0" fontId="28" fillId="4" borderId="21" xfId="0" applyFont="1" applyFill="1" applyBorder="1" applyAlignment="1">
      <alignment horizontal="center" vertical="center" wrapText="1"/>
    </xf>
    <xf numFmtId="0" fontId="32" fillId="4" borderId="21" xfId="0" applyFont="1" applyFill="1" applyBorder="1" applyAlignment="1">
      <alignment horizontal="center" vertical="center"/>
    </xf>
    <xf numFmtId="0" fontId="28" fillId="4" borderId="26" xfId="0" applyFont="1" applyFill="1" applyBorder="1" applyAlignment="1">
      <alignment horizontal="center" vertical="center" wrapText="1"/>
    </xf>
    <xf numFmtId="0" fontId="28" fillId="4" borderId="13" xfId="0" applyFont="1" applyFill="1" applyBorder="1" applyAlignment="1">
      <alignment horizontal="center" vertical="center" wrapText="1"/>
    </xf>
    <xf numFmtId="0" fontId="28" fillId="4" borderId="24" xfId="0" applyFont="1" applyFill="1" applyBorder="1" applyAlignment="1">
      <alignment horizontal="center" vertical="center"/>
    </xf>
    <xf numFmtId="0" fontId="28" fillId="4" borderId="11" xfId="0" applyFont="1" applyFill="1" applyBorder="1" applyAlignment="1">
      <alignment horizontal="center" vertical="center"/>
    </xf>
    <xf numFmtId="0" fontId="28" fillId="4" borderId="24" xfId="0" applyFont="1" applyFill="1" applyBorder="1" applyAlignment="1">
      <alignment horizontal="center" vertical="center" wrapText="1"/>
    </xf>
    <xf numFmtId="0" fontId="28" fillId="4" borderId="11" xfId="0" applyFont="1" applyFill="1" applyBorder="1" applyAlignment="1">
      <alignment horizontal="center" vertical="center" wrapText="1"/>
    </xf>
    <xf numFmtId="0" fontId="28" fillId="15" borderId="3" xfId="0" applyFont="1" applyFill="1" applyBorder="1" applyAlignment="1">
      <alignment horizontal="center" vertical="center" wrapText="1"/>
    </xf>
    <xf numFmtId="0" fontId="28" fillId="15" borderId="1" xfId="0" applyFont="1" applyFill="1" applyBorder="1" applyAlignment="1">
      <alignment horizontal="center" vertical="center" wrapText="1"/>
    </xf>
    <xf numFmtId="0" fontId="28" fillId="15" borderId="8" xfId="0" applyFont="1" applyFill="1" applyBorder="1" applyAlignment="1">
      <alignment horizontal="center" vertical="center" wrapText="1"/>
    </xf>
    <xf numFmtId="0" fontId="28" fillId="15" borderId="37" xfId="0" applyFont="1" applyFill="1" applyBorder="1" applyAlignment="1">
      <alignment horizontal="center" vertical="center" wrapText="1"/>
    </xf>
    <xf numFmtId="0" fontId="28" fillId="15" borderId="5" xfId="0" applyFont="1" applyFill="1" applyBorder="1" applyAlignment="1">
      <alignment horizontal="center" vertical="center" wrapText="1"/>
    </xf>
    <xf numFmtId="0" fontId="28" fillId="15" borderId="10" xfId="0" applyFont="1" applyFill="1" applyBorder="1" applyAlignment="1">
      <alignment horizontal="center" vertical="center" wrapText="1"/>
    </xf>
    <xf numFmtId="0" fontId="32" fillId="6" borderId="3" xfId="0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center" vertical="center" wrapText="1"/>
    </xf>
    <xf numFmtId="0" fontId="32" fillId="6" borderId="7" xfId="0" applyFont="1" applyFill="1" applyBorder="1" applyAlignment="1">
      <alignment horizontal="center" vertical="center" wrapText="1"/>
    </xf>
    <xf numFmtId="0" fontId="36" fillId="6" borderId="3" xfId="0" applyFont="1" applyFill="1" applyBorder="1" applyAlignment="1">
      <alignment horizontal="center" vertical="center"/>
    </xf>
    <xf numFmtId="0" fontId="36" fillId="6" borderId="1" xfId="0" applyFont="1" applyFill="1" applyBorder="1" applyAlignment="1">
      <alignment horizontal="center" vertical="center"/>
    </xf>
    <xf numFmtId="0" fontId="36" fillId="6" borderId="7" xfId="0" applyFont="1" applyFill="1" applyBorder="1" applyAlignment="1">
      <alignment horizontal="center" vertical="center"/>
    </xf>
    <xf numFmtId="0" fontId="32" fillId="14" borderId="11" xfId="0" applyFont="1" applyFill="1" applyBorder="1" applyAlignment="1">
      <alignment horizontal="center" vertical="center"/>
    </xf>
    <xf numFmtId="0" fontId="32" fillId="14" borderId="1" xfId="0" applyFont="1" applyFill="1" applyBorder="1" applyAlignment="1">
      <alignment horizontal="center" vertical="center"/>
    </xf>
    <xf numFmtId="0" fontId="32" fillId="14" borderId="7" xfId="0" applyFont="1" applyFill="1" applyBorder="1" applyAlignment="1">
      <alignment horizontal="center" vertical="center"/>
    </xf>
    <xf numFmtId="0" fontId="36" fillId="14" borderId="3" xfId="0" applyFont="1" applyFill="1" applyBorder="1" applyAlignment="1">
      <alignment horizontal="center" vertical="center"/>
    </xf>
    <xf numFmtId="0" fontId="36" fillId="14" borderId="1" xfId="0" applyFont="1" applyFill="1" applyBorder="1" applyAlignment="1">
      <alignment horizontal="center" vertical="center"/>
    </xf>
    <xf numFmtId="0" fontId="36" fillId="14" borderId="7" xfId="0" applyFont="1" applyFill="1" applyBorder="1" applyAlignment="1">
      <alignment horizontal="center" vertical="center"/>
    </xf>
    <xf numFmtId="0" fontId="28" fillId="15" borderId="3" xfId="0" applyFont="1" applyFill="1" applyBorder="1" applyAlignment="1">
      <alignment horizontal="center" vertical="center"/>
    </xf>
    <xf numFmtId="0" fontId="28" fillId="15" borderId="1" xfId="0" applyFont="1" applyFill="1" applyBorder="1" applyAlignment="1">
      <alignment horizontal="center" vertical="center"/>
    </xf>
    <xf numFmtId="0" fontId="28" fillId="15" borderId="8" xfId="0" applyFont="1" applyFill="1" applyBorder="1" applyAlignment="1">
      <alignment horizontal="center" vertical="center"/>
    </xf>
    <xf numFmtId="1" fontId="28" fillId="15" borderId="3" xfId="0" applyNumberFormat="1" applyFont="1" applyFill="1" applyBorder="1" applyAlignment="1">
      <alignment horizontal="center" vertical="center"/>
    </xf>
    <xf numFmtId="1" fontId="28" fillId="15" borderId="1" xfId="0" applyNumberFormat="1" applyFont="1" applyFill="1" applyBorder="1" applyAlignment="1">
      <alignment horizontal="center" vertical="center"/>
    </xf>
    <xf numFmtId="1" fontId="28" fillId="15" borderId="8" xfId="0" applyNumberFormat="1" applyFont="1" applyFill="1" applyBorder="1" applyAlignment="1">
      <alignment horizontal="center" vertical="center"/>
    </xf>
    <xf numFmtId="0" fontId="32" fillId="14" borderId="3" xfId="0" applyFont="1" applyFill="1" applyBorder="1" applyAlignment="1">
      <alignment horizontal="center" vertical="center"/>
    </xf>
    <xf numFmtId="0" fontId="34" fillId="14" borderId="3" xfId="0" applyFont="1" applyFill="1" applyBorder="1" applyAlignment="1">
      <alignment horizontal="center" vertical="center"/>
    </xf>
    <xf numFmtId="0" fontId="34" fillId="14" borderId="1" xfId="0" applyFont="1" applyFill="1" applyBorder="1" applyAlignment="1">
      <alignment horizontal="center" vertical="center"/>
    </xf>
    <xf numFmtId="9" fontId="32" fillId="15" borderId="3" xfId="2" applyFont="1" applyFill="1" applyBorder="1" applyAlignment="1">
      <alignment horizontal="center" vertical="center"/>
    </xf>
    <xf numFmtId="9" fontId="32" fillId="15" borderId="1" xfId="2" applyFont="1" applyFill="1" applyBorder="1" applyAlignment="1">
      <alignment horizontal="center" vertical="center"/>
    </xf>
    <xf numFmtId="9" fontId="32" fillId="15" borderId="7" xfId="2" applyFont="1" applyFill="1" applyBorder="1" applyAlignment="1">
      <alignment horizontal="center" vertical="center"/>
    </xf>
    <xf numFmtId="0" fontId="32" fillId="15" borderId="3" xfId="0" applyFont="1" applyFill="1" applyBorder="1" applyAlignment="1">
      <alignment horizontal="center" vertical="center"/>
    </xf>
    <xf numFmtId="0" fontId="32" fillId="15" borderId="1" xfId="0" applyFont="1" applyFill="1" applyBorder="1" applyAlignment="1">
      <alignment horizontal="center" vertical="center"/>
    </xf>
    <xf numFmtId="0" fontId="32" fillId="15" borderId="7" xfId="0" applyFont="1" applyFill="1" applyBorder="1" applyAlignment="1">
      <alignment horizontal="center" vertical="center"/>
    </xf>
    <xf numFmtId="0" fontId="36" fillId="15" borderId="3" xfId="0" applyFont="1" applyFill="1" applyBorder="1" applyAlignment="1">
      <alignment horizontal="center" vertical="center"/>
    </xf>
    <xf numFmtId="0" fontId="36" fillId="15" borderId="1" xfId="0" applyFont="1" applyFill="1" applyBorder="1" applyAlignment="1">
      <alignment horizontal="center" vertical="center"/>
    </xf>
    <xf numFmtId="0" fontId="36" fillId="15" borderId="8" xfId="0" applyFont="1" applyFill="1" applyBorder="1" applyAlignment="1">
      <alignment horizontal="center" vertical="center"/>
    </xf>
    <xf numFmtId="0" fontId="27" fillId="7" borderId="5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7" fillId="7" borderId="7" xfId="0" applyFont="1" applyFill="1" applyBorder="1" applyAlignment="1">
      <alignment horizontal="center" vertical="center" wrapText="1"/>
    </xf>
    <xf numFmtId="0" fontId="27" fillId="7" borderId="8" xfId="0" applyFont="1" applyFill="1" applyBorder="1" applyAlignment="1">
      <alignment horizontal="center" vertical="center" wrapText="1"/>
    </xf>
    <xf numFmtId="0" fontId="27" fillId="7" borderId="21" xfId="0" applyFont="1" applyFill="1" applyBorder="1" applyAlignment="1">
      <alignment horizontal="center" vertical="center" wrapText="1"/>
    </xf>
    <xf numFmtId="0" fontId="27" fillId="7" borderId="20" xfId="0" applyFont="1" applyFill="1" applyBorder="1" applyAlignment="1">
      <alignment horizontal="center" vertical="center" wrapText="1"/>
    </xf>
    <xf numFmtId="0" fontId="27" fillId="7" borderId="11" xfId="0" applyFont="1" applyFill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/>
    </xf>
    <xf numFmtId="0" fontId="27" fillId="7" borderId="25" xfId="0" applyFont="1" applyFill="1" applyBorder="1" applyAlignment="1">
      <alignment horizontal="center" vertical="center"/>
    </xf>
    <xf numFmtId="0" fontId="27" fillId="7" borderId="28" xfId="0" applyFont="1" applyFill="1" applyBorder="1" applyAlignment="1">
      <alignment horizontal="center" vertical="center"/>
    </xf>
    <xf numFmtId="0" fontId="27" fillId="7" borderId="27" xfId="0" applyFont="1" applyFill="1" applyBorder="1" applyAlignment="1">
      <alignment horizontal="center" vertical="center"/>
    </xf>
    <xf numFmtId="0" fontId="27" fillId="7" borderId="3" xfId="0" applyFont="1" applyFill="1" applyBorder="1" applyAlignment="1">
      <alignment horizontal="center" vertical="center" wrapText="1"/>
    </xf>
    <xf numFmtId="0" fontId="27" fillId="7" borderId="22" xfId="0" applyFont="1" applyFill="1" applyBorder="1" applyAlignment="1">
      <alignment horizontal="center" vertical="center" wrapText="1"/>
    </xf>
    <xf numFmtId="0" fontId="27" fillId="7" borderId="17" xfId="0" applyFont="1" applyFill="1" applyBorder="1" applyAlignment="1">
      <alignment horizontal="center" vertical="center" wrapText="1"/>
    </xf>
    <xf numFmtId="0" fontId="27" fillId="7" borderId="23" xfId="0" applyFont="1" applyFill="1" applyBorder="1" applyAlignment="1">
      <alignment horizontal="center" vertical="center" wrapText="1"/>
    </xf>
    <xf numFmtId="0" fontId="27" fillId="7" borderId="37" xfId="0" applyFont="1" applyFill="1" applyBorder="1" applyAlignment="1">
      <alignment horizontal="center" vertical="center" wrapText="1"/>
    </xf>
    <xf numFmtId="0" fontId="27" fillId="7" borderId="29" xfId="0" applyFont="1" applyFill="1" applyBorder="1" applyAlignment="1">
      <alignment horizontal="center" vertical="center" wrapText="1"/>
    </xf>
    <xf numFmtId="0" fontId="27" fillId="7" borderId="50" xfId="0" applyFont="1" applyFill="1" applyBorder="1" applyAlignment="1">
      <alignment horizontal="center" vertical="center" wrapText="1"/>
    </xf>
    <xf numFmtId="0" fontId="27" fillId="7" borderId="3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11" borderId="3" xfId="0" applyFont="1" applyFill="1" applyBorder="1" applyAlignment="1">
      <alignment horizontal="center" vertical="center"/>
    </xf>
    <xf numFmtId="0" fontId="27" fillId="11" borderId="1" xfId="0" applyFont="1" applyFill="1" applyBorder="1" applyAlignment="1">
      <alignment horizontal="center" vertical="center"/>
    </xf>
    <xf numFmtId="0" fontId="27" fillId="11" borderId="7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11" borderId="7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9" fillId="11" borderId="9" xfId="0" applyFont="1" applyFill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8" fillId="11" borderId="8" xfId="0" applyFont="1" applyFill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11" borderId="24" xfId="0" applyFont="1" applyFill="1" applyBorder="1" applyAlignment="1">
      <alignment horizontal="center" vertical="center" wrapText="1"/>
    </xf>
    <xf numFmtId="0" fontId="18" fillId="0" borderId="24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18" fillId="11" borderId="1" xfId="0" applyFont="1" applyFill="1" applyBorder="1" applyAlignment="1">
      <alignment horizontal="center" vertical="center" textRotation="90" wrapText="1"/>
    </xf>
    <xf numFmtId="0" fontId="18" fillId="11" borderId="5" xfId="0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center" vertical="center" wrapText="1"/>
    </xf>
    <xf numFmtId="0" fontId="18" fillId="11" borderId="0" xfId="0" applyFont="1" applyFill="1" applyAlignment="1">
      <alignment horizontal="center" vertical="center" wrapText="1"/>
    </xf>
    <xf numFmtId="0" fontId="18" fillId="11" borderId="2" xfId="0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center" vertical="center"/>
    </xf>
    <xf numFmtId="0" fontId="18" fillId="11" borderId="6" xfId="0" applyFont="1" applyFill="1" applyBorder="1" applyAlignment="1">
      <alignment horizontal="center" vertical="center"/>
    </xf>
    <xf numFmtId="0" fontId="18" fillId="11" borderId="3" xfId="0" applyFont="1" applyFill="1" applyBorder="1" applyAlignment="1">
      <alignment horizontal="center" vertical="center" wrapText="1"/>
    </xf>
    <xf numFmtId="0" fontId="18" fillId="11" borderId="7" xfId="0" applyFont="1" applyFill="1" applyBorder="1" applyAlignment="1">
      <alignment horizontal="center" vertical="center" wrapText="1"/>
    </xf>
    <xf numFmtId="0" fontId="18" fillId="11" borderId="3" xfId="0" applyFont="1" applyFill="1" applyBorder="1" applyAlignment="1">
      <alignment horizontal="center" vertical="center" textRotation="90" wrapText="1"/>
    </xf>
    <xf numFmtId="0" fontId="18" fillId="11" borderId="37" xfId="0" applyFont="1" applyFill="1" applyBorder="1" applyAlignment="1">
      <alignment horizontal="center" vertical="center" wrapText="1"/>
    </xf>
    <xf numFmtId="0" fontId="18" fillId="11" borderId="7" xfId="0" applyFont="1" applyFill="1" applyBorder="1" applyAlignment="1">
      <alignment horizontal="center" vertical="center" textRotation="90" wrapText="1"/>
    </xf>
    <xf numFmtId="0" fontId="18" fillId="11" borderId="1" xfId="0" applyFont="1" applyFill="1" applyBorder="1" applyAlignment="1">
      <alignment horizontal="center" vertical="center" textRotation="90"/>
    </xf>
    <xf numFmtId="0" fontId="18" fillId="11" borderId="1" xfId="0" applyFont="1" applyFill="1" applyBorder="1" applyAlignment="1">
      <alignment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21" xfId="0" applyFont="1" applyBorder="1" applyAlignment="1">
      <alignment horizontal="center" vertical="center" textRotation="90" wrapText="1"/>
    </xf>
    <xf numFmtId="0" fontId="4" fillId="0" borderId="11" xfId="0" applyFont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vertical="center" textRotation="90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 wrapText="1"/>
    </xf>
    <xf numFmtId="0" fontId="4" fillId="10" borderId="8" xfId="0" applyFont="1" applyFill="1" applyBorder="1" applyAlignment="1">
      <alignment horizontal="center" vertical="center" textRotation="90" wrapText="1"/>
    </xf>
    <xf numFmtId="0" fontId="4" fillId="10" borderId="11" xfId="0" applyFont="1" applyFill="1" applyBorder="1" applyAlignment="1">
      <alignment horizontal="center" vertical="center" textRotation="90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72"/>
  <sheetViews>
    <sheetView zoomScale="70" zoomScaleNormal="70" workbookViewId="0">
      <pane xSplit="2" ySplit="20" topLeftCell="C39" activePane="bottomRight" state="frozen"/>
      <selection pane="topRight" activeCell="C1" sqref="C1"/>
      <selection pane="bottomLeft" activeCell="A21" sqref="A21"/>
      <selection pane="bottomRight" activeCell="D39" sqref="D39"/>
    </sheetView>
  </sheetViews>
  <sheetFormatPr defaultRowHeight="13.5"/>
  <cols>
    <col min="1" max="1" width="4.7109375" style="23" customWidth="1"/>
    <col min="2" max="2" width="22.85546875" style="23" customWidth="1"/>
    <col min="3" max="3" width="7.7109375" style="23" customWidth="1"/>
    <col min="4" max="4" width="21.7109375" style="23" customWidth="1"/>
    <col min="5" max="5" width="10.28515625" style="23" customWidth="1"/>
    <col min="6" max="6" width="13.140625" style="23" customWidth="1"/>
    <col min="7" max="7" width="17.28515625" style="23" customWidth="1"/>
    <col min="8" max="8" width="12.28515625" style="23" customWidth="1"/>
    <col min="9" max="10" width="5.85546875" style="23" customWidth="1"/>
    <col min="11" max="11" width="8" style="23" customWidth="1"/>
    <col min="12" max="12" width="17.28515625" style="23" customWidth="1"/>
    <col min="13" max="13" width="7.85546875" style="23" customWidth="1"/>
    <col min="14" max="14" width="16.28515625" style="23" customWidth="1"/>
    <col min="15" max="15" width="11.28515625" style="23" customWidth="1"/>
    <col min="16" max="16" width="11" style="23" customWidth="1"/>
    <col min="17" max="17" width="15.85546875" style="23" customWidth="1"/>
    <col min="18" max="18" width="7.7109375" style="23" customWidth="1"/>
    <col min="19" max="19" width="8.7109375" style="23" customWidth="1"/>
    <col min="20" max="20" width="6.42578125" style="23" customWidth="1"/>
    <col min="21" max="21" width="7.140625" style="23" customWidth="1"/>
    <col min="22" max="22" width="16.140625" style="23" customWidth="1"/>
    <col min="23" max="23" width="8.5703125" style="23" customWidth="1"/>
    <col min="24" max="24" width="9.28515625" style="23" customWidth="1"/>
    <col min="25" max="25" width="4.5703125" style="23" customWidth="1"/>
    <col min="26" max="26" width="5.42578125" style="23" customWidth="1"/>
    <col min="27" max="27" width="6" style="23" customWidth="1"/>
    <col min="28" max="28" width="5.42578125" style="23" customWidth="1"/>
    <col min="29" max="29" width="4.85546875" style="23" customWidth="1"/>
    <col min="30" max="31" width="5.42578125" style="23" customWidth="1"/>
    <col min="32" max="32" width="6.42578125" style="23" customWidth="1"/>
    <col min="33" max="33" width="10.85546875" style="67" customWidth="1"/>
    <col min="34" max="34" width="10" style="67" customWidth="1"/>
    <col min="35" max="35" width="12.42578125" style="67" customWidth="1"/>
    <col min="36" max="36" width="15.7109375" style="67" customWidth="1"/>
    <col min="37" max="37" width="4.7109375" style="23" customWidth="1"/>
    <col min="38" max="38" width="4.28515625" style="23" customWidth="1"/>
    <col min="39" max="39" width="11.28515625" style="23" customWidth="1"/>
    <col min="40" max="40" width="15.7109375" style="23" customWidth="1"/>
    <col min="41" max="41" width="16.28515625" style="23" customWidth="1"/>
    <col min="42" max="42" width="19.140625" style="23" customWidth="1"/>
    <col min="43" max="43" width="49.28515625" style="23" customWidth="1"/>
    <col min="44" max="44" width="9.28515625" style="23" customWidth="1"/>
    <col min="45" max="45" width="4.140625" style="23" customWidth="1"/>
    <col min="46" max="46" width="6.5703125" style="23" customWidth="1"/>
    <col min="47" max="47" width="5.42578125" style="23" customWidth="1"/>
    <col min="48" max="48" width="5" style="23" customWidth="1"/>
    <col min="49" max="49" width="8" style="23" customWidth="1"/>
    <col min="50" max="50" width="5" style="23" customWidth="1"/>
    <col min="51" max="51" width="6.140625" style="23" customWidth="1"/>
    <col min="52" max="52" width="4.28515625" style="23" customWidth="1"/>
    <col min="53" max="53" width="36.7109375" style="23" customWidth="1"/>
    <col min="54" max="16384" width="9.140625" style="23"/>
  </cols>
  <sheetData>
    <row r="1" spans="1:52" ht="33" customHeight="1" thickBot="1">
      <c r="A1" s="848" t="s">
        <v>151</v>
      </c>
      <c r="B1" s="848"/>
      <c r="C1" s="848"/>
      <c r="D1" s="848"/>
      <c r="E1" s="848"/>
      <c r="F1" s="848"/>
      <c r="G1" s="848"/>
      <c r="H1" s="848"/>
      <c r="I1" s="848"/>
      <c r="J1" s="848"/>
      <c r="K1" s="848"/>
      <c r="L1" s="848"/>
      <c r="M1" s="848"/>
      <c r="N1" s="848"/>
      <c r="O1" s="848"/>
      <c r="P1" s="848"/>
      <c r="Q1" s="848"/>
      <c r="R1" s="848"/>
      <c r="S1" s="848"/>
      <c r="T1" s="848"/>
      <c r="U1" s="848"/>
      <c r="V1" s="848"/>
      <c r="W1" s="848"/>
      <c r="X1" s="848"/>
      <c r="Y1" s="848"/>
      <c r="Z1" s="848"/>
      <c r="AA1" s="848"/>
      <c r="AB1" s="848"/>
      <c r="AC1" s="848"/>
      <c r="AD1" s="848"/>
      <c r="AE1" s="848"/>
      <c r="AF1" s="848"/>
      <c r="AG1" s="848"/>
      <c r="AH1" s="848"/>
      <c r="AI1" s="848"/>
      <c r="AJ1" s="848"/>
      <c r="AK1" s="848"/>
      <c r="AL1" s="848"/>
      <c r="AM1" s="848"/>
      <c r="AN1" s="848"/>
      <c r="AO1" s="848"/>
      <c r="AP1" s="72"/>
      <c r="AQ1" s="10"/>
      <c r="AR1" s="10"/>
      <c r="AS1" s="10"/>
      <c r="AT1" s="10"/>
      <c r="AU1" s="10"/>
      <c r="AV1" s="10"/>
      <c r="AW1" s="10"/>
      <c r="AX1" s="10"/>
      <c r="AY1" s="10"/>
      <c r="AZ1" s="10"/>
    </row>
    <row r="2" spans="1:52" ht="57" customHeight="1">
      <c r="A2" s="849" t="s">
        <v>14</v>
      </c>
      <c r="B2" s="852" t="s">
        <v>36</v>
      </c>
      <c r="C2" s="854" t="s">
        <v>46</v>
      </c>
      <c r="D2" s="852" t="s">
        <v>11</v>
      </c>
      <c r="E2" s="852"/>
      <c r="F2" s="852"/>
      <c r="G2" s="852"/>
      <c r="H2" s="852"/>
      <c r="I2" s="852" t="s">
        <v>16</v>
      </c>
      <c r="J2" s="852"/>
      <c r="K2" s="852"/>
      <c r="L2" s="852"/>
      <c r="M2" s="852"/>
      <c r="N2" s="855" t="s">
        <v>4</v>
      </c>
      <c r="O2" s="855"/>
      <c r="P2" s="855"/>
      <c r="Q2" s="855"/>
      <c r="R2" s="856" t="s">
        <v>26</v>
      </c>
      <c r="S2" s="856"/>
      <c r="T2" s="856"/>
      <c r="U2" s="856"/>
      <c r="V2" s="852" t="s">
        <v>37</v>
      </c>
      <c r="W2" s="852"/>
      <c r="X2" s="852"/>
      <c r="Y2" s="852" t="s">
        <v>25</v>
      </c>
      <c r="Z2" s="852"/>
      <c r="AA2" s="852"/>
      <c r="AB2" s="852"/>
      <c r="AC2" s="852"/>
      <c r="AD2" s="852"/>
      <c r="AE2" s="852"/>
      <c r="AF2" s="852"/>
      <c r="AG2" s="852" t="s">
        <v>0</v>
      </c>
      <c r="AH2" s="852"/>
      <c r="AI2" s="852"/>
      <c r="AJ2" s="852"/>
      <c r="AK2" s="852"/>
      <c r="AL2" s="852"/>
      <c r="AM2" s="852"/>
      <c r="AN2" s="852"/>
      <c r="AO2" s="852"/>
      <c r="AP2" s="858"/>
      <c r="AQ2" s="869" t="s">
        <v>98</v>
      </c>
      <c r="AR2" s="11"/>
      <c r="AS2" s="11"/>
      <c r="AT2" s="11"/>
      <c r="AU2" s="11"/>
      <c r="AV2" s="11"/>
    </row>
    <row r="3" spans="1:52" ht="129" customHeight="1">
      <c r="A3" s="850"/>
      <c r="B3" s="836"/>
      <c r="C3" s="840"/>
      <c r="D3" s="840" t="s">
        <v>59</v>
      </c>
      <c r="E3" s="836" t="s">
        <v>58</v>
      </c>
      <c r="F3" s="872" t="s">
        <v>10</v>
      </c>
      <c r="G3" s="840" t="s">
        <v>24</v>
      </c>
      <c r="H3" s="873" t="s">
        <v>96</v>
      </c>
      <c r="I3" s="840" t="s">
        <v>7</v>
      </c>
      <c r="J3" s="840" t="s">
        <v>6</v>
      </c>
      <c r="K3" s="840" t="s">
        <v>5</v>
      </c>
      <c r="L3" s="840" t="s">
        <v>35</v>
      </c>
      <c r="M3" s="836" t="s">
        <v>8</v>
      </c>
      <c r="N3" s="859" t="s">
        <v>34</v>
      </c>
      <c r="O3" s="859" t="s">
        <v>2</v>
      </c>
      <c r="P3" s="859" t="s">
        <v>3</v>
      </c>
      <c r="Q3" s="874" t="s">
        <v>44</v>
      </c>
      <c r="R3" s="857"/>
      <c r="S3" s="857"/>
      <c r="T3" s="857"/>
      <c r="U3" s="857"/>
      <c r="V3" s="836" t="s">
        <v>1</v>
      </c>
      <c r="W3" s="836"/>
      <c r="X3" s="836"/>
      <c r="Y3" s="836" t="s">
        <v>101</v>
      </c>
      <c r="Z3" s="836"/>
      <c r="AA3" s="836"/>
      <c r="AB3" s="836"/>
      <c r="AC3" s="836" t="s">
        <v>42</v>
      </c>
      <c r="AD3" s="836"/>
      <c r="AE3" s="836"/>
      <c r="AF3" s="836"/>
      <c r="AG3" s="863" t="s">
        <v>40</v>
      </c>
      <c r="AH3" s="863"/>
      <c r="AI3" s="863"/>
      <c r="AJ3" s="863"/>
      <c r="AK3" s="861" t="s">
        <v>43</v>
      </c>
      <c r="AL3" s="861"/>
      <c r="AM3" s="861"/>
      <c r="AN3" s="861"/>
      <c r="AO3" s="862" t="s">
        <v>44</v>
      </c>
      <c r="AP3" s="860" t="s">
        <v>47</v>
      </c>
      <c r="AQ3" s="870"/>
      <c r="AR3" s="68"/>
      <c r="AS3" s="68"/>
      <c r="AT3" s="68"/>
      <c r="AU3" s="68"/>
      <c r="AV3" s="68"/>
    </row>
    <row r="4" spans="1:52" ht="139.5" hidden="1" customHeight="1">
      <c r="A4" s="850"/>
      <c r="B4" s="836"/>
      <c r="C4" s="840"/>
      <c r="D4" s="840"/>
      <c r="E4" s="836"/>
      <c r="F4" s="872"/>
      <c r="G4" s="840"/>
      <c r="H4" s="873"/>
      <c r="I4" s="840"/>
      <c r="J4" s="840"/>
      <c r="K4" s="840"/>
      <c r="L4" s="840"/>
      <c r="M4" s="836"/>
      <c r="N4" s="859"/>
      <c r="O4" s="859"/>
      <c r="P4" s="859"/>
      <c r="Q4" s="874"/>
      <c r="R4" s="87" t="s">
        <v>27</v>
      </c>
      <c r="S4" s="87" t="s">
        <v>28</v>
      </c>
      <c r="T4" s="87" t="s">
        <v>29</v>
      </c>
      <c r="U4" s="87" t="s">
        <v>30</v>
      </c>
      <c r="V4" s="103" t="s">
        <v>97</v>
      </c>
      <c r="W4" s="103" t="s">
        <v>39</v>
      </c>
      <c r="X4" s="103" t="s">
        <v>9</v>
      </c>
      <c r="Y4" s="102" t="s">
        <v>17</v>
      </c>
      <c r="Z4" s="102" t="s">
        <v>19</v>
      </c>
      <c r="AA4" s="102" t="s">
        <v>21</v>
      </c>
      <c r="AB4" s="102" t="s">
        <v>8</v>
      </c>
      <c r="AC4" s="102" t="s">
        <v>17</v>
      </c>
      <c r="AD4" s="102" t="s">
        <v>19</v>
      </c>
      <c r="AE4" s="102" t="s">
        <v>21</v>
      </c>
      <c r="AF4" s="102" t="s">
        <v>8</v>
      </c>
      <c r="AG4" s="88" t="s">
        <v>17</v>
      </c>
      <c r="AH4" s="88" t="s">
        <v>19</v>
      </c>
      <c r="AI4" s="88" t="s">
        <v>21</v>
      </c>
      <c r="AJ4" s="89" t="s">
        <v>30</v>
      </c>
      <c r="AK4" s="90" t="s">
        <v>17</v>
      </c>
      <c r="AL4" s="90" t="s">
        <v>19</v>
      </c>
      <c r="AM4" s="90" t="s">
        <v>21</v>
      </c>
      <c r="AN4" s="91" t="s">
        <v>30</v>
      </c>
      <c r="AO4" s="862"/>
      <c r="AP4" s="860"/>
      <c r="AQ4" s="870"/>
      <c r="AR4" s="68"/>
      <c r="AS4" s="68"/>
      <c r="AT4" s="68"/>
      <c r="AU4" s="68"/>
      <c r="AV4" s="68"/>
    </row>
    <row r="5" spans="1:52" ht="49.5" customHeight="1" thickBot="1">
      <c r="A5" s="851"/>
      <c r="B5" s="853"/>
      <c r="C5" s="108" t="s">
        <v>12</v>
      </c>
      <c r="D5" s="841"/>
      <c r="E5" s="108" t="s">
        <v>12</v>
      </c>
      <c r="F5" s="92"/>
      <c r="G5" s="92"/>
      <c r="H5" s="93"/>
      <c r="I5" s="108"/>
      <c r="J5" s="108"/>
      <c r="K5" s="107"/>
      <c r="L5" s="108"/>
      <c r="M5" s="108"/>
      <c r="N5" s="30" t="s">
        <v>33</v>
      </c>
      <c r="O5" s="30" t="s">
        <v>33</v>
      </c>
      <c r="P5" s="30" t="s">
        <v>33</v>
      </c>
      <c r="Q5" s="31" t="s">
        <v>33</v>
      </c>
      <c r="R5" s="94" t="s">
        <v>31</v>
      </c>
      <c r="S5" s="94" t="s">
        <v>31</v>
      </c>
      <c r="T5" s="94" t="s">
        <v>31</v>
      </c>
      <c r="U5" s="94" t="s">
        <v>100</v>
      </c>
      <c r="V5" s="108" t="s">
        <v>32</v>
      </c>
      <c r="W5" s="108" t="s">
        <v>12</v>
      </c>
      <c r="X5" s="108" t="s">
        <v>9</v>
      </c>
      <c r="Y5" s="108" t="s">
        <v>18</v>
      </c>
      <c r="Z5" s="108" t="s">
        <v>20</v>
      </c>
      <c r="AA5" s="108" t="s">
        <v>22</v>
      </c>
      <c r="AB5" s="108" t="s">
        <v>99</v>
      </c>
      <c r="AC5" s="108" t="s">
        <v>18</v>
      </c>
      <c r="AD5" s="108" t="s">
        <v>20</v>
      </c>
      <c r="AE5" s="108" t="s">
        <v>22</v>
      </c>
      <c r="AF5" s="108" t="s">
        <v>99</v>
      </c>
      <c r="AG5" s="95" t="s">
        <v>31</v>
      </c>
      <c r="AH5" s="95" t="s">
        <v>31</v>
      </c>
      <c r="AI5" s="95" t="s">
        <v>31</v>
      </c>
      <c r="AJ5" s="95" t="s">
        <v>31</v>
      </c>
      <c r="AK5" s="32" t="s">
        <v>31</v>
      </c>
      <c r="AL5" s="32" t="s">
        <v>31</v>
      </c>
      <c r="AM5" s="32" t="s">
        <v>31</v>
      </c>
      <c r="AN5" s="32" t="s">
        <v>33</v>
      </c>
      <c r="AO5" s="33" t="s">
        <v>33</v>
      </c>
      <c r="AP5" s="98" t="s">
        <v>33</v>
      </c>
      <c r="AQ5" s="871"/>
      <c r="AR5" s="11"/>
      <c r="AS5" s="11"/>
      <c r="AT5" s="11"/>
      <c r="AU5" s="11"/>
      <c r="AV5" s="11"/>
    </row>
    <row r="6" spans="1:52" ht="28.5" customHeight="1">
      <c r="A6" s="73">
        <v>1</v>
      </c>
      <c r="B6" s="74">
        <v>2</v>
      </c>
      <c r="C6" s="75">
        <v>3</v>
      </c>
      <c r="D6" s="74">
        <v>4</v>
      </c>
      <c r="E6" s="75">
        <v>5</v>
      </c>
      <c r="F6" s="74">
        <v>6</v>
      </c>
      <c r="G6" s="75">
        <v>7</v>
      </c>
      <c r="H6" s="76">
        <v>8</v>
      </c>
      <c r="I6" s="75">
        <v>9</v>
      </c>
      <c r="J6" s="74">
        <v>10</v>
      </c>
      <c r="K6" s="75">
        <v>11</v>
      </c>
      <c r="L6" s="74">
        <v>12</v>
      </c>
      <c r="M6" s="75">
        <v>13</v>
      </c>
      <c r="N6" s="77">
        <v>14</v>
      </c>
      <c r="O6" s="78">
        <v>15</v>
      </c>
      <c r="P6" s="77">
        <v>16</v>
      </c>
      <c r="Q6" s="79">
        <v>17</v>
      </c>
      <c r="R6" s="80">
        <v>18</v>
      </c>
      <c r="S6" s="81">
        <v>19</v>
      </c>
      <c r="T6" s="80">
        <v>20</v>
      </c>
      <c r="U6" s="81">
        <v>21</v>
      </c>
      <c r="V6" s="74">
        <v>22</v>
      </c>
      <c r="W6" s="75">
        <v>23</v>
      </c>
      <c r="X6" s="74">
        <v>24</v>
      </c>
      <c r="Y6" s="75">
        <v>25</v>
      </c>
      <c r="Z6" s="74">
        <v>26</v>
      </c>
      <c r="AA6" s="75">
        <v>27</v>
      </c>
      <c r="AB6" s="74">
        <v>28</v>
      </c>
      <c r="AC6" s="75">
        <v>29</v>
      </c>
      <c r="AD6" s="74">
        <v>30</v>
      </c>
      <c r="AE6" s="75">
        <v>31</v>
      </c>
      <c r="AF6" s="74">
        <v>32</v>
      </c>
      <c r="AG6" s="82">
        <v>33</v>
      </c>
      <c r="AH6" s="83">
        <v>34</v>
      </c>
      <c r="AI6" s="82">
        <v>35</v>
      </c>
      <c r="AJ6" s="83">
        <v>36</v>
      </c>
      <c r="AK6" s="84">
        <v>37</v>
      </c>
      <c r="AL6" s="85">
        <v>38</v>
      </c>
      <c r="AM6" s="84">
        <v>39</v>
      </c>
      <c r="AN6" s="85">
        <v>40</v>
      </c>
      <c r="AO6" s="86">
        <v>41</v>
      </c>
      <c r="AP6" s="99">
        <v>42</v>
      </c>
      <c r="AQ6" s="101"/>
      <c r="AR6" s="11"/>
      <c r="AS6" s="10"/>
      <c r="AT6" s="11"/>
      <c r="AU6" s="10"/>
      <c r="AV6" s="11"/>
    </row>
    <row r="7" spans="1:52" ht="99" hidden="1" customHeight="1">
      <c r="A7" s="104"/>
      <c r="B7" s="58" t="s">
        <v>60</v>
      </c>
      <c r="C7" s="58"/>
      <c r="D7" s="103" t="s">
        <v>61</v>
      </c>
      <c r="E7" s="58">
        <v>1</v>
      </c>
      <c r="F7" s="58"/>
      <c r="G7" s="58" t="s">
        <v>71</v>
      </c>
      <c r="H7" s="65"/>
      <c r="I7" s="58"/>
      <c r="J7" s="58"/>
      <c r="K7" s="58"/>
      <c r="L7" s="58"/>
      <c r="M7" s="58"/>
      <c r="N7" s="60">
        <v>418300</v>
      </c>
      <c r="O7" s="60">
        <v>95400</v>
      </c>
      <c r="P7" s="60"/>
      <c r="Q7" s="61">
        <v>1368700</v>
      </c>
      <c r="R7" s="62"/>
      <c r="S7" s="62"/>
      <c r="T7" s="62"/>
      <c r="U7" s="62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63"/>
      <c r="AH7" s="63"/>
      <c r="AI7" s="63"/>
      <c r="AJ7" s="63"/>
      <c r="AK7" s="64">
        <f>R7*Y7</f>
        <v>0</v>
      </c>
      <c r="AL7" s="64">
        <f t="shared" ref="AL7:AN28" si="0">S7*Z7</f>
        <v>0</v>
      </c>
      <c r="AM7" s="64">
        <f t="shared" si="0"/>
        <v>0</v>
      </c>
      <c r="AN7" s="64">
        <f t="shared" si="0"/>
        <v>0</v>
      </c>
      <c r="AO7" s="105">
        <f>AK7+AL7+AM7+AN7</f>
        <v>0</v>
      </c>
      <c r="AP7" s="106">
        <f>AO7-Q7</f>
        <v>-1368700</v>
      </c>
      <c r="AQ7" s="100"/>
      <c r="AR7" s="11"/>
      <c r="AS7" s="11"/>
      <c r="AT7" s="11"/>
      <c r="AU7" s="11"/>
      <c r="AV7" s="11"/>
    </row>
    <row r="8" spans="1:52" ht="35.25" hidden="1" customHeight="1">
      <c r="A8" s="104"/>
      <c r="B8" s="58" t="s">
        <v>60</v>
      </c>
      <c r="C8" s="58"/>
      <c r="D8" s="103" t="s">
        <v>62</v>
      </c>
      <c r="E8" s="58">
        <v>1</v>
      </c>
      <c r="F8" s="58"/>
      <c r="G8" s="58" t="s">
        <v>72</v>
      </c>
      <c r="H8" s="65"/>
      <c r="I8" s="58"/>
      <c r="J8" s="58"/>
      <c r="K8" s="58"/>
      <c r="L8" s="58"/>
      <c r="M8" s="58"/>
      <c r="N8" s="60">
        <v>662399.9</v>
      </c>
      <c r="O8" s="60">
        <v>1971200</v>
      </c>
      <c r="P8" s="60"/>
      <c r="Q8" s="61">
        <v>2633539.9</v>
      </c>
      <c r="R8" s="62"/>
      <c r="S8" s="62"/>
      <c r="T8" s="62"/>
      <c r="U8" s="62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63"/>
      <c r="AH8" s="63"/>
      <c r="AI8" s="63"/>
      <c r="AJ8" s="63"/>
      <c r="AK8" s="64">
        <f t="shared" ref="AK8:AK20" si="1">R8*Y8</f>
        <v>0</v>
      </c>
      <c r="AL8" s="64">
        <f t="shared" si="0"/>
        <v>0</v>
      </c>
      <c r="AM8" s="64">
        <f t="shared" si="0"/>
        <v>0</v>
      </c>
      <c r="AN8" s="64">
        <f t="shared" si="0"/>
        <v>0</v>
      </c>
      <c r="AO8" s="105">
        <f t="shared" ref="AO8:AO20" si="2">AK8+AL8+AM8+AN8</f>
        <v>0</v>
      </c>
      <c r="AP8" s="106">
        <f t="shared" ref="AP8:AP20" si="3">AO8-Q8</f>
        <v>-2633539.9</v>
      </c>
      <c r="AQ8" s="100"/>
      <c r="AR8" s="11"/>
      <c r="AS8" s="11"/>
      <c r="AT8" s="11"/>
      <c r="AU8" s="11"/>
      <c r="AV8" s="11"/>
    </row>
    <row r="9" spans="1:52" ht="30" hidden="1" customHeight="1">
      <c r="A9" s="104"/>
      <c r="B9" s="58" t="s">
        <v>60</v>
      </c>
      <c r="C9" s="58"/>
      <c r="D9" s="103" t="s">
        <v>63</v>
      </c>
      <c r="E9" s="58">
        <v>1</v>
      </c>
      <c r="F9" s="58"/>
      <c r="G9" s="58" t="s">
        <v>66</v>
      </c>
      <c r="H9" s="65"/>
      <c r="I9" s="58"/>
      <c r="J9" s="58"/>
      <c r="K9" s="58"/>
      <c r="L9" s="58"/>
      <c r="M9" s="58"/>
      <c r="N9" s="60">
        <v>109900</v>
      </c>
      <c r="O9" s="60">
        <v>827200</v>
      </c>
      <c r="P9" s="60"/>
      <c r="Q9" s="61">
        <v>937100</v>
      </c>
      <c r="R9" s="62"/>
      <c r="S9" s="62"/>
      <c r="T9" s="62"/>
      <c r="U9" s="62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63"/>
      <c r="AH9" s="63"/>
      <c r="AI9" s="63"/>
      <c r="AJ9" s="63"/>
      <c r="AK9" s="64">
        <f t="shared" si="1"/>
        <v>0</v>
      </c>
      <c r="AL9" s="64">
        <f t="shared" si="0"/>
        <v>0</v>
      </c>
      <c r="AM9" s="64">
        <f t="shared" si="0"/>
        <v>0</v>
      </c>
      <c r="AN9" s="64">
        <f t="shared" si="0"/>
        <v>0</v>
      </c>
      <c r="AO9" s="105">
        <f t="shared" si="2"/>
        <v>0</v>
      </c>
      <c r="AP9" s="106">
        <f t="shared" si="3"/>
        <v>-937100</v>
      </c>
      <c r="AQ9" s="100"/>
      <c r="AR9" s="11"/>
      <c r="AS9" s="11"/>
      <c r="AT9" s="11"/>
      <c r="AU9" s="11"/>
      <c r="AV9" s="11"/>
    </row>
    <row r="10" spans="1:52" ht="0.75" hidden="1" customHeight="1">
      <c r="A10" s="104"/>
      <c r="B10" s="58" t="s">
        <v>60</v>
      </c>
      <c r="C10" s="58"/>
      <c r="D10" s="103" t="s">
        <v>67</v>
      </c>
      <c r="E10" s="58">
        <v>1</v>
      </c>
      <c r="F10" s="58"/>
      <c r="G10" s="58" t="s">
        <v>70</v>
      </c>
      <c r="H10" s="65"/>
      <c r="I10" s="58"/>
      <c r="J10" s="58"/>
      <c r="K10" s="58"/>
      <c r="L10" s="58"/>
      <c r="M10" s="58"/>
      <c r="N10" s="60">
        <v>300720</v>
      </c>
      <c r="O10" s="60">
        <v>1421200</v>
      </c>
      <c r="P10" s="60"/>
      <c r="Q10" s="61">
        <v>1721920</v>
      </c>
      <c r="R10" s="62"/>
      <c r="S10" s="62"/>
      <c r="T10" s="62"/>
      <c r="U10" s="62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63"/>
      <c r="AH10" s="63"/>
      <c r="AI10" s="63"/>
      <c r="AJ10" s="63"/>
      <c r="AK10" s="64">
        <f t="shared" si="1"/>
        <v>0</v>
      </c>
      <c r="AL10" s="64">
        <f t="shared" si="0"/>
        <v>0</v>
      </c>
      <c r="AM10" s="64">
        <f t="shared" si="0"/>
        <v>0</v>
      </c>
      <c r="AN10" s="64">
        <f t="shared" si="0"/>
        <v>0</v>
      </c>
      <c r="AO10" s="105">
        <f t="shared" si="2"/>
        <v>0</v>
      </c>
      <c r="AP10" s="106">
        <f t="shared" si="3"/>
        <v>-1721920</v>
      </c>
      <c r="AQ10" s="100"/>
      <c r="AR10" s="11"/>
      <c r="AS10" s="11"/>
      <c r="AT10" s="11"/>
      <c r="AU10" s="11"/>
      <c r="AV10" s="11"/>
    </row>
    <row r="11" spans="1:52" ht="29.25" hidden="1" customHeight="1">
      <c r="A11" s="104"/>
      <c r="B11" s="58" t="s">
        <v>60</v>
      </c>
      <c r="C11" s="58"/>
      <c r="D11" s="103" t="s">
        <v>64</v>
      </c>
      <c r="E11" s="58">
        <v>1</v>
      </c>
      <c r="F11" s="58"/>
      <c r="G11" s="58" t="s">
        <v>69</v>
      </c>
      <c r="H11" s="65"/>
      <c r="I11" s="58"/>
      <c r="J11" s="58"/>
      <c r="K11" s="58"/>
      <c r="L11" s="58"/>
      <c r="M11" s="58"/>
      <c r="N11" s="60">
        <v>94900</v>
      </c>
      <c r="O11" s="60">
        <v>1430000</v>
      </c>
      <c r="P11" s="60"/>
      <c r="Q11" s="61">
        <v>1524900</v>
      </c>
      <c r="R11" s="62"/>
      <c r="S11" s="62"/>
      <c r="T11" s="62"/>
      <c r="U11" s="62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63"/>
      <c r="AH11" s="63"/>
      <c r="AI11" s="63"/>
      <c r="AJ11" s="63"/>
      <c r="AK11" s="64">
        <f t="shared" si="1"/>
        <v>0</v>
      </c>
      <c r="AL11" s="64">
        <f t="shared" si="0"/>
        <v>0</v>
      </c>
      <c r="AM11" s="64">
        <f t="shared" si="0"/>
        <v>0</v>
      </c>
      <c r="AN11" s="64">
        <f t="shared" si="0"/>
        <v>0</v>
      </c>
      <c r="AO11" s="105">
        <f t="shared" si="2"/>
        <v>0</v>
      </c>
      <c r="AP11" s="106">
        <f t="shared" si="3"/>
        <v>-1524900</v>
      </c>
      <c r="AQ11" s="100"/>
      <c r="AR11" s="11"/>
      <c r="AS11" s="11"/>
      <c r="AT11" s="11"/>
      <c r="AU11" s="11"/>
      <c r="AV11" s="11"/>
    </row>
    <row r="12" spans="1:52" ht="32.25" hidden="1" customHeight="1">
      <c r="A12" s="58"/>
      <c r="B12" s="58" t="s">
        <v>60</v>
      </c>
      <c r="C12" s="58"/>
      <c r="D12" s="58" t="s">
        <v>64</v>
      </c>
      <c r="E12" s="58">
        <v>1</v>
      </c>
      <c r="F12" s="58"/>
      <c r="G12" s="58" t="s">
        <v>69</v>
      </c>
      <c r="H12" s="65"/>
      <c r="I12" s="58"/>
      <c r="J12" s="58"/>
      <c r="K12" s="58"/>
      <c r="L12" s="58"/>
      <c r="M12" s="58"/>
      <c r="N12" s="60">
        <v>54900</v>
      </c>
      <c r="O12" s="60">
        <v>310200</v>
      </c>
      <c r="P12" s="60"/>
      <c r="Q12" s="61">
        <v>365100</v>
      </c>
      <c r="R12" s="62"/>
      <c r="S12" s="62"/>
      <c r="T12" s="62"/>
      <c r="U12" s="62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63"/>
      <c r="AH12" s="63"/>
      <c r="AI12" s="63"/>
      <c r="AJ12" s="63"/>
      <c r="AK12" s="64">
        <f t="shared" si="1"/>
        <v>0</v>
      </c>
      <c r="AL12" s="64">
        <f t="shared" si="0"/>
        <v>0</v>
      </c>
      <c r="AM12" s="64">
        <f t="shared" si="0"/>
        <v>0</v>
      </c>
      <c r="AN12" s="64">
        <f t="shared" si="0"/>
        <v>0</v>
      </c>
      <c r="AO12" s="105">
        <f t="shared" si="2"/>
        <v>0</v>
      </c>
      <c r="AP12" s="106">
        <f t="shared" si="3"/>
        <v>-365100</v>
      </c>
      <c r="AQ12" s="100"/>
      <c r="AR12" s="11"/>
      <c r="AS12" s="11"/>
      <c r="AT12" s="11"/>
      <c r="AU12" s="11"/>
      <c r="AV12" s="11"/>
    </row>
    <row r="13" spans="1:52" ht="32.25" hidden="1" customHeight="1">
      <c r="A13" s="58"/>
      <c r="B13" s="58" t="s">
        <v>60</v>
      </c>
      <c r="C13" s="58"/>
      <c r="D13" s="58" t="s">
        <v>65</v>
      </c>
      <c r="E13" s="58">
        <v>1</v>
      </c>
      <c r="F13" s="58"/>
      <c r="G13" s="58" t="s">
        <v>68</v>
      </c>
      <c r="H13" s="65"/>
      <c r="I13" s="58"/>
      <c r="J13" s="58"/>
      <c r="K13" s="58"/>
      <c r="L13" s="58"/>
      <c r="M13" s="58"/>
      <c r="N13" s="60">
        <v>206810</v>
      </c>
      <c r="O13" s="60">
        <v>410250</v>
      </c>
      <c r="P13" s="60"/>
      <c r="Q13" s="61">
        <v>61706</v>
      </c>
      <c r="R13" s="62"/>
      <c r="S13" s="62"/>
      <c r="T13" s="62"/>
      <c r="U13" s="62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63"/>
      <c r="AH13" s="63"/>
      <c r="AI13" s="63"/>
      <c r="AJ13" s="63"/>
      <c r="AK13" s="64">
        <f t="shared" si="1"/>
        <v>0</v>
      </c>
      <c r="AL13" s="64">
        <f t="shared" si="0"/>
        <v>0</v>
      </c>
      <c r="AM13" s="64">
        <f t="shared" si="0"/>
        <v>0</v>
      </c>
      <c r="AN13" s="64">
        <f t="shared" si="0"/>
        <v>0</v>
      </c>
      <c r="AO13" s="105">
        <f t="shared" si="2"/>
        <v>0</v>
      </c>
      <c r="AP13" s="106">
        <f t="shared" si="3"/>
        <v>-61706</v>
      </c>
      <c r="AQ13" s="100"/>
      <c r="AR13" s="11"/>
      <c r="AS13" s="11"/>
      <c r="AT13" s="11"/>
      <c r="AU13" s="11"/>
      <c r="AV13" s="11"/>
    </row>
    <row r="14" spans="1:52" ht="32.25" hidden="1" customHeight="1">
      <c r="A14" s="58"/>
      <c r="B14" s="58" t="s">
        <v>73</v>
      </c>
      <c r="C14" s="58">
        <v>10</v>
      </c>
      <c r="D14" s="103" t="s">
        <v>74</v>
      </c>
      <c r="E14" s="58">
        <v>1</v>
      </c>
      <c r="F14" s="66">
        <v>43656</v>
      </c>
      <c r="G14" s="58" t="s">
        <v>75</v>
      </c>
      <c r="H14" s="65" t="s">
        <v>76</v>
      </c>
      <c r="I14" s="58"/>
      <c r="J14" s="58"/>
      <c r="K14" s="58"/>
      <c r="L14" s="103" t="s">
        <v>77</v>
      </c>
      <c r="M14" s="58"/>
      <c r="N14" s="60"/>
      <c r="O14" s="60"/>
      <c r="P14" s="60"/>
      <c r="Q14" s="61"/>
      <c r="R14" s="62"/>
      <c r="S14" s="62"/>
      <c r="T14" s="62"/>
      <c r="U14" s="62"/>
      <c r="V14" s="58">
        <v>11132</v>
      </c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63"/>
      <c r="AH14" s="63"/>
      <c r="AI14" s="63"/>
      <c r="AJ14" s="63"/>
      <c r="AK14" s="64">
        <f t="shared" si="1"/>
        <v>0</v>
      </c>
      <c r="AL14" s="64">
        <f t="shared" si="0"/>
        <v>0</v>
      </c>
      <c r="AM14" s="64">
        <f t="shared" si="0"/>
        <v>0</v>
      </c>
      <c r="AN14" s="64">
        <f t="shared" si="0"/>
        <v>0</v>
      </c>
      <c r="AO14" s="105">
        <f t="shared" si="2"/>
        <v>0</v>
      </c>
      <c r="AP14" s="106">
        <f t="shared" si="3"/>
        <v>0</v>
      </c>
      <c r="AQ14" s="100"/>
      <c r="AR14" s="11"/>
      <c r="AS14" s="11"/>
      <c r="AT14" s="11"/>
      <c r="AU14" s="11"/>
      <c r="AV14" s="11"/>
    </row>
    <row r="15" spans="1:52" ht="32.25" hidden="1" customHeight="1">
      <c r="A15" s="58"/>
      <c r="B15" s="58" t="s">
        <v>73</v>
      </c>
      <c r="C15" s="58"/>
      <c r="D15" s="103" t="s">
        <v>78</v>
      </c>
      <c r="E15" s="58">
        <v>2</v>
      </c>
      <c r="F15" s="66">
        <v>43738</v>
      </c>
      <c r="G15" s="96" t="s">
        <v>79</v>
      </c>
      <c r="H15" s="65" t="s">
        <v>76</v>
      </c>
      <c r="I15" s="58"/>
      <c r="J15" s="58"/>
      <c r="K15" s="58"/>
      <c r="L15" s="103" t="s">
        <v>80</v>
      </c>
      <c r="M15" s="58"/>
      <c r="N15" s="60"/>
      <c r="O15" s="60"/>
      <c r="P15" s="60"/>
      <c r="Q15" s="61"/>
      <c r="R15" s="62"/>
      <c r="S15" s="62"/>
      <c r="T15" s="62"/>
      <c r="U15" s="62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63"/>
      <c r="AH15" s="63"/>
      <c r="AI15" s="63"/>
      <c r="AJ15" s="63"/>
      <c r="AK15" s="64">
        <f t="shared" si="1"/>
        <v>0</v>
      </c>
      <c r="AL15" s="64">
        <f t="shared" si="0"/>
        <v>0</v>
      </c>
      <c r="AM15" s="64">
        <f t="shared" si="0"/>
        <v>0</v>
      </c>
      <c r="AN15" s="64">
        <f t="shared" si="0"/>
        <v>0</v>
      </c>
      <c r="AO15" s="105">
        <f t="shared" si="2"/>
        <v>0</v>
      </c>
      <c r="AP15" s="106">
        <f t="shared" si="3"/>
        <v>0</v>
      </c>
      <c r="AQ15" s="100"/>
      <c r="AR15" s="11"/>
      <c r="AS15" s="11"/>
      <c r="AT15" s="11"/>
      <c r="AU15" s="11"/>
      <c r="AV15" s="11"/>
    </row>
    <row r="16" spans="1:52" ht="32.25" hidden="1" customHeight="1">
      <c r="A16" s="58"/>
      <c r="B16" s="58" t="s">
        <v>73</v>
      </c>
      <c r="C16" s="58"/>
      <c r="D16" s="103" t="s">
        <v>81</v>
      </c>
      <c r="E16" s="58">
        <v>1</v>
      </c>
      <c r="F16" s="58" t="s">
        <v>82</v>
      </c>
      <c r="G16" s="97" t="s">
        <v>83</v>
      </c>
      <c r="H16" s="65" t="s">
        <v>76</v>
      </c>
      <c r="I16" s="58"/>
      <c r="J16" s="58"/>
      <c r="K16" s="58"/>
      <c r="L16" s="103" t="s">
        <v>84</v>
      </c>
      <c r="M16" s="58"/>
      <c r="N16" s="60"/>
      <c r="O16" s="60"/>
      <c r="P16" s="60"/>
      <c r="Q16" s="61"/>
      <c r="R16" s="62"/>
      <c r="S16" s="62"/>
      <c r="T16" s="62"/>
      <c r="U16" s="62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63"/>
      <c r="AH16" s="63"/>
      <c r="AI16" s="63"/>
      <c r="AJ16" s="63"/>
      <c r="AK16" s="64">
        <f t="shared" si="1"/>
        <v>0</v>
      </c>
      <c r="AL16" s="64">
        <f t="shared" si="0"/>
        <v>0</v>
      </c>
      <c r="AM16" s="64">
        <f t="shared" si="0"/>
        <v>0</v>
      </c>
      <c r="AN16" s="64">
        <f t="shared" si="0"/>
        <v>0</v>
      </c>
      <c r="AO16" s="105">
        <f t="shared" si="2"/>
        <v>0</v>
      </c>
      <c r="AP16" s="106">
        <f t="shared" si="3"/>
        <v>0</v>
      </c>
      <c r="AQ16" s="100"/>
      <c r="AR16" s="11"/>
      <c r="AS16" s="11"/>
      <c r="AT16" s="11"/>
      <c r="AU16" s="11"/>
      <c r="AV16" s="11"/>
    </row>
    <row r="17" spans="1:48" ht="32.25" hidden="1" customHeight="1">
      <c r="A17" s="58"/>
      <c r="B17" s="58" t="s">
        <v>73</v>
      </c>
      <c r="C17" s="58"/>
      <c r="D17" s="103" t="s">
        <v>85</v>
      </c>
      <c r="E17" s="58">
        <v>1</v>
      </c>
      <c r="F17" s="58" t="s">
        <v>86</v>
      </c>
      <c r="G17" s="97" t="s">
        <v>87</v>
      </c>
      <c r="H17" s="65" t="s">
        <v>76</v>
      </c>
      <c r="I17" s="58"/>
      <c r="J17" s="58"/>
      <c r="K17" s="58"/>
      <c r="L17" s="103" t="s">
        <v>84</v>
      </c>
      <c r="M17" s="58"/>
      <c r="N17" s="60"/>
      <c r="O17" s="60"/>
      <c r="P17" s="60"/>
      <c r="Q17" s="61"/>
      <c r="R17" s="62"/>
      <c r="S17" s="62"/>
      <c r="T17" s="62"/>
      <c r="U17" s="62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63"/>
      <c r="AH17" s="63"/>
      <c r="AI17" s="63"/>
      <c r="AJ17" s="63"/>
      <c r="AK17" s="64">
        <f t="shared" si="1"/>
        <v>0</v>
      </c>
      <c r="AL17" s="64">
        <f t="shared" si="0"/>
        <v>0</v>
      </c>
      <c r="AM17" s="64">
        <f t="shared" si="0"/>
        <v>0</v>
      </c>
      <c r="AN17" s="64">
        <f t="shared" si="0"/>
        <v>0</v>
      </c>
      <c r="AO17" s="105">
        <f t="shared" si="2"/>
        <v>0</v>
      </c>
      <c r="AP17" s="106">
        <f t="shared" si="3"/>
        <v>0</v>
      </c>
      <c r="AQ17" s="100"/>
      <c r="AR17" s="11"/>
      <c r="AS17" s="11"/>
      <c r="AT17" s="11"/>
      <c r="AU17" s="11"/>
      <c r="AV17" s="11"/>
    </row>
    <row r="18" spans="1:48" ht="32.25" hidden="1" customHeight="1">
      <c r="A18" s="58"/>
      <c r="B18" s="58" t="s">
        <v>73</v>
      </c>
      <c r="C18" s="58"/>
      <c r="D18" s="103" t="s">
        <v>88</v>
      </c>
      <c r="E18" s="58">
        <v>1</v>
      </c>
      <c r="F18" s="58" t="s">
        <v>89</v>
      </c>
      <c r="G18" s="97" t="s">
        <v>90</v>
      </c>
      <c r="H18" s="65" t="s">
        <v>76</v>
      </c>
      <c r="I18" s="58"/>
      <c r="J18" s="58"/>
      <c r="K18" s="58"/>
      <c r="L18" s="103" t="s">
        <v>80</v>
      </c>
      <c r="M18" s="58"/>
      <c r="N18" s="60"/>
      <c r="O18" s="60"/>
      <c r="P18" s="60"/>
      <c r="Q18" s="61"/>
      <c r="R18" s="62"/>
      <c r="S18" s="62"/>
      <c r="T18" s="62"/>
      <c r="U18" s="62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63"/>
      <c r="AH18" s="63"/>
      <c r="AI18" s="63"/>
      <c r="AJ18" s="63"/>
      <c r="AK18" s="64">
        <f t="shared" si="1"/>
        <v>0</v>
      </c>
      <c r="AL18" s="64">
        <f t="shared" si="0"/>
        <v>0</v>
      </c>
      <c r="AM18" s="64">
        <f t="shared" si="0"/>
        <v>0</v>
      </c>
      <c r="AN18" s="64">
        <f t="shared" si="0"/>
        <v>0</v>
      </c>
      <c r="AO18" s="105">
        <f t="shared" si="2"/>
        <v>0</v>
      </c>
      <c r="AP18" s="106">
        <f t="shared" si="3"/>
        <v>0</v>
      </c>
      <c r="AQ18" s="100"/>
      <c r="AR18" s="11"/>
      <c r="AS18" s="11"/>
      <c r="AT18" s="11"/>
      <c r="AU18" s="11"/>
      <c r="AV18" s="11"/>
    </row>
    <row r="19" spans="1:48" ht="32.25" hidden="1" customHeight="1">
      <c r="A19" s="59"/>
      <c r="B19" s="58" t="s">
        <v>73</v>
      </c>
      <c r="C19" s="58"/>
      <c r="D19" s="103" t="s">
        <v>63</v>
      </c>
      <c r="E19" s="58">
        <v>1</v>
      </c>
      <c r="F19" s="58" t="s">
        <v>91</v>
      </c>
      <c r="G19" s="58" t="s">
        <v>92</v>
      </c>
      <c r="H19" s="65" t="s">
        <v>76</v>
      </c>
      <c r="I19" s="58"/>
      <c r="J19" s="58"/>
      <c r="K19" s="58"/>
      <c r="L19" s="103" t="s">
        <v>80</v>
      </c>
      <c r="M19" s="58"/>
      <c r="N19" s="60"/>
      <c r="O19" s="60"/>
      <c r="P19" s="60"/>
      <c r="Q19" s="61"/>
      <c r="R19" s="62"/>
      <c r="S19" s="62"/>
      <c r="T19" s="62"/>
      <c r="U19" s="62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63"/>
      <c r="AH19" s="63"/>
      <c r="AI19" s="63"/>
      <c r="AJ19" s="63"/>
      <c r="AK19" s="64">
        <f t="shared" si="1"/>
        <v>0</v>
      </c>
      <c r="AL19" s="64">
        <f t="shared" si="0"/>
        <v>0</v>
      </c>
      <c r="AM19" s="64">
        <f t="shared" si="0"/>
        <v>0</v>
      </c>
      <c r="AN19" s="64">
        <f t="shared" si="0"/>
        <v>0</v>
      </c>
      <c r="AO19" s="105">
        <f t="shared" si="2"/>
        <v>0</v>
      </c>
      <c r="AP19" s="106">
        <f t="shared" si="3"/>
        <v>0</v>
      </c>
      <c r="AQ19" s="100"/>
      <c r="AR19" s="11"/>
      <c r="AS19" s="11"/>
      <c r="AT19" s="11"/>
      <c r="AU19" s="11"/>
      <c r="AV19" s="11"/>
    </row>
    <row r="20" spans="1:48" ht="32.25" hidden="1" customHeight="1">
      <c r="A20" s="59"/>
      <c r="B20" s="58" t="s">
        <v>73</v>
      </c>
      <c r="C20" s="58"/>
      <c r="D20" s="103" t="s">
        <v>93</v>
      </c>
      <c r="E20" s="58">
        <v>1</v>
      </c>
      <c r="F20" s="58" t="s">
        <v>94</v>
      </c>
      <c r="G20" s="58" t="s">
        <v>95</v>
      </c>
      <c r="H20" s="65" t="s">
        <v>76</v>
      </c>
      <c r="I20" s="58"/>
      <c r="J20" s="58"/>
      <c r="K20" s="58"/>
      <c r="L20" s="103" t="s">
        <v>84</v>
      </c>
      <c r="M20" s="58"/>
      <c r="N20" s="60"/>
      <c r="O20" s="60"/>
      <c r="P20" s="60"/>
      <c r="Q20" s="61"/>
      <c r="R20" s="62"/>
      <c r="S20" s="62"/>
      <c r="T20" s="62"/>
      <c r="U20" s="62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63"/>
      <c r="AH20" s="63"/>
      <c r="AI20" s="63"/>
      <c r="AJ20" s="63"/>
      <c r="AK20" s="64">
        <f t="shared" si="1"/>
        <v>0</v>
      </c>
      <c r="AL20" s="64">
        <f t="shared" si="0"/>
        <v>0</v>
      </c>
      <c r="AM20" s="64">
        <f t="shared" si="0"/>
        <v>0</v>
      </c>
      <c r="AN20" s="64">
        <f t="shared" si="0"/>
        <v>0</v>
      </c>
      <c r="AO20" s="105">
        <f t="shared" si="2"/>
        <v>0</v>
      </c>
      <c r="AP20" s="106">
        <f t="shared" si="3"/>
        <v>0</v>
      </c>
      <c r="AQ20" s="100"/>
      <c r="AR20" s="11"/>
      <c r="AS20" s="11"/>
      <c r="AT20" s="11"/>
      <c r="AU20" s="11"/>
      <c r="AV20" s="11"/>
    </row>
    <row r="21" spans="1:48" s="1" customFormat="1" ht="60.75" customHeight="1">
      <c r="A21" s="832"/>
      <c r="B21" s="845" t="s">
        <v>73</v>
      </c>
      <c r="C21" s="845">
        <v>10</v>
      </c>
      <c r="D21" s="117" t="s">
        <v>74</v>
      </c>
      <c r="E21" s="127">
        <v>1</v>
      </c>
      <c r="F21" s="169">
        <v>43656</v>
      </c>
      <c r="G21" s="118" t="s">
        <v>75</v>
      </c>
      <c r="H21" s="119" t="s">
        <v>76</v>
      </c>
      <c r="I21" s="116">
        <v>0</v>
      </c>
      <c r="J21" s="845">
        <v>10</v>
      </c>
      <c r="K21" s="116">
        <v>0</v>
      </c>
      <c r="L21" s="117" t="s">
        <v>116</v>
      </c>
      <c r="M21" s="127"/>
      <c r="N21" s="120">
        <v>170000</v>
      </c>
      <c r="O21" s="120">
        <v>150000</v>
      </c>
      <c r="P21" s="120">
        <v>0</v>
      </c>
      <c r="Q21" s="133">
        <v>320000</v>
      </c>
      <c r="R21" s="128">
        <v>0</v>
      </c>
      <c r="S21" s="128">
        <v>0</v>
      </c>
      <c r="T21" s="128">
        <v>0</v>
      </c>
      <c r="U21" s="128">
        <v>0</v>
      </c>
      <c r="V21" s="127"/>
      <c r="W21" s="127">
        <v>0</v>
      </c>
      <c r="X21" s="127">
        <v>0</v>
      </c>
      <c r="Y21" s="127">
        <v>0</v>
      </c>
      <c r="Z21" s="127">
        <v>0</v>
      </c>
      <c r="AA21" s="127">
        <v>0</v>
      </c>
      <c r="AB21" s="127"/>
      <c r="AC21" s="127">
        <v>0</v>
      </c>
      <c r="AD21" s="127">
        <v>0</v>
      </c>
      <c r="AE21" s="127">
        <v>0</v>
      </c>
      <c r="AF21" s="128">
        <v>0</v>
      </c>
      <c r="AG21" s="129">
        <v>0</v>
      </c>
      <c r="AH21" s="129">
        <v>0</v>
      </c>
      <c r="AI21" s="129">
        <v>0</v>
      </c>
      <c r="AJ21" s="129">
        <v>0</v>
      </c>
      <c r="AK21" s="134">
        <f>R21*Y21</f>
        <v>0</v>
      </c>
      <c r="AL21" s="134">
        <f t="shared" si="0"/>
        <v>0</v>
      </c>
      <c r="AM21" s="134">
        <v>0</v>
      </c>
      <c r="AN21" s="134">
        <f t="shared" si="0"/>
        <v>0</v>
      </c>
      <c r="AO21" s="135">
        <f>AK21+AL21+AM21+AN21</f>
        <v>0</v>
      </c>
      <c r="AP21" s="136">
        <f>AO21-Q21</f>
        <v>-320000</v>
      </c>
      <c r="AQ21" s="111" t="s">
        <v>121</v>
      </c>
      <c r="AR21" s="9"/>
      <c r="AS21" s="9"/>
      <c r="AT21" s="9"/>
      <c r="AU21" s="9"/>
      <c r="AV21" s="9"/>
    </row>
    <row r="22" spans="1:48" s="1" customFormat="1" ht="60.75" customHeight="1">
      <c r="A22" s="833"/>
      <c r="B22" s="846"/>
      <c r="C22" s="846"/>
      <c r="D22" s="117" t="s">
        <v>78</v>
      </c>
      <c r="E22" s="127">
        <v>2</v>
      </c>
      <c r="F22" s="169">
        <v>43738</v>
      </c>
      <c r="G22" s="121" t="s">
        <v>79</v>
      </c>
      <c r="H22" s="119" t="s">
        <v>76</v>
      </c>
      <c r="I22" s="116">
        <v>0</v>
      </c>
      <c r="J22" s="846"/>
      <c r="K22" s="116">
        <v>0</v>
      </c>
      <c r="L22" s="117" t="s">
        <v>80</v>
      </c>
      <c r="M22" s="127"/>
      <c r="N22" s="120">
        <v>110000</v>
      </c>
      <c r="O22" s="120">
        <v>260000</v>
      </c>
      <c r="P22" s="120">
        <v>0</v>
      </c>
      <c r="Q22" s="133">
        <f t="shared" ref="Q22:Q27" si="4">N22+O22+P22</f>
        <v>370000</v>
      </c>
      <c r="R22" s="128">
        <v>0</v>
      </c>
      <c r="S22" s="128">
        <v>0</v>
      </c>
      <c r="T22" s="128">
        <v>0</v>
      </c>
      <c r="U22" s="128">
        <v>0</v>
      </c>
      <c r="V22" s="127"/>
      <c r="W22" s="127">
        <v>0</v>
      </c>
      <c r="X22" s="127"/>
      <c r="Y22" s="127">
        <v>0</v>
      </c>
      <c r="Z22" s="127">
        <v>0</v>
      </c>
      <c r="AA22" s="127">
        <v>0</v>
      </c>
      <c r="AB22" s="127"/>
      <c r="AC22" s="127">
        <v>0</v>
      </c>
      <c r="AD22" s="127">
        <v>0</v>
      </c>
      <c r="AE22" s="127">
        <v>0</v>
      </c>
      <c r="AF22" s="128">
        <v>0</v>
      </c>
      <c r="AG22" s="129">
        <v>0</v>
      </c>
      <c r="AH22" s="129">
        <v>0</v>
      </c>
      <c r="AI22" s="129">
        <v>0</v>
      </c>
      <c r="AJ22" s="129">
        <v>0</v>
      </c>
      <c r="AK22" s="134">
        <f t="shared" ref="AK22:AK27" si="5">R22*Y22</f>
        <v>0</v>
      </c>
      <c r="AL22" s="134">
        <f t="shared" si="0"/>
        <v>0</v>
      </c>
      <c r="AM22" s="134">
        <f t="shared" si="0"/>
        <v>0</v>
      </c>
      <c r="AN22" s="134">
        <f t="shared" si="0"/>
        <v>0</v>
      </c>
      <c r="AO22" s="135">
        <f t="shared" ref="AO22:AO27" si="6">AK22+AL22+AM22+AN22</f>
        <v>0</v>
      </c>
      <c r="AP22" s="136">
        <f t="shared" ref="AP22:AP27" si="7">AO22-Q22</f>
        <v>-370000</v>
      </c>
      <c r="AQ22" s="112" t="s">
        <v>117</v>
      </c>
      <c r="AR22" s="9"/>
      <c r="AS22" s="9"/>
      <c r="AT22" s="9"/>
      <c r="AU22" s="9"/>
      <c r="AV22" s="9"/>
    </row>
    <row r="23" spans="1:48" s="1" customFormat="1" ht="60.75" customHeight="1">
      <c r="A23" s="833"/>
      <c r="B23" s="846"/>
      <c r="C23" s="846"/>
      <c r="D23" s="117" t="s">
        <v>81</v>
      </c>
      <c r="E23" s="127">
        <v>1</v>
      </c>
      <c r="F23" s="116" t="s">
        <v>82</v>
      </c>
      <c r="G23" s="122" t="s">
        <v>83</v>
      </c>
      <c r="H23" s="119" t="s">
        <v>76</v>
      </c>
      <c r="I23" s="116">
        <v>0</v>
      </c>
      <c r="J23" s="846"/>
      <c r="K23" s="116">
        <v>0</v>
      </c>
      <c r="L23" s="117" t="s">
        <v>84</v>
      </c>
      <c r="M23" s="127"/>
      <c r="N23" s="120">
        <v>150000</v>
      </c>
      <c r="O23" s="120">
        <v>130000</v>
      </c>
      <c r="P23" s="120">
        <v>0</v>
      </c>
      <c r="Q23" s="133">
        <f t="shared" si="4"/>
        <v>280000</v>
      </c>
      <c r="R23" s="128">
        <v>0</v>
      </c>
      <c r="S23" s="128">
        <v>0</v>
      </c>
      <c r="T23" s="128">
        <v>0</v>
      </c>
      <c r="U23" s="128">
        <v>0</v>
      </c>
      <c r="V23" s="127"/>
      <c r="W23" s="127">
        <v>725</v>
      </c>
      <c r="X23" s="127" t="s">
        <v>139</v>
      </c>
      <c r="Y23" s="127">
        <v>0</v>
      </c>
      <c r="Z23" s="127">
        <v>0</v>
      </c>
      <c r="AA23" s="127">
        <v>0</v>
      </c>
      <c r="AB23" s="127">
        <v>8</v>
      </c>
      <c r="AC23" s="127">
        <v>0</v>
      </c>
      <c r="AD23" s="127">
        <v>0</v>
      </c>
      <c r="AE23" s="127">
        <v>0</v>
      </c>
      <c r="AF23" s="128">
        <v>0</v>
      </c>
      <c r="AG23" s="129">
        <v>0</v>
      </c>
      <c r="AH23" s="129">
        <v>0</v>
      </c>
      <c r="AI23" s="129">
        <v>0</v>
      </c>
      <c r="AJ23" s="129">
        <v>0</v>
      </c>
      <c r="AK23" s="134">
        <f t="shared" si="5"/>
        <v>0</v>
      </c>
      <c r="AL23" s="134">
        <f t="shared" si="0"/>
        <v>0</v>
      </c>
      <c r="AM23" s="134">
        <f t="shared" si="0"/>
        <v>0</v>
      </c>
      <c r="AN23" s="134">
        <f t="shared" si="0"/>
        <v>0</v>
      </c>
      <c r="AO23" s="135">
        <f t="shared" si="6"/>
        <v>0</v>
      </c>
      <c r="AP23" s="136">
        <f t="shared" si="7"/>
        <v>-280000</v>
      </c>
      <c r="AQ23" s="112" t="s">
        <v>122</v>
      </c>
      <c r="AR23" s="9"/>
      <c r="AS23" s="9"/>
      <c r="AT23" s="9"/>
      <c r="AU23" s="9"/>
      <c r="AV23" s="9"/>
    </row>
    <row r="24" spans="1:48" s="1" customFormat="1" ht="60.75" customHeight="1">
      <c r="A24" s="833"/>
      <c r="B24" s="846"/>
      <c r="C24" s="846"/>
      <c r="D24" s="117" t="s">
        <v>118</v>
      </c>
      <c r="E24" s="127">
        <v>1</v>
      </c>
      <c r="F24" s="116" t="s">
        <v>86</v>
      </c>
      <c r="G24" s="122" t="s">
        <v>87</v>
      </c>
      <c r="H24" s="119" t="s">
        <v>76</v>
      </c>
      <c r="I24" s="116">
        <v>0</v>
      </c>
      <c r="J24" s="846"/>
      <c r="K24" s="116">
        <v>0</v>
      </c>
      <c r="L24" s="117" t="s">
        <v>84</v>
      </c>
      <c r="M24" s="127"/>
      <c r="N24" s="120">
        <v>50000</v>
      </c>
      <c r="O24" s="120">
        <v>85000</v>
      </c>
      <c r="P24" s="120">
        <v>0</v>
      </c>
      <c r="Q24" s="133">
        <v>135000</v>
      </c>
      <c r="R24" s="128">
        <v>0</v>
      </c>
      <c r="S24" s="128">
        <v>0</v>
      </c>
      <c r="T24" s="128">
        <v>0</v>
      </c>
      <c r="U24" s="128">
        <v>0</v>
      </c>
      <c r="V24" s="127"/>
      <c r="W24" s="127">
        <v>0</v>
      </c>
      <c r="X24" s="127"/>
      <c r="Y24" s="127">
        <v>0</v>
      </c>
      <c r="Z24" s="127">
        <v>0</v>
      </c>
      <c r="AA24" s="127">
        <v>0</v>
      </c>
      <c r="AB24" s="127"/>
      <c r="AC24" s="127">
        <v>0</v>
      </c>
      <c r="AD24" s="127">
        <v>0</v>
      </c>
      <c r="AE24" s="127">
        <v>0</v>
      </c>
      <c r="AF24" s="128">
        <v>0</v>
      </c>
      <c r="AG24" s="129">
        <v>0</v>
      </c>
      <c r="AH24" s="129">
        <v>0</v>
      </c>
      <c r="AI24" s="129">
        <v>0</v>
      </c>
      <c r="AJ24" s="129">
        <v>310000</v>
      </c>
      <c r="AK24" s="134">
        <f t="shared" si="5"/>
        <v>0</v>
      </c>
      <c r="AL24" s="134">
        <f t="shared" si="0"/>
        <v>0</v>
      </c>
      <c r="AM24" s="134">
        <f t="shared" si="0"/>
        <v>0</v>
      </c>
      <c r="AN24" s="134">
        <f t="shared" si="0"/>
        <v>0</v>
      </c>
      <c r="AO24" s="135">
        <f t="shared" si="6"/>
        <v>0</v>
      </c>
      <c r="AP24" s="136">
        <v>300000</v>
      </c>
      <c r="AQ24" s="112" t="s">
        <v>123</v>
      </c>
      <c r="AR24" s="9"/>
      <c r="AS24" s="9"/>
      <c r="AT24" s="9"/>
      <c r="AU24" s="9"/>
      <c r="AV24" s="9"/>
    </row>
    <row r="25" spans="1:48" s="1" customFormat="1" ht="60.75" customHeight="1">
      <c r="A25" s="833"/>
      <c r="B25" s="846"/>
      <c r="C25" s="846"/>
      <c r="D25" s="117" t="s">
        <v>119</v>
      </c>
      <c r="E25" s="127">
        <v>1</v>
      </c>
      <c r="F25" s="116" t="s">
        <v>89</v>
      </c>
      <c r="G25" s="122" t="s">
        <v>90</v>
      </c>
      <c r="H25" s="119" t="s">
        <v>76</v>
      </c>
      <c r="I25" s="116">
        <v>0</v>
      </c>
      <c r="J25" s="846"/>
      <c r="K25" s="116">
        <v>0</v>
      </c>
      <c r="L25" s="117" t="s">
        <v>80</v>
      </c>
      <c r="M25" s="127"/>
      <c r="N25" s="120">
        <v>120000</v>
      </c>
      <c r="O25" s="120">
        <v>150000</v>
      </c>
      <c r="P25" s="120">
        <v>0</v>
      </c>
      <c r="Q25" s="133">
        <v>270000</v>
      </c>
      <c r="R25" s="128">
        <v>0</v>
      </c>
      <c r="S25" s="128">
        <v>0</v>
      </c>
      <c r="T25" s="128">
        <v>0</v>
      </c>
      <c r="U25" s="128">
        <v>0</v>
      </c>
      <c r="V25" s="127"/>
      <c r="W25" s="127">
        <v>0</v>
      </c>
      <c r="X25" s="127"/>
      <c r="Y25" s="127">
        <v>0</v>
      </c>
      <c r="Z25" s="127">
        <v>0</v>
      </c>
      <c r="AA25" s="127">
        <v>0</v>
      </c>
      <c r="AB25" s="127"/>
      <c r="AC25" s="127">
        <v>0</v>
      </c>
      <c r="AD25" s="127">
        <v>0</v>
      </c>
      <c r="AE25" s="127">
        <v>0</v>
      </c>
      <c r="AF25" s="128">
        <v>0</v>
      </c>
      <c r="AG25" s="129">
        <v>0</v>
      </c>
      <c r="AH25" s="129">
        <v>0</v>
      </c>
      <c r="AI25" s="129">
        <v>0</v>
      </c>
      <c r="AJ25" s="129">
        <v>0</v>
      </c>
      <c r="AK25" s="134">
        <f t="shared" si="5"/>
        <v>0</v>
      </c>
      <c r="AL25" s="134">
        <f t="shared" si="0"/>
        <v>0</v>
      </c>
      <c r="AM25" s="134">
        <f t="shared" si="0"/>
        <v>0</v>
      </c>
      <c r="AN25" s="134">
        <v>90000</v>
      </c>
      <c r="AO25" s="135">
        <f t="shared" si="6"/>
        <v>90000</v>
      </c>
      <c r="AP25" s="136">
        <f t="shared" si="7"/>
        <v>-180000</v>
      </c>
      <c r="AQ25" s="112" t="s">
        <v>117</v>
      </c>
      <c r="AR25" s="9"/>
      <c r="AS25" s="9"/>
      <c r="AT25" s="9"/>
      <c r="AU25" s="9"/>
      <c r="AV25" s="9"/>
    </row>
    <row r="26" spans="1:48" s="1" customFormat="1" ht="60.75" customHeight="1">
      <c r="A26" s="833"/>
      <c r="B26" s="846"/>
      <c r="C26" s="846"/>
      <c r="D26" s="117" t="s">
        <v>63</v>
      </c>
      <c r="E26" s="127">
        <v>1</v>
      </c>
      <c r="F26" s="116" t="s">
        <v>91</v>
      </c>
      <c r="G26" s="118" t="s">
        <v>92</v>
      </c>
      <c r="H26" s="119" t="s">
        <v>76</v>
      </c>
      <c r="I26" s="116">
        <v>0</v>
      </c>
      <c r="J26" s="846"/>
      <c r="K26" s="116">
        <v>0</v>
      </c>
      <c r="L26" s="117" t="s">
        <v>80</v>
      </c>
      <c r="M26" s="127"/>
      <c r="N26" s="120">
        <v>85000</v>
      </c>
      <c r="O26" s="120">
        <v>230000</v>
      </c>
      <c r="P26" s="120">
        <v>0</v>
      </c>
      <c r="Q26" s="133">
        <f t="shared" si="4"/>
        <v>315000</v>
      </c>
      <c r="R26" s="128">
        <v>0</v>
      </c>
      <c r="S26" s="128">
        <v>0</v>
      </c>
      <c r="T26" s="128">
        <v>0</v>
      </c>
      <c r="U26" s="128">
        <v>0</v>
      </c>
      <c r="V26" s="127">
        <v>11132</v>
      </c>
      <c r="W26" s="127">
        <v>11132</v>
      </c>
      <c r="X26" s="127">
        <v>100</v>
      </c>
      <c r="Y26" s="127">
        <v>0</v>
      </c>
      <c r="Z26" s="127">
        <v>0</v>
      </c>
      <c r="AA26" s="127">
        <v>300</v>
      </c>
      <c r="AB26" s="127"/>
      <c r="AC26" s="127">
        <v>0</v>
      </c>
      <c r="AD26" s="127">
        <v>0</v>
      </c>
      <c r="AE26" s="127">
        <v>0</v>
      </c>
      <c r="AF26" s="128">
        <v>0</v>
      </c>
      <c r="AG26" s="129">
        <v>0</v>
      </c>
      <c r="AH26" s="129">
        <v>0</v>
      </c>
      <c r="AI26" s="129">
        <v>0</v>
      </c>
      <c r="AJ26" s="129">
        <v>0</v>
      </c>
      <c r="AK26" s="134">
        <f t="shared" si="5"/>
        <v>0</v>
      </c>
      <c r="AL26" s="134">
        <f t="shared" si="0"/>
        <v>0</v>
      </c>
      <c r="AM26" s="134">
        <f t="shared" si="0"/>
        <v>0</v>
      </c>
      <c r="AN26" s="134">
        <f t="shared" si="0"/>
        <v>0</v>
      </c>
      <c r="AO26" s="135">
        <f t="shared" si="6"/>
        <v>0</v>
      </c>
      <c r="AP26" s="136">
        <f t="shared" si="7"/>
        <v>-315000</v>
      </c>
      <c r="AQ26" s="112" t="s">
        <v>120</v>
      </c>
      <c r="AR26" s="9"/>
      <c r="AS26" s="9"/>
      <c r="AT26" s="9"/>
      <c r="AU26" s="9"/>
      <c r="AV26" s="9"/>
    </row>
    <row r="27" spans="1:48" s="1" customFormat="1" ht="60.75" customHeight="1" thickBot="1">
      <c r="A27" s="834"/>
      <c r="B27" s="847"/>
      <c r="C27" s="864"/>
      <c r="D27" s="117" t="s">
        <v>62</v>
      </c>
      <c r="E27" s="127">
        <v>1</v>
      </c>
      <c r="F27" s="116" t="s">
        <v>94</v>
      </c>
      <c r="G27" s="118" t="s">
        <v>95</v>
      </c>
      <c r="H27" s="119" t="s">
        <v>76</v>
      </c>
      <c r="I27" s="116">
        <v>0</v>
      </c>
      <c r="J27" s="864"/>
      <c r="K27" s="116">
        <v>0</v>
      </c>
      <c r="L27" s="117" t="s">
        <v>84</v>
      </c>
      <c r="M27" s="127"/>
      <c r="N27" s="120">
        <v>150000</v>
      </c>
      <c r="O27" s="120">
        <v>210000</v>
      </c>
      <c r="P27" s="120">
        <v>0</v>
      </c>
      <c r="Q27" s="133">
        <f t="shared" si="4"/>
        <v>360000</v>
      </c>
      <c r="R27" s="128">
        <v>0</v>
      </c>
      <c r="S27" s="128">
        <v>0</v>
      </c>
      <c r="T27" s="128">
        <v>0</v>
      </c>
      <c r="U27" s="128">
        <v>0</v>
      </c>
      <c r="V27" s="127"/>
      <c r="W27" s="127">
        <v>0</v>
      </c>
      <c r="X27" s="127"/>
      <c r="Y27" s="127">
        <v>0</v>
      </c>
      <c r="Z27" s="127">
        <v>0</v>
      </c>
      <c r="AA27" s="127">
        <v>0</v>
      </c>
      <c r="AB27" s="127"/>
      <c r="AC27" s="127">
        <v>0</v>
      </c>
      <c r="AD27" s="127">
        <v>0</v>
      </c>
      <c r="AE27" s="127">
        <v>0</v>
      </c>
      <c r="AF27" s="128">
        <v>0</v>
      </c>
      <c r="AG27" s="129">
        <v>0</v>
      </c>
      <c r="AH27" s="129">
        <v>0</v>
      </c>
      <c r="AI27" s="129">
        <v>0</v>
      </c>
      <c r="AJ27" s="129">
        <v>0</v>
      </c>
      <c r="AK27" s="134">
        <f t="shared" si="5"/>
        <v>0</v>
      </c>
      <c r="AL27" s="134">
        <f t="shared" si="0"/>
        <v>0</v>
      </c>
      <c r="AM27" s="134">
        <f t="shared" si="0"/>
        <v>0</v>
      </c>
      <c r="AN27" s="134">
        <v>2130000</v>
      </c>
      <c r="AO27" s="135">
        <f t="shared" si="6"/>
        <v>2130000</v>
      </c>
      <c r="AP27" s="136">
        <f t="shared" si="7"/>
        <v>1770000</v>
      </c>
      <c r="AQ27" s="112" t="s">
        <v>124</v>
      </c>
      <c r="AR27" s="9"/>
      <c r="AS27" s="9"/>
      <c r="AT27" s="9"/>
      <c r="AU27" s="9"/>
      <c r="AV27" s="9"/>
    </row>
    <row r="28" spans="1:48" ht="60.75" customHeight="1">
      <c r="A28" s="828"/>
      <c r="B28" s="842" t="s">
        <v>60</v>
      </c>
      <c r="C28" s="865">
        <v>22</v>
      </c>
      <c r="D28" s="114" t="s">
        <v>61</v>
      </c>
      <c r="E28" s="113">
        <v>1</v>
      </c>
      <c r="F28" s="113"/>
      <c r="G28" s="113" t="s">
        <v>71</v>
      </c>
      <c r="H28" s="144"/>
      <c r="I28" s="113"/>
      <c r="J28" s="113"/>
      <c r="K28" s="113"/>
      <c r="L28" s="113"/>
      <c r="M28" s="113"/>
      <c r="N28" s="145">
        <v>0</v>
      </c>
      <c r="O28" s="145">
        <v>0</v>
      </c>
      <c r="P28" s="145"/>
      <c r="Q28" s="164" t="s">
        <v>138</v>
      </c>
      <c r="R28" s="154"/>
      <c r="S28" s="154"/>
      <c r="T28" s="154"/>
      <c r="U28" s="154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55"/>
      <c r="AH28" s="155"/>
      <c r="AI28" s="155"/>
      <c r="AJ28" s="155"/>
      <c r="AK28" s="115">
        <f>R28*Y28</f>
        <v>0</v>
      </c>
      <c r="AL28" s="115">
        <f t="shared" si="0"/>
        <v>0</v>
      </c>
      <c r="AM28" s="115">
        <f t="shared" si="0"/>
        <v>0</v>
      </c>
      <c r="AN28" s="115">
        <f t="shared" si="0"/>
        <v>0</v>
      </c>
      <c r="AO28" s="105">
        <f>AK28+AL28+AM28+AN28</f>
        <v>0</v>
      </c>
      <c r="AP28" s="123">
        <v>0</v>
      </c>
      <c r="AQ28" s="100"/>
      <c r="AR28" s="11"/>
      <c r="AS28" s="11"/>
      <c r="AT28" s="11"/>
      <c r="AU28" s="11"/>
      <c r="AV28" s="11"/>
    </row>
    <row r="29" spans="1:48" ht="60.75" customHeight="1">
      <c r="A29" s="829"/>
      <c r="B29" s="843"/>
      <c r="C29" s="843"/>
      <c r="D29" s="114" t="s">
        <v>62</v>
      </c>
      <c r="E29" s="113">
        <v>1</v>
      </c>
      <c r="F29" s="113"/>
      <c r="G29" s="113" t="s">
        <v>72</v>
      </c>
      <c r="H29" s="144"/>
      <c r="I29" s="113"/>
      <c r="J29" s="113"/>
      <c r="K29" s="113"/>
      <c r="L29" s="113"/>
      <c r="M29" s="113"/>
      <c r="N29" s="145">
        <v>1531354</v>
      </c>
      <c r="O29" s="145">
        <v>10109000</v>
      </c>
      <c r="P29" s="145"/>
      <c r="Q29" s="164">
        <v>11640354</v>
      </c>
      <c r="R29" s="154"/>
      <c r="S29" s="154"/>
      <c r="T29" s="154"/>
      <c r="U29" s="154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55"/>
      <c r="AH29" s="155"/>
      <c r="AI29" s="155"/>
      <c r="AJ29" s="155"/>
      <c r="AK29" s="115"/>
      <c r="AL29" s="115"/>
      <c r="AM29" s="115"/>
      <c r="AN29" s="115"/>
      <c r="AO29" s="105"/>
      <c r="AP29" s="123">
        <v>8256292</v>
      </c>
      <c r="AQ29" s="100"/>
      <c r="AR29" s="11"/>
      <c r="AS29" s="11"/>
      <c r="AT29" s="11"/>
      <c r="AU29" s="11"/>
      <c r="AV29" s="11"/>
    </row>
    <row r="30" spans="1:48" ht="60.75" customHeight="1">
      <c r="A30" s="829"/>
      <c r="B30" s="843"/>
      <c r="C30" s="843"/>
      <c r="D30" s="114" t="s">
        <v>63</v>
      </c>
      <c r="E30" s="113">
        <v>1</v>
      </c>
      <c r="F30" s="113"/>
      <c r="G30" s="113" t="s">
        <v>66</v>
      </c>
      <c r="H30" s="144"/>
      <c r="I30" s="113"/>
      <c r="J30" s="113"/>
      <c r="K30" s="113"/>
      <c r="L30" s="113"/>
      <c r="M30" s="113"/>
      <c r="N30" s="145">
        <v>1130450</v>
      </c>
      <c r="O30" s="145">
        <v>2745000</v>
      </c>
      <c r="P30" s="145"/>
      <c r="Q30" s="164">
        <v>3875450</v>
      </c>
      <c r="R30" s="154"/>
      <c r="S30" s="154"/>
      <c r="T30" s="154"/>
      <c r="U30" s="154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55"/>
      <c r="AH30" s="155"/>
      <c r="AI30" s="155"/>
      <c r="AJ30" s="155"/>
      <c r="AK30" s="115"/>
      <c r="AL30" s="115"/>
      <c r="AM30" s="115"/>
      <c r="AN30" s="115"/>
      <c r="AO30" s="105"/>
      <c r="AP30" s="123">
        <v>1906550</v>
      </c>
      <c r="AQ30" s="100"/>
      <c r="AR30" s="11"/>
      <c r="AS30" s="11"/>
      <c r="AT30" s="11"/>
      <c r="AU30" s="11"/>
      <c r="AV30" s="11"/>
    </row>
    <row r="31" spans="1:48" ht="60.75" customHeight="1">
      <c r="A31" s="829"/>
      <c r="B31" s="843"/>
      <c r="C31" s="843"/>
      <c r="D31" s="114" t="s">
        <v>67</v>
      </c>
      <c r="E31" s="113">
        <v>1</v>
      </c>
      <c r="F31" s="113"/>
      <c r="G31" s="113" t="s">
        <v>70</v>
      </c>
      <c r="H31" s="144"/>
      <c r="I31" s="113"/>
      <c r="J31" s="113"/>
      <c r="K31" s="113"/>
      <c r="L31" s="113"/>
      <c r="M31" s="113"/>
      <c r="N31" s="145">
        <v>4100805</v>
      </c>
      <c r="O31" s="145">
        <v>2196700</v>
      </c>
      <c r="P31" s="145"/>
      <c r="Q31" s="164">
        <v>6297505</v>
      </c>
      <c r="R31" s="154"/>
      <c r="S31" s="154"/>
      <c r="T31" s="154"/>
      <c r="U31" s="154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55"/>
      <c r="AH31" s="155"/>
      <c r="AI31" s="155"/>
      <c r="AJ31" s="155"/>
      <c r="AK31" s="115"/>
      <c r="AL31" s="115"/>
      <c r="AM31" s="115"/>
      <c r="AN31" s="115"/>
      <c r="AO31" s="105"/>
      <c r="AP31" s="123">
        <v>-5806200</v>
      </c>
      <c r="AQ31" s="100"/>
      <c r="AR31" s="11"/>
      <c r="AS31" s="11"/>
      <c r="AT31" s="11"/>
      <c r="AU31" s="11"/>
      <c r="AV31" s="11"/>
    </row>
    <row r="32" spans="1:48" s="1" customFormat="1" ht="60.75" customHeight="1">
      <c r="A32" s="829"/>
      <c r="B32" s="843"/>
      <c r="C32" s="843"/>
      <c r="D32" s="114" t="s">
        <v>64</v>
      </c>
      <c r="E32" s="113">
        <v>1</v>
      </c>
      <c r="F32" s="113"/>
      <c r="G32" s="113" t="s">
        <v>69</v>
      </c>
      <c r="H32" s="144"/>
      <c r="I32" s="113"/>
      <c r="J32" s="113"/>
      <c r="K32" s="113"/>
      <c r="L32" s="113"/>
      <c r="M32" s="113"/>
      <c r="N32" s="145">
        <v>659185</v>
      </c>
      <c r="O32" s="145">
        <v>1444000</v>
      </c>
      <c r="P32" s="145"/>
      <c r="Q32" s="164">
        <v>2103185</v>
      </c>
      <c r="R32" s="154"/>
      <c r="S32" s="154"/>
      <c r="T32" s="154"/>
      <c r="U32" s="154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55"/>
      <c r="AH32" s="155"/>
      <c r="AI32" s="155"/>
      <c r="AJ32" s="155"/>
      <c r="AK32" s="115">
        <f t="shared" ref="AK32:AN33" si="8">R32*Y32</f>
        <v>0</v>
      </c>
      <c r="AL32" s="115">
        <f t="shared" si="8"/>
        <v>0</v>
      </c>
      <c r="AM32" s="115">
        <f t="shared" si="8"/>
        <v>0</v>
      </c>
      <c r="AN32" s="115">
        <f t="shared" si="8"/>
        <v>0</v>
      </c>
      <c r="AO32" s="105">
        <f t="shared" ref="AO32:AO33" si="9">AK32+AL32+AM32+AN32</f>
        <v>0</v>
      </c>
      <c r="AP32" s="123">
        <v>2880630</v>
      </c>
      <c r="AQ32" s="100"/>
      <c r="AR32" s="9"/>
      <c r="AS32" s="9"/>
      <c r="AT32" s="9"/>
      <c r="AU32" s="9"/>
      <c r="AV32" s="9"/>
    </row>
    <row r="33" spans="1:48" s="1" customFormat="1" ht="60.75" customHeight="1">
      <c r="A33" s="829"/>
      <c r="B33" s="843"/>
      <c r="C33" s="843"/>
      <c r="D33" s="113" t="s">
        <v>64</v>
      </c>
      <c r="E33" s="113">
        <v>1</v>
      </c>
      <c r="F33" s="113"/>
      <c r="G33" s="113" t="s">
        <v>69</v>
      </c>
      <c r="H33" s="144"/>
      <c r="I33" s="113"/>
      <c r="J33" s="113"/>
      <c r="K33" s="113"/>
      <c r="L33" s="113"/>
      <c r="M33" s="113"/>
      <c r="N33" s="145">
        <v>438400</v>
      </c>
      <c r="O33" s="145">
        <v>2373000</v>
      </c>
      <c r="P33" s="145"/>
      <c r="Q33" s="164">
        <v>2811400</v>
      </c>
      <c r="R33" s="154"/>
      <c r="S33" s="154"/>
      <c r="T33" s="154"/>
      <c r="U33" s="154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55"/>
      <c r="AH33" s="155"/>
      <c r="AI33" s="155"/>
      <c r="AJ33" s="155"/>
      <c r="AK33" s="115">
        <f t="shared" si="8"/>
        <v>0</v>
      </c>
      <c r="AL33" s="115">
        <f t="shared" si="8"/>
        <v>0</v>
      </c>
      <c r="AM33" s="115">
        <f t="shared" si="8"/>
        <v>0</v>
      </c>
      <c r="AN33" s="115">
        <f t="shared" si="8"/>
        <v>0</v>
      </c>
      <c r="AO33" s="105">
        <f t="shared" si="9"/>
        <v>0</v>
      </c>
      <c r="AP33" s="165">
        <v>3650197</v>
      </c>
      <c r="AQ33" s="100"/>
      <c r="AR33" s="9"/>
      <c r="AS33" s="9"/>
      <c r="AT33" s="9"/>
      <c r="AU33" s="9"/>
      <c r="AV33" s="9"/>
    </row>
    <row r="34" spans="1:48" s="1" customFormat="1" ht="60.75" customHeight="1" thickBot="1">
      <c r="A34" s="830"/>
      <c r="B34" s="844"/>
      <c r="C34" s="866"/>
      <c r="D34" s="113" t="s">
        <v>102</v>
      </c>
      <c r="E34" s="113">
        <v>1</v>
      </c>
      <c r="F34" s="113"/>
      <c r="G34" s="113" t="s">
        <v>68</v>
      </c>
      <c r="H34" s="144"/>
      <c r="I34" s="113"/>
      <c r="J34" s="113"/>
      <c r="K34" s="113"/>
      <c r="L34" s="113"/>
      <c r="M34" s="113"/>
      <c r="N34" s="145">
        <v>961353</v>
      </c>
      <c r="O34" s="145">
        <v>1222000</v>
      </c>
      <c r="P34" s="145"/>
      <c r="Q34" s="164">
        <v>2183353</v>
      </c>
      <c r="R34" s="154"/>
      <c r="S34" s="154"/>
      <c r="T34" s="154"/>
      <c r="U34" s="154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55"/>
      <c r="AH34" s="155"/>
      <c r="AI34" s="155"/>
      <c r="AJ34" s="155"/>
      <c r="AK34" s="115"/>
      <c r="AL34" s="115"/>
      <c r="AM34" s="115"/>
      <c r="AN34" s="115"/>
      <c r="AO34" s="105"/>
      <c r="AP34" s="165">
        <v>1662394</v>
      </c>
      <c r="AQ34" s="100"/>
      <c r="AR34" s="9"/>
      <c r="AS34" s="9"/>
      <c r="AT34" s="9"/>
      <c r="AU34" s="9"/>
      <c r="AV34" s="9"/>
    </row>
    <row r="35" spans="1:48" s="1" customFormat="1" ht="60.75" customHeight="1">
      <c r="A35" s="831"/>
      <c r="B35" s="837" t="s">
        <v>137</v>
      </c>
      <c r="C35" s="865">
        <v>34</v>
      </c>
      <c r="D35" s="103" t="s">
        <v>103</v>
      </c>
      <c r="E35" s="58">
        <v>1</v>
      </c>
      <c r="F35" s="103" t="s">
        <v>104</v>
      </c>
      <c r="G35" s="103" t="s">
        <v>105</v>
      </c>
      <c r="H35" s="65" t="s">
        <v>106</v>
      </c>
      <c r="I35" s="58"/>
      <c r="J35" s="58">
        <v>1</v>
      </c>
      <c r="K35" s="58"/>
      <c r="L35" s="103" t="s">
        <v>107</v>
      </c>
      <c r="M35" s="58"/>
      <c r="N35" s="60">
        <f>230000+345000+460000</f>
        <v>1035000</v>
      </c>
      <c r="O35" s="60">
        <v>2570400</v>
      </c>
      <c r="P35" s="60">
        <v>873048</v>
      </c>
      <c r="Q35" s="61">
        <f t="shared" ref="Q35:Q38" si="10">N35+O35+P35</f>
        <v>4478448</v>
      </c>
      <c r="R35" s="62"/>
      <c r="S35" s="62"/>
      <c r="T35" s="62">
        <v>15000</v>
      </c>
      <c r="U35" s="62">
        <v>10000</v>
      </c>
      <c r="V35" s="58"/>
      <c r="W35" s="58">
        <v>0</v>
      </c>
      <c r="X35" s="171">
        <v>0.01</v>
      </c>
      <c r="Y35" s="58">
        <v>0</v>
      </c>
      <c r="Z35" s="58">
        <v>0</v>
      </c>
      <c r="AA35" s="58">
        <v>20</v>
      </c>
      <c r="AB35" s="58">
        <v>424</v>
      </c>
      <c r="AC35" s="58">
        <v>0</v>
      </c>
      <c r="AD35" s="58">
        <v>0</v>
      </c>
      <c r="AE35" s="58">
        <v>0</v>
      </c>
      <c r="AF35" s="58">
        <v>0</v>
      </c>
      <c r="AG35" s="63">
        <v>0</v>
      </c>
      <c r="AH35" s="63">
        <v>0</v>
      </c>
      <c r="AI35" s="170">
        <v>0</v>
      </c>
      <c r="AJ35" s="63">
        <v>0</v>
      </c>
      <c r="AK35" s="64">
        <f>R35*Y35</f>
        <v>0</v>
      </c>
      <c r="AL35" s="64">
        <f t="shared" ref="AL35:AN45" si="11">S35*Z35</f>
        <v>0</v>
      </c>
      <c r="AM35" s="64">
        <v>0</v>
      </c>
      <c r="AN35" s="64">
        <v>0</v>
      </c>
      <c r="AO35" s="105">
        <v>0</v>
      </c>
      <c r="AP35" s="106">
        <f t="shared" ref="AP35:AP45" si="12">AO35-Q35</f>
        <v>-4478448</v>
      </c>
      <c r="AQ35" s="103" t="s">
        <v>140</v>
      </c>
      <c r="AR35" s="9"/>
      <c r="AS35" s="9"/>
      <c r="AT35" s="9"/>
      <c r="AU35" s="9"/>
      <c r="AV35" s="9"/>
    </row>
    <row r="36" spans="1:48" s="1" customFormat="1" ht="60.75" customHeight="1">
      <c r="A36" s="831"/>
      <c r="B36" s="838"/>
      <c r="C36" s="843"/>
      <c r="D36" s="103" t="s">
        <v>108</v>
      </c>
      <c r="E36" s="58">
        <v>1</v>
      </c>
      <c r="F36" s="103" t="s">
        <v>109</v>
      </c>
      <c r="G36" s="103" t="s">
        <v>110</v>
      </c>
      <c r="H36" s="65" t="s">
        <v>106</v>
      </c>
      <c r="I36" s="58"/>
      <c r="J36" s="58">
        <v>1</v>
      </c>
      <c r="K36" s="58"/>
      <c r="L36" s="103" t="s">
        <v>107</v>
      </c>
      <c r="M36" s="58"/>
      <c r="N36" s="60">
        <v>0</v>
      </c>
      <c r="O36" s="60">
        <v>1071000</v>
      </c>
      <c r="P36" s="60">
        <v>0</v>
      </c>
      <c r="Q36" s="61">
        <f t="shared" si="10"/>
        <v>1071000</v>
      </c>
      <c r="R36" s="62"/>
      <c r="S36" s="62"/>
      <c r="T36" s="62">
        <v>20000</v>
      </c>
      <c r="U36" s="62">
        <v>10000</v>
      </c>
      <c r="V36" s="58"/>
      <c r="W36" s="58">
        <v>0</v>
      </c>
      <c r="X36" s="172">
        <v>0</v>
      </c>
      <c r="Y36" s="58">
        <v>0</v>
      </c>
      <c r="Z36" s="58">
        <v>0</v>
      </c>
      <c r="AA36" s="58">
        <v>20</v>
      </c>
      <c r="AB36" s="58">
        <v>50</v>
      </c>
      <c r="AC36" s="58">
        <v>0</v>
      </c>
      <c r="AD36" s="58">
        <v>0</v>
      </c>
      <c r="AE36" s="58">
        <v>0</v>
      </c>
      <c r="AF36" s="58">
        <v>0</v>
      </c>
      <c r="AG36" s="63">
        <v>0</v>
      </c>
      <c r="AH36" s="63">
        <v>0</v>
      </c>
      <c r="AI36" s="63">
        <v>0</v>
      </c>
      <c r="AJ36" s="63">
        <v>0</v>
      </c>
      <c r="AK36" s="64">
        <f>R36*Y36</f>
        <v>0</v>
      </c>
      <c r="AL36" s="64">
        <f t="shared" si="11"/>
        <v>0</v>
      </c>
      <c r="AM36" s="64">
        <v>0</v>
      </c>
      <c r="AN36" s="64">
        <v>0</v>
      </c>
      <c r="AO36" s="105">
        <v>0</v>
      </c>
      <c r="AP36" s="106">
        <f t="shared" si="12"/>
        <v>-1071000</v>
      </c>
      <c r="AQ36" s="103" t="s">
        <v>141</v>
      </c>
      <c r="AR36" s="9"/>
      <c r="AS36" s="9"/>
      <c r="AT36" s="9"/>
      <c r="AU36" s="9"/>
      <c r="AV36" s="9"/>
    </row>
    <row r="37" spans="1:48" s="1" customFormat="1" ht="60.75" customHeight="1">
      <c r="A37" s="831"/>
      <c r="B37" s="838"/>
      <c r="C37" s="843"/>
      <c r="D37" s="173" t="s">
        <v>111</v>
      </c>
      <c r="E37" s="174">
        <v>1</v>
      </c>
      <c r="F37" s="175" t="s">
        <v>112</v>
      </c>
      <c r="G37" s="173" t="s">
        <v>111</v>
      </c>
      <c r="H37" s="65" t="s">
        <v>106</v>
      </c>
      <c r="I37" s="174"/>
      <c r="J37" s="174"/>
      <c r="K37" s="174"/>
      <c r="L37" s="103" t="s">
        <v>107</v>
      </c>
      <c r="M37" s="174"/>
      <c r="N37" s="130">
        <f>150000+225000+300000</f>
        <v>675000</v>
      </c>
      <c r="O37" s="130">
        <v>1466760</v>
      </c>
      <c r="P37" s="130">
        <v>0</v>
      </c>
      <c r="Q37" s="61">
        <f t="shared" si="10"/>
        <v>2141760</v>
      </c>
      <c r="R37" s="131"/>
      <c r="S37" s="131"/>
      <c r="T37" s="131"/>
      <c r="U37" s="131">
        <v>4000</v>
      </c>
      <c r="V37" s="174"/>
      <c r="W37" s="174">
        <v>0</v>
      </c>
      <c r="X37" s="174">
        <v>0</v>
      </c>
      <c r="Y37" s="174">
        <v>0</v>
      </c>
      <c r="Z37" s="174">
        <v>0</v>
      </c>
      <c r="AA37" s="174">
        <v>20</v>
      </c>
      <c r="AB37" s="174">
        <v>0</v>
      </c>
      <c r="AC37" s="174">
        <v>0</v>
      </c>
      <c r="AD37" s="174">
        <v>0</v>
      </c>
      <c r="AE37" s="174">
        <v>0</v>
      </c>
      <c r="AF37" s="174">
        <v>0</v>
      </c>
      <c r="AG37" s="132">
        <v>0</v>
      </c>
      <c r="AH37" s="132">
        <v>0</v>
      </c>
      <c r="AI37" s="132">
        <v>0</v>
      </c>
      <c r="AJ37" s="132">
        <v>0</v>
      </c>
      <c r="AK37" s="64">
        <f>R37*Y37</f>
        <v>0</v>
      </c>
      <c r="AL37" s="64">
        <f t="shared" si="11"/>
        <v>0</v>
      </c>
      <c r="AM37" s="64">
        <v>0</v>
      </c>
      <c r="AN37" s="64">
        <f t="shared" si="11"/>
        <v>0</v>
      </c>
      <c r="AO37" s="105">
        <f>AK37+AL37+AM37+AN37</f>
        <v>0</v>
      </c>
      <c r="AP37" s="106">
        <f t="shared" si="12"/>
        <v>-2141760</v>
      </c>
      <c r="AQ37" s="103" t="s">
        <v>142</v>
      </c>
      <c r="AR37" s="9"/>
      <c r="AS37" s="9"/>
      <c r="AT37" s="9"/>
      <c r="AU37" s="9"/>
      <c r="AV37" s="9"/>
    </row>
    <row r="38" spans="1:48" s="1" customFormat="1" ht="60.75" customHeight="1" thickBot="1">
      <c r="A38" s="831"/>
      <c r="B38" s="839"/>
      <c r="C38" s="866"/>
      <c r="D38" s="103" t="s">
        <v>113</v>
      </c>
      <c r="E38" s="58">
        <v>1</v>
      </c>
      <c r="F38" s="103" t="s">
        <v>114</v>
      </c>
      <c r="G38" s="103" t="s">
        <v>115</v>
      </c>
      <c r="H38" s="143" t="s">
        <v>106</v>
      </c>
      <c r="I38" s="174"/>
      <c r="J38" s="174">
        <v>1</v>
      </c>
      <c r="K38" s="174"/>
      <c r="L38" s="175" t="s">
        <v>107</v>
      </c>
      <c r="M38" s="174"/>
      <c r="N38" s="130">
        <f>180000+180000+360000</f>
        <v>720000</v>
      </c>
      <c r="O38" s="130">
        <v>30000</v>
      </c>
      <c r="P38" s="130">
        <v>192500</v>
      </c>
      <c r="Q38" s="166">
        <f t="shared" si="10"/>
        <v>942500</v>
      </c>
      <c r="R38" s="131">
        <v>0</v>
      </c>
      <c r="S38" s="131">
        <v>0</v>
      </c>
      <c r="T38" s="131">
        <v>0</v>
      </c>
      <c r="U38" s="131">
        <v>0</v>
      </c>
      <c r="V38" s="174"/>
      <c r="W38" s="174">
        <v>0</v>
      </c>
      <c r="X38" s="174">
        <v>0</v>
      </c>
      <c r="Y38" s="174">
        <v>0</v>
      </c>
      <c r="Z38" s="174">
        <v>0</v>
      </c>
      <c r="AA38" s="174">
        <v>0</v>
      </c>
      <c r="AB38" s="174">
        <v>0</v>
      </c>
      <c r="AC38" s="174">
        <v>0</v>
      </c>
      <c r="AD38" s="174">
        <v>0</v>
      </c>
      <c r="AE38" s="174">
        <v>0</v>
      </c>
      <c r="AF38" s="174">
        <v>0</v>
      </c>
      <c r="AG38" s="132">
        <v>0</v>
      </c>
      <c r="AH38" s="132">
        <v>0</v>
      </c>
      <c r="AI38" s="132">
        <v>0</v>
      </c>
      <c r="AJ38" s="132">
        <v>0</v>
      </c>
      <c r="AK38" s="137">
        <f>R38*Y38</f>
        <v>0</v>
      </c>
      <c r="AL38" s="137">
        <f t="shared" si="11"/>
        <v>0</v>
      </c>
      <c r="AM38" s="137">
        <f t="shared" si="11"/>
        <v>0</v>
      </c>
      <c r="AN38" s="137">
        <f t="shared" si="11"/>
        <v>0</v>
      </c>
      <c r="AO38" s="167">
        <f>AK38+AL38+AM38+AN38</f>
        <v>0</v>
      </c>
      <c r="AP38" s="168">
        <f t="shared" si="12"/>
        <v>-942500</v>
      </c>
      <c r="AQ38" s="140"/>
      <c r="AR38" s="9"/>
      <c r="AS38" s="9"/>
      <c r="AT38" s="9"/>
      <c r="AU38" s="9"/>
      <c r="AV38" s="9"/>
    </row>
    <row r="39" spans="1:48" s="1" customFormat="1" ht="60.75" customHeight="1" thickBot="1">
      <c r="A39" s="109"/>
      <c r="B39" s="837" t="s">
        <v>125</v>
      </c>
      <c r="C39" s="867">
        <v>35</v>
      </c>
      <c r="D39" s="150" t="s">
        <v>62</v>
      </c>
      <c r="E39" s="176">
        <v>1</v>
      </c>
      <c r="F39" s="177">
        <v>44699</v>
      </c>
      <c r="G39" s="157" t="s">
        <v>126</v>
      </c>
      <c r="H39" s="65"/>
      <c r="I39" s="58"/>
      <c r="J39" s="151">
        <v>1</v>
      </c>
      <c r="K39" s="152"/>
      <c r="L39" s="178" t="s">
        <v>143</v>
      </c>
      <c r="M39" s="103" t="s">
        <v>144</v>
      </c>
      <c r="N39" s="60">
        <v>367600</v>
      </c>
      <c r="O39" s="153">
        <v>2444400</v>
      </c>
      <c r="P39" s="60">
        <v>60000</v>
      </c>
      <c r="Q39" s="133">
        <f>SUM(N39:P39)</f>
        <v>2872000</v>
      </c>
      <c r="R39" s="62">
        <v>9</v>
      </c>
      <c r="S39" s="62">
        <v>485</v>
      </c>
      <c r="T39" s="62">
        <f>SUM(R39*S39)</f>
        <v>4365</v>
      </c>
      <c r="U39" s="62">
        <v>15000</v>
      </c>
      <c r="V39" s="58">
        <v>77756</v>
      </c>
      <c r="W39" s="58"/>
      <c r="X39" s="58">
        <f>SUM(W39*100/V39)</f>
        <v>0</v>
      </c>
      <c r="Y39" s="58"/>
      <c r="Z39" s="58"/>
      <c r="AA39" s="58"/>
      <c r="AB39" s="58">
        <f>SUM(O39/T39)</f>
        <v>560</v>
      </c>
      <c r="AC39" s="58"/>
      <c r="AD39" s="58"/>
      <c r="AE39" s="58"/>
      <c r="AF39" s="58"/>
      <c r="AG39" s="63"/>
      <c r="AH39" s="63"/>
      <c r="AI39" s="63"/>
      <c r="AJ39" s="63"/>
      <c r="AK39" s="134">
        <f t="shared" ref="AK39:AM45" si="13">R39*Y39</f>
        <v>0</v>
      </c>
      <c r="AL39" s="134">
        <f t="shared" si="13"/>
        <v>0</v>
      </c>
      <c r="AM39" s="64">
        <f t="shared" ref="AM39" si="14">U39*AA39</f>
        <v>0</v>
      </c>
      <c r="AN39" s="134">
        <f t="shared" si="11"/>
        <v>8400000</v>
      </c>
      <c r="AO39" s="135">
        <f t="shared" ref="AO39:AO45" si="15">AK39+AL39+AM39+AN39</f>
        <v>8400000</v>
      </c>
      <c r="AP39" s="136">
        <f t="shared" si="12"/>
        <v>5528000</v>
      </c>
      <c r="AQ39" s="156"/>
      <c r="AR39" s="9"/>
      <c r="AS39" s="9"/>
      <c r="AT39" s="9"/>
      <c r="AU39" s="9"/>
      <c r="AV39" s="9"/>
    </row>
    <row r="40" spans="1:48" s="1" customFormat="1" ht="60.75" customHeight="1" thickBot="1">
      <c r="A40" s="109"/>
      <c r="B40" s="838"/>
      <c r="C40" s="838"/>
      <c r="D40" s="150" t="s">
        <v>62</v>
      </c>
      <c r="E40" s="176">
        <v>1</v>
      </c>
      <c r="F40" s="177" t="s">
        <v>145</v>
      </c>
      <c r="G40" s="179" t="s">
        <v>146</v>
      </c>
      <c r="H40" s="65" t="s">
        <v>76</v>
      </c>
      <c r="I40" s="58"/>
      <c r="J40" s="151">
        <v>1</v>
      </c>
      <c r="K40" s="152"/>
      <c r="L40" s="180" t="s">
        <v>147</v>
      </c>
      <c r="M40" s="103" t="s">
        <v>148</v>
      </c>
      <c r="N40" s="60">
        <v>271950</v>
      </c>
      <c r="O40" s="153">
        <v>1564125</v>
      </c>
      <c r="P40" s="60">
        <v>43040</v>
      </c>
      <c r="Q40" s="133">
        <f t="shared" ref="Q40:Q41" si="16">SUM(N40:P40)</f>
        <v>1879115</v>
      </c>
      <c r="R40" s="62">
        <v>7.5</v>
      </c>
      <c r="S40" s="62">
        <v>485</v>
      </c>
      <c r="T40" s="62">
        <f t="shared" ref="T40:T41" si="17">SUM(R40*S40)</f>
        <v>3637.5</v>
      </c>
      <c r="U40" s="62">
        <v>15000</v>
      </c>
      <c r="V40" s="58"/>
      <c r="W40" s="58"/>
      <c r="X40" s="58" t="e">
        <f t="shared" ref="X40:X41" si="18">SUM(W40*100/V40)</f>
        <v>#DIV/0!</v>
      </c>
      <c r="Y40" s="58"/>
      <c r="Z40" s="58"/>
      <c r="AA40" s="58"/>
      <c r="AB40" s="58">
        <f>SUM(O40/T40)</f>
        <v>430</v>
      </c>
      <c r="AC40" s="58"/>
      <c r="AD40" s="58"/>
      <c r="AE40" s="58"/>
      <c r="AF40" s="58"/>
      <c r="AG40" s="63"/>
      <c r="AH40" s="63"/>
      <c r="AI40" s="63"/>
      <c r="AJ40" s="63"/>
      <c r="AK40" s="134"/>
      <c r="AL40" s="134"/>
      <c r="AM40" s="64"/>
      <c r="AN40" s="134">
        <f t="shared" si="11"/>
        <v>6450000</v>
      </c>
      <c r="AO40" s="135">
        <f t="shared" si="15"/>
        <v>6450000</v>
      </c>
      <c r="AP40" s="136">
        <f t="shared" si="12"/>
        <v>4570885</v>
      </c>
      <c r="AQ40" s="156"/>
      <c r="AR40" s="8"/>
      <c r="AS40" s="8"/>
      <c r="AT40" s="8"/>
      <c r="AU40" s="8"/>
      <c r="AV40" s="9"/>
    </row>
    <row r="41" spans="1:48" s="1" customFormat="1" ht="60.75" customHeight="1" thickBot="1">
      <c r="A41" s="109"/>
      <c r="B41" s="838"/>
      <c r="C41" s="838"/>
      <c r="D41" s="150" t="s">
        <v>62</v>
      </c>
      <c r="E41" s="176">
        <v>1</v>
      </c>
      <c r="F41" s="177" t="s">
        <v>145</v>
      </c>
      <c r="G41" s="179" t="s">
        <v>146</v>
      </c>
      <c r="H41" s="65" t="s">
        <v>76</v>
      </c>
      <c r="I41" s="58"/>
      <c r="J41" s="151">
        <v>1</v>
      </c>
      <c r="K41" s="152"/>
      <c r="L41" s="180" t="s">
        <v>147</v>
      </c>
      <c r="M41" s="103" t="s">
        <v>149</v>
      </c>
      <c r="N41" s="60">
        <v>129000</v>
      </c>
      <c r="O41" s="153">
        <v>1455000</v>
      </c>
      <c r="P41" s="60">
        <v>12790</v>
      </c>
      <c r="Q41" s="133">
        <f t="shared" si="16"/>
        <v>1596790</v>
      </c>
      <c r="R41" s="62">
        <v>7.5</v>
      </c>
      <c r="S41" s="62">
        <v>485</v>
      </c>
      <c r="T41" s="62">
        <f t="shared" si="17"/>
        <v>3637.5</v>
      </c>
      <c r="U41" s="62">
        <v>15000</v>
      </c>
      <c r="V41" s="58"/>
      <c r="W41" s="58"/>
      <c r="X41" s="58" t="e">
        <f t="shared" si="18"/>
        <v>#DIV/0!</v>
      </c>
      <c r="Y41" s="58"/>
      <c r="Z41" s="58"/>
      <c r="AA41" s="58"/>
      <c r="AB41" s="58">
        <f t="shared" ref="AB41" si="19">SUM(O41/T41)</f>
        <v>400</v>
      </c>
      <c r="AC41" s="58"/>
      <c r="AD41" s="58"/>
      <c r="AE41" s="58"/>
      <c r="AF41" s="58"/>
      <c r="AG41" s="63"/>
      <c r="AH41" s="63"/>
      <c r="AI41" s="63"/>
      <c r="AJ41" s="63"/>
      <c r="AK41" s="134"/>
      <c r="AL41" s="134"/>
      <c r="AM41" s="64"/>
      <c r="AN41" s="134">
        <f t="shared" si="11"/>
        <v>6000000</v>
      </c>
      <c r="AO41" s="135">
        <f t="shared" si="15"/>
        <v>6000000</v>
      </c>
      <c r="AP41" s="136">
        <f t="shared" si="12"/>
        <v>4403210</v>
      </c>
      <c r="AQ41" s="156"/>
      <c r="AR41" s="9"/>
      <c r="AS41" s="9"/>
      <c r="AT41" s="9"/>
      <c r="AU41" s="9"/>
      <c r="AV41" s="9"/>
    </row>
    <row r="42" spans="1:48" s="1" customFormat="1" ht="60.75" customHeight="1" thickBot="1">
      <c r="A42" s="109"/>
      <c r="B42" s="838"/>
      <c r="C42" s="838"/>
      <c r="D42" s="146" t="s">
        <v>127</v>
      </c>
      <c r="E42" s="147">
        <v>1</v>
      </c>
      <c r="F42" s="148">
        <v>44666</v>
      </c>
      <c r="G42" s="158" t="s">
        <v>128</v>
      </c>
      <c r="H42" s="144"/>
      <c r="I42" s="147">
        <v>1</v>
      </c>
      <c r="J42" s="149"/>
      <c r="K42" s="113"/>
      <c r="L42" s="159" t="s">
        <v>135</v>
      </c>
      <c r="M42" s="113"/>
      <c r="N42" s="60">
        <v>0</v>
      </c>
      <c r="O42" s="160">
        <v>0</v>
      </c>
      <c r="P42" s="60">
        <v>0</v>
      </c>
      <c r="Q42" s="133">
        <f t="shared" ref="Q42:Q45" si="20">N42+O42+P42</f>
        <v>0</v>
      </c>
      <c r="R42" s="154"/>
      <c r="S42" s="154"/>
      <c r="T42" s="62"/>
      <c r="U42" s="62"/>
      <c r="V42" s="58"/>
      <c r="W42" s="113"/>
      <c r="X42" s="113"/>
      <c r="Y42" s="113"/>
      <c r="Z42" s="113"/>
      <c r="AA42" s="113"/>
      <c r="AB42" s="58"/>
      <c r="AC42" s="113"/>
      <c r="AD42" s="113"/>
      <c r="AE42" s="113"/>
      <c r="AF42" s="113"/>
      <c r="AG42" s="155"/>
      <c r="AH42" s="155"/>
      <c r="AI42" s="155"/>
      <c r="AJ42" s="155"/>
      <c r="AK42" s="134">
        <f t="shared" si="13"/>
        <v>0</v>
      </c>
      <c r="AL42" s="134">
        <f t="shared" si="13"/>
        <v>0</v>
      </c>
      <c r="AM42" s="115"/>
      <c r="AN42" s="134">
        <v>150000</v>
      </c>
      <c r="AO42" s="135">
        <f t="shared" si="15"/>
        <v>150000</v>
      </c>
      <c r="AP42" s="136">
        <f t="shared" si="12"/>
        <v>150000</v>
      </c>
      <c r="AQ42" s="161" t="s">
        <v>136</v>
      </c>
      <c r="AR42" s="9"/>
      <c r="AS42" s="9"/>
      <c r="AT42" s="9"/>
      <c r="AU42" s="9"/>
      <c r="AV42" s="9"/>
    </row>
    <row r="43" spans="1:48" s="1" customFormat="1" ht="60.75" customHeight="1" thickBot="1">
      <c r="A43" s="109"/>
      <c r="B43" s="838"/>
      <c r="C43" s="838"/>
      <c r="D43" s="146" t="s">
        <v>129</v>
      </c>
      <c r="E43" s="147">
        <v>1</v>
      </c>
      <c r="F43" s="148">
        <v>44666</v>
      </c>
      <c r="G43" s="162" t="s">
        <v>130</v>
      </c>
      <c r="H43" s="144"/>
      <c r="I43" s="113">
        <v>1</v>
      </c>
      <c r="J43" s="149"/>
      <c r="K43" s="113"/>
      <c r="L43" s="150" t="s">
        <v>135</v>
      </c>
      <c r="M43" s="113"/>
      <c r="N43" s="60">
        <v>0</v>
      </c>
      <c r="O43" s="153">
        <v>0</v>
      </c>
      <c r="P43" s="60">
        <v>0</v>
      </c>
      <c r="Q43" s="133">
        <f t="shared" si="20"/>
        <v>0</v>
      </c>
      <c r="R43" s="154"/>
      <c r="S43" s="154"/>
      <c r="T43" s="62"/>
      <c r="U43" s="62"/>
      <c r="V43" s="58"/>
      <c r="W43" s="113"/>
      <c r="X43" s="113"/>
      <c r="Y43" s="113"/>
      <c r="Z43" s="113"/>
      <c r="AA43" s="113"/>
      <c r="AB43" s="58"/>
      <c r="AC43" s="113"/>
      <c r="AD43" s="113"/>
      <c r="AE43" s="113"/>
      <c r="AF43" s="113"/>
      <c r="AG43" s="155"/>
      <c r="AH43" s="155"/>
      <c r="AI43" s="155"/>
      <c r="AJ43" s="155"/>
      <c r="AK43" s="134">
        <f t="shared" si="13"/>
        <v>0</v>
      </c>
      <c r="AL43" s="134">
        <f t="shared" si="13"/>
        <v>0</v>
      </c>
      <c r="AM43" s="115"/>
      <c r="AN43" s="134">
        <f t="shared" si="11"/>
        <v>0</v>
      </c>
      <c r="AO43" s="135">
        <f t="shared" si="15"/>
        <v>0</v>
      </c>
      <c r="AP43" s="136">
        <f t="shared" si="12"/>
        <v>0</v>
      </c>
      <c r="AQ43" s="156"/>
      <c r="AR43" s="9"/>
      <c r="AS43" s="9"/>
      <c r="AT43" s="9"/>
      <c r="AU43" s="9"/>
      <c r="AV43" s="9"/>
    </row>
    <row r="44" spans="1:48" s="1" customFormat="1" ht="60.75" customHeight="1" thickBot="1">
      <c r="A44" s="109"/>
      <c r="B44" s="838"/>
      <c r="C44" s="838"/>
      <c r="D44" s="146" t="s">
        <v>131</v>
      </c>
      <c r="E44" s="147">
        <v>1</v>
      </c>
      <c r="F44" s="148">
        <v>44666</v>
      </c>
      <c r="G44" s="163" t="s">
        <v>132</v>
      </c>
      <c r="H44" s="144"/>
      <c r="I44" s="113">
        <v>1</v>
      </c>
      <c r="J44" s="149"/>
      <c r="K44" s="113"/>
      <c r="L44" s="150" t="s">
        <v>133</v>
      </c>
      <c r="M44" s="113"/>
      <c r="N44" s="60">
        <v>0</v>
      </c>
      <c r="O44" s="60">
        <v>0</v>
      </c>
      <c r="P44" s="60">
        <v>0</v>
      </c>
      <c r="Q44" s="133">
        <f t="shared" si="20"/>
        <v>0</v>
      </c>
      <c r="R44" s="154"/>
      <c r="S44" s="154"/>
      <c r="T44" s="62"/>
      <c r="U44" s="62"/>
      <c r="V44" s="58"/>
      <c r="W44" s="113"/>
      <c r="X44" s="113"/>
      <c r="Y44" s="113"/>
      <c r="Z44" s="113"/>
      <c r="AA44" s="113"/>
      <c r="AB44" s="58"/>
      <c r="AC44" s="113"/>
      <c r="AD44" s="113"/>
      <c r="AE44" s="113"/>
      <c r="AF44" s="113"/>
      <c r="AG44" s="155"/>
      <c r="AH44" s="155"/>
      <c r="AI44" s="155"/>
      <c r="AJ44" s="155"/>
      <c r="AK44" s="134">
        <f t="shared" si="13"/>
        <v>0</v>
      </c>
      <c r="AL44" s="134">
        <f t="shared" si="13"/>
        <v>0</v>
      </c>
      <c r="AM44" s="115"/>
      <c r="AN44" s="134">
        <f t="shared" si="11"/>
        <v>0</v>
      </c>
      <c r="AO44" s="135">
        <f t="shared" si="15"/>
        <v>0</v>
      </c>
      <c r="AP44" s="136">
        <f t="shared" si="12"/>
        <v>0</v>
      </c>
      <c r="AQ44" s="156"/>
      <c r="AR44" s="9"/>
      <c r="AS44" s="9"/>
      <c r="AT44" s="9"/>
      <c r="AU44" s="9"/>
      <c r="AV44" s="9"/>
    </row>
    <row r="45" spans="1:48" s="1" customFormat="1" ht="60.75" customHeight="1" thickBot="1">
      <c r="A45" s="109"/>
      <c r="B45" s="839"/>
      <c r="C45" s="868"/>
      <c r="D45" s="146" t="s">
        <v>134</v>
      </c>
      <c r="E45" s="113">
        <v>1</v>
      </c>
      <c r="F45" s="148">
        <v>44666</v>
      </c>
      <c r="G45" s="163" t="s">
        <v>132</v>
      </c>
      <c r="H45" s="144"/>
      <c r="I45" s="113">
        <v>1</v>
      </c>
      <c r="J45" s="149"/>
      <c r="K45" s="113"/>
      <c r="L45" s="147" t="s">
        <v>135</v>
      </c>
      <c r="M45" s="113"/>
      <c r="N45" s="60">
        <v>0</v>
      </c>
      <c r="O45" s="60">
        <v>0</v>
      </c>
      <c r="P45" s="60">
        <v>0</v>
      </c>
      <c r="Q45" s="133">
        <f t="shared" si="20"/>
        <v>0</v>
      </c>
      <c r="R45" s="154"/>
      <c r="S45" s="154"/>
      <c r="T45" s="62"/>
      <c r="U45" s="62"/>
      <c r="V45" s="58"/>
      <c r="W45" s="113"/>
      <c r="X45" s="113"/>
      <c r="Y45" s="113"/>
      <c r="Z45" s="113"/>
      <c r="AA45" s="113"/>
      <c r="AB45" s="58"/>
      <c r="AC45" s="113"/>
      <c r="AD45" s="113"/>
      <c r="AE45" s="113"/>
      <c r="AF45" s="113"/>
      <c r="AG45" s="155"/>
      <c r="AH45" s="155"/>
      <c r="AI45" s="155"/>
      <c r="AJ45" s="155"/>
      <c r="AK45" s="134">
        <f t="shared" si="13"/>
        <v>0</v>
      </c>
      <c r="AL45" s="134">
        <f t="shared" si="13"/>
        <v>0</v>
      </c>
      <c r="AM45" s="64">
        <f t="shared" si="13"/>
        <v>0</v>
      </c>
      <c r="AN45" s="134">
        <f t="shared" si="11"/>
        <v>0</v>
      </c>
      <c r="AO45" s="135">
        <f t="shared" si="15"/>
        <v>0</v>
      </c>
      <c r="AP45" s="136">
        <f t="shared" si="12"/>
        <v>0</v>
      </c>
      <c r="AQ45" s="156"/>
      <c r="AR45" s="9"/>
      <c r="AS45" s="9"/>
      <c r="AT45" s="9"/>
      <c r="AU45" s="9"/>
      <c r="AV45" s="9"/>
    </row>
    <row r="46" spans="1:48" ht="45" customHeight="1" thickBot="1">
      <c r="A46" s="69"/>
      <c r="B46" s="70" t="s">
        <v>45</v>
      </c>
      <c r="C46" s="110">
        <f>SUM(C21:C45)</f>
        <v>101</v>
      </c>
      <c r="D46" s="110">
        <f>SUM(D21:D45)</f>
        <v>0</v>
      </c>
      <c r="E46" s="110">
        <f>SUM(E21:E45)</f>
        <v>26</v>
      </c>
      <c r="F46" s="110"/>
      <c r="G46" s="110">
        <f>SUM(G21:G45)</f>
        <v>0</v>
      </c>
      <c r="H46" s="110">
        <f>SUM(H21:H45)</f>
        <v>0</v>
      </c>
      <c r="I46" s="113">
        <f>SUM(I21:I45)</f>
        <v>4</v>
      </c>
      <c r="J46" s="113">
        <f>SUM(J21:J45)</f>
        <v>16</v>
      </c>
      <c r="K46" s="113">
        <f>SUM(K21:K45)</f>
        <v>0</v>
      </c>
      <c r="L46" s="113"/>
      <c r="M46" s="113"/>
      <c r="N46" s="110">
        <f t="shared" ref="N46:AP46" si="21">SUM(N21:N45)</f>
        <v>12855097</v>
      </c>
      <c r="O46" s="110">
        <f t="shared" si="21"/>
        <v>31906385</v>
      </c>
      <c r="P46" s="110">
        <f t="shared" si="21"/>
        <v>1181378</v>
      </c>
      <c r="Q46" s="110">
        <f t="shared" si="21"/>
        <v>45942860</v>
      </c>
      <c r="R46" s="110">
        <f t="shared" si="21"/>
        <v>24</v>
      </c>
      <c r="S46" s="181">
        <f>SUM(S21:S45)</f>
        <v>1455</v>
      </c>
      <c r="T46" s="110">
        <f t="shared" si="21"/>
        <v>46640</v>
      </c>
      <c r="U46" s="110">
        <f t="shared" si="21"/>
        <v>69000</v>
      </c>
      <c r="V46" s="110">
        <f t="shared" si="21"/>
        <v>88888</v>
      </c>
      <c r="W46" s="110">
        <f t="shared" si="21"/>
        <v>11857</v>
      </c>
      <c r="X46" s="110"/>
      <c r="Y46" s="110">
        <f t="shared" si="21"/>
        <v>0</v>
      </c>
      <c r="Z46" s="110">
        <f t="shared" si="21"/>
        <v>0</v>
      </c>
      <c r="AA46" s="110">
        <f t="shared" si="21"/>
        <v>360</v>
      </c>
      <c r="AB46" s="110">
        <f t="shared" si="21"/>
        <v>1872</v>
      </c>
      <c r="AC46" s="110">
        <f t="shared" si="21"/>
        <v>0</v>
      </c>
      <c r="AD46" s="110">
        <f t="shared" si="21"/>
        <v>0</v>
      </c>
      <c r="AE46" s="110">
        <f t="shared" si="21"/>
        <v>0</v>
      </c>
      <c r="AF46" s="110">
        <f t="shared" si="21"/>
        <v>0</v>
      </c>
      <c r="AG46" s="110">
        <f t="shared" si="21"/>
        <v>0</v>
      </c>
      <c r="AH46" s="110">
        <f t="shared" si="21"/>
        <v>0</v>
      </c>
      <c r="AI46" s="110">
        <f t="shared" si="21"/>
        <v>0</v>
      </c>
      <c r="AJ46" s="110">
        <f t="shared" si="21"/>
        <v>310000</v>
      </c>
      <c r="AK46" s="110">
        <f t="shared" si="21"/>
        <v>0</v>
      </c>
      <c r="AL46" s="110">
        <f t="shared" si="21"/>
        <v>0</v>
      </c>
      <c r="AM46" s="110">
        <f t="shared" si="21"/>
        <v>0</v>
      </c>
      <c r="AN46" s="110">
        <f t="shared" si="21"/>
        <v>23220000</v>
      </c>
      <c r="AO46" s="110">
        <f t="shared" si="21"/>
        <v>23220000</v>
      </c>
      <c r="AP46" s="110">
        <f t="shared" si="21"/>
        <v>19173250</v>
      </c>
      <c r="AQ46" s="142">
        <f>SUM(AQ28:AQ45)</f>
        <v>0</v>
      </c>
      <c r="AR46" s="11"/>
      <c r="AS46" s="11"/>
      <c r="AT46" s="11"/>
      <c r="AU46" s="11"/>
      <c r="AV46" s="11"/>
    </row>
    <row r="47" spans="1:48" ht="45" customHeight="1">
      <c r="B47" s="835" t="s">
        <v>13</v>
      </c>
      <c r="C47" s="835"/>
      <c r="D47" s="835"/>
      <c r="E47" s="835"/>
      <c r="F47" s="835"/>
      <c r="G47" s="835"/>
      <c r="H47" s="835"/>
      <c r="I47" s="835"/>
      <c r="J47" s="835"/>
      <c r="K47" s="835"/>
      <c r="L47" s="835"/>
      <c r="M47" s="835"/>
      <c r="N47" s="835"/>
      <c r="O47" s="835"/>
      <c r="P47" s="835"/>
      <c r="Q47" s="835"/>
      <c r="R47" s="835"/>
      <c r="S47" s="835"/>
      <c r="T47" s="835"/>
      <c r="U47" s="835"/>
      <c r="V47" s="835"/>
      <c r="W47" s="835"/>
      <c r="X47" s="835"/>
      <c r="Y47" s="835"/>
      <c r="Z47" s="835"/>
      <c r="AA47" s="835"/>
      <c r="AB47" s="835"/>
      <c r="AC47" s="835"/>
      <c r="AD47" s="835"/>
      <c r="AE47" s="835"/>
      <c r="AF47" s="835"/>
      <c r="AG47" s="71"/>
      <c r="AH47" s="71"/>
      <c r="AI47" s="71"/>
      <c r="AJ47" s="71"/>
      <c r="AK47" s="71"/>
      <c r="AL47" s="71"/>
      <c r="AM47" s="71"/>
      <c r="AN47" s="71"/>
    </row>
    <row r="48" spans="1:48">
      <c r="AG48" s="23"/>
      <c r="AH48" s="23"/>
      <c r="AI48" s="23"/>
      <c r="AJ48" s="23"/>
    </row>
    <row r="49" s="23" customFormat="1"/>
    <row r="50" s="23" customFormat="1"/>
    <row r="51" s="23" customFormat="1"/>
    <row r="52" s="23" customFormat="1"/>
    <row r="53" s="23" customFormat="1"/>
    <row r="54" s="23" customFormat="1"/>
    <row r="55" s="23" customFormat="1"/>
    <row r="56" s="23" customFormat="1"/>
    <row r="57" s="23" customFormat="1"/>
    <row r="58" s="23" customFormat="1"/>
    <row r="59" s="23" customFormat="1"/>
    <row r="60" s="23" customFormat="1"/>
    <row r="61" s="23" customFormat="1"/>
    <row r="62" s="23" customFormat="1"/>
    <row r="63" s="23" customFormat="1"/>
    <row r="64" s="23" customFormat="1"/>
    <row r="65" s="23" customFormat="1"/>
    <row r="66" s="23" customFormat="1"/>
    <row r="67" s="23" customFormat="1"/>
    <row r="68" s="23" customFormat="1"/>
    <row r="69" s="23" customFormat="1"/>
    <row r="70" s="23" customFormat="1"/>
    <row r="71" s="23" customFormat="1"/>
    <row r="72" s="23" customFormat="1"/>
    <row r="73" s="23" customFormat="1"/>
    <row r="74" s="23" customFormat="1"/>
    <row r="75" s="23" customFormat="1"/>
    <row r="76" s="23" customFormat="1"/>
    <row r="77" s="23" customFormat="1"/>
    <row r="78" s="23" customFormat="1"/>
    <row r="79" s="23" customFormat="1"/>
    <row r="80" s="23" customFormat="1"/>
    <row r="81" s="23" customFormat="1"/>
    <row r="82" s="23" customFormat="1"/>
    <row r="83" s="23" customFormat="1"/>
    <row r="84" s="23" customFormat="1"/>
    <row r="85" s="23" customFormat="1"/>
    <row r="86" s="23" customFormat="1"/>
    <row r="87" s="23" customFormat="1"/>
    <row r="88" s="23" customFormat="1"/>
    <row r="89" s="23" customFormat="1"/>
    <row r="90" s="23" customFormat="1"/>
    <row r="91" s="23" customFormat="1"/>
    <row r="92" s="23" customFormat="1"/>
    <row r="93" s="23" customFormat="1"/>
    <row r="94" s="23" customFormat="1"/>
    <row r="95" s="23" customFormat="1"/>
    <row r="96" s="23" customFormat="1"/>
    <row r="97" s="23" customFormat="1"/>
    <row r="98" s="23" customFormat="1"/>
    <row r="99" s="23" customFormat="1"/>
    <row r="100" s="23" customFormat="1"/>
    <row r="101" s="23" customFormat="1"/>
    <row r="102" s="23" customFormat="1"/>
    <row r="103" s="23" customFormat="1"/>
    <row r="104" s="23" customFormat="1"/>
    <row r="105" s="23" customFormat="1"/>
    <row r="106" s="23" customFormat="1"/>
    <row r="107" s="23" customFormat="1"/>
    <row r="108" s="23" customFormat="1"/>
    <row r="109" s="23" customFormat="1"/>
    <row r="110" s="23" customFormat="1"/>
    <row r="111" s="23" customFormat="1"/>
    <row r="112" s="23" customFormat="1"/>
    <row r="113" s="23" customFormat="1"/>
    <row r="114" s="23" customFormat="1"/>
    <row r="115" s="23" customFormat="1"/>
    <row r="116" s="23" customFormat="1"/>
    <row r="117" s="23" customFormat="1"/>
    <row r="118" s="23" customFormat="1"/>
    <row r="119" s="23" customFormat="1"/>
    <row r="120" s="23" customFormat="1"/>
    <row r="121" s="23" customFormat="1"/>
    <row r="122" s="23" customFormat="1"/>
    <row r="123" s="23" customFormat="1"/>
    <row r="124" s="23" customFormat="1"/>
    <row r="125" s="23" customFormat="1"/>
    <row r="126" s="23" customFormat="1"/>
    <row r="127" s="23" customFormat="1"/>
    <row r="128" s="23" customFormat="1"/>
    <row r="129" s="23" customFormat="1"/>
    <row r="130" s="23" customFormat="1"/>
    <row r="131" s="23" customFormat="1"/>
    <row r="132" s="23" customFormat="1"/>
    <row r="133" s="23" customFormat="1"/>
    <row r="134" s="23" customFormat="1"/>
    <row r="135" s="23" customFormat="1"/>
    <row r="136" s="23" customFormat="1"/>
    <row r="137" s="23" customFormat="1"/>
    <row r="138" s="23" customFormat="1"/>
    <row r="139" s="23" customFormat="1"/>
    <row r="140" s="23" customFormat="1"/>
    <row r="141" s="23" customFormat="1"/>
    <row r="142" s="23" customFormat="1"/>
    <row r="143" s="23" customFormat="1"/>
    <row r="144" s="23" customFormat="1"/>
    <row r="145" s="23" customFormat="1"/>
    <row r="146" s="23" customFormat="1"/>
    <row r="147" s="23" customFormat="1"/>
    <row r="148" s="23" customFormat="1"/>
    <row r="149" s="23" customFormat="1"/>
    <row r="150" s="23" customFormat="1"/>
    <row r="151" s="23" customFormat="1"/>
    <row r="152" s="23" customFormat="1"/>
    <row r="153" s="23" customFormat="1"/>
    <row r="154" s="23" customFormat="1"/>
    <row r="155" s="23" customFormat="1"/>
    <row r="156" s="23" customFormat="1"/>
    <row r="157" s="23" customFormat="1"/>
    <row r="158" s="23" customFormat="1"/>
    <row r="159" s="23" customFormat="1"/>
    <row r="160" s="23" customFormat="1"/>
    <row r="161" s="23" customFormat="1"/>
    <row r="162" s="23" customFormat="1"/>
    <row r="163" s="23" customFormat="1"/>
    <row r="164" s="23" customFormat="1"/>
    <row r="165" s="23" customFormat="1"/>
    <row r="166" s="23" customFormat="1"/>
    <row r="167" s="23" customFormat="1"/>
    <row r="168" s="23" customFormat="1"/>
    <row r="169" s="23" customFormat="1"/>
    <row r="170" s="23" customFormat="1"/>
    <row r="171" s="23" customFormat="1"/>
    <row r="172" s="23" customFormat="1"/>
  </sheetData>
  <mergeCells count="46">
    <mergeCell ref="C21:C27"/>
    <mergeCell ref="C28:C34"/>
    <mergeCell ref="C35:C38"/>
    <mergeCell ref="C39:C45"/>
    <mergeCell ref="AQ2:AQ5"/>
    <mergeCell ref="F3:F4"/>
    <mergeCell ref="G3:G4"/>
    <mergeCell ref="H3:H4"/>
    <mergeCell ref="L3:L4"/>
    <mergeCell ref="M3:M4"/>
    <mergeCell ref="N3:N4"/>
    <mergeCell ref="P3:P4"/>
    <mergeCell ref="Q3:Q4"/>
    <mergeCell ref="J21:J27"/>
    <mergeCell ref="A1:AO1"/>
    <mergeCell ref="A2:A5"/>
    <mergeCell ref="B2:B5"/>
    <mergeCell ref="C2:C4"/>
    <mergeCell ref="D2:H2"/>
    <mergeCell ref="I2:M2"/>
    <mergeCell ref="N2:Q2"/>
    <mergeCell ref="R2:U3"/>
    <mergeCell ref="V2:X2"/>
    <mergeCell ref="Y2:AF2"/>
    <mergeCell ref="AG2:AP2"/>
    <mergeCell ref="O3:O4"/>
    <mergeCell ref="AP3:AP4"/>
    <mergeCell ref="AK3:AN3"/>
    <mergeCell ref="AO3:AO4"/>
    <mergeCell ref="AG3:AJ3"/>
    <mergeCell ref="A28:A34"/>
    <mergeCell ref="A35:A38"/>
    <mergeCell ref="A21:A27"/>
    <mergeCell ref="B47:AF47"/>
    <mergeCell ref="V3:X3"/>
    <mergeCell ref="Y3:AB3"/>
    <mergeCell ref="AC3:AF3"/>
    <mergeCell ref="B39:B45"/>
    <mergeCell ref="I3:I4"/>
    <mergeCell ref="J3:J4"/>
    <mergeCell ref="K3:K4"/>
    <mergeCell ref="D3:D5"/>
    <mergeCell ref="E3:E4"/>
    <mergeCell ref="B28:B34"/>
    <mergeCell ref="B35:B38"/>
    <mergeCell ref="B21:B27"/>
  </mergeCells>
  <pageMargins left="0.22" right="0.2" top="0.4" bottom="0.17" header="0.3" footer="0.17"/>
  <pageSetup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V61"/>
  <sheetViews>
    <sheetView zoomScale="70" zoomScaleNormal="70" workbookViewId="0">
      <selection activeCell="A35" sqref="A35:XFD35"/>
    </sheetView>
  </sheetViews>
  <sheetFormatPr defaultRowHeight="13.5"/>
  <cols>
    <col min="1" max="1" width="4.7109375" style="303" customWidth="1"/>
    <col min="2" max="2" width="16.85546875" style="303" customWidth="1"/>
    <col min="3" max="3" width="5.42578125" style="303" customWidth="1"/>
    <col min="4" max="4" width="24.140625" style="303" customWidth="1"/>
    <col min="5" max="5" width="7.7109375" style="303" customWidth="1"/>
    <col min="6" max="6" width="18.140625" style="303" customWidth="1"/>
    <col min="7" max="7" width="28.140625" style="303" customWidth="1"/>
    <col min="8" max="8" width="30.5703125" style="303" customWidth="1"/>
    <col min="9" max="9" width="9" style="303" customWidth="1"/>
    <col min="10" max="11" width="5.85546875" style="303" customWidth="1"/>
    <col min="12" max="12" width="14" style="303" customWidth="1"/>
    <col min="13" max="13" width="10.42578125" style="303" customWidth="1"/>
    <col min="14" max="14" width="13.42578125" style="303" customWidth="1"/>
    <col min="15" max="15" width="15.85546875" style="303" customWidth="1"/>
    <col min="16" max="16" width="14.7109375" style="303" customWidth="1"/>
    <col min="17" max="17" width="17.7109375" style="303" customWidth="1"/>
    <col min="18" max="18" width="9.7109375" style="303" bestFit="1" customWidth="1"/>
    <col min="19" max="19" width="11.28515625" style="303" customWidth="1"/>
    <col min="20" max="20" width="11.5703125" style="303" customWidth="1"/>
    <col min="21" max="21" width="10.42578125" style="303" bestFit="1" customWidth="1"/>
    <col min="22" max="22" width="12.5703125" style="303" customWidth="1"/>
    <col min="23" max="23" width="12.140625" style="303" customWidth="1"/>
    <col min="24" max="24" width="6.5703125" style="303" customWidth="1"/>
    <col min="25" max="25" width="9.85546875" style="303" customWidth="1"/>
    <col min="26" max="26" width="7" style="303" bestFit="1" customWidth="1"/>
    <col min="27" max="27" width="8.42578125" style="303" customWidth="1"/>
    <col min="28" max="28" width="10.140625" style="303" customWidth="1"/>
    <col min="29" max="29" width="7" style="303" bestFit="1" customWidth="1"/>
    <col min="30" max="30" width="9.7109375" style="303" bestFit="1" customWidth="1"/>
    <col min="31" max="31" width="10.85546875" style="303" customWidth="1"/>
    <col min="32" max="32" width="7" style="303" customWidth="1"/>
    <col min="33" max="33" width="12.28515625" style="303" customWidth="1"/>
    <col min="34" max="34" width="11" style="303" bestFit="1" customWidth="1"/>
    <col min="35" max="35" width="10.28515625" style="303" customWidth="1"/>
    <col min="36" max="36" width="19.85546875" style="303" customWidth="1"/>
    <col min="37" max="37" width="13" style="303" customWidth="1"/>
    <col min="38" max="38" width="9.7109375" style="303" bestFit="1" customWidth="1"/>
    <col min="39" max="39" width="11.28515625" style="303" bestFit="1" customWidth="1"/>
    <col min="40" max="40" width="12.5703125" style="303" customWidth="1"/>
    <col min="41" max="41" width="11.85546875" style="303" customWidth="1"/>
    <col min="42" max="42" width="16.28515625" style="303" bestFit="1" customWidth="1"/>
    <col min="43" max="16384" width="9.140625" style="303"/>
  </cols>
  <sheetData>
    <row r="1" spans="1:42" ht="57" customHeight="1" thickBot="1">
      <c r="A1" s="1066" t="s">
        <v>892</v>
      </c>
      <c r="B1" s="1066"/>
      <c r="C1" s="1066"/>
      <c r="D1" s="1066"/>
      <c r="E1" s="1066"/>
      <c r="F1" s="1066"/>
      <c r="G1" s="1066"/>
      <c r="H1" s="1066"/>
      <c r="I1" s="1066"/>
      <c r="J1" s="1066"/>
      <c r="K1" s="1066"/>
      <c r="L1" s="1066"/>
      <c r="M1" s="1066"/>
      <c r="N1" s="1066"/>
      <c r="O1" s="1066"/>
      <c r="P1" s="1066"/>
      <c r="Q1" s="1066"/>
      <c r="R1" s="1066"/>
      <c r="S1" s="1066"/>
      <c r="T1" s="1066"/>
      <c r="U1" s="1066"/>
      <c r="V1" s="1066"/>
      <c r="W1" s="1066"/>
      <c r="X1" s="1066"/>
      <c r="Y1" s="1066"/>
      <c r="Z1" s="1066"/>
      <c r="AA1" s="1066"/>
      <c r="AB1" s="1066"/>
      <c r="AC1" s="1066"/>
      <c r="AD1" s="1066"/>
      <c r="AE1" s="1066"/>
      <c r="AF1" s="1066"/>
      <c r="AG1" s="1066"/>
      <c r="AH1" s="1066"/>
      <c r="AI1" s="1066"/>
      <c r="AJ1" s="1066"/>
      <c r="AK1" s="1066"/>
      <c r="AL1" s="1066"/>
      <c r="AM1" s="1066"/>
      <c r="AN1" s="1066"/>
      <c r="AO1" s="1066"/>
      <c r="AP1" s="759"/>
    </row>
    <row r="2" spans="1:42" ht="57" customHeight="1">
      <c r="A2" s="1067" t="s">
        <v>14</v>
      </c>
      <c r="B2" s="1070" t="s">
        <v>36</v>
      </c>
      <c r="C2" s="1072" t="s">
        <v>46</v>
      </c>
      <c r="D2" s="1070" t="s">
        <v>11</v>
      </c>
      <c r="E2" s="1070"/>
      <c r="F2" s="1070"/>
      <c r="G2" s="1070"/>
      <c r="H2" s="1070"/>
      <c r="I2" s="1070" t="s">
        <v>16</v>
      </c>
      <c r="J2" s="1070"/>
      <c r="K2" s="1070"/>
      <c r="L2" s="1070"/>
      <c r="M2" s="1070"/>
      <c r="N2" s="1070" t="s">
        <v>4</v>
      </c>
      <c r="O2" s="1070"/>
      <c r="P2" s="1070"/>
      <c r="Q2" s="1070"/>
      <c r="R2" s="1070" t="s">
        <v>26</v>
      </c>
      <c r="S2" s="1070"/>
      <c r="T2" s="1070"/>
      <c r="U2" s="1070"/>
      <c r="V2" s="1070" t="s">
        <v>37</v>
      </c>
      <c r="W2" s="1070"/>
      <c r="X2" s="1070"/>
      <c r="Y2" s="1070" t="s">
        <v>25</v>
      </c>
      <c r="Z2" s="1070"/>
      <c r="AA2" s="1070"/>
      <c r="AB2" s="1070"/>
      <c r="AC2" s="1070"/>
      <c r="AD2" s="1070"/>
      <c r="AE2" s="1070"/>
      <c r="AF2" s="1070"/>
      <c r="AG2" s="1070" t="s">
        <v>0</v>
      </c>
      <c r="AH2" s="1070"/>
      <c r="AI2" s="1070"/>
      <c r="AJ2" s="1070"/>
      <c r="AK2" s="1070"/>
      <c r="AL2" s="1070"/>
      <c r="AM2" s="1070"/>
      <c r="AN2" s="1070"/>
      <c r="AO2" s="1070"/>
      <c r="AP2" s="1073"/>
    </row>
    <row r="3" spans="1:42" ht="136.5" customHeight="1">
      <c r="A3" s="1068"/>
      <c r="B3" s="1065"/>
      <c r="C3" s="1063"/>
      <c r="D3" s="1063" t="s">
        <v>59</v>
      </c>
      <c r="E3" s="1065" t="s">
        <v>58</v>
      </c>
      <c r="F3" s="1075" t="s">
        <v>10</v>
      </c>
      <c r="G3" s="1063" t="s">
        <v>24</v>
      </c>
      <c r="H3" s="1076" t="s">
        <v>893</v>
      </c>
      <c r="I3" s="1063" t="s">
        <v>7</v>
      </c>
      <c r="J3" s="1063" t="s">
        <v>6</v>
      </c>
      <c r="K3" s="1063" t="s">
        <v>5</v>
      </c>
      <c r="L3" s="1063" t="s">
        <v>35</v>
      </c>
      <c r="M3" s="1065" t="s">
        <v>8</v>
      </c>
      <c r="N3" s="1063" t="s">
        <v>34</v>
      </c>
      <c r="O3" s="1063" t="s">
        <v>2</v>
      </c>
      <c r="P3" s="1063" t="s">
        <v>3</v>
      </c>
      <c r="Q3" s="1063" t="s">
        <v>44</v>
      </c>
      <c r="R3" s="1065"/>
      <c r="S3" s="1065"/>
      <c r="T3" s="1065"/>
      <c r="U3" s="1065"/>
      <c r="V3" s="1065" t="s">
        <v>1</v>
      </c>
      <c r="W3" s="1065"/>
      <c r="X3" s="1065"/>
      <c r="Y3" s="1065" t="s">
        <v>41</v>
      </c>
      <c r="Z3" s="1065"/>
      <c r="AA3" s="1065"/>
      <c r="AB3" s="1065"/>
      <c r="AC3" s="1065" t="s">
        <v>42</v>
      </c>
      <c r="AD3" s="1065"/>
      <c r="AE3" s="1065"/>
      <c r="AF3" s="1065"/>
      <c r="AG3" s="1065" t="s">
        <v>40</v>
      </c>
      <c r="AH3" s="1065"/>
      <c r="AI3" s="1065"/>
      <c r="AJ3" s="1065"/>
      <c r="AK3" s="1065" t="s">
        <v>43</v>
      </c>
      <c r="AL3" s="1065"/>
      <c r="AM3" s="1065"/>
      <c r="AN3" s="1065"/>
      <c r="AO3" s="1065" t="s">
        <v>44</v>
      </c>
      <c r="AP3" s="1064" t="s">
        <v>47</v>
      </c>
    </row>
    <row r="4" spans="1:42" ht="82.5">
      <c r="A4" s="1068"/>
      <c r="B4" s="1065"/>
      <c r="C4" s="1063"/>
      <c r="D4" s="1063"/>
      <c r="E4" s="1065"/>
      <c r="F4" s="1075"/>
      <c r="G4" s="1063"/>
      <c r="H4" s="1076"/>
      <c r="I4" s="1063"/>
      <c r="J4" s="1063"/>
      <c r="K4" s="1063"/>
      <c r="L4" s="1063"/>
      <c r="M4" s="1065"/>
      <c r="N4" s="1063"/>
      <c r="O4" s="1063"/>
      <c r="P4" s="1063"/>
      <c r="Q4" s="1063"/>
      <c r="R4" s="760" t="s">
        <v>27</v>
      </c>
      <c r="S4" s="760" t="s">
        <v>894</v>
      </c>
      <c r="T4" s="760" t="s">
        <v>29</v>
      </c>
      <c r="U4" s="760" t="s">
        <v>8</v>
      </c>
      <c r="V4" s="761" t="s">
        <v>38</v>
      </c>
      <c r="W4" s="761" t="s">
        <v>39</v>
      </c>
      <c r="X4" s="761" t="s">
        <v>9</v>
      </c>
      <c r="Y4" s="760" t="s">
        <v>17</v>
      </c>
      <c r="Z4" s="760" t="s">
        <v>19</v>
      </c>
      <c r="AA4" s="760" t="s">
        <v>21</v>
      </c>
      <c r="AB4" s="760" t="s">
        <v>8</v>
      </c>
      <c r="AC4" s="760" t="s">
        <v>17</v>
      </c>
      <c r="AD4" s="760" t="s">
        <v>19</v>
      </c>
      <c r="AE4" s="760" t="s">
        <v>21</v>
      </c>
      <c r="AF4" s="760" t="s">
        <v>8</v>
      </c>
      <c r="AG4" s="760" t="s">
        <v>17</v>
      </c>
      <c r="AH4" s="760" t="s">
        <v>19</v>
      </c>
      <c r="AI4" s="760" t="s">
        <v>21</v>
      </c>
      <c r="AJ4" s="762" t="s">
        <v>30</v>
      </c>
      <c r="AK4" s="760" t="s">
        <v>17</v>
      </c>
      <c r="AL4" s="760" t="s">
        <v>19</v>
      </c>
      <c r="AM4" s="760" t="s">
        <v>21</v>
      </c>
      <c r="AN4" s="762" t="s">
        <v>30</v>
      </c>
      <c r="AO4" s="1065"/>
      <c r="AP4" s="1064"/>
    </row>
    <row r="5" spans="1:42" ht="54" customHeight="1" thickBot="1">
      <c r="A5" s="1069"/>
      <c r="B5" s="1071"/>
      <c r="C5" s="763" t="s">
        <v>12</v>
      </c>
      <c r="D5" s="1074"/>
      <c r="E5" s="763" t="s">
        <v>12</v>
      </c>
      <c r="F5" s="764"/>
      <c r="G5" s="764"/>
      <c r="H5" s="765"/>
      <c r="I5" s="766"/>
      <c r="J5" s="766"/>
      <c r="K5" s="767"/>
      <c r="L5" s="766"/>
      <c r="M5" s="766"/>
      <c r="N5" s="766" t="s">
        <v>33</v>
      </c>
      <c r="O5" s="766" t="s">
        <v>33</v>
      </c>
      <c r="P5" s="766" t="s">
        <v>33</v>
      </c>
      <c r="Q5" s="766" t="s">
        <v>33</v>
      </c>
      <c r="R5" s="763" t="s">
        <v>31</v>
      </c>
      <c r="S5" s="763" t="s">
        <v>31</v>
      </c>
      <c r="T5" s="763" t="s">
        <v>31</v>
      </c>
      <c r="U5" s="763" t="s">
        <v>31</v>
      </c>
      <c r="V5" s="766" t="s">
        <v>32</v>
      </c>
      <c r="W5" s="766" t="s">
        <v>12</v>
      </c>
      <c r="X5" s="766" t="s">
        <v>9</v>
      </c>
      <c r="Y5" s="763" t="s">
        <v>18</v>
      </c>
      <c r="Z5" s="763" t="s">
        <v>20</v>
      </c>
      <c r="AA5" s="763" t="s">
        <v>22</v>
      </c>
      <c r="AB5" s="763"/>
      <c r="AC5" s="763" t="s">
        <v>18</v>
      </c>
      <c r="AD5" s="763" t="s">
        <v>20</v>
      </c>
      <c r="AE5" s="763" t="s">
        <v>22</v>
      </c>
      <c r="AF5" s="763"/>
      <c r="AG5" s="763" t="s">
        <v>31</v>
      </c>
      <c r="AH5" s="763" t="s">
        <v>31</v>
      </c>
      <c r="AI5" s="763" t="s">
        <v>31</v>
      </c>
      <c r="AJ5" s="763" t="s">
        <v>31</v>
      </c>
      <c r="AK5" s="763" t="s">
        <v>31</v>
      </c>
      <c r="AL5" s="763" t="s">
        <v>31</v>
      </c>
      <c r="AM5" s="763" t="s">
        <v>31</v>
      </c>
      <c r="AN5" s="766" t="s">
        <v>33</v>
      </c>
      <c r="AO5" s="766" t="s">
        <v>33</v>
      </c>
      <c r="AP5" s="768" t="s">
        <v>33</v>
      </c>
    </row>
    <row r="6" spans="1:42" ht="19.5" customHeight="1" thickBot="1">
      <c r="A6" s="769">
        <v>1</v>
      </c>
      <c r="B6" s="770">
        <v>2</v>
      </c>
      <c r="C6" s="771">
        <v>3</v>
      </c>
      <c r="D6" s="770">
        <v>4</v>
      </c>
      <c r="E6" s="771">
        <v>5</v>
      </c>
      <c r="F6" s="770">
        <v>6</v>
      </c>
      <c r="G6" s="771">
        <v>7</v>
      </c>
      <c r="H6" s="770">
        <v>8</v>
      </c>
      <c r="I6" s="771">
        <v>9</v>
      </c>
      <c r="J6" s="770">
        <v>10</v>
      </c>
      <c r="K6" s="771">
        <v>11</v>
      </c>
      <c r="L6" s="770">
        <v>12</v>
      </c>
      <c r="M6" s="771">
        <v>13</v>
      </c>
      <c r="N6" s="770">
        <v>14</v>
      </c>
      <c r="O6" s="771">
        <v>15</v>
      </c>
      <c r="P6" s="770">
        <v>16</v>
      </c>
      <c r="Q6" s="771">
        <v>17</v>
      </c>
      <c r="R6" s="770">
        <v>18</v>
      </c>
      <c r="S6" s="771">
        <v>19</v>
      </c>
      <c r="T6" s="770">
        <v>20</v>
      </c>
      <c r="U6" s="771">
        <v>21</v>
      </c>
      <c r="V6" s="770">
        <v>22</v>
      </c>
      <c r="W6" s="771">
        <v>23</v>
      </c>
      <c r="X6" s="770">
        <v>24</v>
      </c>
      <c r="Y6" s="771">
        <v>25</v>
      </c>
      <c r="Z6" s="770">
        <v>26</v>
      </c>
      <c r="AA6" s="771">
        <v>27</v>
      </c>
      <c r="AB6" s="770">
        <v>28</v>
      </c>
      <c r="AC6" s="771">
        <v>29</v>
      </c>
      <c r="AD6" s="770">
        <v>30</v>
      </c>
      <c r="AE6" s="771">
        <v>31</v>
      </c>
      <c r="AF6" s="770">
        <v>32</v>
      </c>
      <c r="AG6" s="771">
        <v>33</v>
      </c>
      <c r="AH6" s="770">
        <v>34</v>
      </c>
      <c r="AI6" s="771">
        <v>35</v>
      </c>
      <c r="AJ6" s="770">
        <v>36</v>
      </c>
      <c r="AK6" s="771">
        <v>37</v>
      </c>
      <c r="AL6" s="770">
        <v>38</v>
      </c>
      <c r="AM6" s="771">
        <v>39</v>
      </c>
      <c r="AN6" s="770">
        <v>40</v>
      </c>
      <c r="AO6" s="771">
        <v>41</v>
      </c>
      <c r="AP6" s="772">
        <v>42</v>
      </c>
    </row>
    <row r="7" spans="1:42" ht="39" customHeight="1">
      <c r="A7" s="1047">
        <v>1</v>
      </c>
      <c r="B7" s="1050" t="s">
        <v>895</v>
      </c>
      <c r="C7" s="1053">
        <v>17</v>
      </c>
      <c r="D7" s="773" t="s">
        <v>896</v>
      </c>
      <c r="E7" s="327">
        <v>1</v>
      </c>
      <c r="F7" s="774" t="s">
        <v>897</v>
      </c>
      <c r="G7" s="773" t="s">
        <v>898</v>
      </c>
      <c r="H7" s="775" t="s">
        <v>899</v>
      </c>
      <c r="I7" s="773"/>
      <c r="J7" s="773"/>
      <c r="K7" s="773"/>
      <c r="L7" s="773"/>
      <c r="M7" s="773"/>
      <c r="N7" s="776">
        <v>0</v>
      </c>
      <c r="O7" s="776">
        <v>0</v>
      </c>
      <c r="P7" s="776">
        <v>0</v>
      </c>
      <c r="Q7" s="777">
        <v>0</v>
      </c>
      <c r="R7" s="778">
        <v>0</v>
      </c>
      <c r="S7" s="778">
        <v>0</v>
      </c>
      <c r="T7" s="778">
        <v>0</v>
      </c>
      <c r="U7" s="778">
        <v>0</v>
      </c>
      <c r="V7" s="773">
        <v>32129</v>
      </c>
      <c r="W7" s="773">
        <v>13300</v>
      </c>
      <c r="X7" s="773">
        <v>42</v>
      </c>
      <c r="Y7" s="773">
        <v>0</v>
      </c>
      <c r="Z7" s="773">
        <v>0</v>
      </c>
      <c r="AA7" s="773">
        <v>0</v>
      </c>
      <c r="AB7" s="773"/>
      <c r="AC7" s="773">
        <v>0</v>
      </c>
      <c r="AD7" s="773">
        <v>0</v>
      </c>
      <c r="AE7" s="773">
        <v>0</v>
      </c>
      <c r="AF7" s="773">
        <v>0</v>
      </c>
      <c r="AG7" s="779">
        <v>0</v>
      </c>
      <c r="AH7" s="779">
        <v>0</v>
      </c>
      <c r="AI7" s="779">
        <v>0</v>
      </c>
      <c r="AJ7" s="779">
        <v>0</v>
      </c>
      <c r="AK7" s="780">
        <v>0</v>
      </c>
      <c r="AL7" s="780">
        <f t="shared" ref="AL7:AN7" si="0">S7*Z7</f>
        <v>0</v>
      </c>
      <c r="AM7" s="780">
        <f t="shared" si="0"/>
        <v>0</v>
      </c>
      <c r="AN7" s="780">
        <f t="shared" si="0"/>
        <v>0</v>
      </c>
      <c r="AO7" s="781">
        <f>AK7+AL7+AM7+AN7</f>
        <v>0</v>
      </c>
      <c r="AP7" s="782">
        <v>0</v>
      </c>
    </row>
    <row r="8" spans="1:42" ht="64.5" customHeight="1">
      <c r="A8" s="1048"/>
      <c r="B8" s="1051"/>
      <c r="C8" s="1054"/>
      <c r="D8" s="773" t="s">
        <v>63</v>
      </c>
      <c r="E8" s="327">
        <v>1</v>
      </c>
      <c r="F8" s="774" t="s">
        <v>900</v>
      </c>
      <c r="G8" s="773" t="s">
        <v>901</v>
      </c>
      <c r="H8" s="775" t="s">
        <v>76</v>
      </c>
      <c r="I8" s="773"/>
      <c r="J8" s="773"/>
      <c r="K8" s="773"/>
      <c r="L8" s="773" t="s">
        <v>902</v>
      </c>
      <c r="M8" s="773"/>
      <c r="N8" s="776">
        <v>1373000</v>
      </c>
      <c r="O8" s="776">
        <v>1120000</v>
      </c>
      <c r="P8" s="776"/>
      <c r="Q8" s="776">
        <f>N8+O8+P8</f>
        <v>2493000</v>
      </c>
      <c r="R8" s="778">
        <v>0</v>
      </c>
      <c r="S8" s="778">
        <v>15000</v>
      </c>
      <c r="T8" s="778"/>
      <c r="U8" s="778">
        <v>0</v>
      </c>
      <c r="V8" s="773">
        <v>32129</v>
      </c>
      <c r="W8" s="773">
        <v>13300</v>
      </c>
      <c r="X8" s="773">
        <v>42</v>
      </c>
      <c r="Y8" s="773">
        <v>0</v>
      </c>
      <c r="Z8" s="773">
        <v>0</v>
      </c>
      <c r="AA8" s="773">
        <v>50</v>
      </c>
      <c r="AB8" s="773"/>
      <c r="AC8" s="773">
        <v>0</v>
      </c>
      <c r="AD8" s="773">
        <v>0</v>
      </c>
      <c r="AE8" s="773">
        <v>0</v>
      </c>
      <c r="AF8" s="773">
        <v>0</v>
      </c>
      <c r="AG8" s="779">
        <v>0</v>
      </c>
      <c r="AH8" s="779">
        <v>0</v>
      </c>
      <c r="AI8" s="779">
        <v>0</v>
      </c>
      <c r="AJ8" s="779">
        <v>0</v>
      </c>
      <c r="AK8" s="780">
        <v>0</v>
      </c>
      <c r="AL8" s="780">
        <v>0</v>
      </c>
      <c r="AM8" s="780">
        <v>0</v>
      </c>
      <c r="AN8" s="780">
        <v>0</v>
      </c>
      <c r="AO8" s="781">
        <v>0</v>
      </c>
      <c r="AP8" s="782">
        <v>0</v>
      </c>
    </row>
    <row r="9" spans="1:42" ht="56.25" customHeight="1">
      <c r="A9" s="1048"/>
      <c r="B9" s="1051"/>
      <c r="C9" s="1054"/>
      <c r="D9" s="773" t="s">
        <v>635</v>
      </c>
      <c r="E9" s="327">
        <v>2</v>
      </c>
      <c r="F9" s="774" t="s">
        <v>903</v>
      </c>
      <c r="G9" s="774" t="s">
        <v>904</v>
      </c>
      <c r="H9" s="775" t="s">
        <v>76</v>
      </c>
      <c r="I9" s="773"/>
      <c r="J9" s="773"/>
      <c r="K9" s="773"/>
      <c r="L9" s="773" t="s">
        <v>902</v>
      </c>
      <c r="M9" s="773"/>
      <c r="N9" s="776"/>
      <c r="O9" s="776">
        <v>2489000</v>
      </c>
      <c r="P9" s="776"/>
      <c r="Q9" s="776">
        <f t="shared" ref="Q9:Q10" si="1">N9+O9+P9</f>
        <v>2489000</v>
      </c>
      <c r="R9" s="778">
        <v>0</v>
      </c>
      <c r="S9" s="778">
        <v>0</v>
      </c>
      <c r="T9" s="778">
        <v>1200</v>
      </c>
      <c r="U9" s="778">
        <v>0</v>
      </c>
      <c r="V9" s="773">
        <v>32129</v>
      </c>
      <c r="W9" s="773">
        <v>13300</v>
      </c>
      <c r="X9" s="773">
        <v>42</v>
      </c>
      <c r="Y9" s="773">
        <v>0</v>
      </c>
      <c r="Z9" s="773"/>
      <c r="AA9" s="773">
        <v>50</v>
      </c>
      <c r="AB9" s="773"/>
      <c r="AC9" s="773">
        <v>0</v>
      </c>
      <c r="AD9" s="773">
        <v>0</v>
      </c>
      <c r="AE9" s="773">
        <v>0</v>
      </c>
      <c r="AF9" s="773">
        <v>0</v>
      </c>
      <c r="AG9" s="779">
        <v>0</v>
      </c>
      <c r="AH9" s="779">
        <v>0</v>
      </c>
      <c r="AI9" s="779">
        <v>0</v>
      </c>
      <c r="AJ9" s="779">
        <v>0</v>
      </c>
      <c r="AK9" s="780">
        <v>0</v>
      </c>
      <c r="AL9" s="780">
        <v>0</v>
      </c>
      <c r="AM9" s="780">
        <v>0</v>
      </c>
      <c r="AN9" s="780"/>
      <c r="AO9" s="781">
        <v>0</v>
      </c>
      <c r="AP9" s="782">
        <v>0</v>
      </c>
    </row>
    <row r="10" spans="1:42" ht="50.25" customHeight="1" thickBot="1">
      <c r="A10" s="1048"/>
      <c r="B10" s="1052"/>
      <c r="C10" s="1055"/>
      <c r="D10" s="773" t="s">
        <v>62</v>
      </c>
      <c r="E10" s="327">
        <v>1</v>
      </c>
      <c r="F10" s="774" t="s">
        <v>903</v>
      </c>
      <c r="G10" s="773" t="s">
        <v>905</v>
      </c>
      <c r="H10" s="775" t="s">
        <v>76</v>
      </c>
      <c r="I10" s="773"/>
      <c r="J10" s="773"/>
      <c r="K10" s="773"/>
      <c r="L10" s="773" t="s">
        <v>902</v>
      </c>
      <c r="M10" s="773"/>
      <c r="N10" s="776"/>
      <c r="O10" s="776">
        <v>1827000</v>
      </c>
      <c r="P10" s="776"/>
      <c r="Q10" s="776">
        <f t="shared" si="1"/>
        <v>1827000</v>
      </c>
      <c r="R10" s="778">
        <v>0</v>
      </c>
      <c r="S10" s="778">
        <v>15000</v>
      </c>
      <c r="T10" s="778">
        <v>0</v>
      </c>
      <c r="U10" s="778">
        <v>0</v>
      </c>
      <c r="V10" s="773">
        <v>32129</v>
      </c>
      <c r="W10" s="773">
        <v>13300</v>
      </c>
      <c r="X10" s="773">
        <v>42</v>
      </c>
      <c r="Y10" s="773">
        <v>0</v>
      </c>
      <c r="Z10" s="774" t="s">
        <v>906</v>
      </c>
      <c r="AA10" s="773">
        <v>50</v>
      </c>
      <c r="AB10" s="773">
        <v>0</v>
      </c>
      <c r="AC10" s="773">
        <v>0</v>
      </c>
      <c r="AD10" s="773">
        <v>0</v>
      </c>
      <c r="AE10" s="773">
        <v>0</v>
      </c>
      <c r="AF10" s="773">
        <v>0</v>
      </c>
      <c r="AG10" s="779">
        <v>0</v>
      </c>
      <c r="AH10" s="779">
        <v>0</v>
      </c>
      <c r="AI10" s="779">
        <v>0</v>
      </c>
      <c r="AJ10" s="779">
        <v>0</v>
      </c>
      <c r="AK10" s="780">
        <v>0</v>
      </c>
      <c r="AL10" s="780">
        <v>0</v>
      </c>
      <c r="AM10" s="780">
        <v>0</v>
      </c>
      <c r="AN10" s="780"/>
      <c r="AO10" s="781">
        <v>0</v>
      </c>
      <c r="AP10" s="782">
        <v>0</v>
      </c>
    </row>
    <row r="11" spans="1:42" ht="57" customHeight="1">
      <c r="A11" s="1048"/>
      <c r="B11" s="1056" t="s">
        <v>907</v>
      </c>
      <c r="C11" s="1059">
        <v>9</v>
      </c>
      <c r="D11" s="761" t="s">
        <v>346</v>
      </c>
      <c r="E11" s="784">
        <v>2</v>
      </c>
      <c r="F11" s="785">
        <v>42767</v>
      </c>
      <c r="G11" s="761" t="s">
        <v>908</v>
      </c>
      <c r="H11" s="786" t="s">
        <v>275</v>
      </c>
      <c r="I11" s="787" t="s">
        <v>909</v>
      </c>
      <c r="J11" s="786"/>
      <c r="K11" s="787"/>
      <c r="L11" s="786"/>
      <c r="M11" s="787"/>
      <c r="N11" s="788">
        <f>(135000*12)+487641</f>
        <v>2107641</v>
      </c>
      <c r="O11" s="789">
        <v>3075820</v>
      </c>
      <c r="P11" s="788">
        <f>14400*12</f>
        <v>172800</v>
      </c>
      <c r="Q11" s="790">
        <f>N11+O11+P11</f>
        <v>5356261</v>
      </c>
      <c r="R11" s="791"/>
      <c r="S11" s="792"/>
      <c r="T11" s="791">
        <v>500</v>
      </c>
      <c r="U11" s="792"/>
      <c r="V11" s="786"/>
      <c r="W11" s="787"/>
      <c r="X11" s="786"/>
      <c r="Y11" s="787"/>
      <c r="Z11" s="786"/>
      <c r="AA11" s="787"/>
      <c r="AB11" s="786"/>
      <c r="AC11" s="787"/>
      <c r="AD11" s="786"/>
      <c r="AE11" s="787"/>
      <c r="AF11" s="786"/>
      <c r="AG11" s="789"/>
      <c r="AH11" s="788"/>
      <c r="AI11" s="789"/>
      <c r="AJ11" s="788"/>
      <c r="AK11" s="793">
        <f t="shared" ref="AK11:AN16" si="2">R11*Y11</f>
        <v>0</v>
      </c>
      <c r="AL11" s="793">
        <f t="shared" si="2"/>
        <v>0</v>
      </c>
      <c r="AM11" s="793">
        <f t="shared" si="2"/>
        <v>0</v>
      </c>
      <c r="AN11" s="793">
        <f t="shared" si="2"/>
        <v>0</v>
      </c>
      <c r="AO11" s="794">
        <v>0</v>
      </c>
      <c r="AP11" s="795">
        <f t="shared" ref="AP11:AP16" si="3">AO11-Q11</f>
        <v>-5356261</v>
      </c>
    </row>
    <row r="12" spans="1:42" ht="72" customHeight="1">
      <c r="A12" s="1048"/>
      <c r="B12" s="1057"/>
      <c r="C12" s="1057"/>
      <c r="D12" s="761" t="s">
        <v>910</v>
      </c>
      <c r="E12" s="784">
        <v>1</v>
      </c>
      <c r="F12" s="785">
        <v>42767</v>
      </c>
      <c r="G12" s="761" t="s">
        <v>911</v>
      </c>
      <c r="H12" s="786" t="s">
        <v>275</v>
      </c>
      <c r="I12" s="787"/>
      <c r="J12" s="786"/>
      <c r="K12" s="787"/>
      <c r="L12" s="786"/>
      <c r="M12" s="787"/>
      <c r="N12" s="788">
        <v>510000</v>
      </c>
      <c r="O12" s="789">
        <v>1558355</v>
      </c>
      <c r="P12" s="788">
        <v>0</v>
      </c>
      <c r="Q12" s="790">
        <f>N12+O12+P12</f>
        <v>2068355</v>
      </c>
      <c r="R12" s="791"/>
      <c r="S12" s="792"/>
      <c r="T12" s="791">
        <v>800</v>
      </c>
      <c r="U12" s="792"/>
      <c r="V12" s="786"/>
      <c r="W12" s="787"/>
      <c r="X12" s="786"/>
      <c r="Y12" s="787"/>
      <c r="Z12" s="786"/>
      <c r="AA12" s="787"/>
      <c r="AB12" s="786"/>
      <c r="AC12" s="787"/>
      <c r="AD12" s="786"/>
      <c r="AE12" s="787"/>
      <c r="AF12" s="786"/>
      <c r="AG12" s="789"/>
      <c r="AH12" s="788"/>
      <c r="AI12" s="789"/>
      <c r="AJ12" s="788"/>
      <c r="AK12" s="793">
        <f t="shared" si="2"/>
        <v>0</v>
      </c>
      <c r="AL12" s="793">
        <f t="shared" si="2"/>
        <v>0</v>
      </c>
      <c r="AM12" s="793">
        <f t="shared" si="2"/>
        <v>0</v>
      </c>
      <c r="AN12" s="793">
        <f t="shared" si="2"/>
        <v>0</v>
      </c>
      <c r="AO12" s="794">
        <f>AK12+AL12+AM12+AN12</f>
        <v>0</v>
      </c>
      <c r="AP12" s="795">
        <f t="shared" si="3"/>
        <v>-2068355</v>
      </c>
    </row>
    <row r="13" spans="1:42" ht="86.25" customHeight="1">
      <c r="A13" s="1048"/>
      <c r="B13" s="1057"/>
      <c r="C13" s="1057"/>
      <c r="D13" s="761" t="s">
        <v>788</v>
      </c>
      <c r="E13" s="784">
        <v>2</v>
      </c>
      <c r="F13" s="785">
        <v>42767</v>
      </c>
      <c r="G13" s="761" t="s">
        <v>912</v>
      </c>
      <c r="H13" s="786" t="s">
        <v>275</v>
      </c>
      <c r="I13" s="787"/>
      <c r="J13" s="786"/>
      <c r="K13" s="787"/>
      <c r="L13" s="786"/>
      <c r="M13" s="787"/>
      <c r="N13" s="788">
        <f>(135000*12)+1095813</f>
        <v>2715813</v>
      </c>
      <c r="O13" s="789">
        <v>2693460</v>
      </c>
      <c r="P13" s="788">
        <f>14400*12</f>
        <v>172800</v>
      </c>
      <c r="Q13" s="790">
        <f t="shared" ref="Q13:Q16" si="4">N13+O13+P13</f>
        <v>5582073</v>
      </c>
      <c r="R13" s="791"/>
      <c r="S13" s="792">
        <v>15000</v>
      </c>
      <c r="T13" s="791"/>
      <c r="U13" s="792"/>
      <c r="V13" s="786"/>
      <c r="W13" s="787"/>
      <c r="X13" s="786"/>
      <c r="Y13" s="787"/>
      <c r="Z13" s="786"/>
      <c r="AA13" s="787"/>
      <c r="AB13" s="786"/>
      <c r="AC13" s="787"/>
      <c r="AD13" s="786"/>
      <c r="AE13" s="787"/>
      <c r="AF13" s="786"/>
      <c r="AG13" s="789"/>
      <c r="AH13" s="788"/>
      <c r="AI13" s="789"/>
      <c r="AJ13" s="788"/>
      <c r="AK13" s="793">
        <f t="shared" si="2"/>
        <v>0</v>
      </c>
      <c r="AL13" s="793">
        <f t="shared" si="2"/>
        <v>0</v>
      </c>
      <c r="AM13" s="793">
        <f t="shared" si="2"/>
        <v>0</v>
      </c>
      <c r="AN13" s="793">
        <f t="shared" si="2"/>
        <v>0</v>
      </c>
      <c r="AO13" s="794">
        <f>AK13+AL13+AM13+AN13</f>
        <v>0</v>
      </c>
      <c r="AP13" s="795">
        <f t="shared" si="3"/>
        <v>-5582073</v>
      </c>
    </row>
    <row r="14" spans="1:42" ht="74.25" customHeight="1">
      <c r="A14" s="1048"/>
      <c r="B14" s="1057"/>
      <c r="C14" s="1057"/>
      <c r="D14" s="761" t="s">
        <v>913</v>
      </c>
      <c r="E14" s="784">
        <v>1</v>
      </c>
      <c r="F14" s="785">
        <v>42826</v>
      </c>
      <c r="G14" s="761" t="s">
        <v>914</v>
      </c>
      <c r="H14" s="786" t="s">
        <v>275</v>
      </c>
      <c r="I14" s="787"/>
      <c r="J14" s="786"/>
      <c r="K14" s="787"/>
      <c r="L14" s="786"/>
      <c r="M14" s="787"/>
      <c r="N14" s="788">
        <v>415000</v>
      </c>
      <c r="O14" s="789">
        <v>686715</v>
      </c>
      <c r="P14" s="788">
        <v>0</v>
      </c>
      <c r="Q14" s="790">
        <f>N14+O14+P14</f>
        <v>1101715</v>
      </c>
      <c r="R14" s="791"/>
      <c r="S14" s="792"/>
      <c r="T14" s="791">
        <v>25000</v>
      </c>
      <c r="U14" s="792"/>
      <c r="V14" s="786"/>
      <c r="W14" s="787"/>
      <c r="X14" s="786"/>
      <c r="Y14" s="787"/>
      <c r="Z14" s="786"/>
      <c r="AA14" s="787"/>
      <c r="AB14" s="786"/>
      <c r="AC14" s="787"/>
      <c r="AD14" s="786"/>
      <c r="AE14" s="787"/>
      <c r="AF14" s="786"/>
      <c r="AG14" s="789"/>
      <c r="AH14" s="788"/>
      <c r="AI14" s="789"/>
      <c r="AJ14" s="788"/>
      <c r="AK14" s="793">
        <f t="shared" si="2"/>
        <v>0</v>
      </c>
      <c r="AL14" s="793">
        <f t="shared" si="2"/>
        <v>0</v>
      </c>
      <c r="AM14" s="793">
        <f t="shared" si="2"/>
        <v>0</v>
      </c>
      <c r="AN14" s="793">
        <f t="shared" si="2"/>
        <v>0</v>
      </c>
      <c r="AO14" s="794">
        <f>AK14+AL14+AM14+AN14</f>
        <v>0</v>
      </c>
      <c r="AP14" s="795">
        <f t="shared" si="3"/>
        <v>-1101715</v>
      </c>
    </row>
    <row r="15" spans="1:42" ht="81.75" customHeight="1">
      <c r="A15" s="1048"/>
      <c r="B15" s="1057"/>
      <c r="C15" s="1057"/>
      <c r="D15" s="761" t="s">
        <v>915</v>
      </c>
      <c r="E15" s="784">
        <v>2</v>
      </c>
      <c r="F15" s="785">
        <v>42826</v>
      </c>
      <c r="G15" s="761" t="s">
        <v>916</v>
      </c>
      <c r="H15" s="786" t="s">
        <v>275</v>
      </c>
      <c r="I15" s="787" t="s">
        <v>909</v>
      </c>
      <c r="J15" s="786"/>
      <c r="K15" s="787"/>
      <c r="L15" s="786"/>
      <c r="M15" s="787"/>
      <c r="N15" s="788">
        <f>(135000*12)+(135000*12)+1900950</f>
        <v>5140950</v>
      </c>
      <c r="O15" s="789">
        <v>9934100</v>
      </c>
      <c r="P15" s="788">
        <f>14400*12*2</f>
        <v>345600</v>
      </c>
      <c r="Q15" s="790">
        <f t="shared" si="4"/>
        <v>15420650</v>
      </c>
      <c r="R15" s="791"/>
      <c r="S15" s="792"/>
      <c r="T15" s="791">
        <v>100</v>
      </c>
      <c r="U15" s="792">
        <v>3000</v>
      </c>
      <c r="V15" s="786"/>
      <c r="W15" s="787"/>
      <c r="X15" s="786"/>
      <c r="Y15" s="787"/>
      <c r="Z15" s="786"/>
      <c r="AA15" s="787"/>
      <c r="AB15" s="786"/>
      <c r="AC15" s="787"/>
      <c r="AD15" s="786"/>
      <c r="AE15" s="787"/>
      <c r="AF15" s="786"/>
      <c r="AG15" s="789"/>
      <c r="AH15" s="788"/>
      <c r="AI15" s="789"/>
      <c r="AJ15" s="788"/>
      <c r="AK15" s="793">
        <f t="shared" si="2"/>
        <v>0</v>
      </c>
      <c r="AL15" s="793">
        <f t="shared" si="2"/>
        <v>0</v>
      </c>
      <c r="AM15" s="793">
        <f t="shared" si="2"/>
        <v>0</v>
      </c>
      <c r="AN15" s="793">
        <f t="shared" si="2"/>
        <v>0</v>
      </c>
      <c r="AO15" s="794">
        <f>AK15+AL15+AM15+AN15</f>
        <v>0</v>
      </c>
      <c r="AP15" s="795">
        <f t="shared" si="3"/>
        <v>-15420650</v>
      </c>
    </row>
    <row r="16" spans="1:42" ht="60" customHeight="1">
      <c r="A16" s="1048"/>
      <c r="B16" s="1057"/>
      <c r="C16" s="1057"/>
      <c r="D16" s="761" t="s">
        <v>917</v>
      </c>
      <c r="E16" s="784">
        <v>1</v>
      </c>
      <c r="F16" s="785">
        <v>42917</v>
      </c>
      <c r="G16" s="761" t="s">
        <v>918</v>
      </c>
      <c r="H16" s="786" t="s">
        <v>275</v>
      </c>
      <c r="I16" s="787" t="s">
        <v>909</v>
      </c>
      <c r="J16" s="786"/>
      <c r="K16" s="787"/>
      <c r="L16" s="786"/>
      <c r="M16" s="787"/>
      <c r="N16" s="788">
        <f>(67500*12)</f>
        <v>810000</v>
      </c>
      <c r="O16" s="789">
        <v>387200</v>
      </c>
      <c r="P16" s="788">
        <f>14400*12</f>
        <v>172800</v>
      </c>
      <c r="Q16" s="790">
        <f t="shared" si="4"/>
        <v>1370000</v>
      </c>
      <c r="R16" s="791"/>
      <c r="S16" s="792"/>
      <c r="T16" s="791">
        <v>30000</v>
      </c>
      <c r="U16" s="792"/>
      <c r="V16" s="786"/>
      <c r="W16" s="787"/>
      <c r="X16" s="786"/>
      <c r="Y16" s="787"/>
      <c r="Z16" s="786"/>
      <c r="AA16" s="787"/>
      <c r="AB16" s="786"/>
      <c r="AC16" s="787"/>
      <c r="AD16" s="786"/>
      <c r="AE16" s="787"/>
      <c r="AF16" s="786"/>
      <c r="AG16" s="789"/>
      <c r="AH16" s="788"/>
      <c r="AI16" s="789"/>
      <c r="AJ16" s="788"/>
      <c r="AK16" s="793">
        <f t="shared" si="2"/>
        <v>0</v>
      </c>
      <c r="AL16" s="793">
        <f t="shared" si="2"/>
        <v>0</v>
      </c>
      <c r="AM16" s="793">
        <f t="shared" si="2"/>
        <v>0</v>
      </c>
      <c r="AN16" s="793">
        <f t="shared" si="2"/>
        <v>0</v>
      </c>
      <c r="AO16" s="794">
        <f>AK16+AL16+AM16+AN16</f>
        <v>0</v>
      </c>
      <c r="AP16" s="795">
        <f t="shared" si="3"/>
        <v>-1370000</v>
      </c>
    </row>
    <row r="17" spans="1:48" ht="51.75" customHeight="1">
      <c r="A17" s="1049"/>
      <c r="B17" s="1057"/>
      <c r="C17" s="1057"/>
      <c r="D17" s="761" t="s">
        <v>919</v>
      </c>
      <c r="E17" s="784">
        <v>1</v>
      </c>
      <c r="F17" s="785">
        <v>42917</v>
      </c>
      <c r="G17" s="761" t="s">
        <v>919</v>
      </c>
      <c r="H17" s="786" t="s">
        <v>275</v>
      </c>
      <c r="I17" s="787"/>
      <c r="J17" s="786"/>
      <c r="K17" s="787"/>
      <c r="L17" s="786"/>
      <c r="M17" s="787"/>
      <c r="N17" s="788">
        <v>393000</v>
      </c>
      <c r="O17" s="789">
        <v>899960</v>
      </c>
      <c r="P17" s="788">
        <v>0</v>
      </c>
      <c r="Q17" s="790">
        <f>N17+O17+P17</f>
        <v>1292960</v>
      </c>
      <c r="R17" s="791"/>
      <c r="S17" s="792"/>
      <c r="T17" s="791">
        <v>25000</v>
      </c>
      <c r="U17" s="792"/>
      <c r="V17" s="786"/>
      <c r="W17" s="787"/>
      <c r="X17" s="786"/>
      <c r="Y17" s="787"/>
      <c r="Z17" s="786"/>
      <c r="AA17" s="787"/>
      <c r="AB17" s="786"/>
      <c r="AC17" s="787"/>
      <c r="AD17" s="786"/>
      <c r="AE17" s="787"/>
      <c r="AF17" s="786"/>
      <c r="AG17" s="789"/>
      <c r="AH17" s="788"/>
      <c r="AI17" s="789"/>
      <c r="AJ17" s="788"/>
      <c r="AK17" s="793"/>
      <c r="AL17" s="793"/>
      <c r="AM17" s="793">
        <f>T17*AA17</f>
        <v>0</v>
      </c>
      <c r="AN17" s="793"/>
      <c r="AO17" s="794"/>
      <c r="AP17" s="795"/>
    </row>
    <row r="18" spans="1:48" ht="33.75" customHeight="1">
      <c r="A18" s="1049"/>
      <c r="B18" s="1057"/>
      <c r="C18" s="1057"/>
      <c r="D18" s="761" t="s">
        <v>920</v>
      </c>
      <c r="E18" s="784">
        <v>1</v>
      </c>
      <c r="F18" s="785">
        <v>42917</v>
      </c>
      <c r="G18" s="761" t="s">
        <v>920</v>
      </c>
      <c r="H18" s="786" t="s">
        <v>275</v>
      </c>
      <c r="I18" s="787" t="s">
        <v>921</v>
      </c>
      <c r="J18" s="786"/>
      <c r="K18" s="787"/>
      <c r="L18" s="786"/>
      <c r="M18" s="787"/>
      <c r="N18" s="788">
        <v>2220000</v>
      </c>
      <c r="O18" s="789">
        <v>10146746</v>
      </c>
      <c r="P18" s="788">
        <v>172800</v>
      </c>
      <c r="Q18" s="790">
        <f>N18+O18+P18</f>
        <v>12539546</v>
      </c>
      <c r="R18" s="791"/>
      <c r="S18" s="792"/>
      <c r="T18" s="791">
        <v>12000</v>
      </c>
      <c r="U18" s="792"/>
      <c r="V18" s="786"/>
      <c r="W18" s="787"/>
      <c r="X18" s="786"/>
      <c r="Y18" s="787"/>
      <c r="Z18" s="786"/>
      <c r="AA18" s="787"/>
      <c r="AB18" s="786"/>
      <c r="AC18" s="787"/>
      <c r="AD18" s="786"/>
      <c r="AE18" s="787"/>
      <c r="AF18" s="786"/>
      <c r="AG18" s="789"/>
      <c r="AH18" s="788"/>
      <c r="AI18" s="789"/>
      <c r="AJ18" s="788"/>
      <c r="AK18" s="793"/>
      <c r="AL18" s="793"/>
      <c r="AM18" s="793">
        <f>T18*AA18</f>
        <v>0</v>
      </c>
      <c r="AN18" s="793"/>
      <c r="AO18" s="794"/>
      <c r="AP18" s="795"/>
    </row>
    <row r="19" spans="1:48" ht="43.5" customHeight="1">
      <c r="A19" s="1049"/>
      <c r="B19" s="1057"/>
      <c r="C19" s="1057"/>
      <c r="D19" s="761" t="s">
        <v>922</v>
      </c>
      <c r="E19" s="784">
        <v>2</v>
      </c>
      <c r="F19" s="785">
        <v>43450</v>
      </c>
      <c r="G19" s="761" t="s">
        <v>922</v>
      </c>
      <c r="H19" s="786" t="s">
        <v>275</v>
      </c>
      <c r="I19" s="787"/>
      <c r="J19" s="786"/>
      <c r="K19" s="787"/>
      <c r="L19" s="786"/>
      <c r="M19" s="787"/>
      <c r="N19" s="788"/>
      <c r="O19" s="789">
        <v>6930</v>
      </c>
      <c r="P19" s="788">
        <v>0</v>
      </c>
      <c r="Q19" s="790">
        <f>O19+P19+N19</f>
        <v>6930</v>
      </c>
      <c r="R19" s="791"/>
      <c r="S19" s="792"/>
      <c r="T19" s="791"/>
      <c r="U19" s="792"/>
      <c r="V19" s="786"/>
      <c r="W19" s="787"/>
      <c r="X19" s="786"/>
      <c r="Y19" s="787"/>
      <c r="Z19" s="786"/>
      <c r="AA19" s="787"/>
      <c r="AB19" s="786"/>
      <c r="AC19" s="787"/>
      <c r="AD19" s="786"/>
      <c r="AE19" s="787"/>
      <c r="AF19" s="786"/>
      <c r="AG19" s="789"/>
      <c r="AH19" s="788"/>
      <c r="AI19" s="789"/>
      <c r="AJ19" s="788"/>
      <c r="AK19" s="793"/>
      <c r="AL19" s="793"/>
      <c r="AM19" s="793"/>
      <c r="AN19" s="793"/>
      <c r="AO19" s="794"/>
      <c r="AP19" s="795"/>
    </row>
    <row r="20" spans="1:48" ht="75" customHeight="1">
      <c r="A20" s="1049"/>
      <c r="B20" s="1057"/>
      <c r="C20" s="1057"/>
      <c r="D20" s="761" t="s">
        <v>923</v>
      </c>
      <c r="E20" s="784">
        <v>1</v>
      </c>
      <c r="F20" s="785">
        <v>43567</v>
      </c>
      <c r="G20" s="761" t="s">
        <v>924</v>
      </c>
      <c r="H20" s="786" t="s">
        <v>275</v>
      </c>
      <c r="I20" s="784" t="s">
        <v>921</v>
      </c>
      <c r="J20" s="784"/>
      <c r="K20" s="784"/>
      <c r="L20" s="784"/>
      <c r="M20" s="784"/>
      <c r="N20" s="790">
        <f>(135000*12)+832892</f>
        <v>2452892</v>
      </c>
      <c r="O20" s="790">
        <v>1369720</v>
      </c>
      <c r="P20" s="790"/>
      <c r="Q20" s="790">
        <f>N20+O20+P20</f>
        <v>3822612</v>
      </c>
      <c r="R20" s="796"/>
      <c r="S20" s="796"/>
      <c r="T20" s="796"/>
      <c r="U20" s="796">
        <v>30000</v>
      </c>
      <c r="V20" s="784"/>
      <c r="W20" s="784"/>
      <c r="X20" s="784"/>
      <c r="Y20" s="784"/>
      <c r="Z20" s="784"/>
      <c r="AA20" s="784"/>
      <c r="AB20" s="784"/>
      <c r="AC20" s="784"/>
      <c r="AD20" s="784"/>
      <c r="AE20" s="784"/>
      <c r="AF20" s="784"/>
      <c r="AG20" s="790"/>
      <c r="AH20" s="790"/>
      <c r="AI20" s="790"/>
      <c r="AJ20" s="790"/>
      <c r="AK20" s="793">
        <f t="shared" ref="AK20:AN21" si="5">R20*Y20</f>
        <v>0</v>
      </c>
      <c r="AL20" s="793">
        <f t="shared" si="5"/>
        <v>0</v>
      </c>
      <c r="AM20" s="793">
        <f t="shared" si="5"/>
        <v>0</v>
      </c>
      <c r="AN20" s="793">
        <f t="shared" si="5"/>
        <v>0</v>
      </c>
      <c r="AO20" s="794">
        <f>AK20+AL20+AM20+AN20</f>
        <v>0</v>
      </c>
      <c r="AP20" s="795">
        <f>AO20-Q20</f>
        <v>-3822612</v>
      </c>
    </row>
    <row r="21" spans="1:48" ht="66">
      <c r="A21" s="1049"/>
      <c r="B21" s="1057"/>
      <c r="C21" s="1057"/>
      <c r="D21" s="761" t="s">
        <v>925</v>
      </c>
      <c r="E21" s="784">
        <v>1</v>
      </c>
      <c r="F21" s="785">
        <v>43819</v>
      </c>
      <c r="G21" s="761" t="s">
        <v>926</v>
      </c>
      <c r="H21" s="786" t="s">
        <v>275</v>
      </c>
      <c r="I21" s="784"/>
      <c r="J21" s="784"/>
      <c r="K21" s="784"/>
      <c r="L21" s="784"/>
      <c r="M21" s="784"/>
      <c r="N21" s="790"/>
      <c r="O21" s="790"/>
      <c r="P21" s="790"/>
      <c r="Q21" s="790"/>
      <c r="R21" s="796"/>
      <c r="S21" s="796"/>
      <c r="T21" s="796"/>
      <c r="U21" s="796"/>
      <c r="V21" s="784"/>
      <c r="W21" s="784"/>
      <c r="X21" s="784"/>
      <c r="Y21" s="784"/>
      <c r="Z21" s="784"/>
      <c r="AA21" s="784"/>
      <c r="AB21" s="784"/>
      <c r="AC21" s="784"/>
      <c r="AD21" s="784"/>
      <c r="AE21" s="784"/>
      <c r="AF21" s="784"/>
      <c r="AG21" s="790"/>
      <c r="AH21" s="790"/>
      <c r="AI21" s="790"/>
      <c r="AJ21" s="790"/>
      <c r="AK21" s="793">
        <f t="shared" si="5"/>
        <v>0</v>
      </c>
      <c r="AL21" s="793">
        <f t="shared" si="5"/>
        <v>0</v>
      </c>
      <c r="AM21" s="793">
        <f t="shared" si="5"/>
        <v>0</v>
      </c>
      <c r="AN21" s="793">
        <f t="shared" si="5"/>
        <v>0</v>
      </c>
      <c r="AO21" s="794">
        <f>AK21+AL21+AM21+AN21</f>
        <v>0</v>
      </c>
      <c r="AP21" s="795">
        <f>AO21-Q21</f>
        <v>0</v>
      </c>
    </row>
    <row r="22" spans="1:48" ht="33">
      <c r="A22" s="797">
        <v>12</v>
      </c>
      <c r="B22" s="1057"/>
      <c r="C22" s="1057"/>
      <c r="D22" s="761" t="s">
        <v>78</v>
      </c>
      <c r="E22" s="784">
        <v>1</v>
      </c>
      <c r="F22" s="785">
        <v>43223</v>
      </c>
      <c r="G22" s="761" t="s">
        <v>927</v>
      </c>
      <c r="H22" s="784" t="s">
        <v>928</v>
      </c>
      <c r="I22" s="784"/>
      <c r="J22" s="784"/>
      <c r="K22" s="784"/>
      <c r="L22" s="784"/>
      <c r="M22" s="784"/>
      <c r="N22" s="790">
        <v>9019950</v>
      </c>
      <c r="O22" s="790">
        <v>25816836</v>
      </c>
      <c r="P22" s="790">
        <v>864000</v>
      </c>
      <c r="Q22" s="790">
        <f>N22+O22+P22</f>
        <v>35700786</v>
      </c>
      <c r="R22" s="796"/>
      <c r="S22" s="796"/>
      <c r="T22" s="796">
        <v>100</v>
      </c>
      <c r="U22" s="796"/>
      <c r="V22" s="784"/>
      <c r="W22" s="784"/>
      <c r="X22" s="784"/>
      <c r="Y22" s="784"/>
      <c r="Z22" s="784"/>
      <c r="AA22" s="784"/>
      <c r="AB22" s="784"/>
      <c r="AC22" s="784"/>
      <c r="AD22" s="784"/>
      <c r="AE22" s="784">
        <v>15683.2</v>
      </c>
      <c r="AF22" s="784"/>
      <c r="AG22" s="790"/>
      <c r="AH22" s="790"/>
      <c r="AI22" s="790"/>
      <c r="AJ22" s="790"/>
      <c r="AK22" s="793"/>
      <c r="AL22" s="793"/>
      <c r="AM22" s="794">
        <v>1568317</v>
      </c>
      <c r="AN22" s="793"/>
      <c r="AO22" s="794">
        <v>1568317</v>
      </c>
      <c r="AP22" s="794">
        <v>-6308937</v>
      </c>
    </row>
    <row r="23" spans="1:48" ht="33">
      <c r="A23" s="1044"/>
      <c r="B23" s="1057"/>
      <c r="C23" s="1057"/>
      <c r="D23" s="761" t="s">
        <v>78</v>
      </c>
      <c r="E23" s="784">
        <v>1</v>
      </c>
      <c r="F23" s="785">
        <v>43223</v>
      </c>
      <c r="G23" s="761" t="s">
        <v>927</v>
      </c>
      <c r="H23" s="784" t="s">
        <v>928</v>
      </c>
      <c r="I23" s="784"/>
      <c r="J23" s="784"/>
      <c r="K23" s="784"/>
      <c r="L23" s="784"/>
      <c r="M23" s="784"/>
      <c r="N23" s="790"/>
      <c r="O23" s="790"/>
      <c r="P23" s="790"/>
      <c r="Q23" s="790"/>
      <c r="R23" s="796"/>
      <c r="S23" s="796"/>
      <c r="T23" s="796">
        <v>150</v>
      </c>
      <c r="U23" s="796"/>
      <c r="V23" s="784"/>
      <c r="W23" s="784"/>
      <c r="X23" s="784"/>
      <c r="Y23" s="784"/>
      <c r="Z23" s="784"/>
      <c r="AA23" s="784"/>
      <c r="AB23" s="784"/>
      <c r="AC23" s="784"/>
      <c r="AD23" s="784"/>
      <c r="AE23" s="784">
        <v>14823</v>
      </c>
      <c r="AF23" s="784"/>
      <c r="AG23" s="790"/>
      <c r="AH23" s="790"/>
      <c r="AI23" s="790"/>
      <c r="AJ23" s="790"/>
      <c r="AK23" s="793"/>
      <c r="AL23" s="793"/>
      <c r="AM23" s="794">
        <v>2223450</v>
      </c>
      <c r="AN23" s="793"/>
      <c r="AO23" s="794">
        <v>2223450</v>
      </c>
      <c r="AP23" s="794">
        <v>2223450</v>
      </c>
    </row>
    <row r="24" spans="1:48" ht="33">
      <c r="A24" s="1044"/>
      <c r="B24" s="1057"/>
      <c r="C24" s="1057"/>
      <c r="D24" s="761" t="s">
        <v>78</v>
      </c>
      <c r="E24" s="784">
        <v>1</v>
      </c>
      <c r="F24" s="785">
        <v>43223</v>
      </c>
      <c r="G24" s="761" t="s">
        <v>927</v>
      </c>
      <c r="H24" s="784" t="s">
        <v>928</v>
      </c>
      <c r="I24" s="784"/>
      <c r="J24" s="784"/>
      <c r="K24" s="784"/>
      <c r="L24" s="784"/>
      <c r="M24" s="784"/>
      <c r="N24" s="790"/>
      <c r="O24" s="790"/>
      <c r="P24" s="790"/>
      <c r="Q24" s="790"/>
      <c r="R24" s="796"/>
      <c r="S24" s="796"/>
      <c r="T24" s="796">
        <v>200</v>
      </c>
      <c r="U24" s="796"/>
      <c r="V24" s="784"/>
      <c r="W24" s="784"/>
      <c r="X24" s="784"/>
      <c r="Y24" s="784"/>
      <c r="Z24" s="784"/>
      <c r="AA24" s="784"/>
      <c r="AB24" s="784"/>
      <c r="AC24" s="784"/>
      <c r="AD24" s="784"/>
      <c r="AE24" s="784">
        <v>9964</v>
      </c>
      <c r="AF24" s="784"/>
      <c r="AG24" s="790"/>
      <c r="AH24" s="790"/>
      <c r="AI24" s="790"/>
      <c r="AJ24" s="790"/>
      <c r="AK24" s="793"/>
      <c r="AL24" s="793"/>
      <c r="AM24" s="794">
        <v>1992800</v>
      </c>
      <c r="AN24" s="793"/>
      <c r="AO24" s="794">
        <v>1992800</v>
      </c>
      <c r="AP24" s="794">
        <v>1992800</v>
      </c>
    </row>
    <row r="25" spans="1:48" ht="33">
      <c r="A25" s="1044"/>
      <c r="B25" s="1057"/>
      <c r="C25" s="1057"/>
      <c r="D25" s="761" t="s">
        <v>78</v>
      </c>
      <c r="E25" s="784">
        <v>1</v>
      </c>
      <c r="F25" s="785">
        <v>43223</v>
      </c>
      <c r="G25" s="761" t="s">
        <v>927</v>
      </c>
      <c r="H25" s="784" t="s">
        <v>928</v>
      </c>
      <c r="I25" s="784"/>
      <c r="J25" s="784"/>
      <c r="K25" s="784"/>
      <c r="L25" s="784"/>
      <c r="M25" s="784"/>
      <c r="N25" s="790"/>
      <c r="O25" s="790"/>
      <c r="P25" s="790"/>
      <c r="Q25" s="790"/>
      <c r="R25" s="796"/>
      <c r="S25" s="796"/>
      <c r="T25" s="796">
        <v>50</v>
      </c>
      <c r="U25" s="796"/>
      <c r="V25" s="784"/>
      <c r="W25" s="784"/>
      <c r="X25" s="784"/>
      <c r="Y25" s="784"/>
      <c r="Z25" s="784"/>
      <c r="AA25" s="784"/>
      <c r="AB25" s="784"/>
      <c r="AC25" s="784"/>
      <c r="AD25" s="784"/>
      <c r="AE25" s="784">
        <v>12002</v>
      </c>
      <c r="AF25" s="784"/>
      <c r="AG25" s="790"/>
      <c r="AH25" s="790"/>
      <c r="AI25" s="790"/>
      <c r="AJ25" s="790"/>
      <c r="AK25" s="793"/>
      <c r="AL25" s="793"/>
      <c r="AM25" s="794">
        <v>600100</v>
      </c>
      <c r="AN25" s="793"/>
      <c r="AO25" s="794">
        <v>600100</v>
      </c>
      <c r="AP25" s="794">
        <v>600100</v>
      </c>
    </row>
    <row r="26" spans="1:48" ht="33.75" thickBot="1">
      <c r="A26" s="1044"/>
      <c r="B26" s="1058"/>
      <c r="C26" s="1058"/>
      <c r="D26" s="761" t="s">
        <v>78</v>
      </c>
      <c r="E26" s="784">
        <v>1</v>
      </c>
      <c r="F26" s="785">
        <v>43223</v>
      </c>
      <c r="G26" s="761" t="s">
        <v>927</v>
      </c>
      <c r="H26" s="784" t="s">
        <v>928</v>
      </c>
      <c r="I26" s="784"/>
      <c r="J26" s="784"/>
      <c r="K26" s="784"/>
      <c r="L26" s="784"/>
      <c r="M26" s="784"/>
      <c r="N26" s="790"/>
      <c r="O26" s="790"/>
      <c r="P26" s="790"/>
      <c r="Q26" s="790"/>
      <c r="R26" s="796"/>
      <c r="S26" s="796"/>
      <c r="T26" s="796">
        <v>30</v>
      </c>
      <c r="U26" s="796"/>
      <c r="V26" s="784"/>
      <c r="W26" s="784"/>
      <c r="X26" s="784"/>
      <c r="Y26" s="784"/>
      <c r="Z26" s="784"/>
      <c r="AA26" s="784"/>
      <c r="AB26" s="784"/>
      <c r="AC26" s="784"/>
      <c r="AD26" s="784"/>
      <c r="AE26" s="784">
        <v>12617</v>
      </c>
      <c r="AF26" s="784"/>
      <c r="AG26" s="790"/>
      <c r="AH26" s="790"/>
      <c r="AI26" s="790"/>
      <c r="AJ26" s="790"/>
      <c r="AK26" s="793"/>
      <c r="AL26" s="793"/>
      <c r="AM26" s="794">
        <v>378510</v>
      </c>
      <c r="AN26" s="793"/>
      <c r="AO26" s="794">
        <v>378510</v>
      </c>
      <c r="AP26" s="794">
        <v>378510</v>
      </c>
    </row>
    <row r="27" spans="1:48" s="23" customFormat="1" ht="132">
      <c r="A27" s="1044"/>
      <c r="B27" s="1053" t="s">
        <v>929</v>
      </c>
      <c r="C27" s="1053">
        <v>20</v>
      </c>
      <c r="D27" s="327" t="s">
        <v>930</v>
      </c>
      <c r="E27" s="798">
        <v>9</v>
      </c>
      <c r="F27" s="327" t="s">
        <v>931</v>
      </c>
      <c r="G27" s="327" t="s">
        <v>932</v>
      </c>
      <c r="H27" s="799" t="s">
        <v>933</v>
      </c>
      <c r="I27" s="798" t="s">
        <v>301</v>
      </c>
      <c r="J27" s="798" t="s">
        <v>434</v>
      </c>
      <c r="K27" s="798"/>
      <c r="L27" s="798" t="s">
        <v>434</v>
      </c>
      <c r="M27" s="798"/>
      <c r="N27" s="800" t="s">
        <v>934</v>
      </c>
      <c r="O27" s="800" t="s">
        <v>935</v>
      </c>
      <c r="P27" s="800" t="s">
        <v>936</v>
      </c>
      <c r="Q27" s="801" t="s">
        <v>937</v>
      </c>
      <c r="R27" s="802" t="s">
        <v>301</v>
      </c>
      <c r="S27" s="802" t="s">
        <v>301</v>
      </c>
      <c r="T27" s="802" t="s">
        <v>301</v>
      </c>
      <c r="U27" s="400" t="s">
        <v>938</v>
      </c>
      <c r="V27" s="327" t="s">
        <v>939</v>
      </c>
      <c r="W27" s="798">
        <v>0</v>
      </c>
      <c r="X27" s="798">
        <v>0</v>
      </c>
      <c r="Y27" s="798" t="s">
        <v>301</v>
      </c>
      <c r="Z27" s="798">
        <v>610</v>
      </c>
      <c r="AA27" s="798">
        <v>28</v>
      </c>
      <c r="AB27" s="327" t="s">
        <v>940</v>
      </c>
      <c r="AC27" s="798" t="s">
        <v>301</v>
      </c>
      <c r="AD27" s="798">
        <v>610</v>
      </c>
      <c r="AE27" s="798">
        <v>28</v>
      </c>
      <c r="AF27" s="327" t="s">
        <v>940</v>
      </c>
      <c r="AG27" s="796">
        <v>0</v>
      </c>
      <c r="AH27" s="796">
        <v>0</v>
      </c>
      <c r="AI27" s="796">
        <v>0</v>
      </c>
      <c r="AJ27" s="796">
        <v>0</v>
      </c>
      <c r="AK27" s="796">
        <v>0</v>
      </c>
      <c r="AL27" s="796">
        <v>0</v>
      </c>
      <c r="AM27" s="796">
        <v>0</v>
      </c>
      <c r="AN27" s="796">
        <v>0</v>
      </c>
      <c r="AO27" s="796">
        <v>1470000</v>
      </c>
      <c r="AP27" s="796">
        <v>0</v>
      </c>
    </row>
    <row r="28" spans="1:48" s="23" customFormat="1" ht="66.75" thickBot="1">
      <c r="A28" s="1044"/>
      <c r="B28" s="1055"/>
      <c r="C28" s="1055"/>
      <c r="D28" s="803" t="s">
        <v>941</v>
      </c>
      <c r="E28" s="804">
        <v>15</v>
      </c>
      <c r="F28" s="803" t="s">
        <v>942</v>
      </c>
      <c r="G28" s="803" t="s">
        <v>943</v>
      </c>
      <c r="H28" s="805" t="s">
        <v>944</v>
      </c>
      <c r="I28" s="804"/>
      <c r="J28" s="804"/>
      <c r="K28" s="804"/>
      <c r="L28" s="804"/>
      <c r="M28" s="806"/>
      <c r="N28" s="800">
        <v>0</v>
      </c>
      <c r="O28" s="807">
        <v>0</v>
      </c>
      <c r="P28" s="808">
        <v>0</v>
      </c>
      <c r="Q28" s="809">
        <v>0</v>
      </c>
      <c r="R28" s="810"/>
      <c r="S28" s="810"/>
      <c r="T28" s="810"/>
      <c r="U28" s="811"/>
      <c r="V28" s="812"/>
      <c r="W28" s="804"/>
      <c r="X28" s="804"/>
      <c r="Y28" s="804"/>
      <c r="Z28" s="812"/>
      <c r="AA28" s="812"/>
      <c r="AB28" s="812"/>
      <c r="AC28" s="812"/>
      <c r="AD28" s="812"/>
      <c r="AE28" s="812"/>
      <c r="AF28" s="812"/>
      <c r="AG28" s="813"/>
      <c r="AH28" s="813"/>
      <c r="AI28" s="813"/>
      <c r="AJ28" s="813"/>
      <c r="AK28" s="813"/>
      <c r="AL28" s="813"/>
      <c r="AM28" s="813"/>
      <c r="AN28" s="813"/>
      <c r="AO28" s="813"/>
      <c r="AP28" s="796"/>
    </row>
    <row r="29" spans="1:48" s="823" customFormat="1" ht="49.5">
      <c r="A29" s="1044"/>
      <c r="B29" s="1060" t="s">
        <v>945</v>
      </c>
      <c r="C29" s="1060">
        <v>19</v>
      </c>
      <c r="D29" s="773" t="s">
        <v>788</v>
      </c>
      <c r="E29" s="798">
        <v>5</v>
      </c>
      <c r="F29" s="814" t="s">
        <v>946</v>
      </c>
      <c r="G29" s="773" t="s">
        <v>947</v>
      </c>
      <c r="H29" s="775" t="s">
        <v>275</v>
      </c>
      <c r="I29" s="815"/>
      <c r="J29" s="815"/>
      <c r="K29" s="815"/>
      <c r="L29" s="798" t="s">
        <v>948</v>
      </c>
      <c r="M29" s="773"/>
      <c r="N29" s="773">
        <v>460000</v>
      </c>
      <c r="O29" s="816">
        <v>290000</v>
      </c>
      <c r="P29" s="817">
        <v>400000</v>
      </c>
      <c r="Q29" s="818">
        <v>1180000</v>
      </c>
      <c r="R29" s="819"/>
      <c r="S29" s="819"/>
      <c r="T29" s="819"/>
      <c r="U29" s="400">
        <v>15000</v>
      </c>
      <c r="V29" s="815">
        <v>16500</v>
      </c>
      <c r="W29" s="815">
        <v>100</v>
      </c>
      <c r="X29" s="815">
        <v>50</v>
      </c>
      <c r="Y29" s="815"/>
      <c r="Z29" s="815">
        <v>500</v>
      </c>
      <c r="AA29" s="815">
        <v>500</v>
      </c>
      <c r="AB29" s="815"/>
      <c r="AC29" s="815"/>
      <c r="AD29" s="815">
        <v>100</v>
      </c>
      <c r="AE29" s="815">
        <v>55</v>
      </c>
      <c r="AF29" s="815"/>
      <c r="AG29" s="820"/>
      <c r="AH29" s="820"/>
      <c r="AI29" s="820"/>
      <c r="AJ29" s="820"/>
      <c r="AK29" s="821"/>
      <c r="AL29" s="821"/>
      <c r="AM29" s="821"/>
      <c r="AN29" s="821">
        <v>5600500</v>
      </c>
      <c r="AO29" s="781">
        <f>AN29</f>
        <v>5600500</v>
      </c>
      <c r="AP29" s="782">
        <f>AO29-Q29</f>
        <v>4420500</v>
      </c>
      <c r="AQ29" s="822"/>
      <c r="AR29" s="822"/>
      <c r="AS29" s="822"/>
      <c r="AT29" s="822"/>
      <c r="AU29" s="822"/>
      <c r="AV29" s="822"/>
    </row>
    <row r="30" spans="1:48" s="823" customFormat="1" ht="33">
      <c r="A30" s="1044"/>
      <c r="B30" s="1061"/>
      <c r="C30" s="1061"/>
      <c r="D30" s="773" t="s">
        <v>780</v>
      </c>
      <c r="E30" s="798">
        <v>4</v>
      </c>
      <c r="F30" s="816" t="s">
        <v>949</v>
      </c>
      <c r="G30" s="773" t="s">
        <v>950</v>
      </c>
      <c r="H30" s="775" t="s">
        <v>275</v>
      </c>
      <c r="I30" s="815"/>
      <c r="J30" s="815"/>
      <c r="K30" s="815"/>
      <c r="L30" s="798" t="s">
        <v>948</v>
      </c>
      <c r="M30" s="773"/>
      <c r="N30" s="773">
        <v>290000</v>
      </c>
      <c r="O30" s="816">
        <v>220000</v>
      </c>
      <c r="P30" s="817">
        <v>350000</v>
      </c>
      <c r="Q30" s="818">
        <f t="shared" ref="Q30:Q42" si="6">P30+O30+N30+N30</f>
        <v>1150000</v>
      </c>
      <c r="R30" s="819"/>
      <c r="S30" s="819"/>
      <c r="T30" s="819"/>
      <c r="U30" s="400"/>
      <c r="V30" s="815"/>
      <c r="W30" s="815"/>
      <c r="X30" s="815"/>
      <c r="Y30" s="815"/>
      <c r="Z30" s="815"/>
      <c r="AA30" s="815">
        <v>600</v>
      </c>
      <c r="AB30" s="815"/>
      <c r="AC30" s="815"/>
      <c r="AD30" s="815"/>
      <c r="AE30" s="815">
        <v>400</v>
      </c>
      <c r="AF30" s="815"/>
      <c r="AG30" s="820"/>
      <c r="AH30" s="820"/>
      <c r="AI30" s="820"/>
      <c r="AJ30" s="820"/>
      <c r="AK30" s="821"/>
      <c r="AL30" s="821"/>
      <c r="AM30" s="821"/>
      <c r="AN30" s="821">
        <f t="shared" ref="AN30:AN42" si="7">AJ30</f>
        <v>0</v>
      </c>
      <c r="AO30" s="781">
        <f t="shared" ref="AO30:AO42" si="8">AN30</f>
        <v>0</v>
      </c>
      <c r="AP30" s="782">
        <f t="shared" ref="AP30:AP42" si="9">AO30-Q30-M30</f>
        <v>-1150000</v>
      </c>
      <c r="AQ30" s="822"/>
      <c r="AR30" s="822"/>
      <c r="AS30" s="822"/>
      <c r="AT30" s="822"/>
      <c r="AU30" s="822"/>
      <c r="AV30" s="822"/>
    </row>
    <row r="31" spans="1:48" s="823" customFormat="1" ht="33">
      <c r="A31" s="1044"/>
      <c r="B31" s="1061"/>
      <c r="C31" s="1061"/>
      <c r="D31" s="773" t="s">
        <v>78</v>
      </c>
      <c r="E31" s="798">
        <v>5</v>
      </c>
      <c r="F31" s="816" t="s">
        <v>951</v>
      </c>
      <c r="G31" s="773" t="s">
        <v>952</v>
      </c>
      <c r="H31" s="775" t="s">
        <v>275</v>
      </c>
      <c r="I31" s="815"/>
      <c r="J31" s="815"/>
      <c r="K31" s="815"/>
      <c r="L31" s="798" t="s">
        <v>948</v>
      </c>
      <c r="M31" s="773"/>
      <c r="N31" s="773">
        <v>450000</v>
      </c>
      <c r="O31" s="816">
        <v>300000</v>
      </c>
      <c r="P31" s="817">
        <v>500000</v>
      </c>
      <c r="Q31" s="818">
        <f t="shared" si="6"/>
        <v>1700000</v>
      </c>
      <c r="R31" s="819"/>
      <c r="S31" s="819"/>
      <c r="T31" s="819">
        <v>200</v>
      </c>
      <c r="U31" s="400"/>
      <c r="V31" s="815"/>
      <c r="W31" s="815"/>
      <c r="X31" s="815"/>
      <c r="Y31" s="815"/>
      <c r="Z31" s="815"/>
      <c r="AA31" s="815">
        <v>1100</v>
      </c>
      <c r="AB31" s="815"/>
      <c r="AC31" s="815"/>
      <c r="AD31" s="815"/>
      <c r="AE31" s="815"/>
      <c r="AF31" s="815"/>
      <c r="AG31" s="820"/>
      <c r="AH31" s="820"/>
      <c r="AI31" s="820"/>
      <c r="AJ31" s="820">
        <v>737000</v>
      </c>
      <c r="AK31" s="821"/>
      <c r="AL31" s="821"/>
      <c r="AM31" s="821"/>
      <c r="AN31" s="821">
        <v>880000</v>
      </c>
      <c r="AO31" s="781">
        <f t="shared" si="8"/>
        <v>880000</v>
      </c>
      <c r="AP31" s="782">
        <f t="shared" si="9"/>
        <v>-820000</v>
      </c>
      <c r="AQ31" s="822"/>
      <c r="AR31" s="822"/>
      <c r="AS31" s="822"/>
      <c r="AT31" s="822"/>
      <c r="AU31" s="822"/>
      <c r="AV31" s="822"/>
    </row>
    <row r="32" spans="1:48" s="823" customFormat="1" ht="17.25">
      <c r="A32" s="1044"/>
      <c r="B32" s="1061"/>
      <c r="C32" s="1061"/>
      <c r="D32" s="773" t="s">
        <v>953</v>
      </c>
      <c r="E32" s="798">
        <v>4</v>
      </c>
      <c r="F32" s="816" t="s">
        <v>954</v>
      </c>
      <c r="G32" s="773" t="s">
        <v>953</v>
      </c>
      <c r="H32" s="775" t="s">
        <v>275</v>
      </c>
      <c r="I32" s="815"/>
      <c r="J32" s="815"/>
      <c r="K32" s="815"/>
      <c r="L32" s="798" t="s">
        <v>948</v>
      </c>
      <c r="M32" s="773"/>
      <c r="N32" s="773">
        <v>600000</v>
      </c>
      <c r="O32" s="816">
        <v>300000</v>
      </c>
      <c r="P32" s="817">
        <v>450000</v>
      </c>
      <c r="Q32" s="818">
        <f t="shared" si="6"/>
        <v>1950000</v>
      </c>
      <c r="R32" s="819"/>
      <c r="S32" s="819"/>
      <c r="T32" s="819">
        <v>3200</v>
      </c>
      <c r="U32" s="400"/>
      <c r="V32" s="815"/>
      <c r="W32" s="815"/>
      <c r="X32" s="815"/>
      <c r="Y32" s="815"/>
      <c r="Z32" s="815"/>
      <c r="AA32" s="815">
        <v>1300</v>
      </c>
      <c r="AB32" s="815"/>
      <c r="AC32" s="815"/>
      <c r="AD32" s="815"/>
      <c r="AE32" s="815">
        <v>750</v>
      </c>
      <c r="AF32" s="815"/>
      <c r="AG32" s="820"/>
      <c r="AH32" s="820"/>
      <c r="AI32" s="820"/>
      <c r="AJ32" s="820">
        <v>250000</v>
      </c>
      <c r="AK32" s="821"/>
      <c r="AL32" s="821"/>
      <c r="AM32" s="821"/>
      <c r="AN32" s="821">
        <v>32000</v>
      </c>
      <c r="AO32" s="781">
        <f t="shared" si="8"/>
        <v>32000</v>
      </c>
      <c r="AP32" s="782">
        <f t="shared" si="9"/>
        <v>-1918000</v>
      </c>
      <c r="AQ32" s="822"/>
      <c r="AR32" s="822"/>
      <c r="AS32" s="822"/>
      <c r="AT32" s="822"/>
      <c r="AU32" s="822"/>
      <c r="AV32" s="822"/>
    </row>
    <row r="33" spans="1:48" s="823" customFormat="1" ht="33">
      <c r="A33" s="1044"/>
      <c r="B33" s="1061"/>
      <c r="C33" s="1061"/>
      <c r="D33" s="773" t="s">
        <v>955</v>
      </c>
      <c r="E33" s="798">
        <v>2</v>
      </c>
      <c r="F33" s="816" t="s">
        <v>956</v>
      </c>
      <c r="G33" s="773" t="s">
        <v>955</v>
      </c>
      <c r="H33" s="775" t="s">
        <v>275</v>
      </c>
      <c r="I33" s="773"/>
      <c r="J33" s="815"/>
      <c r="K33" s="815"/>
      <c r="L33" s="798" t="s">
        <v>948</v>
      </c>
      <c r="M33" s="815"/>
      <c r="N33" s="815">
        <v>130000</v>
      </c>
      <c r="O33" s="816">
        <v>430000</v>
      </c>
      <c r="P33" s="817">
        <v>170000</v>
      </c>
      <c r="Q33" s="818">
        <f t="shared" si="6"/>
        <v>860000</v>
      </c>
      <c r="R33" s="819"/>
      <c r="S33" s="819"/>
      <c r="T33" s="819"/>
      <c r="U33" s="400">
        <v>8000</v>
      </c>
      <c r="V33" s="815"/>
      <c r="W33" s="815"/>
      <c r="X33" s="815"/>
      <c r="Y33" s="815"/>
      <c r="Z33" s="815"/>
      <c r="AA33" s="815">
        <v>160</v>
      </c>
      <c r="AB33" s="815"/>
      <c r="AC33" s="815"/>
      <c r="AD33" s="815"/>
      <c r="AE33" s="815">
        <v>120</v>
      </c>
      <c r="AF33" s="815"/>
      <c r="AG33" s="820"/>
      <c r="AH33" s="820"/>
      <c r="AI33" s="820"/>
      <c r="AJ33" s="820"/>
      <c r="AK33" s="821"/>
      <c r="AL33" s="821"/>
      <c r="AM33" s="821"/>
      <c r="AN33" s="821">
        <f t="shared" si="7"/>
        <v>0</v>
      </c>
      <c r="AO33" s="781">
        <f t="shared" si="8"/>
        <v>0</v>
      </c>
      <c r="AP33" s="782">
        <f t="shared" si="9"/>
        <v>-860000</v>
      </c>
      <c r="AQ33" s="822"/>
      <c r="AR33" s="822"/>
      <c r="AS33" s="822"/>
      <c r="AT33" s="822"/>
      <c r="AU33" s="822"/>
      <c r="AV33" s="822"/>
    </row>
    <row r="34" spans="1:48" s="823" customFormat="1" ht="17.25">
      <c r="A34" s="824">
        <f t="shared" ref="A34:A39" si="10">A33+1</f>
        <v>1</v>
      </c>
      <c r="B34" s="1061"/>
      <c r="C34" s="1061"/>
      <c r="D34" s="773" t="s">
        <v>197</v>
      </c>
      <c r="E34" s="798">
        <v>1</v>
      </c>
      <c r="F34" s="816" t="s">
        <v>957</v>
      </c>
      <c r="G34" s="773" t="s">
        <v>197</v>
      </c>
      <c r="H34" s="775" t="s">
        <v>275</v>
      </c>
      <c r="I34" s="815"/>
      <c r="J34" s="815"/>
      <c r="K34" s="815"/>
      <c r="L34" s="798" t="s">
        <v>948</v>
      </c>
      <c r="M34" s="815"/>
      <c r="N34" s="815">
        <v>450000</v>
      </c>
      <c r="O34" s="816">
        <v>350000</v>
      </c>
      <c r="P34" s="817">
        <v>100000</v>
      </c>
      <c r="Q34" s="818">
        <f t="shared" si="6"/>
        <v>1350000</v>
      </c>
      <c r="R34" s="819"/>
      <c r="S34" s="819"/>
      <c r="T34" s="819"/>
      <c r="U34" s="400">
        <v>15000</v>
      </c>
      <c r="V34" s="815"/>
      <c r="W34" s="815"/>
      <c r="X34" s="815"/>
      <c r="Y34" s="815"/>
      <c r="Z34" s="815"/>
      <c r="AA34" s="815">
        <v>1200</v>
      </c>
      <c r="AB34" s="815"/>
      <c r="AC34" s="815"/>
      <c r="AD34" s="815"/>
      <c r="AE34" s="815">
        <v>210</v>
      </c>
      <c r="AF34" s="815"/>
      <c r="AG34" s="820"/>
      <c r="AH34" s="820"/>
      <c r="AI34" s="820"/>
      <c r="AJ34" s="820">
        <v>85000</v>
      </c>
      <c r="AK34" s="821"/>
      <c r="AL34" s="821"/>
      <c r="AM34" s="821"/>
      <c r="AN34" s="821"/>
      <c r="AO34" s="781">
        <f t="shared" si="8"/>
        <v>0</v>
      </c>
      <c r="AP34" s="782">
        <f t="shared" si="9"/>
        <v>-1350000</v>
      </c>
      <c r="AQ34" s="822"/>
      <c r="AR34" s="822"/>
      <c r="AS34" s="822"/>
      <c r="AT34" s="822"/>
      <c r="AU34" s="822"/>
      <c r="AV34" s="822"/>
    </row>
    <row r="35" spans="1:48" s="823" customFormat="1" ht="33">
      <c r="A35" s="824">
        <f t="shared" si="10"/>
        <v>2</v>
      </c>
      <c r="B35" s="1061"/>
      <c r="C35" s="1061"/>
      <c r="D35" s="773" t="s">
        <v>446</v>
      </c>
      <c r="E35" s="798">
        <v>4</v>
      </c>
      <c r="F35" s="816" t="s">
        <v>958</v>
      </c>
      <c r="G35" s="773" t="s">
        <v>446</v>
      </c>
      <c r="H35" s="775" t="s">
        <v>275</v>
      </c>
      <c r="I35" s="815"/>
      <c r="J35" s="815"/>
      <c r="K35" s="815"/>
      <c r="L35" s="798" t="s">
        <v>948</v>
      </c>
      <c r="M35" s="815"/>
      <c r="N35" s="815"/>
      <c r="O35" s="816"/>
      <c r="P35" s="817"/>
      <c r="Q35" s="818">
        <f t="shared" si="6"/>
        <v>0</v>
      </c>
      <c r="R35" s="819"/>
      <c r="S35" s="819"/>
      <c r="T35" s="819"/>
      <c r="U35" s="802">
        <v>25000</v>
      </c>
      <c r="V35" s="815"/>
      <c r="W35" s="815"/>
      <c r="X35" s="815"/>
      <c r="Y35" s="815">
        <v>30</v>
      </c>
      <c r="Z35" s="815"/>
      <c r="AA35" s="815">
        <v>0</v>
      </c>
      <c r="AB35" s="815"/>
      <c r="AC35" s="815"/>
      <c r="AD35" s="815"/>
      <c r="AE35" s="815">
        <v>0</v>
      </c>
      <c r="AF35" s="815"/>
      <c r="AG35" s="820"/>
      <c r="AH35" s="820"/>
      <c r="AI35" s="820"/>
      <c r="AJ35" s="820">
        <v>0</v>
      </c>
      <c r="AK35" s="821"/>
      <c r="AL35" s="821"/>
      <c r="AM35" s="821"/>
      <c r="AN35" s="821">
        <f t="shared" si="7"/>
        <v>0</v>
      </c>
      <c r="AO35" s="781">
        <f t="shared" si="8"/>
        <v>0</v>
      </c>
      <c r="AP35" s="782">
        <f t="shared" si="9"/>
        <v>0</v>
      </c>
      <c r="AQ35" s="822"/>
      <c r="AR35" s="822"/>
      <c r="AS35" s="822"/>
      <c r="AT35" s="822"/>
      <c r="AU35" s="822"/>
      <c r="AV35" s="822"/>
    </row>
    <row r="36" spans="1:48" s="823" customFormat="1" ht="33">
      <c r="A36" s="824">
        <f t="shared" si="10"/>
        <v>3</v>
      </c>
      <c r="B36" s="1061"/>
      <c r="C36" s="1061"/>
      <c r="D36" s="773" t="s">
        <v>959</v>
      </c>
      <c r="E36" s="798">
        <v>4</v>
      </c>
      <c r="F36" s="816" t="s">
        <v>960</v>
      </c>
      <c r="G36" s="773" t="s">
        <v>959</v>
      </c>
      <c r="H36" s="775" t="s">
        <v>275</v>
      </c>
      <c r="I36" s="815"/>
      <c r="J36" s="815"/>
      <c r="K36" s="815"/>
      <c r="L36" s="798" t="s">
        <v>948</v>
      </c>
      <c r="M36" s="815"/>
      <c r="N36" s="815"/>
      <c r="O36" s="816">
        <v>0</v>
      </c>
      <c r="P36" s="817"/>
      <c r="Q36" s="818">
        <f t="shared" si="6"/>
        <v>0</v>
      </c>
      <c r="R36" s="819"/>
      <c r="S36" s="819"/>
      <c r="T36" s="819"/>
      <c r="U36" s="802">
        <v>100</v>
      </c>
      <c r="V36" s="815"/>
      <c r="W36" s="815"/>
      <c r="X36" s="815"/>
      <c r="Y36" s="815"/>
      <c r="Z36" s="815"/>
      <c r="AA36" s="815">
        <v>0</v>
      </c>
      <c r="AB36" s="815"/>
      <c r="AC36" s="815"/>
      <c r="AD36" s="815"/>
      <c r="AE36" s="815">
        <v>0</v>
      </c>
      <c r="AF36" s="815"/>
      <c r="AG36" s="820"/>
      <c r="AH36" s="820"/>
      <c r="AI36" s="820"/>
      <c r="AJ36" s="820">
        <v>0</v>
      </c>
      <c r="AK36" s="821"/>
      <c r="AL36" s="821"/>
      <c r="AM36" s="821"/>
      <c r="AN36" s="821">
        <v>320000</v>
      </c>
      <c r="AO36" s="781">
        <f t="shared" si="8"/>
        <v>320000</v>
      </c>
      <c r="AP36" s="782">
        <f t="shared" si="9"/>
        <v>320000</v>
      </c>
      <c r="AQ36" s="822"/>
      <c r="AR36" s="822"/>
      <c r="AS36" s="822"/>
      <c r="AT36" s="822"/>
      <c r="AU36" s="822"/>
      <c r="AV36" s="822"/>
    </row>
    <row r="37" spans="1:48" s="823" customFormat="1" ht="66">
      <c r="A37" s="824">
        <f t="shared" si="10"/>
        <v>4</v>
      </c>
      <c r="B37" s="1061"/>
      <c r="C37" s="1061"/>
      <c r="D37" s="773" t="s">
        <v>961</v>
      </c>
      <c r="E37" s="798">
        <v>1</v>
      </c>
      <c r="F37" s="816" t="s">
        <v>962</v>
      </c>
      <c r="G37" s="773" t="s">
        <v>961</v>
      </c>
      <c r="H37" s="775" t="s">
        <v>275</v>
      </c>
      <c r="I37" s="815"/>
      <c r="J37" s="815"/>
      <c r="K37" s="815"/>
      <c r="L37" s="798" t="s">
        <v>948</v>
      </c>
      <c r="M37" s="815"/>
      <c r="N37" s="815"/>
      <c r="O37" s="816">
        <v>0</v>
      </c>
      <c r="P37" s="817"/>
      <c r="Q37" s="818">
        <f t="shared" si="6"/>
        <v>0</v>
      </c>
      <c r="R37" s="819">
        <v>35000</v>
      </c>
      <c r="S37" s="819"/>
      <c r="T37" s="819"/>
      <c r="U37" s="819"/>
      <c r="V37" s="815"/>
      <c r="W37" s="815"/>
      <c r="X37" s="815"/>
      <c r="Y37" s="815">
        <v>0</v>
      </c>
      <c r="Z37" s="815">
        <v>0</v>
      </c>
      <c r="AA37" s="815">
        <v>0</v>
      </c>
      <c r="AB37" s="815"/>
      <c r="AC37" s="815"/>
      <c r="AD37" s="815"/>
      <c r="AE37" s="815">
        <v>0</v>
      </c>
      <c r="AF37" s="815"/>
      <c r="AG37" s="820"/>
      <c r="AH37" s="820"/>
      <c r="AI37" s="820"/>
      <c r="AJ37" s="820">
        <v>0</v>
      </c>
      <c r="AK37" s="821"/>
      <c r="AL37" s="821"/>
      <c r="AM37" s="821"/>
      <c r="AN37" s="821">
        <f t="shared" si="7"/>
        <v>0</v>
      </c>
      <c r="AO37" s="781">
        <f t="shared" si="8"/>
        <v>0</v>
      </c>
      <c r="AP37" s="782">
        <f t="shared" si="9"/>
        <v>0</v>
      </c>
      <c r="AQ37" s="822"/>
      <c r="AR37" s="822"/>
      <c r="AS37" s="822"/>
      <c r="AT37" s="822"/>
      <c r="AU37" s="822"/>
      <c r="AV37" s="822"/>
    </row>
    <row r="38" spans="1:48" s="823" customFormat="1" ht="66">
      <c r="A38" s="824">
        <f t="shared" si="10"/>
        <v>5</v>
      </c>
      <c r="B38" s="1061"/>
      <c r="C38" s="1061"/>
      <c r="D38" s="773" t="s">
        <v>961</v>
      </c>
      <c r="E38" s="798">
        <v>1</v>
      </c>
      <c r="F38" s="816" t="s">
        <v>958</v>
      </c>
      <c r="G38" s="773" t="s">
        <v>961</v>
      </c>
      <c r="H38" s="775" t="s">
        <v>275</v>
      </c>
      <c r="I38" s="815"/>
      <c r="J38" s="815"/>
      <c r="K38" s="815"/>
      <c r="L38" s="798" t="s">
        <v>948</v>
      </c>
      <c r="M38" s="815"/>
      <c r="N38" s="815"/>
      <c r="O38" s="816">
        <v>0</v>
      </c>
      <c r="P38" s="817"/>
      <c r="Q38" s="818">
        <f t="shared" si="6"/>
        <v>0</v>
      </c>
      <c r="R38" s="819">
        <v>32000</v>
      </c>
      <c r="S38" s="819"/>
      <c r="T38" s="819"/>
      <c r="U38" s="778"/>
      <c r="V38" s="815"/>
      <c r="W38" s="815"/>
      <c r="X38" s="815"/>
      <c r="Y38" s="815"/>
      <c r="Z38" s="815">
        <v>0</v>
      </c>
      <c r="AA38" s="815">
        <v>0</v>
      </c>
      <c r="AB38" s="815"/>
      <c r="AC38" s="815">
        <v>0</v>
      </c>
      <c r="AD38" s="815">
        <v>0</v>
      </c>
      <c r="AE38" s="815">
        <v>0</v>
      </c>
      <c r="AF38" s="815"/>
      <c r="AG38" s="820">
        <v>0</v>
      </c>
      <c r="AH38" s="820"/>
      <c r="AI38" s="820"/>
      <c r="AJ38" s="820">
        <v>0</v>
      </c>
      <c r="AK38" s="821"/>
      <c r="AL38" s="821"/>
      <c r="AM38" s="821"/>
      <c r="AN38" s="821">
        <v>1100000</v>
      </c>
      <c r="AO38" s="781">
        <f t="shared" si="8"/>
        <v>1100000</v>
      </c>
      <c r="AP38" s="782">
        <f t="shared" si="9"/>
        <v>1100000</v>
      </c>
      <c r="AQ38" s="822"/>
      <c r="AR38" s="822"/>
      <c r="AS38" s="822"/>
      <c r="AT38" s="822"/>
      <c r="AU38" s="822"/>
      <c r="AV38" s="822"/>
    </row>
    <row r="39" spans="1:48" s="823" customFormat="1" ht="33">
      <c r="A39" s="824">
        <f t="shared" si="10"/>
        <v>6</v>
      </c>
      <c r="B39" s="1061"/>
      <c r="C39" s="1061"/>
      <c r="D39" s="773" t="s">
        <v>963</v>
      </c>
      <c r="E39" s="798">
        <v>1</v>
      </c>
      <c r="F39" s="816" t="s">
        <v>964</v>
      </c>
      <c r="G39" s="773" t="s">
        <v>963</v>
      </c>
      <c r="H39" s="775" t="s">
        <v>275</v>
      </c>
      <c r="I39" s="815"/>
      <c r="J39" s="815"/>
      <c r="K39" s="815"/>
      <c r="L39" s="798" t="s">
        <v>948</v>
      </c>
      <c r="M39" s="815"/>
      <c r="N39" s="815">
        <v>350000</v>
      </c>
      <c r="O39" s="816">
        <v>250000</v>
      </c>
      <c r="P39" s="817">
        <v>830000</v>
      </c>
      <c r="Q39" s="818"/>
      <c r="R39" s="819"/>
      <c r="S39" s="819"/>
      <c r="T39" s="819"/>
      <c r="U39" s="400" t="s">
        <v>301</v>
      </c>
      <c r="V39" s="815"/>
      <c r="W39" s="815"/>
      <c r="X39" s="815"/>
      <c r="Y39" s="815"/>
      <c r="Z39" s="815"/>
      <c r="AA39" s="815">
        <v>0</v>
      </c>
      <c r="AB39" s="815"/>
      <c r="AC39" s="815"/>
      <c r="AD39" s="815"/>
      <c r="AE39" s="815">
        <v>0</v>
      </c>
      <c r="AF39" s="815"/>
      <c r="AG39" s="820"/>
      <c r="AH39" s="820"/>
      <c r="AI39" s="820"/>
      <c r="AJ39" s="820">
        <v>0</v>
      </c>
      <c r="AK39" s="821"/>
      <c r="AL39" s="821"/>
      <c r="AM39" s="821"/>
      <c r="AN39" s="821">
        <f t="shared" si="7"/>
        <v>0</v>
      </c>
      <c r="AO39" s="781">
        <f t="shared" si="8"/>
        <v>0</v>
      </c>
      <c r="AP39" s="782">
        <f t="shared" si="9"/>
        <v>0</v>
      </c>
      <c r="AQ39" s="822"/>
      <c r="AR39" s="822"/>
      <c r="AS39" s="822"/>
      <c r="AT39" s="822"/>
      <c r="AU39" s="822"/>
      <c r="AV39" s="822"/>
    </row>
    <row r="40" spans="1:48" s="823" customFormat="1" ht="59.25" customHeight="1">
      <c r="A40" s="1044"/>
      <c r="B40" s="1061"/>
      <c r="C40" s="1061"/>
      <c r="D40" s="773" t="s">
        <v>965</v>
      </c>
      <c r="E40" s="798">
        <v>2</v>
      </c>
      <c r="F40" s="816" t="s">
        <v>964</v>
      </c>
      <c r="G40" s="773" t="s">
        <v>965</v>
      </c>
      <c r="H40" s="775" t="s">
        <v>275</v>
      </c>
      <c r="I40" s="815"/>
      <c r="J40" s="815"/>
      <c r="K40" s="815"/>
      <c r="L40" s="798" t="s">
        <v>948</v>
      </c>
      <c r="M40" s="815"/>
      <c r="N40" s="815"/>
      <c r="O40" s="816">
        <v>0</v>
      </c>
      <c r="P40" s="817"/>
      <c r="Q40" s="818">
        <f t="shared" si="6"/>
        <v>0</v>
      </c>
      <c r="R40" s="819"/>
      <c r="S40" s="819"/>
      <c r="T40" s="819"/>
      <c r="U40" s="802" t="s">
        <v>301</v>
      </c>
      <c r="V40" s="815"/>
      <c r="W40" s="815"/>
      <c r="X40" s="815"/>
      <c r="Y40" s="815"/>
      <c r="Z40" s="815"/>
      <c r="AA40" s="815">
        <v>0</v>
      </c>
      <c r="AB40" s="815"/>
      <c r="AC40" s="815"/>
      <c r="AD40" s="815"/>
      <c r="AE40" s="815">
        <v>0</v>
      </c>
      <c r="AF40" s="815"/>
      <c r="AG40" s="820"/>
      <c r="AH40" s="820"/>
      <c r="AI40" s="820"/>
      <c r="AJ40" s="820">
        <v>0</v>
      </c>
      <c r="AK40" s="821"/>
      <c r="AL40" s="821"/>
      <c r="AM40" s="821"/>
      <c r="AN40" s="821">
        <f t="shared" si="7"/>
        <v>0</v>
      </c>
      <c r="AO40" s="781">
        <f t="shared" si="8"/>
        <v>0</v>
      </c>
      <c r="AP40" s="782">
        <f t="shared" si="9"/>
        <v>0</v>
      </c>
      <c r="AQ40" s="822"/>
      <c r="AR40" s="822"/>
      <c r="AS40" s="822"/>
      <c r="AT40" s="822"/>
      <c r="AU40" s="822"/>
      <c r="AV40" s="822"/>
    </row>
    <row r="41" spans="1:48" s="823" customFormat="1" ht="17.25">
      <c r="A41" s="1044"/>
      <c r="B41" s="1061"/>
      <c r="C41" s="1061"/>
      <c r="D41" s="773" t="s">
        <v>197</v>
      </c>
      <c r="E41" s="798"/>
      <c r="F41" s="816"/>
      <c r="G41" s="773"/>
      <c r="H41" s="775"/>
      <c r="I41" s="815"/>
      <c r="J41" s="815"/>
      <c r="K41" s="815"/>
      <c r="L41" s="798"/>
      <c r="M41" s="815"/>
      <c r="N41" s="815"/>
      <c r="O41" s="816"/>
      <c r="P41" s="817"/>
      <c r="Q41" s="818"/>
      <c r="R41" s="819"/>
      <c r="S41" s="819"/>
      <c r="T41" s="819"/>
      <c r="U41" s="802"/>
      <c r="V41" s="815"/>
      <c r="W41" s="815"/>
      <c r="X41" s="815"/>
      <c r="Y41" s="815"/>
      <c r="Z41" s="815"/>
      <c r="AA41" s="815"/>
      <c r="AB41" s="815"/>
      <c r="AC41" s="815"/>
      <c r="AD41" s="815"/>
      <c r="AE41" s="815"/>
      <c r="AF41" s="815"/>
      <c r="AG41" s="820"/>
      <c r="AH41" s="820"/>
      <c r="AI41" s="820"/>
      <c r="AJ41" s="820"/>
      <c r="AK41" s="821"/>
      <c r="AL41" s="821"/>
      <c r="AM41" s="821"/>
      <c r="AN41" s="821"/>
      <c r="AO41" s="781"/>
      <c r="AP41" s="782"/>
      <c r="AQ41" s="822"/>
      <c r="AR41" s="822"/>
      <c r="AS41" s="822"/>
      <c r="AT41" s="822"/>
      <c r="AU41" s="822"/>
      <c r="AV41" s="822"/>
    </row>
    <row r="42" spans="1:48" s="823" customFormat="1" ht="62.25" customHeight="1" thickBot="1">
      <c r="A42" s="1044"/>
      <c r="B42" s="1062"/>
      <c r="C42" s="1062"/>
      <c r="D42" s="773" t="s">
        <v>966</v>
      </c>
      <c r="E42" s="798">
        <v>1</v>
      </c>
      <c r="F42" s="816" t="s">
        <v>964</v>
      </c>
      <c r="G42" s="773" t="s">
        <v>966</v>
      </c>
      <c r="H42" s="775" t="s">
        <v>275</v>
      </c>
      <c r="I42" s="815"/>
      <c r="J42" s="815"/>
      <c r="K42" s="815"/>
      <c r="L42" s="798" t="s">
        <v>948</v>
      </c>
      <c r="M42" s="815"/>
      <c r="N42" s="815"/>
      <c r="O42" s="816">
        <v>0</v>
      </c>
      <c r="P42" s="817"/>
      <c r="Q42" s="818">
        <f t="shared" si="6"/>
        <v>0</v>
      </c>
      <c r="R42" s="819"/>
      <c r="S42" s="819"/>
      <c r="T42" s="819"/>
      <c r="U42" s="802" t="s">
        <v>301</v>
      </c>
      <c r="V42" s="815"/>
      <c r="W42" s="815"/>
      <c r="X42" s="815"/>
      <c r="Y42" s="815"/>
      <c r="Z42" s="815"/>
      <c r="AA42" s="815">
        <v>0</v>
      </c>
      <c r="AB42" s="815"/>
      <c r="AC42" s="815"/>
      <c r="AD42" s="815"/>
      <c r="AE42" s="815">
        <v>0</v>
      </c>
      <c r="AF42" s="815"/>
      <c r="AG42" s="820"/>
      <c r="AH42" s="820"/>
      <c r="AI42" s="820"/>
      <c r="AJ42" s="820">
        <v>0</v>
      </c>
      <c r="AK42" s="821"/>
      <c r="AL42" s="821"/>
      <c r="AM42" s="821"/>
      <c r="AN42" s="821">
        <f t="shared" si="7"/>
        <v>0</v>
      </c>
      <c r="AO42" s="781">
        <f t="shared" si="8"/>
        <v>0</v>
      </c>
      <c r="AP42" s="782">
        <f t="shared" si="9"/>
        <v>0</v>
      </c>
      <c r="AQ42" s="822"/>
      <c r="AR42" s="822"/>
      <c r="AS42" s="822"/>
      <c r="AT42" s="822"/>
      <c r="AU42" s="822"/>
      <c r="AV42" s="822"/>
    </row>
    <row r="43" spans="1:48" s="823" customFormat="1" ht="45" customHeight="1" thickBot="1">
      <c r="A43" s="1044"/>
      <c r="B43" s="783" t="s">
        <v>45</v>
      </c>
      <c r="C43" s="783">
        <f>SUM(C7:C42)</f>
        <v>65</v>
      </c>
      <c r="D43" s="783">
        <f t="shared" ref="D43:AP43" si="11">SUM(D7:D42)</f>
        <v>0</v>
      </c>
      <c r="E43" s="783">
        <f t="shared" si="11"/>
        <v>84</v>
      </c>
      <c r="F43" s="783">
        <f t="shared" si="11"/>
        <v>689655</v>
      </c>
      <c r="G43" s="783">
        <f t="shared" si="11"/>
        <v>0</v>
      </c>
      <c r="H43" s="783">
        <f t="shared" si="11"/>
        <v>0</v>
      </c>
      <c r="I43" s="783">
        <f t="shared" si="11"/>
        <v>0</v>
      </c>
      <c r="J43" s="783">
        <f t="shared" si="11"/>
        <v>0</v>
      </c>
      <c r="K43" s="783">
        <f t="shared" si="11"/>
        <v>0</v>
      </c>
      <c r="L43" s="783">
        <f t="shared" si="11"/>
        <v>0</v>
      </c>
      <c r="M43" s="783">
        <f t="shared" si="11"/>
        <v>0</v>
      </c>
      <c r="N43" s="783">
        <f t="shared" si="11"/>
        <v>29888246</v>
      </c>
      <c r="O43" s="783">
        <f t="shared" si="11"/>
        <v>64151842</v>
      </c>
      <c r="P43" s="783">
        <f t="shared" si="11"/>
        <v>4700800</v>
      </c>
      <c r="Q43" s="783">
        <f t="shared" si="11"/>
        <v>99260888</v>
      </c>
      <c r="R43" s="783">
        <f t="shared" si="11"/>
        <v>67000</v>
      </c>
      <c r="S43" s="783">
        <f t="shared" si="11"/>
        <v>45000</v>
      </c>
      <c r="T43" s="783">
        <f t="shared" si="11"/>
        <v>98530</v>
      </c>
      <c r="U43" s="783">
        <f t="shared" si="11"/>
        <v>96100</v>
      </c>
      <c r="V43" s="783">
        <f t="shared" si="11"/>
        <v>145016</v>
      </c>
      <c r="W43" s="783">
        <f t="shared" si="11"/>
        <v>53300</v>
      </c>
      <c r="X43" s="783">
        <f t="shared" si="11"/>
        <v>218</v>
      </c>
      <c r="Y43" s="783">
        <f t="shared" si="11"/>
        <v>30</v>
      </c>
      <c r="Z43" s="783">
        <f t="shared" si="11"/>
        <v>1110</v>
      </c>
      <c r="AA43" s="783">
        <f t="shared" si="11"/>
        <v>5038</v>
      </c>
      <c r="AB43" s="783">
        <f t="shared" si="11"/>
        <v>0</v>
      </c>
      <c r="AC43" s="783">
        <f t="shared" si="11"/>
        <v>0</v>
      </c>
      <c r="AD43" s="783">
        <f t="shared" si="11"/>
        <v>710</v>
      </c>
      <c r="AE43" s="783">
        <f t="shared" si="11"/>
        <v>66652.2</v>
      </c>
      <c r="AF43" s="783">
        <f t="shared" si="11"/>
        <v>0</v>
      </c>
      <c r="AG43" s="783">
        <f t="shared" si="11"/>
        <v>0</v>
      </c>
      <c r="AH43" s="783">
        <f t="shared" si="11"/>
        <v>0</v>
      </c>
      <c r="AI43" s="783">
        <f t="shared" si="11"/>
        <v>0</v>
      </c>
      <c r="AJ43" s="783">
        <f t="shared" si="11"/>
        <v>1072000</v>
      </c>
      <c r="AK43" s="783">
        <f t="shared" si="11"/>
        <v>0</v>
      </c>
      <c r="AL43" s="783">
        <f t="shared" si="11"/>
        <v>0</v>
      </c>
      <c r="AM43" s="783">
        <f t="shared" si="11"/>
        <v>6763177</v>
      </c>
      <c r="AN43" s="783">
        <f t="shared" si="11"/>
        <v>7932500</v>
      </c>
      <c r="AO43" s="783">
        <f t="shared" si="11"/>
        <v>16165677</v>
      </c>
      <c r="AP43" s="783">
        <f>SUM(AP7:AP42)</f>
        <v>-36093243</v>
      </c>
      <c r="AQ43" s="822"/>
      <c r="AR43" s="822"/>
      <c r="AS43" s="822"/>
      <c r="AT43" s="822"/>
      <c r="AU43" s="822"/>
      <c r="AV43" s="822"/>
    </row>
    <row r="44" spans="1:48" s="1" customFormat="1" ht="62.25" customHeight="1">
      <c r="A44" s="1044"/>
      <c r="B44" s="825"/>
      <c r="C44" s="825"/>
      <c r="D44" s="825"/>
      <c r="E44" s="825"/>
      <c r="F44" s="825"/>
      <c r="G44" s="825"/>
      <c r="H44" s="825"/>
      <c r="I44" s="825"/>
      <c r="J44" s="825"/>
      <c r="K44" s="825"/>
      <c r="L44" s="825"/>
      <c r="M44" s="825"/>
      <c r="N44" s="825"/>
      <c r="O44" s="825"/>
      <c r="P44" s="825"/>
      <c r="Q44" s="825"/>
      <c r="R44" s="825"/>
      <c r="S44" s="825"/>
      <c r="T44" s="825"/>
      <c r="U44" s="825"/>
      <c r="V44" s="825"/>
      <c r="W44" s="825"/>
      <c r="X44" s="825"/>
      <c r="Y44" s="825"/>
      <c r="Z44" s="825"/>
      <c r="AA44" s="825"/>
      <c r="AB44" s="825"/>
      <c r="AC44" s="825"/>
      <c r="AD44" s="825"/>
      <c r="AE44" s="825"/>
      <c r="AF44" s="825"/>
      <c r="AG44" s="825"/>
      <c r="AH44" s="825"/>
      <c r="AI44" s="825"/>
      <c r="AJ44" s="825"/>
      <c r="AK44" s="825"/>
      <c r="AL44" s="825"/>
      <c r="AM44" s="825"/>
      <c r="AN44" s="825"/>
      <c r="AO44" s="825"/>
      <c r="AP44" s="825"/>
    </row>
    <row r="45" spans="1:48" s="1" customFormat="1" ht="45" customHeight="1">
      <c r="A45" s="1044"/>
      <c r="B45" s="825"/>
      <c r="C45" s="825"/>
      <c r="D45" s="825"/>
      <c r="E45" s="825"/>
      <c r="F45" s="825"/>
      <c r="G45" s="825"/>
      <c r="H45" s="825"/>
      <c r="I45" s="825"/>
      <c r="J45" s="825"/>
      <c r="K45" s="825"/>
      <c r="L45" s="825"/>
      <c r="M45" s="825"/>
      <c r="N45" s="825"/>
      <c r="O45" s="825"/>
      <c r="P45" s="825"/>
      <c r="Q45" s="825"/>
      <c r="R45" s="825"/>
      <c r="S45" s="825"/>
      <c r="T45" s="825"/>
      <c r="U45" s="825"/>
      <c r="V45" s="825"/>
      <c r="W45" s="825"/>
      <c r="X45" s="825"/>
      <c r="Y45" s="825"/>
      <c r="Z45" s="825"/>
      <c r="AA45" s="825"/>
      <c r="AB45" s="825"/>
      <c r="AC45" s="825"/>
      <c r="AD45" s="825"/>
      <c r="AE45" s="825"/>
      <c r="AF45" s="825"/>
      <c r="AG45" s="825"/>
      <c r="AH45" s="825"/>
      <c r="AI45" s="825"/>
      <c r="AJ45" s="825"/>
      <c r="AK45" s="825"/>
      <c r="AL45" s="825"/>
      <c r="AM45" s="825"/>
      <c r="AN45" s="825"/>
      <c r="AO45" s="825"/>
      <c r="AP45" s="825"/>
    </row>
    <row r="46" spans="1:48" s="1" customFormat="1" ht="88.5" customHeight="1">
      <c r="A46" s="1044"/>
      <c r="B46" s="825"/>
      <c r="C46" s="825"/>
      <c r="D46" s="825"/>
      <c r="E46" s="825"/>
      <c r="F46" s="825"/>
      <c r="G46" s="825"/>
      <c r="H46" s="825"/>
      <c r="I46" s="825"/>
      <c r="J46" s="825"/>
      <c r="K46" s="825"/>
      <c r="L46" s="825"/>
      <c r="M46" s="825"/>
      <c r="N46" s="825"/>
      <c r="O46" s="825"/>
      <c r="P46" s="825"/>
      <c r="Q46" s="825"/>
      <c r="R46" s="825"/>
      <c r="S46" s="825"/>
      <c r="T46" s="825"/>
      <c r="U46" s="825"/>
      <c r="V46" s="825"/>
      <c r="W46" s="825"/>
      <c r="X46" s="825"/>
      <c r="Y46" s="825"/>
      <c r="Z46" s="825"/>
      <c r="AA46" s="825"/>
      <c r="AB46" s="825"/>
      <c r="AC46" s="825"/>
      <c r="AD46" s="825"/>
      <c r="AE46" s="825"/>
      <c r="AF46" s="825"/>
      <c r="AG46" s="825"/>
      <c r="AH46" s="825"/>
      <c r="AI46" s="825"/>
      <c r="AJ46" s="825"/>
      <c r="AK46" s="825"/>
      <c r="AL46" s="825"/>
      <c r="AM46" s="825"/>
      <c r="AN46" s="825"/>
      <c r="AO46" s="825"/>
      <c r="AP46" s="825"/>
    </row>
    <row r="47" spans="1:48" s="1" customFormat="1" ht="45" customHeight="1">
      <c r="A47" s="826"/>
      <c r="B47" s="303"/>
      <c r="C47" s="303"/>
      <c r="D47" s="303"/>
      <c r="E47" s="303"/>
      <c r="F47" s="303"/>
      <c r="G47" s="303"/>
      <c r="H47" s="303"/>
      <c r="I47" s="303"/>
      <c r="J47" s="303"/>
      <c r="K47" s="303"/>
      <c r="L47" s="303"/>
      <c r="M47" s="303"/>
      <c r="N47" s="303"/>
      <c r="O47" s="303"/>
      <c r="P47" s="303"/>
      <c r="Q47" s="303"/>
      <c r="R47" s="303"/>
      <c r="S47" s="303"/>
      <c r="T47" s="303"/>
      <c r="U47" s="303"/>
      <c r="V47" s="303"/>
      <c r="W47" s="303"/>
      <c r="X47" s="303"/>
      <c r="Y47" s="303"/>
      <c r="Z47" s="303"/>
      <c r="AA47" s="303"/>
      <c r="AB47" s="303"/>
      <c r="AC47" s="303"/>
      <c r="AD47" s="303"/>
      <c r="AE47" s="303"/>
      <c r="AF47" s="303"/>
      <c r="AG47" s="303"/>
      <c r="AH47" s="303"/>
      <c r="AI47" s="303"/>
      <c r="AJ47" s="303"/>
      <c r="AK47" s="303"/>
      <c r="AL47" s="303"/>
      <c r="AM47" s="303"/>
      <c r="AN47" s="303"/>
      <c r="AO47" s="303"/>
      <c r="AP47" s="303"/>
    </row>
    <row r="48" spans="1:48" s="823" customFormat="1" ht="87" customHeight="1">
      <c r="A48" s="1045"/>
      <c r="B48" s="303"/>
      <c r="C48" s="303"/>
      <c r="D48" s="303"/>
      <c r="E48" s="303"/>
      <c r="F48" s="303"/>
      <c r="G48" s="303"/>
      <c r="H48" s="303"/>
      <c r="I48" s="303"/>
      <c r="J48" s="303"/>
      <c r="K48" s="303"/>
      <c r="L48" s="303"/>
      <c r="M48" s="303"/>
      <c r="N48" s="303"/>
      <c r="O48" s="303"/>
      <c r="P48" s="303"/>
      <c r="Q48" s="303"/>
      <c r="R48" s="303"/>
      <c r="S48" s="303"/>
      <c r="T48" s="303"/>
      <c r="U48" s="303"/>
      <c r="V48" s="303"/>
      <c r="W48" s="303"/>
      <c r="X48" s="303"/>
      <c r="Y48" s="303"/>
      <c r="Z48" s="303"/>
      <c r="AA48" s="303"/>
      <c r="AB48" s="303"/>
      <c r="AC48" s="303"/>
      <c r="AD48" s="303"/>
      <c r="AE48" s="303"/>
      <c r="AF48" s="303"/>
      <c r="AG48" s="303"/>
      <c r="AH48" s="303"/>
      <c r="AI48" s="303"/>
      <c r="AJ48" s="303"/>
      <c r="AK48" s="303"/>
      <c r="AL48" s="303"/>
      <c r="AM48" s="303"/>
      <c r="AN48" s="303"/>
      <c r="AO48" s="303"/>
      <c r="AP48" s="303"/>
    </row>
    <row r="49" spans="1:42" s="823" customFormat="1" ht="63" customHeight="1">
      <c r="A49" s="1046"/>
      <c r="B49" s="303"/>
      <c r="C49" s="303"/>
      <c r="D49" s="303"/>
      <c r="E49" s="303"/>
      <c r="F49" s="303"/>
      <c r="G49" s="303"/>
      <c r="H49" s="303"/>
      <c r="I49" s="303"/>
      <c r="J49" s="303"/>
      <c r="K49" s="303"/>
      <c r="L49" s="303"/>
      <c r="M49" s="303"/>
      <c r="N49" s="303"/>
      <c r="O49" s="303"/>
      <c r="P49" s="303"/>
      <c r="Q49" s="303"/>
      <c r="R49" s="303"/>
      <c r="S49" s="303"/>
      <c r="T49" s="303"/>
      <c r="U49" s="303"/>
      <c r="V49" s="303"/>
      <c r="W49" s="303"/>
      <c r="X49" s="303"/>
      <c r="Y49" s="303"/>
      <c r="Z49" s="303"/>
      <c r="AA49" s="303"/>
      <c r="AB49" s="303"/>
      <c r="AC49" s="303"/>
      <c r="AD49" s="303"/>
      <c r="AE49" s="303"/>
      <c r="AF49" s="303"/>
      <c r="AG49" s="303"/>
      <c r="AH49" s="303"/>
      <c r="AI49" s="303"/>
      <c r="AJ49" s="303"/>
      <c r="AK49" s="303"/>
      <c r="AL49" s="303"/>
      <c r="AM49" s="303"/>
      <c r="AN49" s="303"/>
      <c r="AO49" s="303"/>
      <c r="AP49" s="303"/>
    </row>
    <row r="50" spans="1:42" s="823" customFormat="1" ht="76.5" customHeight="1">
      <c r="A50" s="1046"/>
      <c r="B50" s="303"/>
      <c r="C50" s="303"/>
      <c r="D50" s="303"/>
      <c r="E50" s="303"/>
      <c r="F50" s="303"/>
      <c r="G50" s="303"/>
      <c r="H50" s="303"/>
      <c r="I50" s="303"/>
      <c r="J50" s="303"/>
      <c r="K50" s="303"/>
      <c r="L50" s="303"/>
      <c r="M50" s="303"/>
      <c r="N50" s="303"/>
      <c r="O50" s="303"/>
      <c r="P50" s="303"/>
      <c r="Q50" s="303"/>
      <c r="R50" s="303"/>
      <c r="S50" s="303"/>
      <c r="T50" s="303"/>
      <c r="U50" s="303"/>
      <c r="V50" s="303"/>
      <c r="W50" s="303"/>
      <c r="X50" s="303"/>
      <c r="Y50" s="303"/>
      <c r="Z50" s="303"/>
      <c r="AA50" s="303"/>
      <c r="AB50" s="303"/>
      <c r="AC50" s="303"/>
      <c r="AD50" s="303"/>
      <c r="AE50" s="303"/>
      <c r="AF50" s="303"/>
      <c r="AG50" s="303"/>
      <c r="AH50" s="303"/>
      <c r="AI50" s="303"/>
      <c r="AJ50" s="303"/>
      <c r="AK50" s="303"/>
      <c r="AL50" s="303"/>
      <c r="AM50" s="303"/>
      <c r="AN50" s="303"/>
      <c r="AO50" s="303"/>
      <c r="AP50" s="303"/>
    </row>
    <row r="51" spans="1:42" s="823" customFormat="1" ht="89.25" customHeight="1">
      <c r="A51" s="1046"/>
      <c r="B51" s="303"/>
      <c r="C51" s="303"/>
      <c r="D51" s="303"/>
      <c r="E51" s="303"/>
      <c r="F51" s="303"/>
      <c r="G51" s="303"/>
      <c r="H51" s="303"/>
      <c r="I51" s="303"/>
      <c r="J51" s="303"/>
      <c r="K51" s="303"/>
      <c r="L51" s="303"/>
      <c r="M51" s="303"/>
      <c r="N51" s="303"/>
      <c r="O51" s="303"/>
      <c r="P51" s="303"/>
      <c r="Q51" s="303"/>
      <c r="R51" s="303"/>
      <c r="S51" s="303"/>
      <c r="T51" s="303"/>
      <c r="U51" s="303"/>
      <c r="V51" s="303"/>
      <c r="W51" s="303"/>
      <c r="X51" s="303"/>
      <c r="Y51" s="303"/>
      <c r="Z51" s="303"/>
      <c r="AA51" s="303"/>
      <c r="AB51" s="303"/>
      <c r="AC51" s="303"/>
      <c r="AD51" s="303"/>
      <c r="AE51" s="303"/>
      <c r="AF51" s="303"/>
      <c r="AG51" s="303"/>
      <c r="AH51" s="303"/>
      <c r="AI51" s="303"/>
      <c r="AJ51" s="303"/>
      <c r="AK51" s="303"/>
      <c r="AL51" s="303"/>
      <c r="AM51" s="303"/>
      <c r="AN51" s="303"/>
      <c r="AO51" s="303"/>
      <c r="AP51" s="303"/>
    </row>
    <row r="52" spans="1:42" s="823" customFormat="1" ht="76.5" customHeight="1">
      <c r="A52" s="1046"/>
      <c r="B52" s="303"/>
      <c r="C52" s="303"/>
      <c r="D52" s="303"/>
      <c r="E52" s="303"/>
      <c r="F52" s="303"/>
      <c r="G52" s="303"/>
      <c r="H52" s="303"/>
      <c r="I52" s="303"/>
      <c r="J52" s="303"/>
      <c r="K52" s="303"/>
      <c r="L52" s="303"/>
      <c r="M52" s="303"/>
      <c r="N52" s="303"/>
      <c r="O52" s="303"/>
      <c r="P52" s="303"/>
      <c r="Q52" s="303"/>
      <c r="R52" s="303"/>
      <c r="S52" s="303"/>
      <c r="T52" s="303"/>
      <c r="U52" s="303"/>
      <c r="V52" s="303"/>
      <c r="W52" s="303"/>
      <c r="X52" s="303"/>
      <c r="Y52" s="303"/>
      <c r="Z52" s="303"/>
      <c r="AA52" s="303"/>
      <c r="AB52" s="303"/>
      <c r="AC52" s="303"/>
      <c r="AD52" s="303"/>
      <c r="AE52" s="303"/>
      <c r="AF52" s="303"/>
      <c r="AG52" s="303"/>
      <c r="AH52" s="303"/>
      <c r="AI52" s="303"/>
      <c r="AJ52" s="303"/>
      <c r="AK52" s="303"/>
      <c r="AL52" s="303"/>
      <c r="AM52" s="303"/>
      <c r="AN52" s="303"/>
      <c r="AO52" s="303"/>
      <c r="AP52" s="303"/>
    </row>
    <row r="53" spans="1:42" s="823" customFormat="1" ht="70.5" customHeight="1">
      <c r="A53" s="1046"/>
      <c r="B53" s="303"/>
      <c r="C53" s="303"/>
      <c r="D53" s="303"/>
      <c r="E53" s="303"/>
      <c r="F53" s="303"/>
      <c r="G53" s="303"/>
      <c r="H53" s="303"/>
      <c r="I53" s="303"/>
      <c r="J53" s="303"/>
      <c r="K53" s="303"/>
      <c r="L53" s="303"/>
      <c r="M53" s="303"/>
      <c r="N53" s="303"/>
      <c r="O53" s="303"/>
      <c r="P53" s="303"/>
      <c r="Q53" s="303"/>
      <c r="R53" s="303"/>
      <c r="S53" s="303"/>
      <c r="T53" s="303"/>
      <c r="U53" s="303"/>
      <c r="V53" s="303"/>
      <c r="W53" s="303"/>
      <c r="X53" s="303"/>
      <c r="Y53" s="303"/>
      <c r="Z53" s="303"/>
      <c r="AA53" s="303"/>
      <c r="AB53" s="303"/>
      <c r="AC53" s="303"/>
      <c r="AD53" s="303"/>
      <c r="AE53" s="303"/>
      <c r="AF53" s="303"/>
      <c r="AG53" s="303"/>
      <c r="AH53" s="303"/>
      <c r="AI53" s="303"/>
      <c r="AJ53" s="303"/>
      <c r="AK53" s="303"/>
      <c r="AL53" s="303"/>
      <c r="AM53" s="303"/>
      <c r="AN53" s="303"/>
      <c r="AO53" s="303"/>
      <c r="AP53" s="303"/>
    </row>
    <row r="54" spans="1:42" s="823" customFormat="1" ht="80.25" customHeight="1">
      <c r="A54" s="1046"/>
      <c r="B54" s="303"/>
      <c r="C54" s="303"/>
      <c r="D54" s="303"/>
      <c r="E54" s="303"/>
      <c r="F54" s="303"/>
      <c r="G54" s="303"/>
      <c r="H54" s="303"/>
      <c r="I54" s="303"/>
      <c r="J54" s="303"/>
      <c r="K54" s="303"/>
      <c r="L54" s="303"/>
      <c r="M54" s="303"/>
      <c r="N54" s="303"/>
      <c r="O54" s="303"/>
      <c r="P54" s="303"/>
      <c r="Q54" s="303"/>
      <c r="R54" s="303"/>
      <c r="S54" s="303"/>
      <c r="T54" s="303"/>
      <c r="U54" s="303"/>
      <c r="V54" s="303"/>
      <c r="W54" s="303"/>
      <c r="X54" s="303"/>
      <c r="Y54" s="303"/>
      <c r="Z54" s="303"/>
      <c r="AA54" s="303"/>
      <c r="AB54" s="303"/>
      <c r="AC54" s="303"/>
      <c r="AD54" s="303"/>
      <c r="AE54" s="303"/>
      <c r="AF54" s="303"/>
      <c r="AG54" s="303"/>
      <c r="AH54" s="303"/>
      <c r="AI54" s="303"/>
      <c r="AJ54" s="303"/>
      <c r="AK54" s="303"/>
      <c r="AL54" s="303"/>
      <c r="AM54" s="303"/>
      <c r="AN54" s="303"/>
      <c r="AO54" s="303"/>
      <c r="AP54" s="303"/>
    </row>
    <row r="55" spans="1:42" s="823" customFormat="1" ht="87" customHeight="1">
      <c r="A55" s="1046"/>
      <c r="B55" s="303"/>
      <c r="C55" s="303"/>
      <c r="D55" s="303"/>
      <c r="E55" s="303"/>
      <c r="F55" s="303"/>
      <c r="G55" s="303"/>
      <c r="H55" s="303"/>
      <c r="I55" s="303"/>
      <c r="J55" s="303"/>
      <c r="K55" s="303"/>
      <c r="L55" s="303"/>
      <c r="M55" s="303"/>
      <c r="N55" s="303"/>
      <c r="O55" s="303"/>
      <c r="P55" s="303"/>
      <c r="Q55" s="303"/>
      <c r="R55" s="303"/>
      <c r="S55" s="303"/>
      <c r="T55" s="303"/>
      <c r="U55" s="303"/>
      <c r="V55" s="303"/>
      <c r="W55" s="303"/>
      <c r="X55" s="303"/>
      <c r="Y55" s="303"/>
      <c r="Z55" s="303"/>
      <c r="AA55" s="303"/>
      <c r="AB55" s="303"/>
      <c r="AC55" s="303"/>
      <c r="AD55" s="303"/>
      <c r="AE55" s="303"/>
      <c r="AF55" s="303"/>
      <c r="AG55" s="303"/>
      <c r="AH55" s="303"/>
      <c r="AI55" s="303"/>
      <c r="AJ55" s="303"/>
      <c r="AK55" s="303"/>
      <c r="AL55" s="303"/>
      <c r="AM55" s="303"/>
      <c r="AN55" s="303"/>
      <c r="AO55" s="303"/>
      <c r="AP55" s="303"/>
    </row>
    <row r="56" spans="1:42" s="823" customFormat="1" ht="87" customHeight="1">
      <c r="A56" s="1046"/>
      <c r="B56" s="303"/>
      <c r="C56" s="303"/>
      <c r="D56" s="303"/>
      <c r="E56" s="303"/>
      <c r="F56" s="303"/>
      <c r="G56" s="303"/>
      <c r="H56" s="303"/>
      <c r="I56" s="303"/>
      <c r="J56" s="303"/>
      <c r="K56" s="303"/>
      <c r="L56" s="303"/>
      <c r="M56" s="303"/>
      <c r="N56" s="303"/>
      <c r="O56" s="303"/>
      <c r="P56" s="303"/>
      <c r="Q56" s="303"/>
      <c r="R56" s="303"/>
      <c r="S56" s="303"/>
      <c r="T56" s="303"/>
      <c r="U56" s="303"/>
      <c r="V56" s="303"/>
      <c r="W56" s="303"/>
      <c r="X56" s="303"/>
      <c r="Y56" s="303"/>
      <c r="Z56" s="303"/>
      <c r="AA56" s="303"/>
      <c r="AB56" s="303"/>
      <c r="AC56" s="303"/>
      <c r="AD56" s="303"/>
      <c r="AE56" s="303"/>
      <c r="AF56" s="303"/>
      <c r="AG56" s="303"/>
      <c r="AH56" s="303"/>
      <c r="AI56" s="303"/>
      <c r="AJ56" s="303"/>
      <c r="AK56" s="303"/>
      <c r="AL56" s="303"/>
      <c r="AM56" s="303"/>
      <c r="AN56" s="303"/>
      <c r="AO56" s="303"/>
      <c r="AP56" s="303"/>
    </row>
    <row r="57" spans="1:42" s="823" customFormat="1" ht="181.5" customHeight="1">
      <c r="A57" s="1046"/>
      <c r="B57" s="303"/>
      <c r="C57" s="303"/>
      <c r="D57" s="303"/>
      <c r="E57" s="303"/>
      <c r="F57" s="303"/>
      <c r="G57" s="303"/>
      <c r="H57" s="303"/>
      <c r="I57" s="303"/>
      <c r="J57" s="303"/>
      <c r="K57" s="303"/>
      <c r="L57" s="303"/>
      <c r="M57" s="303"/>
      <c r="N57" s="303"/>
      <c r="O57" s="303"/>
      <c r="P57" s="303"/>
      <c r="Q57" s="303"/>
      <c r="R57" s="303"/>
      <c r="S57" s="303"/>
      <c r="T57" s="303"/>
      <c r="U57" s="303"/>
      <c r="V57" s="303"/>
      <c r="W57" s="303"/>
      <c r="X57" s="303"/>
      <c r="Y57" s="303"/>
      <c r="Z57" s="303"/>
      <c r="AA57" s="303"/>
      <c r="AB57" s="303"/>
      <c r="AC57" s="303"/>
      <c r="AD57" s="303"/>
      <c r="AE57" s="303"/>
      <c r="AF57" s="303"/>
      <c r="AG57" s="303"/>
      <c r="AH57" s="303"/>
      <c r="AI57" s="303"/>
      <c r="AJ57" s="303"/>
      <c r="AK57" s="303"/>
      <c r="AL57" s="303"/>
      <c r="AM57" s="303"/>
      <c r="AN57" s="303"/>
      <c r="AO57" s="303"/>
      <c r="AP57" s="303"/>
    </row>
    <row r="58" spans="1:42" s="823" customFormat="1" ht="161.25" customHeight="1">
      <c r="A58" s="1046"/>
      <c r="B58" s="303"/>
      <c r="C58" s="303"/>
      <c r="D58" s="303"/>
      <c r="E58" s="303"/>
      <c r="F58" s="303"/>
      <c r="G58" s="303"/>
      <c r="H58" s="303"/>
      <c r="I58" s="303"/>
      <c r="J58" s="303"/>
      <c r="K58" s="303"/>
      <c r="L58" s="303"/>
      <c r="M58" s="303"/>
      <c r="N58" s="303"/>
      <c r="O58" s="303"/>
      <c r="P58" s="303"/>
      <c r="Q58" s="303"/>
      <c r="R58" s="303"/>
      <c r="S58" s="303"/>
      <c r="T58" s="303"/>
      <c r="U58" s="303"/>
      <c r="V58" s="303"/>
      <c r="W58" s="303"/>
      <c r="X58" s="303"/>
      <c r="Y58" s="303"/>
      <c r="Z58" s="303"/>
      <c r="AA58" s="303"/>
      <c r="AB58" s="303"/>
      <c r="AC58" s="303"/>
      <c r="AD58" s="303"/>
      <c r="AE58" s="303"/>
      <c r="AF58" s="303"/>
      <c r="AG58" s="303"/>
      <c r="AH58" s="303"/>
      <c r="AI58" s="303"/>
      <c r="AJ58" s="303"/>
      <c r="AK58" s="303"/>
      <c r="AL58" s="303"/>
      <c r="AM58" s="303"/>
      <c r="AN58" s="303"/>
      <c r="AO58" s="303"/>
      <c r="AP58" s="303"/>
    </row>
    <row r="59" spans="1:42" s="823" customFormat="1" ht="59.25" customHeight="1">
      <c r="A59" s="1046"/>
      <c r="B59" s="303"/>
      <c r="C59" s="303"/>
      <c r="D59" s="303"/>
      <c r="E59" s="303"/>
      <c r="F59" s="303"/>
      <c r="G59" s="303"/>
      <c r="H59" s="303"/>
      <c r="I59" s="303"/>
      <c r="J59" s="303"/>
      <c r="K59" s="303"/>
      <c r="L59" s="303"/>
      <c r="M59" s="303"/>
      <c r="N59" s="303"/>
      <c r="O59" s="303"/>
      <c r="P59" s="303"/>
      <c r="Q59" s="303"/>
      <c r="R59" s="303"/>
      <c r="S59" s="303"/>
      <c r="T59" s="303"/>
      <c r="U59" s="303"/>
      <c r="V59" s="303"/>
      <c r="W59" s="303"/>
      <c r="X59" s="303"/>
      <c r="Y59" s="303"/>
      <c r="Z59" s="303"/>
      <c r="AA59" s="303"/>
      <c r="AB59" s="303"/>
      <c r="AC59" s="303"/>
      <c r="AD59" s="303"/>
      <c r="AE59" s="303"/>
      <c r="AF59" s="303"/>
      <c r="AG59" s="303"/>
      <c r="AH59" s="303"/>
      <c r="AI59" s="303"/>
      <c r="AJ59" s="303"/>
      <c r="AK59" s="303"/>
      <c r="AL59" s="303"/>
      <c r="AM59" s="303"/>
      <c r="AN59" s="303"/>
      <c r="AO59" s="303"/>
      <c r="AP59" s="303"/>
    </row>
    <row r="60" spans="1:42" s="823" customFormat="1" ht="62.25" customHeight="1">
      <c r="A60" s="1046"/>
      <c r="B60" s="303"/>
      <c r="C60" s="303"/>
      <c r="D60" s="303"/>
      <c r="E60" s="303"/>
      <c r="F60" s="303"/>
      <c r="G60" s="303"/>
      <c r="H60" s="303"/>
      <c r="I60" s="303"/>
      <c r="J60" s="303"/>
      <c r="K60" s="303"/>
      <c r="L60" s="303"/>
      <c r="M60" s="303"/>
      <c r="N60" s="303"/>
      <c r="O60" s="303"/>
      <c r="P60" s="303"/>
      <c r="Q60" s="303"/>
      <c r="R60" s="303"/>
      <c r="S60" s="303"/>
      <c r="T60" s="303"/>
      <c r="U60" s="303"/>
      <c r="V60" s="303"/>
      <c r="W60" s="303"/>
      <c r="X60" s="303"/>
      <c r="Y60" s="303"/>
      <c r="Z60" s="303"/>
      <c r="AA60" s="303"/>
      <c r="AB60" s="303"/>
      <c r="AC60" s="303"/>
      <c r="AD60" s="303"/>
      <c r="AE60" s="303"/>
      <c r="AF60" s="303"/>
      <c r="AG60" s="303"/>
      <c r="AH60" s="303"/>
      <c r="AI60" s="303"/>
      <c r="AJ60" s="303"/>
      <c r="AK60" s="303"/>
      <c r="AL60" s="303"/>
      <c r="AM60" s="303"/>
      <c r="AN60" s="303"/>
      <c r="AO60" s="303"/>
      <c r="AP60" s="303"/>
    </row>
    <row r="61" spans="1:42" s="823" customFormat="1" ht="45" customHeight="1" thickBot="1">
      <c r="A61" s="476"/>
      <c r="B61" s="303"/>
      <c r="C61" s="303"/>
      <c r="D61" s="303"/>
      <c r="E61" s="303"/>
      <c r="F61" s="303"/>
      <c r="G61" s="303"/>
      <c r="H61" s="303"/>
      <c r="I61" s="303"/>
      <c r="J61" s="303"/>
      <c r="K61" s="303"/>
      <c r="L61" s="303"/>
      <c r="M61" s="303"/>
      <c r="N61" s="303"/>
      <c r="O61" s="303"/>
      <c r="P61" s="303"/>
      <c r="Q61" s="303"/>
      <c r="R61" s="303"/>
      <c r="S61" s="303"/>
      <c r="T61" s="303"/>
      <c r="U61" s="303"/>
      <c r="V61" s="303"/>
      <c r="W61" s="303"/>
      <c r="X61" s="303"/>
      <c r="Y61" s="303"/>
      <c r="Z61" s="303"/>
      <c r="AA61" s="303"/>
      <c r="AB61" s="303"/>
      <c r="AC61" s="303"/>
      <c r="AD61" s="303"/>
      <c r="AE61" s="303"/>
      <c r="AF61" s="303"/>
      <c r="AG61" s="303"/>
      <c r="AH61" s="303"/>
      <c r="AI61" s="303"/>
      <c r="AJ61" s="303"/>
      <c r="AK61" s="303"/>
      <c r="AL61" s="303"/>
      <c r="AM61" s="303"/>
      <c r="AN61" s="303"/>
      <c r="AO61" s="303"/>
      <c r="AP61" s="303"/>
    </row>
  </sheetData>
  <mergeCells count="44">
    <mergeCell ref="A1:AO1"/>
    <mergeCell ref="A2:A5"/>
    <mergeCell ref="B2:B5"/>
    <mergeCell ref="C2:C4"/>
    <mergeCell ref="D2:H2"/>
    <mergeCell ref="I2:M2"/>
    <mergeCell ref="N2:Q2"/>
    <mergeCell ref="R2:U3"/>
    <mergeCell ref="V2:X2"/>
    <mergeCell ref="Y2:AF2"/>
    <mergeCell ref="AG2:AP2"/>
    <mergeCell ref="D3:D5"/>
    <mergeCell ref="E3:E4"/>
    <mergeCell ref="F3:F4"/>
    <mergeCell ref="G3:G4"/>
    <mergeCell ref="H3:H4"/>
    <mergeCell ref="I3:I4"/>
    <mergeCell ref="J3:J4"/>
    <mergeCell ref="K3:K4"/>
    <mergeCell ref="L3:L4"/>
    <mergeCell ref="AP3:AP4"/>
    <mergeCell ref="M3:M4"/>
    <mergeCell ref="N3:N4"/>
    <mergeCell ref="O3:O4"/>
    <mergeCell ref="P3:P4"/>
    <mergeCell ref="Q3:Q4"/>
    <mergeCell ref="V3:X3"/>
    <mergeCell ref="Y3:AB3"/>
    <mergeCell ref="AC3:AF3"/>
    <mergeCell ref="AG3:AJ3"/>
    <mergeCell ref="AK3:AN3"/>
    <mergeCell ref="AO3:AO4"/>
    <mergeCell ref="A40:A46"/>
    <mergeCell ref="A48:A60"/>
    <mergeCell ref="A7:A21"/>
    <mergeCell ref="B7:B10"/>
    <mergeCell ref="C7:C10"/>
    <mergeCell ref="B11:B26"/>
    <mergeCell ref="C11:C26"/>
    <mergeCell ref="A23:A33"/>
    <mergeCell ref="B27:B28"/>
    <mergeCell ref="C27:C28"/>
    <mergeCell ref="B29:B42"/>
    <mergeCell ref="C29:C42"/>
  </mergeCells>
  <pageMargins left="0.22" right="0.2" top="0.4" bottom="0.17" header="0.3" footer="0.17"/>
  <pageSetup scale="6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filterMode="1"/>
  <dimension ref="A1:AZ327"/>
  <sheetViews>
    <sheetView tabSelected="1" view="pageBreakPreview" zoomScale="60" zoomScaleNormal="88" workbookViewId="0">
      <selection activeCell="P13" sqref="P13"/>
    </sheetView>
  </sheetViews>
  <sheetFormatPr defaultRowHeight="13.5"/>
  <cols>
    <col min="1" max="1" width="12" style="23" customWidth="1"/>
    <col min="2" max="2" width="16.140625" style="1" customWidth="1"/>
    <col min="3" max="3" width="6.42578125" style="1" customWidth="1"/>
    <col min="4" max="4" width="5.28515625" style="1" customWidth="1"/>
    <col min="5" max="5" width="5.7109375" style="1" customWidth="1"/>
    <col min="6" max="6" width="9.5703125" style="1" customWidth="1"/>
    <col min="7" max="7" width="5" style="1" customWidth="1"/>
    <col min="8" max="12" width="5.85546875" style="1" customWidth="1"/>
    <col min="13" max="13" width="4.85546875" style="1" customWidth="1"/>
    <col min="14" max="14" width="13.7109375" style="1" customWidth="1"/>
    <col min="15" max="15" width="13.140625" style="1" customWidth="1"/>
    <col min="16" max="16" width="13.5703125" style="1" customWidth="1"/>
    <col min="17" max="17" width="26" style="1" customWidth="1"/>
    <col min="18" max="18" width="9.7109375" style="1" customWidth="1"/>
    <col min="19" max="19" width="9.5703125" style="1" customWidth="1"/>
    <col min="20" max="20" width="8.85546875" style="1" customWidth="1"/>
    <col min="21" max="21" width="10.7109375" style="1" customWidth="1"/>
    <col min="22" max="22" width="19" style="1" customWidth="1"/>
    <col min="23" max="23" width="12" style="1" bestFit="1" customWidth="1"/>
    <col min="24" max="24" width="8.28515625" style="1" bestFit="1" customWidth="1"/>
    <col min="25" max="25" width="4.5703125" style="1" customWidth="1"/>
    <col min="26" max="26" width="9" style="1" bestFit="1" customWidth="1"/>
    <col min="27" max="27" width="15.5703125" style="1" bestFit="1" customWidth="1"/>
    <col min="28" max="28" width="11.5703125" style="1" bestFit="1" customWidth="1"/>
    <col min="29" max="29" width="7" style="1" customWidth="1"/>
    <col min="30" max="30" width="11.7109375" style="1" customWidth="1"/>
    <col min="31" max="31" width="10.7109375" style="1" customWidth="1"/>
    <col min="32" max="32" width="11.85546875" style="1" customWidth="1"/>
    <col min="33" max="33" width="9.85546875" style="16" customWidth="1"/>
    <col min="34" max="34" width="11.28515625" style="16" customWidth="1"/>
    <col min="35" max="35" width="11.7109375" style="16" customWidth="1"/>
    <col min="36" max="36" width="12.5703125" style="16" customWidth="1"/>
    <col min="37" max="37" width="12.85546875" style="1" bestFit="1" customWidth="1"/>
    <col min="38" max="38" width="13" style="1" customWidth="1"/>
    <col min="39" max="39" width="16" style="1" customWidth="1"/>
    <col min="40" max="40" width="18.85546875" style="1" customWidth="1"/>
    <col min="41" max="41" width="12.85546875" style="1" customWidth="1"/>
    <col min="42" max="42" width="17.85546875" style="1" customWidth="1"/>
    <col min="43" max="43" width="8.85546875" style="1" customWidth="1"/>
    <col min="44" max="44" width="9.28515625" style="1" customWidth="1"/>
    <col min="45" max="45" width="4.140625" style="1" customWidth="1"/>
    <col min="46" max="46" width="6.5703125" style="1" customWidth="1"/>
    <col min="47" max="47" width="5.42578125" style="1" customWidth="1"/>
    <col min="48" max="48" width="5" style="1" customWidth="1"/>
    <col min="49" max="49" width="8" style="1" customWidth="1"/>
    <col min="50" max="50" width="5" style="1" customWidth="1"/>
    <col min="51" max="51" width="6.140625" style="1" customWidth="1"/>
    <col min="52" max="52" width="4.28515625" style="1" customWidth="1"/>
    <col min="53" max="53" width="36.7109375" style="1" customWidth="1"/>
    <col min="54" max="16384" width="9.140625" style="1"/>
  </cols>
  <sheetData>
    <row r="1" spans="1:52" ht="33" customHeight="1" thickBot="1">
      <c r="A1" s="848" t="s">
        <v>150</v>
      </c>
      <c r="B1" s="848"/>
      <c r="C1" s="848"/>
      <c r="D1" s="848"/>
      <c r="E1" s="848"/>
      <c r="F1" s="848"/>
      <c r="G1" s="848"/>
      <c r="H1" s="848"/>
      <c r="I1" s="848"/>
      <c r="J1" s="848"/>
      <c r="K1" s="848"/>
      <c r="L1" s="848"/>
      <c r="M1" s="848"/>
      <c r="N1" s="848"/>
      <c r="O1" s="848"/>
      <c r="P1" s="848"/>
      <c r="Q1" s="848"/>
      <c r="R1" s="848"/>
      <c r="S1" s="848"/>
      <c r="T1" s="848"/>
      <c r="U1" s="848"/>
      <c r="V1" s="848"/>
      <c r="W1" s="848"/>
      <c r="X1" s="848"/>
      <c r="Y1" s="848"/>
      <c r="Z1" s="848"/>
      <c r="AA1" s="848"/>
      <c r="AB1" s="848"/>
      <c r="AC1" s="848"/>
      <c r="AD1" s="848"/>
      <c r="AE1" s="848"/>
      <c r="AF1" s="848"/>
      <c r="AG1" s="848"/>
      <c r="AH1" s="848"/>
      <c r="AI1" s="848"/>
      <c r="AJ1" s="848"/>
      <c r="AK1" s="848"/>
      <c r="AL1" s="848"/>
      <c r="AM1" s="848"/>
      <c r="AN1" s="848"/>
      <c r="AO1" s="848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</row>
    <row r="2" spans="1:52" ht="60.75" customHeight="1">
      <c r="A2" s="887" t="s">
        <v>14</v>
      </c>
      <c r="B2" s="852" t="s">
        <v>15</v>
      </c>
      <c r="C2" s="1077" t="s">
        <v>46</v>
      </c>
      <c r="D2" s="852" t="s">
        <v>11</v>
      </c>
      <c r="E2" s="852"/>
      <c r="F2" s="852"/>
      <c r="G2" s="852"/>
      <c r="H2" s="852"/>
      <c r="I2" s="852" t="s">
        <v>16</v>
      </c>
      <c r="J2" s="852"/>
      <c r="K2" s="852"/>
      <c r="L2" s="852"/>
      <c r="M2" s="852"/>
      <c r="N2" s="1087" t="s">
        <v>4</v>
      </c>
      <c r="O2" s="1088"/>
      <c r="P2" s="1088"/>
      <c r="Q2" s="1089"/>
      <c r="R2" s="856" t="s">
        <v>26</v>
      </c>
      <c r="S2" s="856"/>
      <c r="T2" s="856"/>
      <c r="U2" s="856"/>
      <c r="V2" s="852" t="s">
        <v>37</v>
      </c>
      <c r="W2" s="852"/>
      <c r="X2" s="852"/>
      <c r="Y2" s="852" t="s">
        <v>25</v>
      </c>
      <c r="Z2" s="852"/>
      <c r="AA2" s="852"/>
      <c r="AB2" s="852"/>
      <c r="AC2" s="852"/>
      <c r="AD2" s="852"/>
      <c r="AE2" s="852"/>
      <c r="AF2" s="852"/>
      <c r="AG2" s="858" t="s">
        <v>0</v>
      </c>
      <c r="AH2" s="1081"/>
      <c r="AI2" s="1081"/>
      <c r="AJ2" s="1081"/>
      <c r="AK2" s="1081"/>
      <c r="AL2" s="1081"/>
      <c r="AM2" s="1081"/>
      <c r="AN2" s="1081"/>
      <c r="AO2" s="1081"/>
      <c r="AP2" s="1082"/>
      <c r="AQ2" s="8"/>
      <c r="AR2" s="8"/>
      <c r="AS2" s="8"/>
      <c r="AT2" s="8"/>
      <c r="AU2" s="8"/>
      <c r="AV2" s="8"/>
    </row>
    <row r="3" spans="1:52" ht="141" customHeight="1">
      <c r="A3" s="888"/>
      <c r="B3" s="836"/>
      <c r="C3" s="1078"/>
      <c r="D3" s="1077" t="s">
        <v>59</v>
      </c>
      <c r="E3" s="836" t="s">
        <v>23</v>
      </c>
      <c r="F3" s="872" t="s">
        <v>10</v>
      </c>
      <c r="G3" s="840" t="s">
        <v>24</v>
      </c>
      <c r="H3" s="1080" t="s">
        <v>57</v>
      </c>
      <c r="I3" s="840" t="s">
        <v>7</v>
      </c>
      <c r="J3" s="840" t="s">
        <v>6</v>
      </c>
      <c r="K3" s="840" t="s">
        <v>5</v>
      </c>
      <c r="L3" s="840" t="s">
        <v>35</v>
      </c>
      <c r="M3" s="836" t="s">
        <v>8</v>
      </c>
      <c r="N3" s="859" t="s">
        <v>34</v>
      </c>
      <c r="O3" s="859" t="s">
        <v>2</v>
      </c>
      <c r="P3" s="859" t="s">
        <v>3</v>
      </c>
      <c r="Q3" s="1085" t="s">
        <v>44</v>
      </c>
      <c r="R3" s="857"/>
      <c r="S3" s="857"/>
      <c r="T3" s="857"/>
      <c r="U3" s="857"/>
      <c r="V3" s="836" t="s">
        <v>1</v>
      </c>
      <c r="W3" s="836"/>
      <c r="X3" s="836"/>
      <c r="Y3" s="836" t="s">
        <v>41</v>
      </c>
      <c r="Z3" s="836"/>
      <c r="AA3" s="836"/>
      <c r="AB3" s="836"/>
      <c r="AC3" s="836" t="s">
        <v>42</v>
      </c>
      <c r="AD3" s="836"/>
      <c r="AE3" s="836"/>
      <c r="AF3" s="836"/>
      <c r="AG3" s="863" t="s">
        <v>40</v>
      </c>
      <c r="AH3" s="863"/>
      <c r="AI3" s="863"/>
      <c r="AJ3" s="863"/>
      <c r="AK3" s="861" t="s">
        <v>43</v>
      </c>
      <c r="AL3" s="861"/>
      <c r="AM3" s="861"/>
      <c r="AN3" s="861"/>
      <c r="AO3" s="862" t="s">
        <v>44</v>
      </c>
      <c r="AP3" s="1083" t="s">
        <v>47</v>
      </c>
      <c r="AQ3" s="12"/>
      <c r="AR3" s="12"/>
      <c r="AS3" s="12"/>
      <c r="AT3" s="12"/>
      <c r="AU3" s="12"/>
      <c r="AV3" s="12"/>
    </row>
    <row r="4" spans="1:52" ht="93" customHeight="1">
      <c r="A4" s="888"/>
      <c r="B4" s="836"/>
      <c r="C4" s="1079"/>
      <c r="D4" s="1078"/>
      <c r="E4" s="836"/>
      <c r="F4" s="872"/>
      <c r="G4" s="840"/>
      <c r="H4" s="1080"/>
      <c r="I4" s="840"/>
      <c r="J4" s="840"/>
      <c r="K4" s="840"/>
      <c r="L4" s="840"/>
      <c r="M4" s="836"/>
      <c r="N4" s="859"/>
      <c r="O4" s="859"/>
      <c r="P4" s="859"/>
      <c r="Q4" s="1086"/>
      <c r="R4" s="24" t="s">
        <v>27</v>
      </c>
      <c r="S4" s="24" t="s">
        <v>28</v>
      </c>
      <c r="T4" s="24" t="s">
        <v>29</v>
      </c>
      <c r="U4" s="24" t="s">
        <v>30</v>
      </c>
      <c r="V4" s="102" t="s">
        <v>38</v>
      </c>
      <c r="W4" s="102" t="s">
        <v>39</v>
      </c>
      <c r="X4" s="103" t="s">
        <v>9</v>
      </c>
      <c r="Y4" s="25" t="s">
        <v>17</v>
      </c>
      <c r="Z4" s="25" t="s">
        <v>19</v>
      </c>
      <c r="AA4" s="25" t="s">
        <v>21</v>
      </c>
      <c r="AB4" s="25" t="s">
        <v>8</v>
      </c>
      <c r="AC4" s="25" t="s">
        <v>17</v>
      </c>
      <c r="AD4" s="25" t="s">
        <v>19</v>
      </c>
      <c r="AE4" s="25" t="s">
        <v>21</v>
      </c>
      <c r="AF4" s="25" t="s">
        <v>8</v>
      </c>
      <c r="AG4" s="26" t="s">
        <v>17</v>
      </c>
      <c r="AH4" s="26" t="s">
        <v>19</v>
      </c>
      <c r="AI4" s="26" t="s">
        <v>21</v>
      </c>
      <c r="AJ4" s="27" t="s">
        <v>30</v>
      </c>
      <c r="AK4" s="28" t="s">
        <v>17</v>
      </c>
      <c r="AL4" s="28" t="s">
        <v>19</v>
      </c>
      <c r="AM4" s="28" t="s">
        <v>21</v>
      </c>
      <c r="AN4" s="29" t="s">
        <v>30</v>
      </c>
      <c r="AO4" s="862"/>
      <c r="AP4" s="1084"/>
      <c r="AQ4" s="7"/>
      <c r="AR4" s="7"/>
      <c r="AS4" s="12"/>
      <c r="AT4" s="7"/>
      <c r="AU4" s="7"/>
      <c r="AV4" s="7"/>
    </row>
    <row r="5" spans="1:52" ht="54.75" customHeight="1">
      <c r="A5" s="893"/>
      <c r="B5" s="836"/>
      <c r="C5" s="74" t="s">
        <v>12</v>
      </c>
      <c r="D5" s="1079"/>
      <c r="E5" s="114" t="s">
        <v>12</v>
      </c>
      <c r="F5" s="3"/>
      <c r="G5" s="3"/>
      <c r="H5" s="13"/>
      <c r="I5" s="103"/>
      <c r="J5" s="103"/>
      <c r="K5" s="102"/>
      <c r="L5" s="103"/>
      <c r="M5" s="103"/>
      <c r="N5" s="18" t="s">
        <v>33</v>
      </c>
      <c r="O5" s="18" t="s">
        <v>33</v>
      </c>
      <c r="P5" s="18" t="s">
        <v>33</v>
      </c>
      <c r="Q5" s="19" t="s">
        <v>33</v>
      </c>
      <c r="R5" s="14" t="s">
        <v>31</v>
      </c>
      <c r="S5" s="14" t="s">
        <v>31</v>
      </c>
      <c r="T5" s="14" t="s">
        <v>31</v>
      </c>
      <c r="U5" s="14" t="s">
        <v>31</v>
      </c>
      <c r="V5" s="103" t="s">
        <v>32</v>
      </c>
      <c r="W5" s="103" t="s">
        <v>12</v>
      </c>
      <c r="X5" s="103" t="s">
        <v>9</v>
      </c>
      <c r="Y5" s="6" t="s">
        <v>18</v>
      </c>
      <c r="Z5" s="6" t="s">
        <v>20</v>
      </c>
      <c r="AA5" s="6" t="s">
        <v>22</v>
      </c>
      <c r="AB5" s="6"/>
      <c r="AC5" s="6" t="s">
        <v>18</v>
      </c>
      <c r="AD5" s="6" t="s">
        <v>20</v>
      </c>
      <c r="AE5" s="6" t="s">
        <v>22</v>
      </c>
      <c r="AF5" s="6"/>
      <c r="AG5" s="15" t="s">
        <v>31</v>
      </c>
      <c r="AH5" s="15" t="s">
        <v>31</v>
      </c>
      <c r="AI5" s="15" t="s">
        <v>31</v>
      </c>
      <c r="AJ5" s="15" t="s">
        <v>31</v>
      </c>
      <c r="AK5" s="17" t="s">
        <v>31</v>
      </c>
      <c r="AL5" s="17" t="s">
        <v>31</v>
      </c>
      <c r="AM5" s="17" t="s">
        <v>31</v>
      </c>
      <c r="AN5" s="138" t="s">
        <v>33</v>
      </c>
      <c r="AO5" s="105" t="s">
        <v>33</v>
      </c>
      <c r="AP5" s="123" t="s">
        <v>33</v>
      </c>
      <c r="AQ5" s="9"/>
      <c r="AR5" s="9"/>
      <c r="AS5" s="9"/>
      <c r="AT5" s="9"/>
      <c r="AU5" s="9"/>
      <c r="AV5" s="9"/>
    </row>
    <row r="6" spans="1:52" ht="19.5" customHeight="1" thickBot="1">
      <c r="A6" s="141">
        <v>1</v>
      </c>
      <c r="B6" s="140">
        <v>2</v>
      </c>
      <c r="C6" s="34">
        <v>3</v>
      </c>
      <c r="D6" s="140">
        <v>4</v>
      </c>
      <c r="E6" s="34">
        <v>5</v>
      </c>
      <c r="F6" s="140">
        <v>6</v>
      </c>
      <c r="G6" s="34">
        <v>7</v>
      </c>
      <c r="H6" s="35">
        <v>8</v>
      </c>
      <c r="I6" s="34">
        <v>9</v>
      </c>
      <c r="J6" s="140">
        <v>10</v>
      </c>
      <c r="K6" s="34">
        <v>11</v>
      </c>
      <c r="L6" s="140">
        <v>12</v>
      </c>
      <c r="M6" s="34">
        <v>13</v>
      </c>
      <c r="N6" s="36">
        <v>14</v>
      </c>
      <c r="O6" s="37">
        <v>15</v>
      </c>
      <c r="P6" s="36">
        <v>16</v>
      </c>
      <c r="Q6" s="38">
        <v>17</v>
      </c>
      <c r="R6" s="39">
        <v>18</v>
      </c>
      <c r="S6" s="40">
        <v>19</v>
      </c>
      <c r="T6" s="39">
        <v>20</v>
      </c>
      <c r="U6" s="40">
        <v>21</v>
      </c>
      <c r="V6" s="140">
        <v>22</v>
      </c>
      <c r="W6" s="34">
        <v>23</v>
      </c>
      <c r="X6" s="140">
        <v>24</v>
      </c>
      <c r="Y6" s="34">
        <v>25</v>
      </c>
      <c r="Z6" s="140">
        <v>26</v>
      </c>
      <c r="AA6" s="34">
        <v>27</v>
      </c>
      <c r="AB6" s="140">
        <v>28</v>
      </c>
      <c r="AC6" s="34">
        <v>29</v>
      </c>
      <c r="AD6" s="140">
        <v>30</v>
      </c>
      <c r="AE6" s="34">
        <v>31</v>
      </c>
      <c r="AF6" s="140">
        <v>32</v>
      </c>
      <c r="AG6" s="41">
        <v>33</v>
      </c>
      <c r="AH6" s="42">
        <v>34</v>
      </c>
      <c r="AI6" s="41">
        <v>35</v>
      </c>
      <c r="AJ6" s="42">
        <v>36</v>
      </c>
      <c r="AK6" s="43">
        <v>37</v>
      </c>
      <c r="AL6" s="44">
        <v>38</v>
      </c>
      <c r="AM6" s="43">
        <v>39</v>
      </c>
      <c r="AN6" s="44">
        <v>40</v>
      </c>
      <c r="AO6" s="45">
        <v>41</v>
      </c>
      <c r="AP6" s="46">
        <v>42</v>
      </c>
      <c r="AQ6" s="10"/>
      <c r="AR6" s="11"/>
      <c r="AS6" s="10"/>
      <c r="AT6" s="11"/>
      <c r="AU6" s="10"/>
      <c r="AV6" s="2"/>
    </row>
    <row r="7" spans="1:52" ht="43.5" customHeight="1" thickBot="1">
      <c r="A7" s="139">
        <v>1</v>
      </c>
      <c r="B7" s="124" t="s">
        <v>48</v>
      </c>
      <c r="C7" s="47">
        <f>Արագածոտն!C46</f>
        <v>101</v>
      </c>
      <c r="D7" s="48">
        <f>Արագածոտն!D46</f>
        <v>0</v>
      </c>
      <c r="E7" s="47">
        <f>Արագածոտն!E46</f>
        <v>26</v>
      </c>
      <c r="F7" s="47">
        <f>Արագածոտն!F46</f>
        <v>0</v>
      </c>
      <c r="G7" s="47">
        <f>Արագածոտն!G46</f>
        <v>0</v>
      </c>
      <c r="H7" s="21">
        <f>Արագածոտն!H46</f>
        <v>0</v>
      </c>
      <c r="I7" s="47">
        <f>Արագածոտն!I46</f>
        <v>4</v>
      </c>
      <c r="J7" s="47">
        <f>Արագածոտն!J46</f>
        <v>16</v>
      </c>
      <c r="K7" s="47">
        <f>Արագածոտն!K46</f>
        <v>0</v>
      </c>
      <c r="L7" s="47">
        <f>Արագածոտն!L46</f>
        <v>0</v>
      </c>
      <c r="M7" s="47">
        <f>Արագածոտն!M46</f>
        <v>0</v>
      </c>
      <c r="N7" s="49">
        <f>Արագածոտն!N46</f>
        <v>12855097</v>
      </c>
      <c r="O7" s="49">
        <f>Արագածոտն!O46</f>
        <v>31906385</v>
      </c>
      <c r="P7" s="49">
        <f>Արագածոտն!P46</f>
        <v>1181378</v>
      </c>
      <c r="Q7" s="50">
        <f>Արագածոտն!Q46</f>
        <v>45942860</v>
      </c>
      <c r="R7" s="51">
        <f>Արագածոտն!R46</f>
        <v>24</v>
      </c>
      <c r="S7" s="51">
        <f>Արագածոտն!S46</f>
        <v>1455</v>
      </c>
      <c r="T7" s="51">
        <f>Արագածոտն!T46</f>
        <v>46640</v>
      </c>
      <c r="U7" s="51">
        <f>Արագածոտն!U46</f>
        <v>69000</v>
      </c>
      <c r="V7" s="47">
        <f>Արագածոտն!V46</f>
        <v>88888</v>
      </c>
      <c r="W7" s="47">
        <f>Արագածոտն!W46</f>
        <v>11857</v>
      </c>
      <c r="X7" s="47">
        <f>Արագածոտն!X46</f>
        <v>0</v>
      </c>
      <c r="Y7" s="47">
        <f>Արագածոտն!Y46</f>
        <v>0</v>
      </c>
      <c r="Z7" s="47">
        <f>Արագածոտն!Z46</f>
        <v>0</v>
      </c>
      <c r="AA7" s="47">
        <f>Արագածոտն!AA46</f>
        <v>360</v>
      </c>
      <c r="AB7" s="47">
        <f>Արագածոտն!AB46</f>
        <v>1872</v>
      </c>
      <c r="AC7" s="47">
        <f>Արագածոտն!AC46</f>
        <v>0</v>
      </c>
      <c r="AD7" s="47">
        <f>Արագածոտն!AD46</f>
        <v>0</v>
      </c>
      <c r="AE7" s="47">
        <f>Արագածոտն!AE46</f>
        <v>0</v>
      </c>
      <c r="AF7" s="47">
        <f>Արագածոտն!AF46</f>
        <v>0</v>
      </c>
      <c r="AG7" s="22">
        <f>Արագածոտն!AG46</f>
        <v>0</v>
      </c>
      <c r="AH7" s="22">
        <f>Արագածոտն!AH46</f>
        <v>0</v>
      </c>
      <c r="AI7" s="22">
        <f>Արագածոտն!AI46</f>
        <v>0</v>
      </c>
      <c r="AJ7" s="22">
        <f>Արագածոտն!AJ46</f>
        <v>310000</v>
      </c>
      <c r="AK7" s="52">
        <f>Արագածոտն!AK46</f>
        <v>0</v>
      </c>
      <c r="AL7" s="52">
        <f>Արագածոտն!AL46</f>
        <v>0</v>
      </c>
      <c r="AM7" s="52">
        <f>Արագածոտն!AM46</f>
        <v>0</v>
      </c>
      <c r="AN7" s="52">
        <f>Արագածոտն!AN46</f>
        <v>23220000</v>
      </c>
      <c r="AO7" s="53">
        <f>Արագածոտն!AO46</f>
        <v>23220000</v>
      </c>
      <c r="AP7" s="54">
        <f>Արագածոտն!AP46</f>
        <v>19173250</v>
      </c>
      <c r="AQ7" s="9"/>
      <c r="AR7" s="9"/>
      <c r="AS7" s="9"/>
      <c r="AT7" s="9"/>
      <c r="AU7" s="9"/>
      <c r="AV7" s="9"/>
    </row>
    <row r="8" spans="1:52" ht="43.5" customHeight="1" thickBot="1">
      <c r="A8" s="139">
        <v>2</v>
      </c>
      <c r="B8" s="124" t="s">
        <v>49</v>
      </c>
      <c r="C8" s="47">
        <f>Արարատ!C11</f>
        <v>98</v>
      </c>
      <c r="D8" s="48">
        <f>Արարատ!D11</f>
        <v>0</v>
      </c>
      <c r="E8" s="47">
        <f>Արարատ!E11</f>
        <v>0</v>
      </c>
      <c r="F8" s="47">
        <f>Արարատ!F11</f>
        <v>0</v>
      </c>
      <c r="G8" s="47">
        <f>Արարատ!G11</f>
        <v>0</v>
      </c>
      <c r="H8" s="21">
        <f>Արարատ!H11</f>
        <v>0</v>
      </c>
      <c r="I8" s="47">
        <f>Արարատ!I11</f>
        <v>0</v>
      </c>
      <c r="J8" s="47">
        <f>Արարատ!J11</f>
        <v>0</v>
      </c>
      <c r="K8" s="47">
        <f>Արարատ!K11</f>
        <v>0</v>
      </c>
      <c r="L8" s="47">
        <f>Արարատ!L11</f>
        <v>0</v>
      </c>
      <c r="M8" s="47">
        <f>Արարատ!M11</f>
        <v>0</v>
      </c>
      <c r="N8" s="49">
        <f>Արարատ!N11</f>
        <v>0</v>
      </c>
      <c r="O8" s="49">
        <f>Արարատ!O11</f>
        <v>0</v>
      </c>
      <c r="P8" s="49">
        <f>Արարատ!P11</f>
        <v>0</v>
      </c>
      <c r="Q8" s="50">
        <f>Արարատ!Q11</f>
        <v>0</v>
      </c>
      <c r="R8" s="51">
        <f>Արարատ!R11</f>
        <v>0</v>
      </c>
      <c r="S8" s="51">
        <f>Արարատ!S11</f>
        <v>0</v>
      </c>
      <c r="T8" s="51">
        <f>Արարատ!T11</f>
        <v>0</v>
      </c>
      <c r="U8" s="51">
        <f>Արարատ!U11</f>
        <v>0</v>
      </c>
      <c r="V8" s="47">
        <f>Արարատ!V11</f>
        <v>0</v>
      </c>
      <c r="W8" s="47">
        <f>Արարատ!W11</f>
        <v>0</v>
      </c>
      <c r="X8" s="47">
        <f>Արարատ!X11</f>
        <v>0</v>
      </c>
      <c r="Y8" s="47">
        <f>Արարատ!Y11</f>
        <v>0</v>
      </c>
      <c r="Z8" s="47">
        <f>Արարատ!Z11</f>
        <v>0</v>
      </c>
      <c r="AA8" s="47">
        <f>Արարատ!AA11</f>
        <v>0</v>
      </c>
      <c r="AB8" s="47">
        <f>Արարատ!AB11</f>
        <v>0</v>
      </c>
      <c r="AC8" s="47">
        <f>Արարատ!AC11</f>
        <v>0</v>
      </c>
      <c r="AD8" s="47">
        <f>Արարատ!AD11</f>
        <v>0</v>
      </c>
      <c r="AE8" s="47">
        <f>Արարատ!AE11</f>
        <v>0</v>
      </c>
      <c r="AF8" s="47">
        <f>Արարատ!AF11</f>
        <v>0</v>
      </c>
      <c r="AG8" s="22">
        <f>Արարատ!AG11</f>
        <v>0</v>
      </c>
      <c r="AH8" s="22">
        <f>Արարատ!AH11</f>
        <v>0</v>
      </c>
      <c r="AI8" s="22">
        <f>Արարատ!AI11</f>
        <v>0</v>
      </c>
      <c r="AJ8" s="22">
        <f>Արարատ!AJ11</f>
        <v>0</v>
      </c>
      <c r="AK8" s="52">
        <f>Արարատ!AK11</f>
        <v>0</v>
      </c>
      <c r="AL8" s="52">
        <f>Արարատ!AL11</f>
        <v>0</v>
      </c>
      <c r="AM8" s="52">
        <f>Արարատ!AM11</f>
        <v>0</v>
      </c>
      <c r="AN8" s="52">
        <f>Արարատ!AN11</f>
        <v>0</v>
      </c>
      <c r="AO8" s="53">
        <f>Արարատ!AO11</f>
        <v>0</v>
      </c>
      <c r="AP8" s="54">
        <f>Արարատ!AP11</f>
        <v>0</v>
      </c>
      <c r="AQ8" s="9"/>
      <c r="AR8" s="9"/>
      <c r="AS8" s="9"/>
      <c r="AT8" s="9"/>
      <c r="AU8" s="9"/>
      <c r="AV8" s="9"/>
    </row>
    <row r="9" spans="1:52" ht="43.5" customHeight="1" thickBot="1">
      <c r="A9" s="139">
        <v>3</v>
      </c>
      <c r="B9" s="124" t="s">
        <v>967</v>
      </c>
      <c r="C9" s="47">
        <f>Արմավիր!C18</f>
        <v>83</v>
      </c>
      <c r="D9" s="48">
        <f>Արմավիր!D18</f>
        <v>0</v>
      </c>
      <c r="E9" s="47">
        <f>Արմավիր!E18</f>
        <v>15</v>
      </c>
      <c r="F9" s="47">
        <f>Արմավիր!F18</f>
        <v>0</v>
      </c>
      <c r="G9" s="47">
        <f>Արմավիր!G18</f>
        <v>0</v>
      </c>
      <c r="H9" s="21">
        <f>Արմավիր!H18</f>
        <v>0</v>
      </c>
      <c r="I9" s="47">
        <f>Արմավիր!I18</f>
        <v>0</v>
      </c>
      <c r="J9" s="47">
        <f>Արմավիր!J18</f>
        <v>0</v>
      </c>
      <c r="K9" s="47">
        <f>Արմավիր!K18</f>
        <v>0</v>
      </c>
      <c r="L9" s="47">
        <f>Արմավիր!L18</f>
        <v>0</v>
      </c>
      <c r="M9" s="47">
        <f>Արմավիր!M18</f>
        <v>0</v>
      </c>
      <c r="N9" s="49">
        <f>Արմավիր!N18</f>
        <v>21500</v>
      </c>
      <c r="O9" s="49">
        <f>Արմավիր!O18</f>
        <v>270200</v>
      </c>
      <c r="P9" s="49">
        <f>Արմավիր!P18</f>
        <v>31064</v>
      </c>
      <c r="Q9" s="50">
        <f>Արմավիր!Q18</f>
        <v>322764</v>
      </c>
      <c r="R9" s="51">
        <f>Արմավիր!R18</f>
        <v>35040</v>
      </c>
      <c r="S9" s="51">
        <f>Արմավիր!S18</f>
        <v>30000</v>
      </c>
      <c r="T9" s="51">
        <f>Արմավիր!T18</f>
        <v>0</v>
      </c>
      <c r="U9" s="51">
        <f>Արմավիր!U18</f>
        <v>0</v>
      </c>
      <c r="V9" s="47">
        <f>Արմավիր!V18</f>
        <v>73415</v>
      </c>
      <c r="W9" s="47">
        <f>Արմավիր!W18</f>
        <v>39</v>
      </c>
      <c r="X9" s="47">
        <f>Արմավիր!X18</f>
        <v>0</v>
      </c>
      <c r="Y9" s="47">
        <f>Արմավիր!Y18</f>
        <v>5</v>
      </c>
      <c r="Z9" s="47">
        <f>Արմավիր!Z18</f>
        <v>7.2</v>
      </c>
      <c r="AA9" s="47">
        <f>Արմավիր!AA18</f>
        <v>8</v>
      </c>
      <c r="AB9" s="47">
        <f>Արմավիր!AB18</f>
        <v>0</v>
      </c>
      <c r="AC9" s="47">
        <f>Արմավիր!AC18</f>
        <v>0.8</v>
      </c>
      <c r="AD9" s="47">
        <f>Արմավիր!AD18</f>
        <v>0</v>
      </c>
      <c r="AE9" s="47">
        <f>Արմավիր!AE18</f>
        <v>0</v>
      </c>
      <c r="AF9" s="47">
        <f>Արմավիր!AF18</f>
        <v>0</v>
      </c>
      <c r="AG9" s="22">
        <f>Արմավիր!AG18</f>
        <v>401491</v>
      </c>
      <c r="AH9" s="22">
        <f>Արմավիր!AH18</f>
        <v>0</v>
      </c>
      <c r="AI9" s="22">
        <f>Արմավիր!AI18</f>
        <v>0</v>
      </c>
      <c r="AJ9" s="22">
        <f>Արմավիր!AJ18</f>
        <v>0</v>
      </c>
      <c r="AK9" s="52">
        <f>Արմավիր!AK18</f>
        <v>157508.1</v>
      </c>
      <c r="AL9" s="52">
        <f>Արմավիր!AL18</f>
        <v>216000</v>
      </c>
      <c r="AM9" s="52">
        <f>Արմավիր!AM18</f>
        <v>0</v>
      </c>
      <c r="AN9" s="52">
        <f>Արմավիր!AN18</f>
        <v>0</v>
      </c>
      <c r="AO9" s="53">
        <f>Արմավիր!AO18</f>
        <v>8.1</v>
      </c>
      <c r="AP9" s="54">
        <f>Արմավիր!AP18</f>
        <v>-1255.9000000000001</v>
      </c>
      <c r="AQ9" s="9"/>
      <c r="AR9" s="9"/>
      <c r="AS9" s="9"/>
      <c r="AT9" s="9"/>
      <c r="AU9" s="9"/>
      <c r="AV9" s="9"/>
    </row>
    <row r="10" spans="1:52" ht="42" customHeight="1" thickBot="1">
      <c r="A10" s="139">
        <v>4</v>
      </c>
      <c r="B10" s="124" t="s">
        <v>50</v>
      </c>
      <c r="C10" s="47">
        <f>Գեղարքունիք!C29</f>
        <v>86</v>
      </c>
      <c r="D10" s="48">
        <f>Գեղարքունիք!D29</f>
        <v>0</v>
      </c>
      <c r="E10" s="47">
        <f>Գեղարքունիք!E29</f>
        <v>19</v>
      </c>
      <c r="F10" s="47">
        <f>Գեղարքունիք!F29</f>
        <v>43789</v>
      </c>
      <c r="G10" s="47">
        <f>Գեղարքունիք!G29</f>
        <v>0</v>
      </c>
      <c r="H10" s="21">
        <f>Գեղարքունիք!H29</f>
        <v>0</v>
      </c>
      <c r="I10" s="47">
        <f>Գեղարքունիք!I29</f>
        <v>0</v>
      </c>
      <c r="J10" s="47">
        <f>Գեղարքունիք!J29</f>
        <v>5</v>
      </c>
      <c r="K10" s="47">
        <f>Գեղարքունիք!K29</f>
        <v>0</v>
      </c>
      <c r="L10" s="47">
        <f>Գեղարքունիք!L29</f>
        <v>0</v>
      </c>
      <c r="M10" s="47">
        <f>Գեղարքունիք!M29</f>
        <v>0</v>
      </c>
      <c r="N10" s="49">
        <f>Գեղարքունիք!N29</f>
        <v>3319271.5</v>
      </c>
      <c r="O10" s="49">
        <f>Գեղարքունիք!O29</f>
        <v>3361320.1</v>
      </c>
      <c r="P10" s="49">
        <f>Գեղարքունիք!P29</f>
        <v>395000</v>
      </c>
      <c r="Q10" s="50">
        <f>Գեղարքունիք!Q29</f>
        <v>7075591.5999999996</v>
      </c>
      <c r="R10" s="51">
        <f>Գեղարքունիք!R29</f>
        <v>76000</v>
      </c>
      <c r="S10" s="51">
        <f>Գեղարքունիք!S29</f>
        <v>30000</v>
      </c>
      <c r="T10" s="51">
        <f>Գեղարքունիք!T29</f>
        <v>91700</v>
      </c>
      <c r="U10" s="51">
        <f>Գեղարքունիք!U29</f>
        <v>75000</v>
      </c>
      <c r="V10" s="47">
        <f>Գեղարքունիք!V29</f>
        <v>160089</v>
      </c>
      <c r="W10" s="47">
        <f>Գեղարքունիք!W29</f>
        <v>44567</v>
      </c>
      <c r="X10" s="47">
        <f>Գեղարքունիք!X29</f>
        <v>108.87610000000001</v>
      </c>
      <c r="Y10" s="47">
        <f>Գեղարքունիք!Y29</f>
        <v>94.14</v>
      </c>
      <c r="Z10" s="47">
        <f>Գեղարքունիք!Z29</f>
        <v>100</v>
      </c>
      <c r="AA10" s="47">
        <f>Գեղարքունիք!AA29</f>
        <v>1800.8899900000004</v>
      </c>
      <c r="AB10" s="47">
        <f>Գեղարքունիք!AB29</f>
        <v>405</v>
      </c>
      <c r="AC10" s="47">
        <f>Գեղարքունիք!AC29</f>
        <v>50</v>
      </c>
      <c r="AD10" s="47">
        <f>Գեղարքունիք!AD29</f>
        <v>12</v>
      </c>
      <c r="AE10" s="47">
        <f>Գեղարքունիք!AE29</f>
        <v>89</v>
      </c>
      <c r="AF10" s="47">
        <f>Գեղարքունիք!AF29</f>
        <v>42</v>
      </c>
      <c r="AG10" s="22">
        <f>Գեղարքունիք!AG29</f>
        <v>5196.2</v>
      </c>
      <c r="AH10" s="22">
        <f>Գեղարքունիք!AH29</f>
        <v>0</v>
      </c>
      <c r="AI10" s="22">
        <f>Գեղարքունիք!AI29</f>
        <v>1870.6000000000001</v>
      </c>
      <c r="AJ10" s="22">
        <f>Գեղարքունիք!AJ29</f>
        <v>1551558.6</v>
      </c>
      <c r="AK10" s="52">
        <f>Գեղարքունիք!AK29</f>
        <v>0</v>
      </c>
      <c r="AL10" s="52">
        <f>Գեղարքունիք!AL29</f>
        <v>1500000</v>
      </c>
      <c r="AM10" s="52">
        <f>Գեղարքունիք!AM29</f>
        <v>10209939.920000002</v>
      </c>
      <c r="AN10" s="52">
        <f>Գեղարքունիք!AN29</f>
        <v>7775000</v>
      </c>
      <c r="AO10" s="53">
        <f>Գեղարքունիք!AO29</f>
        <v>19484939.920000002</v>
      </c>
      <c r="AP10" s="54">
        <f>Գեղարքունիք!AP29</f>
        <v>13055348.32</v>
      </c>
      <c r="AQ10" s="9"/>
      <c r="AR10" s="9"/>
      <c r="AS10" s="9"/>
      <c r="AT10" s="9"/>
      <c r="AU10" s="9"/>
      <c r="AV10" s="9"/>
    </row>
    <row r="11" spans="1:52" ht="39" customHeight="1" thickBot="1">
      <c r="A11" s="139">
        <v>5</v>
      </c>
      <c r="B11" s="124" t="s">
        <v>51</v>
      </c>
      <c r="C11" s="47">
        <f>Լոռի!C57</f>
        <v>98</v>
      </c>
      <c r="D11" s="48">
        <f>Լոռի!D57</f>
        <v>0</v>
      </c>
      <c r="E11" s="47">
        <f>Լոռի!E57</f>
        <v>61</v>
      </c>
      <c r="F11" s="47">
        <f>Լոռի!F57</f>
        <v>0</v>
      </c>
      <c r="G11" s="47">
        <f>Լոռի!G57</f>
        <v>0</v>
      </c>
      <c r="H11" s="21">
        <f>Լոռի!H57</f>
        <v>0</v>
      </c>
      <c r="I11" s="47">
        <f>Լոռի!I57</f>
        <v>2</v>
      </c>
      <c r="J11" s="47">
        <f>Լոռի!J57</f>
        <v>10</v>
      </c>
      <c r="K11" s="47">
        <f>Լոռի!K57</f>
        <v>0</v>
      </c>
      <c r="L11" s="47">
        <f>Լոռի!L57</f>
        <v>0</v>
      </c>
      <c r="M11" s="47">
        <f>Լոռի!M57</f>
        <v>0</v>
      </c>
      <c r="N11" s="49">
        <f>Լոռի!N57</f>
        <v>40262700</v>
      </c>
      <c r="O11" s="49">
        <f>Լոռի!O57</f>
        <v>74991091</v>
      </c>
      <c r="P11" s="49">
        <f>Լոռի!P57</f>
        <v>8703010</v>
      </c>
      <c r="Q11" s="50">
        <f>Լոռի!Q57</f>
        <v>123956801</v>
      </c>
      <c r="R11" s="51">
        <f>Լոռի!R57</f>
        <v>176000</v>
      </c>
      <c r="S11" s="51">
        <f>Լոռի!S57</f>
        <v>19000</v>
      </c>
      <c r="T11" s="51">
        <f>Լոռի!T57</f>
        <v>54300</v>
      </c>
      <c r="U11" s="51">
        <f>Լոռի!U57</f>
        <v>373020</v>
      </c>
      <c r="V11" s="47">
        <f>Լոռի!V57</f>
        <v>104592</v>
      </c>
      <c r="W11" s="47">
        <f>Լոռի!W57</f>
        <v>3944</v>
      </c>
      <c r="X11" s="47">
        <f>Լոռի!X57</f>
        <v>0</v>
      </c>
      <c r="Y11" s="47">
        <f>Լոռի!Y57</f>
        <v>342.61</v>
      </c>
      <c r="Z11" s="47">
        <f>Լոռի!Z57</f>
        <v>1394.7</v>
      </c>
      <c r="AA11" s="47">
        <f>Լոռի!AA57</f>
        <v>5194.8999999999996</v>
      </c>
      <c r="AB11" s="47">
        <f>Լոռի!AB57</f>
        <v>119783.1</v>
      </c>
      <c r="AC11" s="47">
        <f>Լոռի!AC57</f>
        <v>80.58</v>
      </c>
      <c r="AD11" s="47">
        <f>Լոռի!AD57</f>
        <v>7720250</v>
      </c>
      <c r="AE11" s="47">
        <f>Լոռի!AE57</f>
        <v>921097</v>
      </c>
      <c r="AF11" s="47">
        <f>Լոռի!AF57</f>
        <v>16009233.907</v>
      </c>
      <c r="AG11" s="22">
        <f>Լոռի!AG57</f>
        <v>4417000</v>
      </c>
      <c r="AH11" s="22">
        <f>Լոռի!AH57</f>
        <v>11257700</v>
      </c>
      <c r="AI11" s="22">
        <f>Լոռի!AI57</f>
        <v>4399900</v>
      </c>
      <c r="AJ11" s="22">
        <f>Լոռի!AJ57</f>
        <v>41911159</v>
      </c>
      <c r="AK11" s="52">
        <f>Լոռի!AK57</f>
        <v>851690</v>
      </c>
      <c r="AL11" s="52">
        <f>Լոռի!AL57</f>
        <v>872400</v>
      </c>
      <c r="AM11" s="52">
        <f>Լոռի!AM57</f>
        <v>2676000</v>
      </c>
      <c r="AN11" s="52">
        <f>Լոռի!AN57</f>
        <v>60482400</v>
      </c>
      <c r="AO11" s="53">
        <f>Լոռի!AO57</f>
        <v>64882490</v>
      </c>
      <c r="AP11" s="54">
        <f>Լոռի!AP57</f>
        <v>-59074311</v>
      </c>
      <c r="AQ11" s="9"/>
      <c r="AR11" s="9"/>
      <c r="AS11" s="9"/>
      <c r="AT11" s="9"/>
      <c r="AU11" s="9"/>
      <c r="AV11" s="9"/>
    </row>
    <row r="12" spans="1:52" ht="41.25" customHeight="1" thickBot="1">
      <c r="A12" s="139">
        <v>6</v>
      </c>
      <c r="B12" s="124" t="s">
        <v>52</v>
      </c>
      <c r="C12" s="47">
        <f>Կոտայք!C26</f>
        <v>67</v>
      </c>
      <c r="D12" s="48">
        <f>Կոտայք!D26</f>
        <v>0</v>
      </c>
      <c r="E12" s="47">
        <f>Կոտայք!E26</f>
        <v>12</v>
      </c>
      <c r="F12" s="47">
        <f>Կոտայք!F26</f>
        <v>305973</v>
      </c>
      <c r="G12" s="47">
        <f>Կոտայք!G26</f>
        <v>0</v>
      </c>
      <c r="H12" s="21">
        <f>Կոտայք!H26</f>
        <v>0</v>
      </c>
      <c r="I12" s="47">
        <f>Կոտայք!I26</f>
        <v>0</v>
      </c>
      <c r="J12" s="47">
        <f>Կոտայք!J26</f>
        <v>0</v>
      </c>
      <c r="K12" s="47">
        <f>Կոտայք!K26</f>
        <v>0</v>
      </c>
      <c r="L12" s="47">
        <f>Կոտայք!L26</f>
        <v>0</v>
      </c>
      <c r="M12" s="47">
        <f>Կոտայք!M26</f>
        <v>0</v>
      </c>
      <c r="N12" s="49">
        <f>Կոտայք!N26</f>
        <v>917880</v>
      </c>
      <c r="O12" s="49">
        <f>Կոտայք!O26</f>
        <v>4663870</v>
      </c>
      <c r="P12" s="49">
        <f>Կոտայք!P26</f>
        <v>0</v>
      </c>
      <c r="Q12" s="50">
        <f>Կոտայք!Q26</f>
        <v>5581750</v>
      </c>
      <c r="R12" s="51">
        <f>Կոտայք!R26</f>
        <v>0</v>
      </c>
      <c r="S12" s="51">
        <f>Կոտայք!S26</f>
        <v>0</v>
      </c>
      <c r="T12" s="51">
        <f>Կոտայք!T26</f>
        <v>0</v>
      </c>
      <c r="U12" s="51">
        <f>Կոտայք!U26</f>
        <v>0</v>
      </c>
      <c r="V12" s="47">
        <f>Կոտայք!V26</f>
        <v>48738</v>
      </c>
      <c r="W12" s="47">
        <f>Կոտայք!W26</f>
        <v>0</v>
      </c>
      <c r="X12" s="47">
        <f>Կոտայք!X26</f>
        <v>0</v>
      </c>
      <c r="Y12" s="47">
        <f>Կոտայք!Y26</f>
        <v>0</v>
      </c>
      <c r="Z12" s="47">
        <f>Կոտայք!Z26</f>
        <v>0</v>
      </c>
      <c r="AA12" s="47">
        <f>Կոտայք!AA26</f>
        <v>30.06</v>
      </c>
      <c r="AB12" s="47">
        <f>Կոտայք!AB26</f>
        <v>0</v>
      </c>
      <c r="AC12" s="47">
        <f>Կոտայք!AC26</f>
        <v>0</v>
      </c>
      <c r="AD12" s="47">
        <f>Կոտայք!AD26</f>
        <v>0</v>
      </c>
      <c r="AE12" s="47">
        <f>Կոտայք!AE26</f>
        <v>0</v>
      </c>
      <c r="AF12" s="47">
        <f>Կոտայք!AF26</f>
        <v>0</v>
      </c>
      <c r="AG12" s="22">
        <f>Կոտայք!AG26</f>
        <v>0</v>
      </c>
      <c r="AH12" s="22">
        <f>Կոտայք!AH26</f>
        <v>0</v>
      </c>
      <c r="AI12" s="22">
        <f>Կոտայք!AI26</f>
        <v>0</v>
      </c>
      <c r="AJ12" s="22">
        <f>Կոտայք!AJ26</f>
        <v>0</v>
      </c>
      <c r="AK12" s="52">
        <f>Կոտայք!AK26</f>
        <v>0</v>
      </c>
      <c r="AL12" s="52">
        <f>Կոտայք!AL26</f>
        <v>0</v>
      </c>
      <c r="AM12" s="52">
        <f>Կոտայք!AM26</f>
        <v>0</v>
      </c>
      <c r="AN12" s="52">
        <f>Կոտայք!AN26</f>
        <v>0</v>
      </c>
      <c r="AO12" s="53">
        <f>Կոտայք!AO26</f>
        <v>0</v>
      </c>
      <c r="AP12" s="54">
        <f>Կոտայք!AP26</f>
        <v>0</v>
      </c>
      <c r="AQ12" s="9"/>
      <c r="AR12" s="9"/>
      <c r="AS12" s="9"/>
      <c r="AT12" s="9"/>
      <c r="AU12" s="9"/>
      <c r="AV12" s="9"/>
    </row>
    <row r="13" spans="1:52" ht="37.5" customHeight="1" thickBot="1">
      <c r="A13" s="139">
        <v>7</v>
      </c>
      <c r="B13" s="124" t="s">
        <v>53</v>
      </c>
      <c r="C13" s="47">
        <f>Շիրակ!C39</f>
        <v>129</v>
      </c>
      <c r="D13" s="48">
        <v>0</v>
      </c>
      <c r="E13" s="47">
        <f>Շիրակ!E39</f>
        <v>35</v>
      </c>
      <c r="F13" s="47">
        <v>0</v>
      </c>
      <c r="G13" s="47">
        <v>0</v>
      </c>
      <c r="H13" s="21">
        <v>0</v>
      </c>
      <c r="I13" s="47">
        <v>0</v>
      </c>
      <c r="J13" s="47">
        <v>0</v>
      </c>
      <c r="K13" s="47">
        <v>0</v>
      </c>
      <c r="L13" s="47">
        <v>0</v>
      </c>
      <c r="M13" s="47">
        <v>0</v>
      </c>
      <c r="N13" s="49">
        <f>Շիրակ!N39</f>
        <v>15671442</v>
      </c>
      <c r="O13" s="49">
        <f>Շիրակ!O39</f>
        <v>6641846</v>
      </c>
      <c r="P13" s="49">
        <f>Շիրակ!P39</f>
        <v>1525900</v>
      </c>
      <c r="Q13" s="50">
        <f>Շիրակ!Q39</f>
        <v>23839188</v>
      </c>
      <c r="R13" s="51">
        <f>Շիրակ!R39</f>
        <v>33000</v>
      </c>
      <c r="S13" s="51">
        <f>Շիրակ!S39</f>
        <v>13800</v>
      </c>
      <c r="T13" s="51">
        <f>Շիրակ!T39</f>
        <v>10500</v>
      </c>
      <c r="U13" s="51">
        <f>Շիրակ!U39</f>
        <v>207740</v>
      </c>
      <c r="V13" s="47">
        <f>Շիրակ!V39</f>
        <v>139228</v>
      </c>
      <c r="W13" s="47">
        <f>Շիրակ!W39</f>
        <v>34597</v>
      </c>
      <c r="X13" s="47">
        <f>Շիրակ!X39</f>
        <v>0</v>
      </c>
      <c r="Y13" s="47">
        <f>Շիրակ!Y39</f>
        <v>38.662307692307692</v>
      </c>
      <c r="Z13" s="47">
        <f>Շիրակ!Z39</f>
        <v>2864</v>
      </c>
      <c r="AA13" s="47">
        <f>Շիրակ!AA39</f>
        <v>2246</v>
      </c>
      <c r="AB13" s="47">
        <f>Շիրակ!AB39</f>
        <v>215341</v>
      </c>
      <c r="AC13" s="47">
        <f>Շիրակ!AC39</f>
        <v>31</v>
      </c>
      <c r="AD13" s="47">
        <f>Շիրակ!AD39</f>
        <v>750</v>
      </c>
      <c r="AE13" s="47">
        <f>Շիրակ!AE39</f>
        <v>67</v>
      </c>
      <c r="AF13" s="47">
        <f>Շիրակ!AF39</f>
        <v>214475</v>
      </c>
      <c r="AG13" s="22">
        <f>Շիրակ!AG39</f>
        <v>409610</v>
      </c>
      <c r="AH13" s="22">
        <f>Շիրակ!AH39</f>
        <v>793000</v>
      </c>
      <c r="AI13" s="22">
        <f>Շիրակ!AI39</f>
        <v>640000</v>
      </c>
      <c r="AJ13" s="22">
        <f>Շիրակ!AJ39</f>
        <v>6067075</v>
      </c>
      <c r="AK13" s="52">
        <f>Շիրակ!AK39</f>
        <v>310000</v>
      </c>
      <c r="AL13" s="52">
        <f>Շիրակ!AL39</f>
        <v>793000</v>
      </c>
      <c r="AM13" s="52">
        <f>Շիրակ!AM39</f>
        <v>640000</v>
      </c>
      <c r="AN13" s="52">
        <f>Շիրակ!AN39</f>
        <v>51402590</v>
      </c>
      <c r="AO13" s="53">
        <f>Շիրակ!AO39</f>
        <v>53145590</v>
      </c>
      <c r="AP13" s="54">
        <f>Շիրակ!AP39</f>
        <v>29306402</v>
      </c>
      <c r="AQ13" s="9"/>
      <c r="AR13" s="9"/>
      <c r="AS13" s="9"/>
      <c r="AT13" s="9"/>
      <c r="AU13" s="9"/>
      <c r="AV13" s="9"/>
    </row>
    <row r="14" spans="1:52" ht="46.5" customHeight="1" thickBot="1">
      <c r="A14" s="139">
        <v>8</v>
      </c>
      <c r="B14" s="125" t="s">
        <v>54</v>
      </c>
      <c r="C14" s="47">
        <f>Սյունիք!C76</f>
        <v>139</v>
      </c>
      <c r="D14" s="48">
        <v>0</v>
      </c>
      <c r="E14" s="47">
        <f>Սյունիք!E76</f>
        <v>92</v>
      </c>
      <c r="F14" s="47">
        <v>0</v>
      </c>
      <c r="G14" s="47">
        <v>0</v>
      </c>
      <c r="H14" s="21">
        <v>0</v>
      </c>
      <c r="I14" s="47">
        <v>0</v>
      </c>
      <c r="J14" s="47">
        <v>0</v>
      </c>
      <c r="K14" s="47">
        <v>0</v>
      </c>
      <c r="L14" s="47">
        <v>0</v>
      </c>
      <c r="M14" s="47">
        <v>0</v>
      </c>
      <c r="N14" s="49">
        <f>Սյունիք!N76</f>
        <v>29156398</v>
      </c>
      <c r="O14" s="49">
        <f>Սյունիք!O76</f>
        <v>45721962</v>
      </c>
      <c r="P14" s="49">
        <f>Սյունիք!P76</f>
        <v>24269720</v>
      </c>
      <c r="Q14" s="50">
        <f>Սյունիք!Q76</f>
        <v>99315080</v>
      </c>
      <c r="R14" s="51">
        <f>Սյունիք!R76</f>
        <v>43000</v>
      </c>
      <c r="S14" s="51">
        <f>Սյունիք!S76</f>
        <v>26160</v>
      </c>
      <c r="T14" s="51">
        <f>Սյունիք!T76</f>
        <v>18000</v>
      </c>
      <c r="U14" s="51">
        <f>Սյունիք!U76</f>
        <v>49300</v>
      </c>
      <c r="V14" s="47">
        <f>Սյունիք!V76</f>
        <v>136313</v>
      </c>
      <c r="W14" s="47">
        <f>Սյունիք!W76</f>
        <v>59958</v>
      </c>
      <c r="X14" s="47">
        <f>Սյունիք!X76</f>
        <v>0</v>
      </c>
      <c r="Y14" s="47">
        <f>Սյունիք!Y76</f>
        <v>48</v>
      </c>
      <c r="Z14" s="47">
        <f>Սյունիք!Z76</f>
        <v>15200</v>
      </c>
      <c r="AA14" s="47">
        <f>Սյունիք!AA76</f>
        <v>3390</v>
      </c>
      <c r="AB14" s="47">
        <f>Սյունիք!AB76</f>
        <v>12855</v>
      </c>
      <c r="AC14" s="47">
        <f>Սյունիք!AC76</f>
        <v>0</v>
      </c>
      <c r="AD14" s="47">
        <f>Սյունիք!AD76</f>
        <v>5968</v>
      </c>
      <c r="AE14" s="47">
        <f>Սյունիք!AE76</f>
        <v>35</v>
      </c>
      <c r="AF14" s="47">
        <f>Սյունիք!AF76</f>
        <v>247</v>
      </c>
      <c r="AG14" s="22">
        <f>Սյունիք!AG76</f>
        <v>115600</v>
      </c>
      <c r="AH14" s="22">
        <f>Սյունիք!AH76</f>
        <v>8776600</v>
      </c>
      <c r="AI14" s="22">
        <f>Սյունիք!AI76</f>
        <v>378080</v>
      </c>
      <c r="AJ14" s="22">
        <f>Սյունիք!AJ76</f>
        <v>14765980</v>
      </c>
      <c r="AK14" s="52">
        <f>Սյունիք!AK76</f>
        <v>1056000</v>
      </c>
      <c r="AL14" s="52">
        <f>Սյունիք!AL76</f>
        <v>27358600</v>
      </c>
      <c r="AM14" s="52">
        <f>Սյունիք!AM76</f>
        <v>6745800</v>
      </c>
      <c r="AN14" s="52">
        <f>Սյունիք!AN76</f>
        <v>8670380</v>
      </c>
      <c r="AO14" s="53">
        <f>Սյունիք!AO76</f>
        <v>43830780</v>
      </c>
      <c r="AP14" s="54">
        <f>Սյունիք!AP76</f>
        <v>-46591596</v>
      </c>
      <c r="AQ14" s="9"/>
      <c r="AR14" s="9"/>
      <c r="AS14" s="9"/>
      <c r="AT14" s="9"/>
      <c r="AU14" s="9"/>
      <c r="AV14" s="9"/>
    </row>
    <row r="15" spans="1:52" ht="45" customHeight="1" thickBot="1">
      <c r="A15" s="139">
        <v>9</v>
      </c>
      <c r="B15" s="124" t="s">
        <v>55</v>
      </c>
      <c r="C15" s="47">
        <f>'Վայոց ձոր'!C67</f>
        <v>55</v>
      </c>
      <c r="D15" s="48">
        <f>'Վայոց ձոր'!D67</f>
        <v>0</v>
      </c>
      <c r="E15" s="47">
        <f>'Վայոց ձոր'!E67</f>
        <v>67</v>
      </c>
      <c r="F15" s="47">
        <f>'Վայոց ձոր'!F67</f>
        <v>0</v>
      </c>
      <c r="G15" s="47">
        <f>'Վայոց ձոր'!G67</f>
        <v>0</v>
      </c>
      <c r="H15" s="21">
        <f>'Վայոց ձոր'!H67</f>
        <v>0</v>
      </c>
      <c r="I15" s="47">
        <f>'Վայոց ձոր'!I67</f>
        <v>0</v>
      </c>
      <c r="J15" s="47">
        <f>'Վայոց ձոր'!J67</f>
        <v>0</v>
      </c>
      <c r="K15" s="47">
        <f>'Վայոց ձոր'!K67</f>
        <v>0</v>
      </c>
      <c r="L15" s="47">
        <f>'Վայոց ձոր'!L67</f>
        <v>0</v>
      </c>
      <c r="M15" s="47">
        <f>'Վայոց ձոր'!M67</f>
        <v>0</v>
      </c>
      <c r="N15" s="49">
        <f>'Վայոց ձոր'!N67</f>
        <v>38623365</v>
      </c>
      <c r="O15" s="49">
        <f>'Վայոց ձոր'!O67</f>
        <v>63424410</v>
      </c>
      <c r="P15" s="49">
        <f>'Վայոց ձոր'!P67</f>
        <v>14279700</v>
      </c>
      <c r="Q15" s="50">
        <f>'Վայոց ձոր'!Q67</f>
        <v>116327475</v>
      </c>
      <c r="R15" s="51">
        <f>'Վայոց ձոր'!R67</f>
        <v>82000</v>
      </c>
      <c r="S15" s="51">
        <f>'Վայոց ձոր'!S67</f>
        <v>18200</v>
      </c>
      <c r="T15" s="51">
        <f>'Վայոց ձոր'!T67</f>
        <v>2320</v>
      </c>
      <c r="U15" s="51">
        <f>'Վայոց ձոր'!U67</f>
        <v>195810</v>
      </c>
      <c r="V15" s="47">
        <f>'Վայոց ձոր'!V67</f>
        <v>64095</v>
      </c>
      <c r="W15" s="47">
        <f>'Վայոց ձոր'!W67</f>
        <v>55455</v>
      </c>
      <c r="X15" s="47">
        <f>'Վայոց ձոր'!X67</f>
        <v>0</v>
      </c>
      <c r="Y15" s="47">
        <f>'Վայոց ձոր'!Y67</f>
        <v>37</v>
      </c>
      <c r="Z15" s="47">
        <f>'Վայոց ձոր'!Z67</f>
        <v>130</v>
      </c>
      <c r="AA15" s="47">
        <f>'Վայոց ձոր'!AA67</f>
        <v>21813</v>
      </c>
      <c r="AB15" s="47">
        <f>'Վայոց ձոր'!AB67</f>
        <v>13757053</v>
      </c>
      <c r="AC15" s="47">
        <f>'Վայոց ձոր'!AC67</f>
        <v>15</v>
      </c>
      <c r="AD15" s="47">
        <f>'Վայոց ձոր'!AD67</f>
        <v>0</v>
      </c>
      <c r="AE15" s="47">
        <f>'Վայոց ձոր'!AE67</f>
        <v>1940</v>
      </c>
      <c r="AF15" s="47">
        <f>'Վայոց ձոր'!AF67</f>
        <v>13225216</v>
      </c>
      <c r="AG15" s="22">
        <f>'Վայոց ձոր'!AG67</f>
        <v>737000</v>
      </c>
      <c r="AH15" s="22">
        <f>'Վայոց ձոր'!AH67</f>
        <v>0</v>
      </c>
      <c r="AI15" s="22">
        <f>'Վայոց ձոր'!AI67</f>
        <v>0</v>
      </c>
      <c r="AJ15" s="22">
        <f>'Վայոց ձոր'!AJ67</f>
        <v>34282816</v>
      </c>
      <c r="AK15" s="52">
        <f>'Վայոց ձոր'!AK67</f>
        <v>394000</v>
      </c>
      <c r="AL15" s="52">
        <f>'Վայոց ձոր'!AL67</f>
        <v>0</v>
      </c>
      <c r="AM15" s="52">
        <f>'Վայոց ձոր'!AM67</f>
        <v>2649590</v>
      </c>
      <c r="AN15" s="52">
        <f>'Վայոց ձոր'!AN67</f>
        <v>39557012</v>
      </c>
      <c r="AO15" s="53">
        <f>'Վայոց ձոր'!AO67</f>
        <v>42153602</v>
      </c>
      <c r="AP15" s="54">
        <f>'Վայոց ձոր'!AP67</f>
        <v>-58900033</v>
      </c>
      <c r="AQ15" s="9"/>
      <c r="AR15" s="9"/>
      <c r="AS15" s="9"/>
      <c r="AT15" s="9"/>
      <c r="AU15" s="9"/>
      <c r="AV15" s="9"/>
    </row>
    <row r="16" spans="1:52" ht="40.5" customHeight="1" thickBot="1">
      <c r="A16" s="58">
        <v>10</v>
      </c>
      <c r="B16" s="124" t="s">
        <v>56</v>
      </c>
      <c r="C16" s="47">
        <f>Տավուշ!C43</f>
        <v>65</v>
      </c>
      <c r="D16" s="48">
        <f>Տավուշ!D43</f>
        <v>0</v>
      </c>
      <c r="E16" s="47">
        <f>Տավուշ!E43</f>
        <v>84</v>
      </c>
      <c r="F16" s="47">
        <f>Տավուշ!F43</f>
        <v>689655</v>
      </c>
      <c r="G16" s="47">
        <f>Տավուշ!G43</f>
        <v>0</v>
      </c>
      <c r="H16" s="21">
        <f>Տավուշ!H43</f>
        <v>0</v>
      </c>
      <c r="I16" s="47">
        <f>Տավուշ!I43</f>
        <v>0</v>
      </c>
      <c r="J16" s="47">
        <f>Տավուշ!J43</f>
        <v>0</v>
      </c>
      <c r="K16" s="47">
        <f>Տավուշ!K43</f>
        <v>0</v>
      </c>
      <c r="L16" s="47">
        <f>Տավուշ!L43</f>
        <v>0</v>
      </c>
      <c r="M16" s="47">
        <f>Տավուշ!M43</f>
        <v>0</v>
      </c>
      <c r="N16" s="49">
        <f>Տավուշ!N43</f>
        <v>29888246</v>
      </c>
      <c r="O16" s="49">
        <f>Տավուշ!O43</f>
        <v>64151842</v>
      </c>
      <c r="P16" s="49">
        <f>Տավուշ!P43</f>
        <v>4700800</v>
      </c>
      <c r="Q16" s="50">
        <f>Տավուշ!Q43</f>
        <v>99260888</v>
      </c>
      <c r="R16" s="51">
        <f>Տավուշ!R43</f>
        <v>67000</v>
      </c>
      <c r="S16" s="51">
        <f>Տավուշ!S43</f>
        <v>45000</v>
      </c>
      <c r="T16" s="51">
        <f>Տավուշ!T43</f>
        <v>98530</v>
      </c>
      <c r="U16" s="51">
        <f>Տավուշ!U43</f>
        <v>96100</v>
      </c>
      <c r="V16" s="47">
        <f>Տավուշ!V43</f>
        <v>145016</v>
      </c>
      <c r="W16" s="47">
        <f>Տավուշ!W43</f>
        <v>53300</v>
      </c>
      <c r="X16" s="47">
        <f>Տավուշ!X43</f>
        <v>218</v>
      </c>
      <c r="Y16" s="47">
        <f>Տավուշ!Y43</f>
        <v>30</v>
      </c>
      <c r="Z16" s="47">
        <f>Տավուշ!Z43</f>
        <v>1110</v>
      </c>
      <c r="AA16" s="47">
        <f>Տավուշ!AA43</f>
        <v>5038</v>
      </c>
      <c r="AB16" s="47">
        <f>Տավուշ!AB43</f>
        <v>0</v>
      </c>
      <c r="AC16" s="47">
        <f>Տավուշ!AC43</f>
        <v>0</v>
      </c>
      <c r="AD16" s="47">
        <f>Տավուշ!AD43</f>
        <v>710</v>
      </c>
      <c r="AE16" s="47">
        <f>Տավուշ!AE43</f>
        <v>66652.2</v>
      </c>
      <c r="AF16" s="47">
        <f>Տավուշ!AF43</f>
        <v>0</v>
      </c>
      <c r="AG16" s="22">
        <f>Տավուշ!AG43</f>
        <v>0</v>
      </c>
      <c r="AH16" s="22">
        <f>Տավուշ!AH43</f>
        <v>0</v>
      </c>
      <c r="AI16" s="22">
        <f>Տավուշ!AI43</f>
        <v>0</v>
      </c>
      <c r="AJ16" s="22">
        <f>Տավուշ!AJ43</f>
        <v>1072000</v>
      </c>
      <c r="AK16" s="52">
        <f>Տավուշ!AK43</f>
        <v>0</v>
      </c>
      <c r="AL16" s="52">
        <f>Տավուշ!AL43</f>
        <v>0</v>
      </c>
      <c r="AM16" s="52">
        <f>Տավուշ!AM43</f>
        <v>6763177</v>
      </c>
      <c r="AN16" s="52">
        <f>Տավուշ!AN43</f>
        <v>7932500</v>
      </c>
      <c r="AO16" s="53">
        <f>Տավուշ!AO43</f>
        <v>16165677</v>
      </c>
      <c r="AP16" s="54">
        <f>Տավուշ!AP43</f>
        <v>-36093243</v>
      </c>
      <c r="AQ16" s="9"/>
      <c r="AR16" s="9"/>
      <c r="AS16" s="9"/>
      <c r="AT16" s="9"/>
      <c r="AU16" s="9"/>
      <c r="AV16" s="9"/>
    </row>
    <row r="17" spans="1:48" ht="37.5" customHeight="1" thickBot="1">
      <c r="A17" s="55"/>
      <c r="B17" s="56" t="s">
        <v>45</v>
      </c>
      <c r="C17" s="56">
        <f>SUBTOTAL(9,C7:C16)</f>
        <v>921</v>
      </c>
      <c r="D17" s="56"/>
      <c r="E17" s="56">
        <f>SUM(E7:E16)</f>
        <v>411</v>
      </c>
      <c r="F17" s="56"/>
      <c r="G17" s="56">
        <f>SUM(G7:G16)</f>
        <v>0</v>
      </c>
      <c r="H17" s="56"/>
      <c r="I17" s="56">
        <f>SUM(I7:I16)</f>
        <v>6</v>
      </c>
      <c r="J17" s="56">
        <v>3</v>
      </c>
      <c r="K17" s="56">
        <f t="shared" ref="K17:AO17" si="0">SUM(K7:K16)</f>
        <v>0</v>
      </c>
      <c r="L17" s="56">
        <f t="shared" si="0"/>
        <v>0</v>
      </c>
      <c r="M17" s="56">
        <f t="shared" si="0"/>
        <v>0</v>
      </c>
      <c r="N17" s="56">
        <f t="shared" si="0"/>
        <v>170715899.5</v>
      </c>
      <c r="O17" s="56">
        <f t="shared" si="0"/>
        <v>295132926.10000002</v>
      </c>
      <c r="P17" s="56">
        <f t="shared" si="0"/>
        <v>55086572</v>
      </c>
      <c r="Q17" s="56">
        <f t="shared" si="0"/>
        <v>521622397.60000002</v>
      </c>
      <c r="R17" s="57">
        <f t="shared" si="0"/>
        <v>512064</v>
      </c>
      <c r="S17" s="57">
        <f t="shared" si="0"/>
        <v>183615</v>
      </c>
      <c r="T17" s="57">
        <f t="shared" si="0"/>
        <v>321990</v>
      </c>
      <c r="U17" s="57">
        <f t="shared" si="0"/>
        <v>1065970</v>
      </c>
      <c r="V17" s="57">
        <f t="shared" si="0"/>
        <v>960374</v>
      </c>
      <c r="W17" s="57">
        <f t="shared" si="0"/>
        <v>263717</v>
      </c>
      <c r="X17" s="57">
        <f t="shared" si="0"/>
        <v>326.87610000000001</v>
      </c>
      <c r="Y17" s="57">
        <f t="shared" si="0"/>
        <v>595.41230769230765</v>
      </c>
      <c r="Z17" s="57">
        <f t="shared" si="0"/>
        <v>20805.900000000001</v>
      </c>
      <c r="AA17" s="57">
        <f t="shared" si="0"/>
        <v>39880.849990000002</v>
      </c>
      <c r="AB17" s="57">
        <f t="shared" si="0"/>
        <v>14107309.1</v>
      </c>
      <c r="AC17" s="57">
        <f t="shared" si="0"/>
        <v>177.38</v>
      </c>
      <c r="AD17" s="57">
        <f t="shared" si="0"/>
        <v>7727690</v>
      </c>
      <c r="AE17" s="57">
        <f t="shared" si="0"/>
        <v>989880.2</v>
      </c>
      <c r="AF17" s="57">
        <f t="shared" si="0"/>
        <v>29449213.906999998</v>
      </c>
      <c r="AG17" s="57">
        <f t="shared" si="0"/>
        <v>6085897.2000000002</v>
      </c>
      <c r="AH17" s="57">
        <f t="shared" si="0"/>
        <v>20827300</v>
      </c>
      <c r="AI17" s="57">
        <f t="shared" si="0"/>
        <v>5419850.5999999996</v>
      </c>
      <c r="AJ17" s="57">
        <f t="shared" si="0"/>
        <v>99960588.599999994</v>
      </c>
      <c r="AK17" s="57">
        <f t="shared" si="0"/>
        <v>2769198.1</v>
      </c>
      <c r="AL17" s="57">
        <f t="shared" si="0"/>
        <v>30740000</v>
      </c>
      <c r="AM17" s="57">
        <f t="shared" si="0"/>
        <v>29684506.920000002</v>
      </c>
      <c r="AN17" s="57">
        <f t="shared" si="0"/>
        <v>199039882</v>
      </c>
      <c r="AO17" s="57">
        <f t="shared" si="0"/>
        <v>262883087.02000001</v>
      </c>
      <c r="AP17" s="57">
        <f>SUM(AP7:AP16)</f>
        <v>-139125438.57999998</v>
      </c>
      <c r="AQ17" s="9"/>
      <c r="AR17" s="9"/>
      <c r="AS17" s="9"/>
      <c r="AT17" s="9"/>
      <c r="AU17" s="9"/>
      <c r="AV17" s="9"/>
    </row>
    <row r="18" spans="1:48" ht="20.25" customHeight="1">
      <c r="B18" s="2"/>
      <c r="C18" s="2"/>
      <c r="D18" s="2"/>
      <c r="AG18" s="1"/>
      <c r="AH18" s="1"/>
      <c r="AI18" s="1"/>
      <c r="AJ18" s="1"/>
    </row>
    <row r="19" spans="1:48">
      <c r="AG19" s="1"/>
      <c r="AH19" s="1"/>
      <c r="AI19" s="1"/>
      <c r="AJ19" s="1"/>
    </row>
    <row r="20" spans="1:48">
      <c r="AG20" s="1"/>
      <c r="AH20" s="1"/>
      <c r="AI20" s="1"/>
      <c r="AJ20" s="1"/>
    </row>
    <row r="21" spans="1:48">
      <c r="AG21" s="1"/>
      <c r="AH21" s="1"/>
      <c r="AI21" s="1"/>
      <c r="AJ21" s="1"/>
    </row>
    <row r="22" spans="1:48">
      <c r="AG22" s="1"/>
      <c r="AH22" s="1"/>
      <c r="AI22" s="1"/>
      <c r="AJ22" s="1"/>
    </row>
    <row r="23" spans="1:48">
      <c r="AG23" s="1"/>
      <c r="AH23" s="1"/>
      <c r="AI23" s="1"/>
      <c r="AJ23" s="1"/>
    </row>
    <row r="24" spans="1:48">
      <c r="AG24" s="1"/>
      <c r="AH24" s="1"/>
      <c r="AI24" s="1"/>
      <c r="AJ24" s="1"/>
    </row>
    <row r="25" spans="1:48">
      <c r="AG25" s="1"/>
      <c r="AH25" s="1"/>
      <c r="AI25" s="1"/>
      <c r="AJ25" s="1"/>
    </row>
    <row r="26" spans="1:48">
      <c r="AG26" s="1"/>
      <c r="AH26" s="1"/>
      <c r="AI26" s="1"/>
      <c r="AJ26" s="1"/>
    </row>
    <row r="27" spans="1:48">
      <c r="AG27" s="1"/>
      <c r="AH27" s="1"/>
      <c r="AI27" s="1"/>
      <c r="AJ27" s="1"/>
    </row>
    <row r="28" spans="1:48">
      <c r="AG28" s="1"/>
      <c r="AH28" s="1"/>
      <c r="AI28" s="1"/>
      <c r="AJ28" s="1"/>
    </row>
    <row r="29" spans="1:48">
      <c r="AG29" s="1"/>
      <c r="AH29" s="1"/>
      <c r="AI29" s="1"/>
      <c r="AJ29" s="1"/>
    </row>
    <row r="30" spans="1:48">
      <c r="AG30" s="1"/>
      <c r="AH30" s="1"/>
      <c r="AI30" s="1"/>
      <c r="AJ30" s="1"/>
    </row>
    <row r="31" spans="1:48">
      <c r="AG31" s="1"/>
      <c r="AH31" s="1"/>
      <c r="AI31" s="1"/>
      <c r="AJ31" s="1"/>
    </row>
    <row r="32" spans="1:48">
      <c r="AG32" s="1"/>
      <c r="AH32" s="1"/>
      <c r="AI32" s="1"/>
      <c r="AJ32" s="1"/>
    </row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</sheetData>
  <autoFilter ref="A1:AP17" xr:uid="{00000000-0009-0000-0000-00000A000000}">
    <filterColumn colId="0" showButton="0"/>
    <filterColumn colId="1" showButton="0"/>
    <filterColumn colId="2" showButton="0">
      <iconFilter iconSet="3Arrows"/>
    </filterColumn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</autoFilter>
  <mergeCells count="32">
    <mergeCell ref="A2:A5"/>
    <mergeCell ref="D3:D5"/>
    <mergeCell ref="A1:AO1"/>
    <mergeCell ref="Q3:Q4"/>
    <mergeCell ref="V3:X3"/>
    <mergeCell ref="Y3:AB3"/>
    <mergeCell ref="AC3:AF3"/>
    <mergeCell ref="AG3:AJ3"/>
    <mergeCell ref="AK3:AN3"/>
    <mergeCell ref="AO3:AO4"/>
    <mergeCell ref="N2:Q2"/>
    <mergeCell ref="R2:U3"/>
    <mergeCell ref="V2:X2"/>
    <mergeCell ref="Y2:AF2"/>
    <mergeCell ref="B2:B5"/>
    <mergeCell ref="D2:H2"/>
    <mergeCell ref="AG2:AP2"/>
    <mergeCell ref="AP3:AP4"/>
    <mergeCell ref="L3:L4"/>
    <mergeCell ref="M3:M4"/>
    <mergeCell ref="N3:N4"/>
    <mergeCell ref="O3:O4"/>
    <mergeCell ref="P3:P4"/>
    <mergeCell ref="C2:C4"/>
    <mergeCell ref="F3:F4"/>
    <mergeCell ref="I3:I4"/>
    <mergeCell ref="J3:J4"/>
    <mergeCell ref="K3:K4"/>
    <mergeCell ref="I2:M2"/>
    <mergeCell ref="E3:E4"/>
    <mergeCell ref="H3:H4"/>
    <mergeCell ref="G3:G4"/>
  </mergeCells>
  <pageMargins left="0.25" right="0.25" top="0.32" bottom="0.3" header="0.17" footer="0.16"/>
  <pageSetup paperSize="9" scale="60" orientation="landscape" r:id="rId1"/>
  <colBreaks count="1" manualBreakCount="1">
    <brk id="2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138"/>
  <sheetViews>
    <sheetView zoomScale="70" zoomScaleNormal="70" workbookViewId="0">
      <selection activeCell="E14" sqref="E14"/>
    </sheetView>
  </sheetViews>
  <sheetFormatPr defaultRowHeight="13.5"/>
  <cols>
    <col min="1" max="1" width="4.7109375" style="1" customWidth="1"/>
    <col min="2" max="2" width="11" style="1" customWidth="1"/>
    <col min="3" max="3" width="5.42578125" style="1" customWidth="1"/>
    <col min="4" max="4" width="19.7109375" style="1" customWidth="1"/>
    <col min="5" max="5" width="12.85546875" style="1" customWidth="1"/>
    <col min="6" max="6" width="16.42578125" style="1" customWidth="1"/>
    <col min="7" max="7" width="26" style="1" customWidth="1"/>
    <col min="8" max="8" width="16.7109375" style="1" customWidth="1"/>
    <col min="9" max="11" width="5.85546875" style="1" customWidth="1"/>
    <col min="12" max="13" width="4.140625" style="1" customWidth="1"/>
    <col min="14" max="14" width="11.7109375" style="1" customWidth="1"/>
    <col min="15" max="15" width="10.85546875" style="1" customWidth="1"/>
    <col min="16" max="16" width="10.28515625" style="1" customWidth="1"/>
    <col min="17" max="17" width="12.42578125" style="1" customWidth="1"/>
    <col min="18" max="18" width="6.7109375" style="1" customWidth="1"/>
    <col min="19" max="19" width="6.5703125" style="1" customWidth="1"/>
    <col min="20" max="20" width="4.5703125" style="1" customWidth="1"/>
    <col min="21" max="21" width="5.140625" style="1" customWidth="1"/>
    <col min="22" max="22" width="11.140625" style="1" customWidth="1"/>
    <col min="23" max="23" width="8.140625" style="1" customWidth="1"/>
    <col min="24" max="24" width="6.5703125" style="1" customWidth="1"/>
    <col min="25" max="25" width="4.5703125" style="1" customWidth="1"/>
    <col min="26" max="26" width="5.42578125" style="1" customWidth="1"/>
    <col min="27" max="27" width="8.5703125" style="1" customWidth="1"/>
    <col min="28" max="29" width="4.85546875" style="1" customWidth="1"/>
    <col min="30" max="31" width="5.42578125" style="1" customWidth="1"/>
    <col min="32" max="32" width="6.85546875" style="1" customWidth="1"/>
    <col min="33" max="34" width="4.85546875" style="16" customWidth="1"/>
    <col min="35" max="35" width="5.5703125" style="16" customWidth="1"/>
    <col min="36" max="36" width="4.42578125" style="16" customWidth="1"/>
    <col min="37" max="37" width="4.7109375" style="1" customWidth="1"/>
    <col min="38" max="38" width="4.28515625" style="1" customWidth="1"/>
    <col min="39" max="39" width="4" style="1" customWidth="1"/>
    <col min="40" max="40" width="4.42578125" style="1" customWidth="1"/>
    <col min="41" max="41" width="7.42578125" style="1" customWidth="1"/>
    <col min="42" max="42" width="13.7109375" style="1" customWidth="1"/>
    <col min="43" max="43" width="9.28515625" style="1" customWidth="1"/>
    <col min="44" max="44" width="4.140625" style="1" customWidth="1"/>
    <col min="45" max="45" width="15.140625" style="1" customWidth="1"/>
    <col min="46" max="46" width="5.42578125" style="1" customWidth="1"/>
    <col min="47" max="47" width="5" style="1" customWidth="1"/>
    <col min="48" max="48" width="8" style="1" customWidth="1"/>
    <col min="49" max="49" width="5" style="1" customWidth="1"/>
    <col min="50" max="50" width="6.140625" style="1" customWidth="1"/>
    <col min="51" max="51" width="4.28515625" style="1" customWidth="1"/>
    <col min="52" max="52" width="36.7109375" style="1" customWidth="1"/>
    <col min="53" max="16384" width="9.140625" style="1"/>
  </cols>
  <sheetData>
    <row r="1" spans="1:51" ht="33" customHeight="1" thickBot="1">
      <c r="A1" s="848" t="s">
        <v>152</v>
      </c>
      <c r="B1" s="848"/>
      <c r="C1" s="848"/>
      <c r="D1" s="848"/>
      <c r="E1" s="848"/>
      <c r="F1" s="848"/>
      <c r="G1" s="848"/>
      <c r="H1" s="848"/>
      <c r="I1" s="848"/>
      <c r="J1" s="848"/>
      <c r="K1" s="848"/>
      <c r="L1" s="848"/>
      <c r="M1" s="848"/>
      <c r="N1" s="848"/>
      <c r="O1" s="848"/>
      <c r="P1" s="848"/>
      <c r="Q1" s="848"/>
      <c r="R1" s="848"/>
      <c r="S1" s="848"/>
      <c r="T1" s="848"/>
      <c r="U1" s="848"/>
      <c r="V1" s="848"/>
      <c r="W1" s="848"/>
      <c r="X1" s="848"/>
      <c r="Y1" s="848"/>
      <c r="Z1" s="848"/>
      <c r="AA1" s="848"/>
      <c r="AB1" s="848"/>
      <c r="AC1" s="848"/>
      <c r="AD1" s="848"/>
      <c r="AE1" s="848"/>
      <c r="AF1" s="848"/>
      <c r="AG1" s="848"/>
      <c r="AH1" s="848"/>
      <c r="AI1" s="848"/>
      <c r="AJ1" s="848"/>
      <c r="AK1" s="848"/>
      <c r="AL1" s="848"/>
      <c r="AM1" s="848"/>
      <c r="AN1" s="848"/>
      <c r="AO1" s="848"/>
      <c r="AP1" s="5"/>
      <c r="AQ1" s="5"/>
      <c r="AR1" s="5"/>
      <c r="AS1" s="5"/>
      <c r="AT1" s="5"/>
      <c r="AU1" s="5"/>
      <c r="AV1" s="5"/>
      <c r="AW1" s="5"/>
      <c r="AX1" s="5"/>
      <c r="AY1" s="5"/>
    </row>
    <row r="2" spans="1:51" ht="57" customHeight="1">
      <c r="A2" s="849" t="s">
        <v>14</v>
      </c>
      <c r="B2" s="852" t="s">
        <v>36</v>
      </c>
      <c r="C2" s="854" t="s">
        <v>46</v>
      </c>
      <c r="D2" s="852" t="s">
        <v>11</v>
      </c>
      <c r="E2" s="852"/>
      <c r="F2" s="852"/>
      <c r="G2" s="852"/>
      <c r="H2" s="852"/>
      <c r="I2" s="882" t="s">
        <v>16</v>
      </c>
      <c r="J2" s="882"/>
      <c r="K2" s="882"/>
      <c r="L2" s="882"/>
      <c r="M2" s="882"/>
      <c r="N2" s="883" t="s">
        <v>4</v>
      </c>
      <c r="O2" s="883"/>
      <c r="P2" s="883"/>
      <c r="Q2" s="883"/>
      <c r="R2" s="856" t="s">
        <v>26</v>
      </c>
      <c r="S2" s="856"/>
      <c r="T2" s="856"/>
      <c r="U2" s="856"/>
      <c r="V2" s="882" t="s">
        <v>37</v>
      </c>
      <c r="W2" s="882"/>
      <c r="X2" s="882"/>
      <c r="Y2" s="852" t="s">
        <v>25</v>
      </c>
      <c r="Z2" s="852"/>
      <c r="AA2" s="852"/>
      <c r="AB2" s="852"/>
      <c r="AC2" s="852"/>
      <c r="AD2" s="852"/>
      <c r="AE2" s="852"/>
      <c r="AF2" s="852"/>
      <c r="AG2" s="882" t="s">
        <v>0</v>
      </c>
      <c r="AH2" s="882"/>
      <c r="AI2" s="882"/>
      <c r="AJ2" s="882"/>
      <c r="AK2" s="882"/>
      <c r="AL2" s="882"/>
      <c r="AM2" s="882"/>
      <c r="AN2" s="882"/>
      <c r="AO2" s="882"/>
      <c r="AP2" s="884"/>
      <c r="AQ2" s="8"/>
      <c r="AR2" s="8"/>
      <c r="AS2" s="8"/>
      <c r="AT2" s="8"/>
      <c r="AU2" s="8"/>
    </row>
    <row r="3" spans="1:51" ht="136.5" customHeight="1">
      <c r="A3" s="850"/>
      <c r="B3" s="836"/>
      <c r="C3" s="840"/>
      <c r="D3" s="840" t="s">
        <v>59</v>
      </c>
      <c r="E3" s="836" t="s">
        <v>58</v>
      </c>
      <c r="F3" s="885" t="s">
        <v>10</v>
      </c>
      <c r="G3" s="875" t="s">
        <v>24</v>
      </c>
      <c r="H3" s="886" t="s">
        <v>153</v>
      </c>
      <c r="I3" s="875" t="s">
        <v>7</v>
      </c>
      <c r="J3" s="875" t="s">
        <v>6</v>
      </c>
      <c r="K3" s="875" t="s">
        <v>5</v>
      </c>
      <c r="L3" s="875" t="s">
        <v>35</v>
      </c>
      <c r="M3" s="877" t="s">
        <v>8</v>
      </c>
      <c r="N3" s="878" t="s">
        <v>34</v>
      </c>
      <c r="O3" s="878" t="s">
        <v>2</v>
      </c>
      <c r="P3" s="878" t="s">
        <v>3</v>
      </c>
      <c r="Q3" s="879" t="s">
        <v>44</v>
      </c>
      <c r="R3" s="857"/>
      <c r="S3" s="857"/>
      <c r="T3" s="857"/>
      <c r="U3" s="857"/>
      <c r="V3" s="877" t="s">
        <v>1</v>
      </c>
      <c r="W3" s="877"/>
      <c r="X3" s="877"/>
      <c r="Y3" s="836" t="s">
        <v>41</v>
      </c>
      <c r="Z3" s="836"/>
      <c r="AA3" s="836"/>
      <c r="AB3" s="836"/>
      <c r="AC3" s="836" t="s">
        <v>42</v>
      </c>
      <c r="AD3" s="836"/>
      <c r="AE3" s="836"/>
      <c r="AF3" s="836"/>
      <c r="AG3" s="863" t="s">
        <v>40</v>
      </c>
      <c r="AH3" s="863"/>
      <c r="AI3" s="863"/>
      <c r="AJ3" s="863"/>
      <c r="AK3" s="880" t="s">
        <v>43</v>
      </c>
      <c r="AL3" s="880"/>
      <c r="AM3" s="880"/>
      <c r="AN3" s="880"/>
      <c r="AO3" s="881" t="s">
        <v>44</v>
      </c>
      <c r="AP3" s="876" t="s">
        <v>47</v>
      </c>
      <c r="AQ3" s="12"/>
      <c r="AR3" s="12"/>
      <c r="AS3" s="12"/>
      <c r="AT3" s="12"/>
      <c r="AU3" s="12"/>
    </row>
    <row r="4" spans="1:51" ht="93.75" customHeight="1">
      <c r="A4" s="850"/>
      <c r="B4" s="836"/>
      <c r="C4" s="840"/>
      <c r="D4" s="840"/>
      <c r="E4" s="836"/>
      <c r="F4" s="885"/>
      <c r="G4" s="875"/>
      <c r="H4" s="886"/>
      <c r="I4" s="875"/>
      <c r="J4" s="875"/>
      <c r="K4" s="875"/>
      <c r="L4" s="875"/>
      <c r="M4" s="877"/>
      <c r="N4" s="878"/>
      <c r="O4" s="878"/>
      <c r="P4" s="878"/>
      <c r="Q4" s="879"/>
      <c r="R4" s="185" t="s">
        <v>27</v>
      </c>
      <c r="S4" s="185" t="s">
        <v>28</v>
      </c>
      <c r="T4" s="185" t="s">
        <v>29</v>
      </c>
      <c r="U4" s="185" t="s">
        <v>30</v>
      </c>
      <c r="V4" s="186" t="s">
        <v>38</v>
      </c>
      <c r="W4" s="186" t="s">
        <v>39</v>
      </c>
      <c r="X4" s="186" t="s">
        <v>9</v>
      </c>
      <c r="Y4" s="187" t="s">
        <v>17</v>
      </c>
      <c r="Z4" s="187" t="s">
        <v>19</v>
      </c>
      <c r="AA4" s="187" t="s">
        <v>21</v>
      </c>
      <c r="AB4" s="187" t="s">
        <v>8</v>
      </c>
      <c r="AC4" s="187" t="s">
        <v>17</v>
      </c>
      <c r="AD4" s="187" t="s">
        <v>19</v>
      </c>
      <c r="AE4" s="187" t="s">
        <v>21</v>
      </c>
      <c r="AF4" s="187" t="s">
        <v>8</v>
      </c>
      <c r="AG4" s="188" t="s">
        <v>17</v>
      </c>
      <c r="AH4" s="188" t="s">
        <v>19</v>
      </c>
      <c r="AI4" s="188" t="s">
        <v>21</v>
      </c>
      <c r="AJ4" s="189" t="s">
        <v>30</v>
      </c>
      <c r="AK4" s="190" t="s">
        <v>17</v>
      </c>
      <c r="AL4" s="190" t="s">
        <v>19</v>
      </c>
      <c r="AM4" s="190" t="s">
        <v>21</v>
      </c>
      <c r="AN4" s="191" t="s">
        <v>30</v>
      </c>
      <c r="AO4" s="881"/>
      <c r="AP4" s="876"/>
      <c r="AQ4" s="7"/>
      <c r="AR4" s="12"/>
      <c r="AS4" s="7"/>
      <c r="AT4" s="7"/>
      <c r="AU4" s="7"/>
    </row>
    <row r="5" spans="1:51" ht="59.25" customHeight="1" thickBot="1">
      <c r="A5" s="851"/>
      <c r="B5" s="853"/>
      <c r="C5" s="192" t="s">
        <v>12</v>
      </c>
      <c r="D5" s="841"/>
      <c r="E5" s="192" t="s">
        <v>12</v>
      </c>
      <c r="F5" s="193"/>
      <c r="G5" s="193"/>
      <c r="H5" s="194"/>
      <c r="I5" s="108"/>
      <c r="J5" s="108"/>
      <c r="K5" s="107"/>
      <c r="L5" s="108"/>
      <c r="M5" s="108"/>
      <c r="N5" s="30" t="s">
        <v>33</v>
      </c>
      <c r="O5" s="30" t="s">
        <v>33</v>
      </c>
      <c r="P5" s="30" t="s">
        <v>33</v>
      </c>
      <c r="Q5" s="31" t="s">
        <v>33</v>
      </c>
      <c r="R5" s="195" t="s">
        <v>31</v>
      </c>
      <c r="S5" s="195" t="s">
        <v>31</v>
      </c>
      <c r="T5" s="195" t="s">
        <v>31</v>
      </c>
      <c r="U5" s="195" t="s">
        <v>31</v>
      </c>
      <c r="V5" s="108" t="s">
        <v>32</v>
      </c>
      <c r="W5" s="108" t="s">
        <v>12</v>
      </c>
      <c r="X5" s="108" t="s">
        <v>9</v>
      </c>
      <c r="Y5" s="196" t="s">
        <v>18</v>
      </c>
      <c r="Z5" s="196" t="s">
        <v>20</v>
      </c>
      <c r="AA5" s="196" t="s">
        <v>22</v>
      </c>
      <c r="AB5" s="196"/>
      <c r="AC5" s="196" t="s">
        <v>18</v>
      </c>
      <c r="AD5" s="196" t="s">
        <v>20</v>
      </c>
      <c r="AE5" s="196" t="s">
        <v>22</v>
      </c>
      <c r="AF5" s="196"/>
      <c r="AG5" s="197" t="s">
        <v>31</v>
      </c>
      <c r="AH5" s="197" t="s">
        <v>31</v>
      </c>
      <c r="AI5" s="197" t="s">
        <v>31</v>
      </c>
      <c r="AJ5" s="197" t="s">
        <v>31</v>
      </c>
      <c r="AK5" s="198" t="s">
        <v>31</v>
      </c>
      <c r="AL5" s="198" t="s">
        <v>31</v>
      </c>
      <c r="AM5" s="198" t="s">
        <v>31</v>
      </c>
      <c r="AN5" s="32" t="s">
        <v>33</v>
      </c>
      <c r="AO5" s="33" t="s">
        <v>33</v>
      </c>
      <c r="AP5" s="199" t="s">
        <v>33</v>
      </c>
      <c r="AQ5" s="9"/>
      <c r="AR5" s="9"/>
      <c r="AS5" s="9"/>
      <c r="AT5" s="9"/>
      <c r="AU5" s="9"/>
    </row>
    <row r="6" spans="1:51" ht="19.5" customHeight="1">
      <c r="A6" s="200">
        <v>1</v>
      </c>
      <c r="B6" s="184">
        <v>2</v>
      </c>
      <c r="C6" s="201">
        <v>3</v>
      </c>
      <c r="D6" s="184">
        <v>4</v>
      </c>
      <c r="E6" s="201">
        <v>5</v>
      </c>
      <c r="F6" s="184">
        <v>6</v>
      </c>
      <c r="G6" s="201">
        <v>7</v>
      </c>
      <c r="H6" s="202">
        <v>8</v>
      </c>
      <c r="I6" s="201">
        <v>9</v>
      </c>
      <c r="J6" s="184">
        <v>10</v>
      </c>
      <c r="K6" s="201">
        <v>11</v>
      </c>
      <c r="L6" s="184">
        <v>12</v>
      </c>
      <c r="M6" s="201">
        <v>13</v>
      </c>
      <c r="N6" s="203">
        <v>14</v>
      </c>
      <c r="O6" s="204">
        <v>15</v>
      </c>
      <c r="P6" s="203">
        <v>16</v>
      </c>
      <c r="Q6" s="205">
        <v>17</v>
      </c>
      <c r="R6" s="206">
        <v>18</v>
      </c>
      <c r="S6" s="207">
        <v>19</v>
      </c>
      <c r="T6" s="206">
        <v>20</v>
      </c>
      <c r="U6" s="207">
        <v>21</v>
      </c>
      <c r="V6" s="184">
        <v>22</v>
      </c>
      <c r="W6" s="201">
        <v>23</v>
      </c>
      <c r="X6" s="184">
        <v>24</v>
      </c>
      <c r="Y6" s="201">
        <v>25</v>
      </c>
      <c r="Z6" s="184">
        <v>26</v>
      </c>
      <c r="AA6" s="201">
        <v>27</v>
      </c>
      <c r="AB6" s="184">
        <v>28</v>
      </c>
      <c r="AC6" s="201">
        <v>29</v>
      </c>
      <c r="AD6" s="184">
        <v>30</v>
      </c>
      <c r="AE6" s="201">
        <v>31</v>
      </c>
      <c r="AF6" s="184">
        <v>32</v>
      </c>
      <c r="AG6" s="208">
        <v>33</v>
      </c>
      <c r="AH6" s="209">
        <v>34</v>
      </c>
      <c r="AI6" s="208">
        <v>35</v>
      </c>
      <c r="AJ6" s="209">
        <v>36</v>
      </c>
      <c r="AK6" s="210">
        <v>37</v>
      </c>
      <c r="AL6" s="211">
        <v>38</v>
      </c>
      <c r="AM6" s="210">
        <v>39</v>
      </c>
      <c r="AN6" s="211">
        <v>40</v>
      </c>
      <c r="AO6" s="212">
        <v>41</v>
      </c>
      <c r="AP6" s="213">
        <v>42</v>
      </c>
      <c r="AQ6" s="11"/>
      <c r="AR6" s="10"/>
      <c r="AS6" s="11"/>
      <c r="AT6" s="10"/>
      <c r="AU6" s="2"/>
    </row>
    <row r="7" spans="1:51" ht="92.25" customHeight="1">
      <c r="A7" s="214"/>
      <c r="B7" s="215" t="s">
        <v>154</v>
      </c>
      <c r="C7" s="216">
        <v>19</v>
      </c>
      <c r="D7" s="114"/>
      <c r="E7" s="58">
        <v>0</v>
      </c>
      <c r="F7" s="58">
        <v>0</v>
      </c>
      <c r="G7" s="58">
        <v>0</v>
      </c>
      <c r="H7" s="65"/>
      <c r="I7" s="58">
        <v>0</v>
      </c>
      <c r="J7" s="58">
        <v>0</v>
      </c>
      <c r="K7" s="58">
        <v>0</v>
      </c>
      <c r="L7" s="58">
        <v>0</v>
      </c>
      <c r="M7" s="113"/>
      <c r="N7" s="145"/>
      <c r="O7" s="145"/>
      <c r="P7" s="145"/>
      <c r="Q7" s="164"/>
      <c r="R7" s="154"/>
      <c r="S7" s="154"/>
      <c r="T7" s="154"/>
      <c r="U7" s="154"/>
      <c r="V7" s="58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55"/>
      <c r="AH7" s="155"/>
      <c r="AI7" s="155"/>
      <c r="AJ7" s="155"/>
      <c r="AK7" s="115"/>
      <c r="AL7" s="115"/>
      <c r="AM7" s="115"/>
      <c r="AN7" s="115"/>
      <c r="AO7" s="105"/>
      <c r="AP7" s="123"/>
      <c r="AQ7" s="9"/>
      <c r="AR7" s="9"/>
      <c r="AS7" s="9"/>
      <c r="AT7" s="9"/>
      <c r="AU7" s="9"/>
    </row>
    <row r="8" spans="1:51" ht="69" customHeight="1">
      <c r="A8" s="214"/>
      <c r="B8" s="149" t="s">
        <v>155</v>
      </c>
      <c r="C8" s="216">
        <v>39</v>
      </c>
      <c r="D8" s="114">
        <v>0</v>
      </c>
      <c r="E8" s="58">
        <v>0</v>
      </c>
      <c r="F8" s="180"/>
      <c r="G8" s="113">
        <v>0</v>
      </c>
      <c r="H8" s="144">
        <v>0</v>
      </c>
      <c r="I8" s="113">
        <v>0</v>
      </c>
      <c r="J8" s="113">
        <v>0</v>
      </c>
      <c r="K8" s="113">
        <v>0</v>
      </c>
      <c r="L8" s="113">
        <v>0</v>
      </c>
      <c r="M8" s="113">
        <v>0</v>
      </c>
      <c r="N8" s="145">
        <v>0</v>
      </c>
      <c r="O8" s="145">
        <v>0</v>
      </c>
      <c r="P8" s="145"/>
      <c r="Q8" s="164"/>
      <c r="R8" s="154"/>
      <c r="S8" s="154"/>
      <c r="T8" s="154"/>
      <c r="U8" s="154"/>
      <c r="V8" s="58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217"/>
      <c r="AH8" s="217"/>
      <c r="AI8" s="217"/>
      <c r="AJ8" s="217"/>
      <c r="AK8" s="115"/>
      <c r="AL8" s="115"/>
      <c r="AM8" s="115"/>
      <c r="AN8" s="115"/>
      <c r="AO8" s="105"/>
      <c r="AP8" s="123"/>
      <c r="AQ8" s="9"/>
      <c r="AR8" s="9"/>
      <c r="AS8" s="9"/>
      <c r="AT8" s="9"/>
      <c r="AU8" s="9"/>
    </row>
    <row r="9" spans="1:51" ht="65.25" customHeight="1">
      <c r="A9" s="214"/>
      <c r="B9" s="218" t="s">
        <v>49</v>
      </c>
      <c r="C9" s="216">
        <v>13</v>
      </c>
      <c r="D9" s="114">
        <v>0</v>
      </c>
      <c r="E9" s="58">
        <v>0</v>
      </c>
      <c r="F9" s="219">
        <v>0</v>
      </c>
      <c r="G9" s="219">
        <v>0</v>
      </c>
      <c r="H9" s="220"/>
      <c r="I9" s="219">
        <v>0</v>
      </c>
      <c r="J9" s="219">
        <v>0</v>
      </c>
      <c r="K9" s="219">
        <v>0</v>
      </c>
      <c r="L9" s="219">
        <v>0</v>
      </c>
      <c r="M9" s="219"/>
      <c r="N9" s="145">
        <v>0</v>
      </c>
      <c r="O9" s="145">
        <v>0</v>
      </c>
      <c r="P9" s="145">
        <v>0</v>
      </c>
      <c r="Q9" s="164"/>
      <c r="R9" s="154"/>
      <c r="S9" s="154"/>
      <c r="T9" s="154"/>
      <c r="U9" s="154"/>
      <c r="V9" s="58"/>
      <c r="W9" s="145"/>
      <c r="X9" s="113"/>
      <c r="Y9" s="216"/>
      <c r="Z9" s="216"/>
      <c r="AA9" s="216"/>
      <c r="AB9" s="113"/>
      <c r="AC9" s="113"/>
      <c r="AD9" s="113"/>
      <c r="AE9" s="113"/>
      <c r="AF9" s="113"/>
      <c r="AG9" s="217"/>
      <c r="AH9" s="217"/>
      <c r="AI9" s="217"/>
      <c r="AJ9" s="217"/>
      <c r="AK9" s="115"/>
      <c r="AL9" s="115"/>
      <c r="AM9" s="115"/>
      <c r="AN9" s="115"/>
      <c r="AO9" s="105"/>
      <c r="AP9" s="123"/>
      <c r="AQ9" s="9"/>
      <c r="AR9" s="9"/>
      <c r="AS9" s="9"/>
      <c r="AT9" s="9"/>
      <c r="AU9" s="9"/>
    </row>
    <row r="10" spans="1:51" ht="55.5" customHeight="1" thickBot="1">
      <c r="A10" s="113"/>
      <c r="B10" s="163" t="s">
        <v>156</v>
      </c>
      <c r="C10" s="163">
        <v>27</v>
      </c>
      <c r="D10" s="114">
        <v>0</v>
      </c>
      <c r="E10" s="58">
        <v>0</v>
      </c>
      <c r="F10" s="219">
        <v>0</v>
      </c>
      <c r="G10" s="219">
        <v>0</v>
      </c>
      <c r="H10" s="220"/>
      <c r="I10" s="219">
        <v>0</v>
      </c>
      <c r="J10" s="219">
        <v>0</v>
      </c>
      <c r="K10" s="219">
        <v>0</v>
      </c>
      <c r="L10" s="219">
        <v>0</v>
      </c>
      <c r="M10" s="219">
        <v>0</v>
      </c>
      <c r="N10" s="221">
        <v>0</v>
      </c>
      <c r="O10" s="221">
        <v>0</v>
      </c>
      <c r="P10" s="221">
        <v>0</v>
      </c>
      <c r="Q10" s="164"/>
      <c r="R10" s="222"/>
      <c r="S10" s="222"/>
      <c r="T10" s="222"/>
      <c r="U10" s="222"/>
      <c r="V10" s="163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23"/>
      <c r="AH10" s="223"/>
      <c r="AI10" s="224"/>
      <c r="AJ10" s="224"/>
      <c r="AK10" s="115"/>
      <c r="AL10" s="115"/>
      <c r="AM10" s="115"/>
      <c r="AN10" s="115"/>
      <c r="AO10" s="105"/>
      <c r="AP10" s="123"/>
      <c r="AQ10" s="9"/>
      <c r="AR10" s="9"/>
      <c r="AS10" s="9"/>
      <c r="AT10" s="9"/>
      <c r="AU10" s="9"/>
    </row>
    <row r="11" spans="1:51" ht="35.25" customHeight="1" thickBot="1">
      <c r="B11" s="70" t="s">
        <v>45</v>
      </c>
      <c r="C11" s="110">
        <f>SUM(C7:C10)</f>
        <v>98</v>
      </c>
      <c r="D11" s="110">
        <f t="shared" ref="D11:AP11" si="0">SUM(D7:D10)</f>
        <v>0</v>
      </c>
      <c r="E11" s="110">
        <f t="shared" si="0"/>
        <v>0</v>
      </c>
      <c r="F11" s="110">
        <f t="shared" si="0"/>
        <v>0</v>
      </c>
      <c r="G11" s="110">
        <f t="shared" si="0"/>
        <v>0</v>
      </c>
      <c r="H11" s="110">
        <f t="shared" si="0"/>
        <v>0</v>
      </c>
      <c r="I11" s="110">
        <f t="shared" si="0"/>
        <v>0</v>
      </c>
      <c r="J11" s="110">
        <f t="shared" si="0"/>
        <v>0</v>
      </c>
      <c r="K11" s="110">
        <f t="shared" si="0"/>
        <v>0</v>
      </c>
      <c r="L11" s="110">
        <f t="shared" si="0"/>
        <v>0</v>
      </c>
      <c r="M11" s="110">
        <f t="shared" si="0"/>
        <v>0</v>
      </c>
      <c r="N11" s="110">
        <f t="shared" si="0"/>
        <v>0</v>
      </c>
      <c r="O11" s="110">
        <f t="shared" si="0"/>
        <v>0</v>
      </c>
      <c r="P11" s="110">
        <f t="shared" si="0"/>
        <v>0</v>
      </c>
      <c r="Q11" s="110">
        <f t="shared" si="0"/>
        <v>0</v>
      </c>
      <c r="R11" s="110">
        <f t="shared" si="0"/>
        <v>0</v>
      </c>
      <c r="S11" s="110">
        <f t="shared" si="0"/>
        <v>0</v>
      </c>
      <c r="T11" s="110">
        <f t="shared" si="0"/>
        <v>0</v>
      </c>
      <c r="U11" s="110">
        <f t="shared" si="0"/>
        <v>0</v>
      </c>
      <c r="V11" s="110">
        <f t="shared" si="0"/>
        <v>0</v>
      </c>
      <c r="W11" s="110">
        <f t="shared" si="0"/>
        <v>0</v>
      </c>
      <c r="X11" s="110">
        <f t="shared" si="0"/>
        <v>0</v>
      </c>
      <c r="Y11" s="110">
        <f t="shared" si="0"/>
        <v>0</v>
      </c>
      <c r="Z11" s="110">
        <f t="shared" si="0"/>
        <v>0</v>
      </c>
      <c r="AA11" s="110">
        <f t="shared" si="0"/>
        <v>0</v>
      </c>
      <c r="AB11" s="110">
        <f t="shared" si="0"/>
        <v>0</v>
      </c>
      <c r="AC11" s="110">
        <f t="shared" si="0"/>
        <v>0</v>
      </c>
      <c r="AD11" s="110">
        <f t="shared" si="0"/>
        <v>0</v>
      </c>
      <c r="AE11" s="110">
        <f t="shared" si="0"/>
        <v>0</v>
      </c>
      <c r="AF11" s="110">
        <f t="shared" si="0"/>
        <v>0</v>
      </c>
      <c r="AG11" s="110">
        <f t="shared" si="0"/>
        <v>0</v>
      </c>
      <c r="AH11" s="110">
        <f t="shared" si="0"/>
        <v>0</v>
      </c>
      <c r="AI11" s="110">
        <f t="shared" si="0"/>
        <v>0</v>
      </c>
      <c r="AJ11" s="110">
        <f t="shared" si="0"/>
        <v>0</v>
      </c>
      <c r="AK11" s="110">
        <f t="shared" si="0"/>
        <v>0</v>
      </c>
      <c r="AL11" s="110">
        <f t="shared" si="0"/>
        <v>0</v>
      </c>
      <c r="AM11" s="110">
        <f t="shared" si="0"/>
        <v>0</v>
      </c>
      <c r="AN11" s="110">
        <f t="shared" si="0"/>
        <v>0</v>
      </c>
      <c r="AO11" s="110">
        <f t="shared" si="0"/>
        <v>0</v>
      </c>
      <c r="AP11" s="110">
        <f t="shared" si="0"/>
        <v>0</v>
      </c>
    </row>
    <row r="12" spans="1:51" ht="15" customHeight="1">
      <c r="B12" s="2"/>
      <c r="C12" s="2"/>
      <c r="D12" s="2"/>
      <c r="AG12" s="1"/>
      <c r="AH12" s="1"/>
      <c r="AI12" s="1"/>
      <c r="AJ12" s="1"/>
    </row>
    <row r="13" spans="1:51">
      <c r="AG13" s="1"/>
      <c r="AH13" s="1"/>
      <c r="AI13" s="1"/>
      <c r="AJ13" s="1"/>
    </row>
    <row r="14" spans="1:51">
      <c r="AG14" s="1"/>
      <c r="AH14" s="1"/>
      <c r="AI14" s="1"/>
      <c r="AJ14" s="1"/>
    </row>
    <row r="15" spans="1:51">
      <c r="AG15" s="1"/>
      <c r="AH15" s="1"/>
      <c r="AI15" s="1"/>
      <c r="AJ15" s="1"/>
    </row>
    <row r="16" spans="1:51">
      <c r="AG16" s="1"/>
      <c r="AH16" s="1"/>
      <c r="AI16" s="1"/>
      <c r="AJ16" s="1"/>
    </row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</sheetData>
  <mergeCells count="32">
    <mergeCell ref="A1:AO1"/>
    <mergeCell ref="A2:A5"/>
    <mergeCell ref="B2:B5"/>
    <mergeCell ref="C2:C4"/>
    <mergeCell ref="D2:H2"/>
    <mergeCell ref="I2:M2"/>
    <mergeCell ref="N2:Q2"/>
    <mergeCell ref="R2:U3"/>
    <mergeCell ref="V2:X2"/>
    <mergeCell ref="Y2:AF2"/>
    <mergeCell ref="AG2:AP2"/>
    <mergeCell ref="D3:D5"/>
    <mergeCell ref="E3:E4"/>
    <mergeCell ref="F3:F4"/>
    <mergeCell ref="G3:G4"/>
    <mergeCell ref="H3:H4"/>
    <mergeCell ref="I3:I4"/>
    <mergeCell ref="J3:J4"/>
    <mergeCell ref="K3:K4"/>
    <mergeCell ref="L3:L4"/>
    <mergeCell ref="AP3:AP4"/>
    <mergeCell ref="M3:M4"/>
    <mergeCell ref="N3:N4"/>
    <mergeCell ref="O3:O4"/>
    <mergeCell ref="P3:P4"/>
    <mergeCell ref="Q3:Q4"/>
    <mergeCell ref="V3:X3"/>
    <mergeCell ref="Y3:AB3"/>
    <mergeCell ref="AC3:AF3"/>
    <mergeCell ref="AG3:AJ3"/>
    <mergeCell ref="AK3:AN3"/>
    <mergeCell ref="AO3:AO4"/>
  </mergeCells>
  <pageMargins left="0.22" right="0.2" top="0.4" bottom="0.17" header="0.3" footer="0.17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Z130"/>
  <sheetViews>
    <sheetView view="pageBreakPreview" topLeftCell="A3" zoomScale="70" zoomScaleNormal="80" zoomScaleSheetLayoutView="70" workbookViewId="0">
      <selection activeCell="C7" sqref="C7"/>
    </sheetView>
  </sheetViews>
  <sheetFormatPr defaultRowHeight="13.5"/>
  <cols>
    <col min="1" max="1" width="4.7109375" style="1" customWidth="1"/>
    <col min="2" max="2" width="15.42578125" style="1" bestFit="1" customWidth="1"/>
    <col min="3" max="3" width="13.7109375" style="1" customWidth="1"/>
    <col min="4" max="4" width="14" style="1" customWidth="1"/>
    <col min="5" max="5" width="7.5703125" style="1" customWidth="1"/>
    <col min="6" max="6" width="17.140625" style="1" customWidth="1"/>
    <col min="7" max="7" width="67.140625" style="1" customWidth="1"/>
    <col min="8" max="8" width="46.7109375" style="265" customWidth="1"/>
    <col min="9" max="9" width="13.5703125" style="1" customWidth="1"/>
    <col min="10" max="10" width="12.140625" style="1" customWidth="1"/>
    <col min="11" max="11" width="20.7109375" style="1" customWidth="1"/>
    <col min="12" max="12" width="18" style="1" customWidth="1"/>
    <col min="13" max="13" width="52.140625" style="1" customWidth="1"/>
    <col min="14" max="17" width="11.85546875" style="1" bestFit="1" customWidth="1"/>
    <col min="18" max="19" width="9.5703125" style="1" bestFit="1" customWidth="1"/>
    <col min="20" max="21" width="7" style="1" bestFit="1" customWidth="1"/>
    <col min="22" max="22" width="13.85546875" style="1" bestFit="1" customWidth="1"/>
    <col min="23" max="23" width="6.28515625" style="1" customWidth="1"/>
    <col min="24" max="24" width="7.7109375" style="1" customWidth="1"/>
    <col min="25" max="25" width="4.5703125" style="1" customWidth="1"/>
    <col min="26" max="26" width="5.42578125" style="1" customWidth="1"/>
    <col min="27" max="27" width="4.5703125" style="1" customWidth="1"/>
    <col min="28" max="28" width="3.5703125" style="1" customWidth="1"/>
    <col min="29" max="29" width="6.85546875" style="1" customWidth="1"/>
    <col min="30" max="30" width="5.42578125" style="1" customWidth="1"/>
    <col min="31" max="31" width="4.85546875" style="1" customWidth="1"/>
    <col min="32" max="32" width="21.42578125" style="1" customWidth="1"/>
    <col min="33" max="33" width="11" style="16" bestFit="1" customWidth="1"/>
    <col min="34" max="34" width="4.85546875" style="16" customWidth="1"/>
    <col min="35" max="35" width="5.5703125" style="16" customWidth="1"/>
    <col min="36" max="36" width="4.42578125" style="16" customWidth="1"/>
    <col min="37" max="37" width="11.140625" style="1" customWidth="1"/>
    <col min="38" max="38" width="11" style="1" bestFit="1" customWidth="1"/>
    <col min="39" max="39" width="12.7109375" style="1" bestFit="1" customWidth="1"/>
    <col min="40" max="40" width="4.42578125" style="1" customWidth="1"/>
    <col min="41" max="41" width="12.5703125" style="1" customWidth="1"/>
    <col min="42" max="42" width="17.7109375" style="1" customWidth="1"/>
    <col min="43" max="43" width="8.85546875" style="1" customWidth="1"/>
    <col min="44" max="44" width="9.28515625" style="1" customWidth="1"/>
    <col min="45" max="45" width="4.140625" style="1" customWidth="1"/>
    <col min="46" max="46" width="6.5703125" style="1" customWidth="1"/>
    <col min="47" max="47" width="5.42578125" style="1" customWidth="1"/>
    <col min="48" max="48" width="5" style="1" customWidth="1"/>
    <col min="49" max="49" width="8" style="1" customWidth="1"/>
    <col min="50" max="50" width="5" style="1" customWidth="1"/>
    <col min="51" max="51" width="6.140625" style="1" customWidth="1"/>
    <col min="52" max="52" width="4.28515625" style="1" customWidth="1"/>
    <col min="53" max="53" width="36.7109375" style="1" customWidth="1"/>
    <col min="54" max="16384" width="9.140625" style="1"/>
  </cols>
  <sheetData>
    <row r="1" spans="1:52" ht="33" customHeight="1" thickBot="1">
      <c r="A1" s="848" t="s">
        <v>157</v>
      </c>
      <c r="B1" s="848"/>
      <c r="C1" s="848"/>
      <c r="D1" s="848"/>
      <c r="E1" s="848"/>
      <c r="F1" s="848"/>
      <c r="G1" s="848"/>
      <c r="H1" s="848"/>
      <c r="I1" s="848"/>
      <c r="J1" s="848"/>
      <c r="K1" s="848"/>
      <c r="L1" s="848"/>
      <c r="M1" s="848"/>
      <c r="N1" s="848"/>
      <c r="O1" s="848"/>
      <c r="P1" s="848"/>
      <c r="Q1" s="848"/>
      <c r="R1" s="848"/>
      <c r="S1" s="848"/>
      <c r="T1" s="848"/>
      <c r="U1" s="848"/>
      <c r="V1" s="848"/>
      <c r="W1" s="848"/>
      <c r="X1" s="848"/>
      <c r="Y1" s="848"/>
      <c r="Z1" s="848"/>
      <c r="AA1" s="848"/>
      <c r="AB1" s="848"/>
      <c r="AC1" s="848"/>
      <c r="AD1" s="848"/>
      <c r="AE1" s="848"/>
      <c r="AF1" s="848"/>
      <c r="AG1" s="848"/>
      <c r="AH1" s="848"/>
      <c r="AI1" s="848"/>
      <c r="AJ1" s="848"/>
      <c r="AK1" s="848"/>
      <c r="AL1" s="848"/>
      <c r="AM1" s="848"/>
      <c r="AN1" s="848"/>
      <c r="AO1" s="848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</row>
    <row r="2" spans="1:52" ht="57" customHeight="1">
      <c r="A2" s="849" t="s">
        <v>14</v>
      </c>
      <c r="B2" s="852" t="s">
        <v>36</v>
      </c>
      <c r="C2" s="854" t="s">
        <v>46</v>
      </c>
      <c r="D2" s="852" t="s">
        <v>11</v>
      </c>
      <c r="E2" s="852"/>
      <c r="F2" s="852"/>
      <c r="G2" s="852"/>
      <c r="H2" s="852"/>
      <c r="I2" s="882" t="s">
        <v>16</v>
      </c>
      <c r="J2" s="882"/>
      <c r="K2" s="882"/>
      <c r="L2" s="882"/>
      <c r="M2" s="882"/>
      <c r="N2" s="883" t="s">
        <v>4</v>
      </c>
      <c r="O2" s="883"/>
      <c r="P2" s="883"/>
      <c r="Q2" s="883"/>
      <c r="R2" s="856" t="s">
        <v>26</v>
      </c>
      <c r="S2" s="856"/>
      <c r="T2" s="856"/>
      <c r="U2" s="856"/>
      <c r="V2" s="882" t="s">
        <v>37</v>
      </c>
      <c r="W2" s="882"/>
      <c r="X2" s="882"/>
      <c r="Y2" s="852" t="s">
        <v>25</v>
      </c>
      <c r="Z2" s="852"/>
      <c r="AA2" s="852"/>
      <c r="AB2" s="852"/>
      <c r="AC2" s="852"/>
      <c r="AD2" s="852"/>
      <c r="AE2" s="852"/>
      <c r="AF2" s="852"/>
      <c r="AG2" s="882" t="s">
        <v>0</v>
      </c>
      <c r="AH2" s="882"/>
      <c r="AI2" s="882"/>
      <c r="AJ2" s="882"/>
      <c r="AK2" s="882"/>
      <c r="AL2" s="882"/>
      <c r="AM2" s="882"/>
      <c r="AN2" s="882"/>
      <c r="AO2" s="882"/>
      <c r="AP2" s="884"/>
      <c r="AQ2" s="8"/>
      <c r="AR2" s="8"/>
      <c r="AS2" s="8"/>
      <c r="AT2" s="8"/>
      <c r="AU2" s="8"/>
      <c r="AV2" s="8"/>
    </row>
    <row r="3" spans="1:52" ht="136.5" customHeight="1">
      <c r="A3" s="850"/>
      <c r="B3" s="836"/>
      <c r="C3" s="840"/>
      <c r="D3" s="840" t="s">
        <v>59</v>
      </c>
      <c r="E3" s="836" t="s">
        <v>58</v>
      </c>
      <c r="F3" s="885" t="s">
        <v>10</v>
      </c>
      <c r="G3" s="114" t="s">
        <v>24</v>
      </c>
      <c r="H3" s="891" t="s">
        <v>153</v>
      </c>
      <c r="I3" s="875" t="s">
        <v>7</v>
      </c>
      <c r="J3" s="875" t="s">
        <v>6</v>
      </c>
      <c r="K3" s="875" t="s">
        <v>5</v>
      </c>
      <c r="L3" s="875" t="s">
        <v>35</v>
      </c>
      <c r="M3" s="877" t="s">
        <v>8</v>
      </c>
      <c r="N3" s="878" t="s">
        <v>34</v>
      </c>
      <c r="O3" s="878" t="s">
        <v>2</v>
      </c>
      <c r="P3" s="878" t="s">
        <v>3</v>
      </c>
      <c r="Q3" s="879" t="s">
        <v>44</v>
      </c>
      <c r="R3" s="857"/>
      <c r="S3" s="857"/>
      <c r="T3" s="857"/>
      <c r="U3" s="857"/>
      <c r="V3" s="877" t="s">
        <v>1</v>
      </c>
      <c r="W3" s="877"/>
      <c r="X3" s="877"/>
      <c r="Y3" s="836" t="s">
        <v>41</v>
      </c>
      <c r="Z3" s="836"/>
      <c r="AA3" s="836"/>
      <c r="AB3" s="836"/>
      <c r="AC3" s="836" t="s">
        <v>42</v>
      </c>
      <c r="AD3" s="836"/>
      <c r="AE3" s="836"/>
      <c r="AF3" s="836"/>
      <c r="AG3" s="863" t="s">
        <v>40</v>
      </c>
      <c r="AH3" s="863"/>
      <c r="AI3" s="863"/>
      <c r="AJ3" s="863"/>
      <c r="AK3" s="880" t="s">
        <v>43</v>
      </c>
      <c r="AL3" s="880"/>
      <c r="AM3" s="880"/>
      <c r="AN3" s="880"/>
      <c r="AO3" s="881" t="s">
        <v>44</v>
      </c>
      <c r="AP3" s="876" t="s">
        <v>47</v>
      </c>
      <c r="AQ3" s="12"/>
      <c r="AR3" s="12"/>
      <c r="AS3" s="12"/>
      <c r="AT3" s="12"/>
      <c r="AU3" s="12"/>
      <c r="AV3" s="12"/>
    </row>
    <row r="4" spans="1:52" ht="93.75" customHeight="1">
      <c r="A4" s="850"/>
      <c r="B4" s="836"/>
      <c r="C4" s="840"/>
      <c r="D4" s="840"/>
      <c r="E4" s="836"/>
      <c r="F4" s="885"/>
      <c r="G4" s="114"/>
      <c r="H4" s="891"/>
      <c r="I4" s="875"/>
      <c r="J4" s="875"/>
      <c r="K4" s="875"/>
      <c r="L4" s="875"/>
      <c r="M4" s="877"/>
      <c r="N4" s="878"/>
      <c r="O4" s="878"/>
      <c r="P4" s="878"/>
      <c r="Q4" s="879"/>
      <c r="R4" s="185" t="s">
        <v>27</v>
      </c>
      <c r="S4" s="185" t="s">
        <v>28</v>
      </c>
      <c r="T4" s="185" t="s">
        <v>29</v>
      </c>
      <c r="U4" s="185" t="s">
        <v>30</v>
      </c>
      <c r="V4" s="186" t="s">
        <v>97</v>
      </c>
      <c r="W4" s="186" t="s">
        <v>39</v>
      </c>
      <c r="X4" s="186" t="s">
        <v>9</v>
      </c>
      <c r="Y4" s="187" t="s">
        <v>17</v>
      </c>
      <c r="Z4" s="187" t="s">
        <v>19</v>
      </c>
      <c r="AA4" s="187" t="s">
        <v>21</v>
      </c>
      <c r="AB4" s="187" t="s">
        <v>8</v>
      </c>
      <c r="AC4" s="187" t="s">
        <v>17</v>
      </c>
      <c r="AD4" s="187" t="s">
        <v>19</v>
      </c>
      <c r="AE4" s="187" t="s">
        <v>21</v>
      </c>
      <c r="AF4" s="187" t="s">
        <v>8</v>
      </c>
      <c r="AG4" s="188" t="s">
        <v>17</v>
      </c>
      <c r="AH4" s="188" t="s">
        <v>19</v>
      </c>
      <c r="AI4" s="188" t="s">
        <v>21</v>
      </c>
      <c r="AJ4" s="189" t="s">
        <v>30</v>
      </c>
      <c r="AK4" s="190" t="s">
        <v>17</v>
      </c>
      <c r="AL4" s="190" t="s">
        <v>19</v>
      </c>
      <c r="AM4" s="190" t="s">
        <v>21</v>
      </c>
      <c r="AN4" s="191" t="s">
        <v>30</v>
      </c>
      <c r="AO4" s="881"/>
      <c r="AP4" s="876"/>
      <c r="AQ4" s="7"/>
      <c r="AR4" s="7"/>
      <c r="AS4" s="12"/>
      <c r="AT4" s="7"/>
      <c r="AU4" s="7"/>
      <c r="AV4" s="7"/>
    </row>
    <row r="5" spans="1:52" ht="30.75" customHeight="1" thickBot="1">
      <c r="A5" s="851"/>
      <c r="B5" s="853"/>
      <c r="C5" s="192" t="s">
        <v>12</v>
      </c>
      <c r="D5" s="841"/>
      <c r="E5" s="192" t="s">
        <v>12</v>
      </c>
      <c r="F5" s="193"/>
      <c r="G5" s="193"/>
      <c r="H5" s="194"/>
      <c r="I5" s="108"/>
      <c r="J5" s="108"/>
      <c r="K5" s="107"/>
      <c r="L5" s="108"/>
      <c r="M5" s="108"/>
      <c r="N5" s="30" t="s">
        <v>33</v>
      </c>
      <c r="O5" s="30" t="s">
        <v>33</v>
      </c>
      <c r="P5" s="30" t="s">
        <v>33</v>
      </c>
      <c r="Q5" s="31" t="s">
        <v>33</v>
      </c>
      <c r="R5" s="195" t="s">
        <v>31</v>
      </c>
      <c r="S5" s="195" t="s">
        <v>31</v>
      </c>
      <c r="T5" s="195" t="s">
        <v>31</v>
      </c>
      <c r="U5" s="195" t="s">
        <v>31</v>
      </c>
      <c r="V5" s="108" t="s">
        <v>32</v>
      </c>
      <c r="W5" s="108" t="s">
        <v>12</v>
      </c>
      <c r="X5" s="108" t="s">
        <v>9</v>
      </c>
      <c r="Y5" s="196" t="s">
        <v>18</v>
      </c>
      <c r="Z5" s="196" t="s">
        <v>20</v>
      </c>
      <c r="AA5" s="196" t="s">
        <v>22</v>
      </c>
      <c r="AB5" s="196"/>
      <c r="AC5" s="196" t="s">
        <v>18</v>
      </c>
      <c r="AD5" s="196" t="s">
        <v>20</v>
      </c>
      <c r="AE5" s="196" t="s">
        <v>22</v>
      </c>
      <c r="AF5" s="196"/>
      <c r="AG5" s="197" t="s">
        <v>31</v>
      </c>
      <c r="AH5" s="197" t="s">
        <v>31</v>
      </c>
      <c r="AI5" s="197" t="s">
        <v>31</v>
      </c>
      <c r="AJ5" s="197" t="s">
        <v>31</v>
      </c>
      <c r="AK5" s="198" t="s">
        <v>31</v>
      </c>
      <c r="AL5" s="198" t="s">
        <v>31</v>
      </c>
      <c r="AM5" s="198" t="s">
        <v>31</v>
      </c>
      <c r="AN5" s="32" t="s">
        <v>33</v>
      </c>
      <c r="AO5" s="33" t="s">
        <v>33</v>
      </c>
      <c r="AP5" s="199" t="s">
        <v>33</v>
      </c>
      <c r="AQ5" s="9"/>
      <c r="AR5" s="9"/>
      <c r="AS5" s="9"/>
      <c r="AT5" s="9"/>
      <c r="AU5" s="9"/>
      <c r="AV5" s="9"/>
    </row>
    <row r="6" spans="1:52" ht="19.5" customHeight="1">
      <c r="A6" s="200">
        <v>1</v>
      </c>
      <c r="B6" s="184">
        <v>2</v>
      </c>
      <c r="C6" s="201">
        <v>3</v>
      </c>
      <c r="D6" s="184">
        <v>4</v>
      </c>
      <c r="E6" s="201">
        <v>5</v>
      </c>
      <c r="F6" s="184">
        <v>6</v>
      </c>
      <c r="G6" s="201">
        <v>7</v>
      </c>
      <c r="H6" s="202">
        <v>8</v>
      </c>
      <c r="I6" s="201">
        <v>9</v>
      </c>
      <c r="J6" s="184">
        <v>10</v>
      </c>
      <c r="K6" s="201">
        <v>11</v>
      </c>
      <c r="L6" s="184">
        <v>12</v>
      </c>
      <c r="M6" s="201">
        <v>13</v>
      </c>
      <c r="N6" s="203">
        <v>14</v>
      </c>
      <c r="O6" s="204">
        <v>15</v>
      </c>
      <c r="P6" s="203">
        <v>16</v>
      </c>
      <c r="Q6" s="205">
        <v>17</v>
      </c>
      <c r="R6" s="206">
        <v>18</v>
      </c>
      <c r="S6" s="207">
        <v>19</v>
      </c>
      <c r="T6" s="206">
        <v>20</v>
      </c>
      <c r="U6" s="207">
        <v>21</v>
      </c>
      <c r="V6" s="184">
        <v>22</v>
      </c>
      <c r="W6" s="201">
        <v>23</v>
      </c>
      <c r="X6" s="184">
        <v>24</v>
      </c>
      <c r="Y6" s="201">
        <v>25</v>
      </c>
      <c r="Z6" s="184">
        <v>26</v>
      </c>
      <c r="AA6" s="201">
        <v>27</v>
      </c>
      <c r="AB6" s="184">
        <v>28</v>
      </c>
      <c r="AC6" s="201">
        <v>29</v>
      </c>
      <c r="AD6" s="184">
        <v>30</v>
      </c>
      <c r="AE6" s="201">
        <v>31</v>
      </c>
      <c r="AF6" s="184">
        <v>32</v>
      </c>
      <c r="AG6" s="208">
        <v>33</v>
      </c>
      <c r="AH6" s="209">
        <v>34</v>
      </c>
      <c r="AI6" s="208">
        <v>35</v>
      </c>
      <c r="AJ6" s="209">
        <v>36</v>
      </c>
      <c r="AK6" s="210">
        <v>37</v>
      </c>
      <c r="AL6" s="211">
        <v>38</v>
      </c>
      <c r="AM6" s="210">
        <v>39</v>
      </c>
      <c r="AN6" s="211">
        <v>40</v>
      </c>
      <c r="AO6" s="212">
        <v>41</v>
      </c>
      <c r="AP6" s="213">
        <v>42</v>
      </c>
      <c r="AQ6" s="10"/>
      <c r="AR6" s="11"/>
      <c r="AS6" s="10"/>
      <c r="AT6" s="11"/>
      <c r="AU6" s="10"/>
      <c r="AV6" s="2"/>
    </row>
    <row r="7" spans="1:52" ht="15" thickBot="1">
      <c r="A7" s="827">
        <v>1</v>
      </c>
      <c r="B7" s="113" t="s">
        <v>158</v>
      </c>
      <c r="C7" s="174">
        <v>2</v>
      </c>
      <c r="D7" s="114"/>
      <c r="E7" s="113"/>
      <c r="F7" s="113"/>
      <c r="G7" s="113"/>
      <c r="H7" s="235"/>
      <c r="I7" s="113"/>
      <c r="J7" s="113"/>
      <c r="K7" s="113"/>
      <c r="L7" s="113"/>
      <c r="M7" s="113"/>
      <c r="N7" s="145"/>
      <c r="O7" s="145"/>
      <c r="P7" s="145"/>
      <c r="Q7" s="164">
        <f>N7+O7+P7</f>
        <v>0</v>
      </c>
      <c r="R7" s="154"/>
      <c r="S7" s="154"/>
      <c r="T7" s="154"/>
      <c r="U7" s="154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55"/>
      <c r="AH7" s="155"/>
      <c r="AI7" s="155"/>
      <c r="AJ7" s="155"/>
      <c r="AK7" s="115">
        <f>R7*Y7</f>
        <v>0</v>
      </c>
      <c r="AL7" s="115">
        <f t="shared" ref="AL7:AN7" si="0">S7*Z7</f>
        <v>0</v>
      </c>
      <c r="AM7" s="115">
        <f t="shared" si="0"/>
        <v>0</v>
      </c>
      <c r="AN7" s="115">
        <f t="shared" si="0"/>
        <v>0</v>
      </c>
      <c r="AO7" s="105">
        <f>AK7+AL7+AM7+AN7</f>
        <v>0</v>
      </c>
      <c r="AP7" s="123">
        <f>AO7-Q7</f>
        <v>0</v>
      </c>
      <c r="AQ7" s="9"/>
      <c r="AR7" s="9"/>
      <c r="AS7" s="9"/>
      <c r="AT7" s="9"/>
      <c r="AU7" s="9"/>
      <c r="AV7" s="9"/>
    </row>
    <row r="8" spans="1:52" ht="57.75" thickBot="1">
      <c r="A8" s="139">
        <v>2</v>
      </c>
      <c r="B8" s="113" t="s">
        <v>159</v>
      </c>
      <c r="C8" s="183">
        <v>31</v>
      </c>
      <c r="D8" s="103" t="s">
        <v>160</v>
      </c>
      <c r="E8" s="58">
        <v>5</v>
      </c>
      <c r="F8" s="227" t="s">
        <v>161</v>
      </c>
      <c r="G8" s="103" t="s">
        <v>162</v>
      </c>
      <c r="H8" s="228" t="s">
        <v>163</v>
      </c>
      <c r="I8" s="58"/>
      <c r="J8" s="58"/>
      <c r="K8" s="58"/>
      <c r="L8" s="58"/>
      <c r="M8" s="103" t="s">
        <v>164</v>
      </c>
      <c r="N8" s="145"/>
      <c r="O8" s="145"/>
      <c r="P8" s="145"/>
      <c r="Q8" s="164">
        <f>N8+O8+P8</f>
        <v>0</v>
      </c>
      <c r="R8" s="154"/>
      <c r="S8" s="154"/>
      <c r="T8" s="154"/>
      <c r="U8" s="154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55"/>
      <c r="AH8" s="155"/>
      <c r="AI8" s="155"/>
      <c r="AJ8" s="155"/>
      <c r="AK8" s="115">
        <f>R8*Y8</f>
        <v>0</v>
      </c>
      <c r="AL8" s="115">
        <f>S8*Z8</f>
        <v>0</v>
      </c>
      <c r="AM8" s="115">
        <f>T8*AA8</f>
        <v>0</v>
      </c>
      <c r="AN8" s="115">
        <f>U8*AB8</f>
        <v>0</v>
      </c>
      <c r="AO8" s="105">
        <f>AK8+AL8+AM8+AN8</f>
        <v>0</v>
      </c>
      <c r="AP8" s="123">
        <f>AO8-Q8</f>
        <v>0</v>
      </c>
      <c r="AQ8" s="9"/>
      <c r="AR8" s="9"/>
      <c r="AS8" s="9"/>
      <c r="AT8" s="9"/>
      <c r="AU8" s="9"/>
      <c r="AV8" s="9"/>
    </row>
    <row r="9" spans="1:52" ht="29.25" thickBot="1">
      <c r="A9" s="139">
        <v>3</v>
      </c>
      <c r="B9" s="113" t="s">
        <v>165</v>
      </c>
      <c r="C9" s="183">
        <v>9</v>
      </c>
      <c r="D9" s="103" t="s">
        <v>166</v>
      </c>
      <c r="E9" s="58">
        <v>1</v>
      </c>
      <c r="F9" s="227">
        <v>2006</v>
      </c>
      <c r="G9" s="58" t="s">
        <v>167</v>
      </c>
      <c r="H9" s="228" t="s">
        <v>168</v>
      </c>
      <c r="I9" s="113" t="s">
        <v>169</v>
      </c>
      <c r="J9" s="113" t="s">
        <v>169</v>
      </c>
      <c r="K9" s="113">
        <v>1</v>
      </c>
      <c r="L9" s="114" t="s">
        <v>170</v>
      </c>
      <c r="M9" s="113">
        <v>1</v>
      </c>
      <c r="N9" s="145">
        <v>21500</v>
      </c>
      <c r="O9" s="145">
        <v>270000</v>
      </c>
      <c r="P9" s="145">
        <v>30000</v>
      </c>
      <c r="Q9" s="164">
        <f>N9+O9+P9</f>
        <v>321500</v>
      </c>
      <c r="R9" s="229">
        <v>35000</v>
      </c>
      <c r="S9" s="229">
        <v>30000</v>
      </c>
      <c r="T9" s="154" t="s">
        <v>169</v>
      </c>
      <c r="U9" s="154"/>
      <c r="V9" s="113">
        <v>29900</v>
      </c>
      <c r="W9" s="113">
        <v>35</v>
      </c>
      <c r="X9" s="230">
        <v>0.12</v>
      </c>
      <c r="Y9" s="113">
        <v>4.5</v>
      </c>
      <c r="Z9" s="113">
        <v>7.2</v>
      </c>
      <c r="AA9" s="113">
        <v>7.7</v>
      </c>
      <c r="AB9" s="113"/>
      <c r="AC9" s="113"/>
      <c r="AD9" s="113"/>
      <c r="AE9" s="113"/>
      <c r="AF9" s="113"/>
      <c r="AG9" s="155">
        <v>157000</v>
      </c>
      <c r="AH9" s="155"/>
      <c r="AI9" s="155"/>
      <c r="AJ9" s="155"/>
      <c r="AK9" s="115">
        <f>R9*Y9</f>
        <v>157500</v>
      </c>
      <c r="AL9" s="115">
        <f>S9*Z9</f>
        <v>216000</v>
      </c>
      <c r="AM9" s="115" t="e">
        <f>T9*AA9</f>
        <v>#VALUE!</v>
      </c>
      <c r="AN9" s="115">
        <f t="shared" ref="AN9" si="1">U9*AB9</f>
        <v>0</v>
      </c>
      <c r="AO9" s="105" t="e">
        <f>AK9+AL9+AM9+AN9</f>
        <v>#VALUE!</v>
      </c>
      <c r="AP9" s="123" t="e">
        <f>AO9-Q9</f>
        <v>#VALUE!</v>
      </c>
    </row>
    <row r="10" spans="1:52" ht="27.75" thickBot="1">
      <c r="A10" s="139">
        <v>4</v>
      </c>
      <c r="B10" s="113" t="s">
        <v>171</v>
      </c>
      <c r="C10" s="183">
        <v>13</v>
      </c>
      <c r="D10" s="114" t="s">
        <v>172</v>
      </c>
      <c r="E10" s="113">
        <v>1</v>
      </c>
      <c r="F10" s="227" t="s">
        <v>173</v>
      </c>
      <c r="G10" s="114" t="s">
        <v>174</v>
      </c>
      <c r="H10" s="228" t="s">
        <v>175</v>
      </c>
      <c r="I10" s="231"/>
      <c r="J10" s="231"/>
      <c r="K10" s="231"/>
      <c r="L10" s="6" t="s">
        <v>35</v>
      </c>
      <c r="M10" s="113"/>
      <c r="N10" s="145"/>
      <c r="O10" s="145">
        <v>200</v>
      </c>
      <c r="P10" s="145">
        <v>1064</v>
      </c>
      <c r="Q10" s="164">
        <f>SUM(O10:P10)</f>
        <v>1264</v>
      </c>
      <c r="R10" s="229">
        <v>40</v>
      </c>
      <c r="S10" s="154"/>
      <c r="T10" s="154"/>
      <c r="U10" s="154"/>
      <c r="V10" s="113">
        <v>1033</v>
      </c>
      <c r="W10" s="232">
        <v>4</v>
      </c>
      <c r="X10" s="230">
        <v>0.39</v>
      </c>
      <c r="Y10" s="230"/>
      <c r="Z10" s="113"/>
      <c r="AA10" s="113"/>
      <c r="AB10" s="113"/>
      <c r="AC10" s="230">
        <v>0.75</v>
      </c>
      <c r="AD10" s="113"/>
      <c r="AE10" s="113"/>
      <c r="AF10" s="113"/>
      <c r="AG10" s="233">
        <v>40.5</v>
      </c>
      <c r="AH10" s="155"/>
      <c r="AI10" s="155"/>
      <c r="AJ10" s="233"/>
      <c r="AK10" s="115">
        <v>8.1</v>
      </c>
      <c r="AL10" s="115">
        <f t="shared" ref="AL10:AM10" si="2">S10*Z10</f>
        <v>0</v>
      </c>
      <c r="AM10" s="115">
        <f t="shared" si="2"/>
        <v>0</v>
      </c>
      <c r="AN10" s="115"/>
      <c r="AO10" s="105">
        <f>AK10+AL10+AM10+AN10</f>
        <v>8.1</v>
      </c>
      <c r="AP10" s="123">
        <f>AO10-Q10</f>
        <v>-1255.9000000000001</v>
      </c>
    </row>
    <row r="11" spans="1:52" ht="71.25">
      <c r="A11" s="887">
        <v>5</v>
      </c>
      <c r="B11" s="842" t="s">
        <v>176</v>
      </c>
      <c r="C11" s="837">
        <v>17</v>
      </c>
      <c r="D11" s="114" t="s">
        <v>177</v>
      </c>
      <c r="E11" s="113">
        <v>2</v>
      </c>
      <c r="F11" s="113">
        <v>2014</v>
      </c>
      <c r="G11" s="114" t="s">
        <v>178</v>
      </c>
      <c r="H11" s="234" t="s">
        <v>179</v>
      </c>
      <c r="I11" s="114" t="s">
        <v>180</v>
      </c>
      <c r="J11" s="113"/>
      <c r="K11" s="113"/>
      <c r="L11" s="114" t="s">
        <v>35</v>
      </c>
      <c r="M11" s="113"/>
      <c r="N11" s="145"/>
      <c r="O11" s="145"/>
      <c r="P11" s="145"/>
      <c r="Q11" s="164">
        <f>N11+O11+P11</f>
        <v>0</v>
      </c>
      <c r="R11" s="154"/>
      <c r="S11" s="154"/>
      <c r="T11" s="154"/>
      <c r="U11" s="154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55"/>
      <c r="AH11" s="155"/>
      <c r="AI11" s="155"/>
      <c r="AJ11" s="155"/>
      <c r="AK11" s="115">
        <f>R11*Y11</f>
        <v>0</v>
      </c>
      <c r="AL11" s="115">
        <f t="shared" ref="AL11:AN17" si="3">S11*Z11</f>
        <v>0</v>
      </c>
      <c r="AM11" s="115">
        <f>T11*AA11</f>
        <v>0</v>
      </c>
      <c r="AN11" s="115">
        <f t="shared" si="3"/>
        <v>0</v>
      </c>
      <c r="AO11" s="105">
        <f>AK11+AL11+AM11+AN11</f>
        <v>0</v>
      </c>
      <c r="AP11" s="123">
        <f>AO11-Q11</f>
        <v>0</v>
      </c>
    </row>
    <row r="12" spans="1:52" ht="42.75">
      <c r="A12" s="888"/>
      <c r="B12" s="843"/>
      <c r="C12" s="838"/>
      <c r="D12" s="114" t="s">
        <v>181</v>
      </c>
      <c r="E12" s="113">
        <v>1</v>
      </c>
      <c r="F12" s="114" t="s">
        <v>182</v>
      </c>
      <c r="G12" s="114" t="s">
        <v>178</v>
      </c>
      <c r="H12" s="235" t="s">
        <v>183</v>
      </c>
      <c r="I12" s="114"/>
      <c r="J12" s="114"/>
      <c r="K12" s="114"/>
      <c r="L12" s="114"/>
      <c r="M12" s="114"/>
      <c r="N12" s="236"/>
      <c r="O12" s="236"/>
      <c r="P12" s="236"/>
      <c r="Q12" s="164">
        <f t="shared" ref="Q12:Q13" si="4">N12+O12+P12</f>
        <v>0</v>
      </c>
      <c r="R12" s="154"/>
      <c r="S12" s="154"/>
      <c r="T12" s="154"/>
      <c r="U12" s="154"/>
      <c r="V12" s="113">
        <v>31031</v>
      </c>
      <c r="W12" s="113"/>
      <c r="X12" s="113"/>
      <c r="Y12" s="113"/>
      <c r="Z12" s="113"/>
      <c r="AA12" s="113"/>
      <c r="AB12" s="113"/>
      <c r="AC12" s="113"/>
      <c r="AD12" s="113"/>
      <c r="AE12" s="113"/>
      <c r="AF12" s="114" t="s">
        <v>184</v>
      </c>
      <c r="AG12" s="237"/>
      <c r="AH12" s="237"/>
      <c r="AI12" s="237"/>
      <c r="AJ12" s="237"/>
      <c r="AK12" s="115">
        <f t="shared" ref="AK12:AK13" si="5">R12*Y12</f>
        <v>0</v>
      </c>
      <c r="AL12" s="115">
        <f t="shared" si="3"/>
        <v>0</v>
      </c>
      <c r="AM12" s="115">
        <f t="shared" si="3"/>
        <v>0</v>
      </c>
      <c r="AN12" s="115">
        <f t="shared" si="3"/>
        <v>0</v>
      </c>
      <c r="AO12" s="105">
        <f t="shared" ref="AO12:AO13" si="6">AK12+AL12+AM12+AN12</f>
        <v>0</v>
      </c>
      <c r="AP12" s="123">
        <f>AO12-Q12</f>
        <v>0</v>
      </c>
    </row>
    <row r="13" spans="1:52" ht="42.75">
      <c r="A13" s="888"/>
      <c r="B13" s="843"/>
      <c r="C13" s="838"/>
      <c r="D13" s="239" t="s">
        <v>177</v>
      </c>
      <c r="E13" s="239">
        <v>1</v>
      </c>
      <c r="F13" s="239" t="s">
        <v>185</v>
      </c>
      <c r="G13" s="239" t="s">
        <v>186</v>
      </c>
      <c r="H13" s="240" t="s">
        <v>187</v>
      </c>
      <c r="I13" s="239"/>
      <c r="J13" s="238"/>
      <c r="K13" s="238"/>
      <c r="L13" s="238"/>
      <c r="M13" s="238"/>
      <c r="N13" s="241"/>
      <c r="O13" s="241"/>
      <c r="P13" s="241"/>
      <c r="Q13" s="242">
        <f t="shared" si="4"/>
        <v>0</v>
      </c>
      <c r="R13" s="243"/>
      <c r="S13" s="243"/>
      <c r="T13" s="243"/>
      <c r="U13" s="243"/>
      <c r="V13" s="238"/>
      <c r="W13" s="238"/>
      <c r="X13" s="238"/>
      <c r="Y13" s="238"/>
      <c r="Z13" s="238"/>
      <c r="AA13" s="238"/>
      <c r="AB13" s="238"/>
      <c r="AC13" s="238"/>
      <c r="AD13" s="238"/>
      <c r="AE13" s="238"/>
      <c r="AF13" s="114" t="s">
        <v>188</v>
      </c>
      <c r="AG13" s="217"/>
      <c r="AH13" s="217"/>
      <c r="AI13" s="217"/>
      <c r="AJ13" s="217"/>
      <c r="AK13" s="244">
        <f t="shared" si="5"/>
        <v>0</v>
      </c>
      <c r="AL13" s="244">
        <f t="shared" si="3"/>
        <v>0</v>
      </c>
      <c r="AM13" s="244">
        <f t="shared" si="3"/>
        <v>0</v>
      </c>
      <c r="AN13" s="244">
        <f t="shared" si="3"/>
        <v>0</v>
      </c>
      <c r="AO13" s="167">
        <f t="shared" si="6"/>
        <v>0</v>
      </c>
      <c r="AP13" s="182">
        <f t="shared" ref="AP13" si="7">AO13-Q13</f>
        <v>0</v>
      </c>
    </row>
    <row r="14" spans="1:52" ht="42.75">
      <c r="A14" s="888"/>
      <c r="B14" s="843"/>
      <c r="C14" s="838"/>
      <c r="D14" s="114" t="s">
        <v>181</v>
      </c>
      <c r="E14" s="113">
        <v>1</v>
      </c>
      <c r="F14" s="113">
        <v>2014</v>
      </c>
      <c r="G14" s="114" t="s">
        <v>189</v>
      </c>
      <c r="H14" s="235" t="s">
        <v>190</v>
      </c>
      <c r="I14" s="113"/>
      <c r="J14" s="113"/>
      <c r="K14" s="113"/>
      <c r="L14" s="113"/>
      <c r="M14" s="113"/>
      <c r="N14" s="145"/>
      <c r="O14" s="145"/>
      <c r="P14" s="145"/>
      <c r="Q14" s="164">
        <f>N14+O14+P14</f>
        <v>0</v>
      </c>
      <c r="R14" s="154"/>
      <c r="S14" s="154"/>
      <c r="T14" s="154"/>
      <c r="U14" s="154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4" t="s">
        <v>188</v>
      </c>
      <c r="AG14" s="155"/>
      <c r="AH14" s="155"/>
      <c r="AI14" s="155"/>
      <c r="AJ14" s="155"/>
      <c r="AK14" s="115">
        <f>R14*Y14</f>
        <v>0</v>
      </c>
      <c r="AL14" s="115">
        <f t="shared" si="3"/>
        <v>0</v>
      </c>
      <c r="AM14" s="115">
        <f t="shared" si="3"/>
        <v>0</v>
      </c>
      <c r="AN14" s="115">
        <f t="shared" si="3"/>
        <v>0</v>
      </c>
      <c r="AO14" s="105">
        <f>AK14+AL14+AM14+AN14</f>
        <v>0</v>
      </c>
      <c r="AP14" s="123">
        <f>AO14-Q14</f>
        <v>0</v>
      </c>
    </row>
    <row r="15" spans="1:52" ht="42.75">
      <c r="A15" s="888"/>
      <c r="B15" s="843"/>
      <c r="C15" s="838"/>
      <c r="D15" s="114" t="s">
        <v>181</v>
      </c>
      <c r="E15" s="113">
        <v>1</v>
      </c>
      <c r="F15" s="113">
        <v>2014</v>
      </c>
      <c r="G15" s="114" t="s">
        <v>191</v>
      </c>
      <c r="H15" s="235" t="s">
        <v>192</v>
      </c>
      <c r="I15" s="113"/>
      <c r="J15" s="113"/>
      <c r="K15" s="113"/>
      <c r="L15" s="113"/>
      <c r="M15" s="113"/>
      <c r="N15" s="145"/>
      <c r="O15" s="145"/>
      <c r="P15" s="145"/>
      <c r="Q15" s="164">
        <f t="shared" ref="Q15:Q16" si="8">N15+O15+P15</f>
        <v>0</v>
      </c>
      <c r="R15" s="154"/>
      <c r="S15" s="154"/>
      <c r="T15" s="154"/>
      <c r="U15" s="154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4" t="s">
        <v>188</v>
      </c>
      <c r="AG15" s="237"/>
      <c r="AH15" s="237"/>
      <c r="AI15" s="237"/>
      <c r="AJ15" s="237"/>
      <c r="AK15" s="115">
        <f t="shared" ref="AK15:AK16" si="9">R15*Y15</f>
        <v>0</v>
      </c>
      <c r="AL15" s="115">
        <f t="shared" si="3"/>
        <v>0</v>
      </c>
      <c r="AM15" s="115">
        <f t="shared" si="3"/>
        <v>0</v>
      </c>
      <c r="AN15" s="115">
        <f t="shared" si="3"/>
        <v>0</v>
      </c>
      <c r="AO15" s="105">
        <f t="shared" ref="AO15:AO16" si="10">AK15+AL15+AM15+AN15</f>
        <v>0</v>
      </c>
      <c r="AP15" s="123">
        <f t="shared" ref="AP15:AP16" si="11">AO15-Q15</f>
        <v>0</v>
      </c>
    </row>
    <row r="16" spans="1:52" ht="15.75" customHeight="1" thickBot="1">
      <c r="A16" s="888"/>
      <c r="B16" s="844"/>
      <c r="C16" s="868"/>
      <c r="D16" s="239" t="s">
        <v>193</v>
      </c>
      <c r="E16" s="238">
        <v>1</v>
      </c>
      <c r="F16" s="238">
        <v>2014</v>
      </c>
      <c r="G16" s="238" t="s">
        <v>194</v>
      </c>
      <c r="H16" s="235" t="s">
        <v>192</v>
      </c>
      <c r="I16" s="238"/>
      <c r="J16" s="238"/>
      <c r="K16" s="238"/>
      <c r="L16" s="238"/>
      <c r="M16" s="238"/>
      <c r="N16" s="241"/>
      <c r="O16" s="241"/>
      <c r="P16" s="241"/>
      <c r="Q16" s="242">
        <f t="shared" si="8"/>
        <v>0</v>
      </c>
      <c r="R16" s="243"/>
      <c r="S16" s="243"/>
      <c r="T16" s="243"/>
      <c r="U16" s="243"/>
      <c r="V16" s="238"/>
      <c r="W16" s="238"/>
      <c r="X16" s="238"/>
      <c r="Y16" s="238"/>
      <c r="Z16" s="238"/>
      <c r="AA16" s="238"/>
      <c r="AB16" s="238"/>
      <c r="AC16" s="238"/>
      <c r="AD16" s="238"/>
      <c r="AE16" s="238"/>
      <c r="AF16" s="239" t="s">
        <v>195</v>
      </c>
      <c r="AG16" s="245"/>
      <c r="AH16" s="245"/>
      <c r="AI16" s="245"/>
      <c r="AJ16" s="217"/>
      <c r="AK16" s="244">
        <f t="shared" si="9"/>
        <v>0</v>
      </c>
      <c r="AL16" s="244">
        <f t="shared" si="3"/>
        <v>0</v>
      </c>
      <c r="AM16" s="244">
        <f t="shared" si="3"/>
        <v>0</v>
      </c>
      <c r="AN16" s="244">
        <f t="shared" si="3"/>
        <v>0</v>
      </c>
      <c r="AO16" s="167">
        <f t="shared" si="10"/>
        <v>0</v>
      </c>
      <c r="AP16" s="182">
        <f t="shared" si="11"/>
        <v>0</v>
      </c>
    </row>
    <row r="17" spans="1:42" ht="57.75" thickBot="1">
      <c r="A17" s="139"/>
      <c r="B17" s="113" t="s">
        <v>196</v>
      </c>
      <c r="C17" s="113">
        <v>11</v>
      </c>
      <c r="D17" s="114" t="s">
        <v>197</v>
      </c>
      <c r="E17" s="113">
        <v>1</v>
      </c>
      <c r="F17" s="238">
        <v>45279</v>
      </c>
      <c r="G17" s="238" t="s">
        <v>198</v>
      </c>
      <c r="H17" s="235" t="s">
        <v>199</v>
      </c>
      <c r="I17" s="113"/>
      <c r="J17" s="113"/>
      <c r="K17" s="113"/>
      <c r="L17" s="114" t="s">
        <v>200</v>
      </c>
      <c r="M17" s="113"/>
      <c r="N17" s="145"/>
      <c r="O17" s="145"/>
      <c r="P17" s="145"/>
      <c r="Q17" s="164">
        <f>N17+O17+P17</f>
        <v>0</v>
      </c>
      <c r="R17" s="154"/>
      <c r="S17" s="154"/>
      <c r="T17" s="154"/>
      <c r="U17" s="154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55"/>
      <c r="AH17" s="155"/>
      <c r="AI17" s="155"/>
      <c r="AJ17" s="155"/>
      <c r="AK17" s="115">
        <f>R17*Y17</f>
        <v>0</v>
      </c>
      <c r="AL17" s="115">
        <f t="shared" si="3"/>
        <v>0</v>
      </c>
      <c r="AM17" s="115">
        <f t="shared" si="3"/>
        <v>0</v>
      </c>
      <c r="AN17" s="115">
        <f t="shared" si="3"/>
        <v>0</v>
      </c>
      <c r="AO17" s="105">
        <f>AK17+AL17+AM17+AN17</f>
        <v>0</v>
      </c>
      <c r="AP17" s="123">
        <f>AO17-Q17</f>
        <v>0</v>
      </c>
    </row>
    <row r="18" spans="1:42" ht="14.25">
      <c r="A18" s="247"/>
      <c r="B18" s="246" t="s">
        <v>45</v>
      </c>
      <c r="C18" s="248">
        <f>SUM(C7:C17)</f>
        <v>83</v>
      </c>
      <c r="D18" s="248"/>
      <c r="E18" s="56">
        <v>15</v>
      </c>
      <c r="F18" s="248"/>
      <c r="G18" s="56"/>
      <c r="H18" s="264"/>
      <c r="I18" s="248"/>
      <c r="J18" s="248"/>
      <c r="K18" s="249"/>
      <c r="L18" s="248"/>
      <c r="M18" s="249"/>
      <c r="N18" s="248">
        <v>21500</v>
      </c>
      <c r="O18" s="248">
        <v>270200</v>
      </c>
      <c r="P18" s="56">
        <v>31064</v>
      </c>
      <c r="Q18" s="56">
        <v>322764</v>
      </c>
      <c r="R18" s="248">
        <v>35040</v>
      </c>
      <c r="S18" s="249">
        <v>30000</v>
      </c>
      <c r="T18" s="250"/>
      <c r="U18" s="251"/>
      <c r="V18" s="248">
        <v>73415</v>
      </c>
      <c r="W18" s="248">
        <v>39</v>
      </c>
      <c r="X18" s="248"/>
      <c r="Y18" s="252">
        <v>5</v>
      </c>
      <c r="Z18" s="252">
        <v>7.2</v>
      </c>
      <c r="AA18" s="56">
        <v>8</v>
      </c>
      <c r="AB18" s="56">
        <v>0</v>
      </c>
      <c r="AC18" s="56">
        <v>0.8</v>
      </c>
      <c r="AD18" s="56">
        <v>0</v>
      </c>
      <c r="AE18" s="56">
        <v>0</v>
      </c>
      <c r="AF18" s="248">
        <v>0</v>
      </c>
      <c r="AG18" s="56">
        <v>401491</v>
      </c>
      <c r="AH18" s="249">
        <v>0</v>
      </c>
      <c r="AI18" s="56">
        <v>0</v>
      </c>
      <c r="AJ18" s="56">
        <v>0</v>
      </c>
      <c r="AK18" s="250">
        <v>157508.1</v>
      </c>
      <c r="AL18" s="251">
        <v>216000</v>
      </c>
      <c r="AM18" s="248"/>
      <c r="AN18" s="248"/>
      <c r="AO18" s="56">
        <v>8.1</v>
      </c>
      <c r="AP18" s="56">
        <v>-1255.9000000000001</v>
      </c>
    </row>
    <row r="19" spans="1:42">
      <c r="AG19" s="1"/>
      <c r="AH19" s="1"/>
      <c r="AI19" s="1"/>
      <c r="AJ19" s="1"/>
    </row>
    <row r="20" spans="1:42">
      <c r="AG20" s="1"/>
      <c r="AH20" s="1"/>
      <c r="AI20" s="1"/>
      <c r="AJ20" s="1"/>
    </row>
    <row r="21" spans="1:42">
      <c r="C21" s="1" t="s">
        <v>201</v>
      </c>
      <c r="AG21" s="1"/>
      <c r="AH21" s="1"/>
      <c r="AI21" s="1"/>
      <c r="AJ21" s="1"/>
    </row>
    <row r="22" spans="1:42">
      <c r="E22" s="1" t="s">
        <v>201</v>
      </c>
      <c r="AG22" s="1"/>
      <c r="AH22" s="1"/>
      <c r="AI22" s="1"/>
      <c r="AJ22" s="1"/>
    </row>
    <row r="23" spans="1:42">
      <c r="AG23" s="1"/>
      <c r="AH23" s="1"/>
      <c r="AI23" s="1"/>
      <c r="AJ23" s="1"/>
    </row>
    <row r="24" spans="1:42">
      <c r="AG24" s="1"/>
      <c r="AH24" s="1"/>
      <c r="AI24" s="1"/>
      <c r="AJ24" s="1"/>
    </row>
    <row r="25" spans="1:42">
      <c r="AG25" s="1"/>
      <c r="AH25" s="1"/>
      <c r="AI25" s="1"/>
      <c r="AJ25" s="1"/>
    </row>
    <row r="26" spans="1:42">
      <c r="AG26" s="1"/>
      <c r="AH26" s="1"/>
      <c r="AI26" s="1"/>
      <c r="AJ26" s="1"/>
    </row>
    <row r="27" spans="1:42">
      <c r="AG27" s="1"/>
      <c r="AH27" s="1"/>
      <c r="AI27" s="1"/>
      <c r="AJ27" s="1"/>
    </row>
    <row r="28" spans="1:42">
      <c r="AG28" s="1"/>
      <c r="AH28" s="1"/>
      <c r="AI28" s="1"/>
      <c r="AJ28" s="1"/>
    </row>
    <row r="29" spans="1:42">
      <c r="AG29" s="1"/>
      <c r="AH29" s="1"/>
      <c r="AI29" s="1"/>
      <c r="AJ29" s="1"/>
    </row>
    <row r="30" spans="1:42">
      <c r="AG30" s="1"/>
      <c r="AH30" s="1"/>
      <c r="AI30" s="1"/>
      <c r="AJ30" s="1"/>
    </row>
    <row r="31" spans="1:42">
      <c r="AG31" s="1"/>
      <c r="AH31" s="1"/>
      <c r="AI31" s="1"/>
      <c r="AJ31" s="1"/>
    </row>
    <row r="32" spans="1:42">
      <c r="AG32" s="1"/>
      <c r="AH32" s="1"/>
      <c r="AI32" s="1"/>
      <c r="AJ32" s="1"/>
    </row>
    <row r="33" spans="33:36">
      <c r="AG33" s="1"/>
      <c r="AH33" s="1"/>
      <c r="AI33" s="1"/>
      <c r="AJ33" s="1"/>
    </row>
    <row r="34" spans="33:36">
      <c r="AG34" s="1"/>
      <c r="AH34" s="1"/>
      <c r="AI34" s="1"/>
      <c r="AJ34" s="1"/>
    </row>
    <row r="35" spans="33:36">
      <c r="AG35" s="1"/>
      <c r="AH35" s="1"/>
      <c r="AI35" s="1"/>
      <c r="AJ35" s="1"/>
    </row>
    <row r="36" spans="33:36">
      <c r="AG36" s="1"/>
      <c r="AH36" s="1"/>
      <c r="AI36" s="1"/>
      <c r="AJ36" s="1"/>
    </row>
    <row r="37" spans="33:36">
      <c r="AG37" s="1"/>
      <c r="AH37" s="1"/>
      <c r="AI37" s="1"/>
      <c r="AJ37" s="1"/>
    </row>
    <row r="38" spans="33:36">
      <c r="AG38" s="1"/>
      <c r="AH38" s="1"/>
      <c r="AI38" s="1"/>
      <c r="AJ38" s="1"/>
    </row>
    <row r="39" spans="33:36">
      <c r="AG39" s="1"/>
      <c r="AH39" s="1"/>
      <c r="AI39" s="1"/>
      <c r="AJ39" s="1"/>
    </row>
    <row r="40" spans="33:36">
      <c r="AG40" s="1"/>
      <c r="AH40" s="1"/>
      <c r="AI40" s="1"/>
      <c r="AJ40" s="1"/>
    </row>
    <row r="41" spans="33:36">
      <c r="AG41" s="1"/>
      <c r="AH41" s="1"/>
      <c r="AI41" s="1"/>
      <c r="AJ41" s="1"/>
    </row>
    <row r="42" spans="33:36">
      <c r="AG42" s="1"/>
      <c r="AH42" s="1"/>
      <c r="AI42" s="1"/>
      <c r="AJ42" s="1"/>
    </row>
    <row r="43" spans="33:36">
      <c r="AG43" s="1"/>
      <c r="AH43" s="1"/>
      <c r="AI43" s="1"/>
      <c r="AJ43" s="1"/>
    </row>
    <row r="44" spans="33:36">
      <c r="AG44" s="1"/>
      <c r="AH44" s="1"/>
      <c r="AI44" s="1"/>
      <c r="AJ44" s="1"/>
    </row>
    <row r="45" spans="33:36">
      <c r="AG45" s="1"/>
      <c r="AH45" s="1"/>
      <c r="AI45" s="1"/>
      <c r="AJ45" s="1"/>
    </row>
    <row r="46" spans="33:36">
      <c r="AG46" s="1"/>
      <c r="AH46" s="1"/>
      <c r="AI46" s="1"/>
      <c r="AJ46" s="1"/>
    </row>
    <row r="47" spans="33:36">
      <c r="AG47" s="1"/>
      <c r="AH47" s="1"/>
      <c r="AI47" s="1"/>
      <c r="AJ47" s="1"/>
    </row>
    <row r="48" spans="33:36">
      <c r="AG48" s="1"/>
      <c r="AH48" s="1"/>
      <c r="AI48" s="1"/>
      <c r="AJ48" s="1"/>
    </row>
    <row r="49" spans="33:36">
      <c r="AG49" s="1"/>
      <c r="AH49" s="1"/>
      <c r="AI49" s="1"/>
      <c r="AJ49" s="1"/>
    </row>
    <row r="50" spans="33:36">
      <c r="AG50" s="1"/>
      <c r="AH50" s="1"/>
      <c r="AI50" s="1"/>
      <c r="AJ50" s="1"/>
    </row>
    <row r="51" spans="33:36">
      <c r="AG51" s="1"/>
      <c r="AH51" s="1"/>
      <c r="AI51" s="1"/>
      <c r="AJ51" s="1"/>
    </row>
    <row r="52" spans="33:36">
      <c r="AG52" s="1"/>
      <c r="AH52" s="1"/>
      <c r="AI52" s="1"/>
      <c r="AJ52" s="1"/>
    </row>
    <row r="53" spans="33:36">
      <c r="AG53" s="1"/>
      <c r="AH53" s="1"/>
      <c r="AI53" s="1"/>
      <c r="AJ53" s="1"/>
    </row>
    <row r="54" spans="33:36">
      <c r="AG54" s="1"/>
      <c r="AH54" s="1"/>
      <c r="AI54" s="1"/>
      <c r="AJ54" s="1"/>
    </row>
    <row r="55" spans="33:36">
      <c r="AG55" s="1"/>
      <c r="AH55" s="1"/>
      <c r="AI55" s="1"/>
      <c r="AJ55" s="1"/>
    </row>
    <row r="56" spans="33:36">
      <c r="AG56" s="1"/>
      <c r="AH56" s="1"/>
      <c r="AI56" s="1"/>
      <c r="AJ56" s="1"/>
    </row>
    <row r="57" spans="33:36">
      <c r="AG57" s="1"/>
      <c r="AH57" s="1"/>
      <c r="AI57" s="1"/>
      <c r="AJ57" s="1"/>
    </row>
    <row r="58" spans="33:36">
      <c r="AG58" s="1"/>
      <c r="AH58" s="1"/>
      <c r="AI58" s="1"/>
      <c r="AJ58" s="1"/>
    </row>
    <row r="59" spans="33:36">
      <c r="AG59" s="1"/>
      <c r="AH59" s="1"/>
      <c r="AI59" s="1"/>
      <c r="AJ59" s="1"/>
    </row>
    <row r="60" spans="33:36">
      <c r="AG60" s="1"/>
      <c r="AH60" s="1"/>
      <c r="AI60" s="1"/>
      <c r="AJ60" s="1"/>
    </row>
    <row r="61" spans="33:36">
      <c r="AG61" s="1"/>
      <c r="AH61" s="1"/>
      <c r="AI61" s="1"/>
      <c r="AJ61" s="1"/>
    </row>
    <row r="62" spans="33:36">
      <c r="AG62" s="1"/>
      <c r="AH62" s="1"/>
      <c r="AI62" s="1"/>
      <c r="AJ62" s="1"/>
    </row>
    <row r="63" spans="33:36">
      <c r="AG63" s="1"/>
      <c r="AH63" s="1"/>
      <c r="AI63" s="1"/>
      <c r="AJ63" s="1"/>
    </row>
    <row r="64" spans="33:36">
      <c r="AG64" s="1"/>
      <c r="AH64" s="1"/>
      <c r="AI64" s="1"/>
      <c r="AJ64" s="1"/>
    </row>
    <row r="65" spans="33:36">
      <c r="AG65" s="1"/>
      <c r="AH65" s="1"/>
      <c r="AI65" s="1"/>
      <c r="AJ65" s="1"/>
    </row>
    <row r="66" spans="33:36">
      <c r="AG66" s="1"/>
      <c r="AH66" s="1"/>
      <c r="AI66" s="1"/>
      <c r="AJ66" s="1"/>
    </row>
    <row r="67" spans="33:36">
      <c r="AG67" s="1"/>
      <c r="AH67" s="1"/>
      <c r="AI67" s="1"/>
      <c r="AJ67" s="1"/>
    </row>
    <row r="68" spans="33:36">
      <c r="AG68" s="1"/>
      <c r="AH68" s="1"/>
      <c r="AI68" s="1"/>
      <c r="AJ68" s="1"/>
    </row>
    <row r="69" spans="33:36">
      <c r="AG69" s="1"/>
      <c r="AH69" s="1"/>
      <c r="AI69" s="1"/>
      <c r="AJ69" s="1"/>
    </row>
    <row r="70" spans="33:36">
      <c r="AG70" s="1"/>
      <c r="AH70" s="1"/>
      <c r="AI70" s="1"/>
      <c r="AJ70" s="1"/>
    </row>
    <row r="71" spans="33:36">
      <c r="AG71" s="1"/>
      <c r="AH71" s="1"/>
      <c r="AI71" s="1"/>
      <c r="AJ71" s="1"/>
    </row>
    <row r="72" spans="33:36">
      <c r="AG72" s="1"/>
      <c r="AH72" s="1"/>
      <c r="AI72" s="1"/>
      <c r="AJ72" s="1"/>
    </row>
    <row r="73" spans="33:36">
      <c r="AG73" s="1"/>
      <c r="AH73" s="1"/>
      <c r="AI73" s="1"/>
      <c r="AJ73" s="1"/>
    </row>
    <row r="74" spans="33:36">
      <c r="AG74" s="1"/>
      <c r="AH74" s="1"/>
      <c r="AI74" s="1"/>
      <c r="AJ74" s="1"/>
    </row>
    <row r="75" spans="33:36">
      <c r="AG75" s="1"/>
      <c r="AH75" s="1"/>
      <c r="AI75" s="1"/>
      <c r="AJ75" s="1"/>
    </row>
    <row r="76" spans="33:36">
      <c r="AG76" s="1"/>
      <c r="AH76" s="1"/>
      <c r="AI76" s="1"/>
      <c r="AJ76" s="1"/>
    </row>
    <row r="77" spans="33:36">
      <c r="AG77" s="1"/>
      <c r="AH77" s="1"/>
      <c r="AI77" s="1"/>
      <c r="AJ77" s="1"/>
    </row>
    <row r="78" spans="33:36">
      <c r="AG78" s="1"/>
      <c r="AH78" s="1"/>
      <c r="AI78" s="1"/>
      <c r="AJ78" s="1"/>
    </row>
    <row r="79" spans="33:36">
      <c r="AG79" s="1"/>
      <c r="AH79" s="1"/>
      <c r="AI79" s="1"/>
      <c r="AJ79" s="1"/>
    </row>
    <row r="80" spans="33:36">
      <c r="AG80" s="1"/>
      <c r="AH80" s="1"/>
      <c r="AI80" s="1"/>
      <c r="AJ80" s="1"/>
    </row>
    <row r="81" spans="33:36">
      <c r="AG81" s="1"/>
      <c r="AH81" s="1"/>
      <c r="AI81" s="1"/>
      <c r="AJ81" s="1"/>
    </row>
    <row r="82" spans="33:36">
      <c r="AG82" s="1"/>
      <c r="AH82" s="1"/>
      <c r="AI82" s="1"/>
      <c r="AJ82" s="1"/>
    </row>
    <row r="83" spans="33:36">
      <c r="AG83" s="1"/>
      <c r="AH83" s="1"/>
      <c r="AI83" s="1"/>
      <c r="AJ83" s="1"/>
    </row>
    <row r="84" spans="33:36">
      <c r="AG84" s="1"/>
      <c r="AH84" s="1"/>
      <c r="AI84" s="1"/>
      <c r="AJ84" s="1"/>
    </row>
    <row r="85" spans="33:36">
      <c r="AG85" s="1"/>
      <c r="AH85" s="1"/>
      <c r="AI85" s="1"/>
      <c r="AJ85" s="1"/>
    </row>
    <row r="86" spans="33:36">
      <c r="AG86" s="1"/>
      <c r="AH86" s="1"/>
      <c r="AI86" s="1"/>
      <c r="AJ86" s="1"/>
    </row>
    <row r="87" spans="33:36">
      <c r="AG87" s="1"/>
      <c r="AH87" s="1"/>
      <c r="AI87" s="1"/>
      <c r="AJ87" s="1"/>
    </row>
    <row r="88" spans="33:36">
      <c r="AG88" s="1"/>
      <c r="AH88" s="1"/>
      <c r="AI88" s="1"/>
      <c r="AJ88" s="1"/>
    </row>
    <row r="89" spans="33:36">
      <c r="AG89" s="1"/>
      <c r="AH89" s="1"/>
      <c r="AI89" s="1"/>
      <c r="AJ89" s="1"/>
    </row>
    <row r="90" spans="33:36">
      <c r="AG90" s="1"/>
      <c r="AH90" s="1"/>
      <c r="AI90" s="1"/>
      <c r="AJ90" s="1"/>
    </row>
    <row r="91" spans="33:36">
      <c r="AG91" s="1"/>
      <c r="AH91" s="1"/>
      <c r="AI91" s="1"/>
      <c r="AJ91" s="1"/>
    </row>
    <row r="92" spans="33:36">
      <c r="AG92" s="1"/>
      <c r="AH92" s="1"/>
      <c r="AI92" s="1"/>
      <c r="AJ92" s="1"/>
    </row>
    <row r="93" spans="33:36">
      <c r="AG93" s="1"/>
      <c r="AH93" s="1"/>
      <c r="AI93" s="1"/>
      <c r="AJ93" s="1"/>
    </row>
    <row r="94" spans="33:36">
      <c r="AG94" s="1"/>
      <c r="AH94" s="1"/>
      <c r="AI94" s="1"/>
      <c r="AJ94" s="1"/>
    </row>
    <row r="95" spans="33:36">
      <c r="AG95" s="1"/>
      <c r="AH95" s="1"/>
      <c r="AI95" s="1"/>
      <c r="AJ95" s="1"/>
    </row>
    <row r="96" spans="33:36">
      <c r="AG96" s="1"/>
      <c r="AH96" s="1"/>
      <c r="AI96" s="1"/>
      <c r="AJ96" s="1"/>
    </row>
    <row r="97" spans="33:36">
      <c r="AG97" s="1"/>
      <c r="AH97" s="1"/>
      <c r="AI97" s="1"/>
      <c r="AJ97" s="1"/>
    </row>
    <row r="98" spans="33:36">
      <c r="AG98" s="1"/>
      <c r="AH98" s="1"/>
      <c r="AI98" s="1"/>
      <c r="AJ98" s="1"/>
    </row>
    <row r="99" spans="33:36">
      <c r="AG99" s="1"/>
      <c r="AH99" s="1"/>
      <c r="AI99" s="1"/>
      <c r="AJ99" s="1"/>
    </row>
    <row r="100" spans="33:36">
      <c r="AG100" s="1"/>
      <c r="AH100" s="1"/>
      <c r="AI100" s="1"/>
      <c r="AJ100" s="1"/>
    </row>
    <row r="101" spans="33:36">
      <c r="AG101" s="1"/>
      <c r="AH101" s="1"/>
      <c r="AI101" s="1"/>
      <c r="AJ101" s="1"/>
    </row>
    <row r="102" spans="33:36">
      <c r="AG102" s="1"/>
      <c r="AH102" s="1"/>
      <c r="AI102" s="1"/>
      <c r="AJ102" s="1"/>
    </row>
    <row r="103" spans="33:36">
      <c r="AG103" s="1"/>
      <c r="AH103" s="1"/>
      <c r="AI103" s="1"/>
      <c r="AJ103" s="1"/>
    </row>
    <row r="104" spans="33:36">
      <c r="AG104" s="1"/>
      <c r="AH104" s="1"/>
      <c r="AI104" s="1"/>
      <c r="AJ104" s="1"/>
    </row>
    <row r="105" spans="33:36">
      <c r="AG105" s="1"/>
      <c r="AH105" s="1"/>
      <c r="AI105" s="1"/>
      <c r="AJ105" s="1"/>
    </row>
    <row r="106" spans="33:36">
      <c r="AG106" s="1"/>
      <c r="AH106" s="1"/>
      <c r="AI106" s="1"/>
      <c r="AJ106" s="1"/>
    </row>
    <row r="107" spans="33:36">
      <c r="AG107" s="1"/>
      <c r="AH107" s="1"/>
      <c r="AI107" s="1"/>
      <c r="AJ107" s="1"/>
    </row>
    <row r="108" spans="33:36">
      <c r="AG108" s="1"/>
      <c r="AH108" s="1"/>
      <c r="AI108" s="1"/>
      <c r="AJ108" s="1"/>
    </row>
    <row r="109" spans="33:36">
      <c r="AG109" s="1"/>
      <c r="AH109" s="1"/>
      <c r="AI109" s="1"/>
      <c r="AJ109" s="1"/>
    </row>
    <row r="110" spans="33:36">
      <c r="AG110" s="1"/>
      <c r="AH110" s="1"/>
      <c r="AI110" s="1"/>
      <c r="AJ110" s="1"/>
    </row>
    <row r="111" spans="33:36">
      <c r="AG111" s="1"/>
      <c r="AH111" s="1"/>
      <c r="AI111" s="1"/>
      <c r="AJ111" s="1"/>
    </row>
    <row r="112" spans="33:36">
      <c r="AG112" s="1"/>
      <c r="AH112" s="1"/>
      <c r="AI112" s="1"/>
      <c r="AJ112" s="1"/>
    </row>
    <row r="113" spans="33:36">
      <c r="AG113" s="1"/>
      <c r="AH113" s="1"/>
      <c r="AI113" s="1"/>
      <c r="AJ113" s="1"/>
    </row>
    <row r="114" spans="33:36">
      <c r="AG114" s="1"/>
      <c r="AH114" s="1"/>
      <c r="AI114" s="1"/>
      <c r="AJ114" s="1"/>
    </row>
    <row r="115" spans="33:36">
      <c r="AG115" s="1"/>
      <c r="AH115" s="1"/>
      <c r="AI115" s="1"/>
      <c r="AJ115" s="1"/>
    </row>
    <row r="116" spans="33:36">
      <c r="AG116" s="1"/>
      <c r="AH116" s="1"/>
      <c r="AI116" s="1"/>
      <c r="AJ116" s="1"/>
    </row>
    <row r="117" spans="33:36">
      <c r="AG117" s="1"/>
      <c r="AH117" s="1"/>
      <c r="AI117" s="1"/>
      <c r="AJ117" s="1"/>
    </row>
    <row r="118" spans="33:36">
      <c r="AG118" s="1"/>
      <c r="AH118" s="1"/>
      <c r="AI118" s="1"/>
      <c r="AJ118" s="1"/>
    </row>
    <row r="119" spans="33:36">
      <c r="AG119" s="1"/>
      <c r="AH119" s="1"/>
      <c r="AI119" s="1"/>
      <c r="AJ119" s="1"/>
    </row>
    <row r="120" spans="33:36">
      <c r="AG120" s="1"/>
      <c r="AH120" s="1"/>
      <c r="AI120" s="1"/>
      <c r="AJ120" s="1"/>
    </row>
    <row r="121" spans="33:36">
      <c r="AG121" s="1"/>
      <c r="AH121" s="1"/>
      <c r="AI121" s="1"/>
      <c r="AJ121" s="1"/>
    </row>
    <row r="122" spans="33:36">
      <c r="AG122" s="1"/>
      <c r="AH122" s="1"/>
      <c r="AI122" s="1"/>
      <c r="AJ122" s="1"/>
    </row>
    <row r="123" spans="33:36">
      <c r="AG123" s="1"/>
      <c r="AH123" s="1"/>
      <c r="AI123" s="1"/>
      <c r="AJ123" s="1"/>
    </row>
    <row r="124" spans="33:36">
      <c r="AG124" s="1"/>
      <c r="AH124" s="1"/>
      <c r="AI124" s="1"/>
      <c r="AJ124" s="1"/>
    </row>
    <row r="125" spans="33:36">
      <c r="AG125" s="1"/>
      <c r="AH125" s="1"/>
      <c r="AI125" s="1"/>
      <c r="AJ125" s="1"/>
    </row>
    <row r="126" spans="33:36">
      <c r="AG126" s="1"/>
      <c r="AH126" s="1"/>
      <c r="AI126" s="1"/>
      <c r="AJ126" s="1"/>
    </row>
    <row r="127" spans="33:36">
      <c r="AG127" s="1"/>
      <c r="AH127" s="1"/>
      <c r="AI127" s="1"/>
      <c r="AJ127" s="1"/>
    </row>
    <row r="128" spans="33:36">
      <c r="AG128" s="1"/>
      <c r="AH128" s="1"/>
      <c r="AI128" s="1"/>
      <c r="AJ128" s="1"/>
    </row>
    <row r="129" spans="33:36">
      <c r="AG129" s="1"/>
      <c r="AH129" s="1"/>
      <c r="AI129" s="1"/>
      <c r="AJ129" s="1"/>
    </row>
    <row r="130" spans="33:36">
      <c r="AG130" s="1"/>
      <c r="AH130" s="1"/>
      <c r="AI130" s="1"/>
      <c r="AJ130" s="1"/>
    </row>
  </sheetData>
  <mergeCells count="34">
    <mergeCell ref="A1:AO1"/>
    <mergeCell ref="A2:A5"/>
    <mergeCell ref="B2:B5"/>
    <mergeCell ref="C2:C4"/>
    <mergeCell ref="D2:H2"/>
    <mergeCell ref="I2:M2"/>
    <mergeCell ref="N2:Q2"/>
    <mergeCell ref="R2:U3"/>
    <mergeCell ref="V2:X2"/>
    <mergeCell ref="Y2:AF2"/>
    <mergeCell ref="V3:X3"/>
    <mergeCell ref="Y3:AB3"/>
    <mergeCell ref="AG2:AP2"/>
    <mergeCell ref="D3:D5"/>
    <mergeCell ref="E3:E4"/>
    <mergeCell ref="F3:F4"/>
    <mergeCell ref="O3:O4"/>
    <mergeCell ref="P3:P4"/>
    <mergeCell ref="H3:H4"/>
    <mergeCell ref="I3:I4"/>
    <mergeCell ref="J3:J4"/>
    <mergeCell ref="K3:K4"/>
    <mergeCell ref="L3:L4"/>
    <mergeCell ref="AP3:AP4"/>
    <mergeCell ref="B11:B16"/>
    <mergeCell ref="A11:A16"/>
    <mergeCell ref="Q3:Q4"/>
    <mergeCell ref="AC3:AF3"/>
    <mergeCell ref="AG3:AJ3"/>
    <mergeCell ref="AK3:AN3"/>
    <mergeCell ref="AO3:AO4"/>
    <mergeCell ref="M3:M4"/>
    <mergeCell ref="C11:C16"/>
    <mergeCell ref="N3:N4"/>
  </mergeCells>
  <pageMargins left="0.72" right="0.2" top="0.4" bottom="0.17" header="0.3" footer="0.17"/>
  <pageSetup paperSize="9" scale="60" orientation="landscape" r:id="rId1"/>
  <colBreaks count="2" manualBreakCount="2">
    <brk id="8" max="24" man="1"/>
    <brk id="21" max="2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157"/>
  <sheetViews>
    <sheetView topLeftCell="C15" zoomScale="60" zoomScaleNormal="60" workbookViewId="0">
      <selection activeCell="AR27" sqref="AR27"/>
    </sheetView>
  </sheetViews>
  <sheetFormatPr defaultRowHeight="13.5"/>
  <cols>
    <col min="1" max="1" width="2.5703125" style="1" customWidth="1"/>
    <col min="2" max="2" width="13.28515625" style="1" customWidth="1"/>
    <col min="3" max="3" width="7.140625" style="1" customWidth="1"/>
    <col min="4" max="4" width="12.28515625" style="1" customWidth="1"/>
    <col min="5" max="5" width="7.42578125" style="1" customWidth="1"/>
    <col min="6" max="6" width="14.85546875" style="1" bestFit="1" customWidth="1"/>
    <col min="7" max="7" width="9.85546875" style="1" customWidth="1"/>
    <col min="8" max="8" width="13" style="1" customWidth="1"/>
    <col min="9" max="9" width="4.42578125" style="1" customWidth="1"/>
    <col min="10" max="10" width="4.140625" style="1" customWidth="1"/>
    <col min="11" max="11" width="3.85546875" style="1" customWidth="1"/>
    <col min="12" max="12" width="5" style="1" customWidth="1"/>
    <col min="13" max="13" width="11" style="1" customWidth="1"/>
    <col min="14" max="14" width="15" style="1" customWidth="1"/>
    <col min="15" max="15" width="13.5703125" style="1" customWidth="1"/>
    <col min="16" max="16" width="10.7109375" style="1" customWidth="1"/>
    <col min="17" max="17" width="14.85546875" style="1" customWidth="1"/>
    <col min="18" max="18" width="11.140625" style="1" bestFit="1" customWidth="1"/>
    <col min="19" max="19" width="12" style="1" customWidth="1"/>
    <col min="20" max="20" width="11.140625" style="1" bestFit="1" customWidth="1"/>
    <col min="21" max="21" width="11.28515625" style="1" customWidth="1"/>
    <col min="22" max="22" width="13.7109375" style="1" bestFit="1" customWidth="1"/>
    <col min="23" max="23" width="12.85546875" style="1" customWidth="1"/>
    <col min="24" max="24" width="9.85546875" style="1" customWidth="1"/>
    <col min="25" max="25" width="5.85546875" style="1" customWidth="1"/>
    <col min="26" max="26" width="6.28515625" style="1" bestFit="1" customWidth="1"/>
    <col min="27" max="27" width="11.28515625" style="1" customWidth="1"/>
    <col min="28" max="28" width="6.28515625" style="1" customWidth="1"/>
    <col min="29" max="29" width="6.28515625" style="1" bestFit="1" customWidth="1"/>
    <col min="30" max="30" width="5.5703125" style="1" bestFit="1" customWidth="1"/>
    <col min="31" max="31" width="6.28515625" style="1" bestFit="1" customWidth="1"/>
    <col min="32" max="32" width="5.5703125" style="1" bestFit="1" customWidth="1"/>
    <col min="33" max="33" width="12.7109375" style="16" customWidth="1"/>
    <col min="34" max="34" width="7" style="16" bestFit="1" customWidth="1"/>
    <col min="35" max="35" width="10.5703125" style="16" bestFit="1" customWidth="1"/>
    <col min="36" max="36" width="14.85546875" style="16" bestFit="1" customWidth="1"/>
    <col min="37" max="37" width="7" style="1" bestFit="1" customWidth="1"/>
    <col min="38" max="38" width="12" style="1" bestFit="1" customWidth="1"/>
    <col min="39" max="39" width="14.42578125" style="1" customWidth="1"/>
    <col min="40" max="40" width="13.42578125" style="1" bestFit="1" customWidth="1"/>
    <col min="41" max="41" width="18" style="1" bestFit="1" customWidth="1"/>
    <col min="42" max="42" width="19" style="1" bestFit="1" customWidth="1"/>
    <col min="43" max="43" width="8.85546875" style="1" customWidth="1"/>
    <col min="44" max="44" width="9.28515625" style="1" customWidth="1"/>
    <col min="45" max="45" width="4.140625" style="1" customWidth="1"/>
    <col min="46" max="46" width="6.5703125" style="1" customWidth="1"/>
    <col min="47" max="47" width="5.42578125" style="1" customWidth="1"/>
    <col min="48" max="48" width="5" style="1" customWidth="1"/>
    <col min="49" max="49" width="8" style="1" customWidth="1"/>
    <col min="50" max="50" width="5" style="1" customWidth="1"/>
    <col min="51" max="51" width="6.140625" style="1" customWidth="1"/>
    <col min="52" max="52" width="4.28515625" style="1" customWidth="1"/>
    <col min="53" max="53" width="36.7109375" style="1" customWidth="1"/>
    <col min="54" max="16384" width="9.140625" style="1"/>
  </cols>
  <sheetData>
    <row r="1" spans="1:52" ht="33" customHeight="1" thickBot="1">
      <c r="A1" s="848" t="s">
        <v>202</v>
      </c>
      <c r="B1" s="848"/>
      <c r="C1" s="848"/>
      <c r="D1" s="848"/>
      <c r="E1" s="848"/>
      <c r="F1" s="848"/>
      <c r="G1" s="848"/>
      <c r="H1" s="848"/>
      <c r="I1" s="848"/>
      <c r="J1" s="848"/>
      <c r="K1" s="848"/>
      <c r="L1" s="848"/>
      <c r="M1" s="848"/>
      <c r="N1" s="848"/>
      <c r="O1" s="848"/>
      <c r="P1" s="848"/>
      <c r="Q1" s="848"/>
      <c r="R1" s="848"/>
      <c r="S1" s="848"/>
      <c r="T1" s="848"/>
      <c r="U1" s="848"/>
      <c r="V1" s="848"/>
      <c r="W1" s="848"/>
      <c r="X1" s="848"/>
      <c r="Y1" s="848"/>
      <c r="Z1" s="848"/>
      <c r="AA1" s="848"/>
      <c r="AB1" s="848"/>
      <c r="AC1" s="848"/>
      <c r="AD1" s="848"/>
      <c r="AE1" s="848"/>
      <c r="AF1" s="848"/>
      <c r="AG1" s="848"/>
      <c r="AH1" s="848"/>
      <c r="AI1" s="848"/>
      <c r="AJ1" s="848"/>
      <c r="AK1" s="848"/>
      <c r="AL1" s="848"/>
      <c r="AM1" s="848"/>
      <c r="AN1" s="848"/>
      <c r="AO1" s="848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</row>
    <row r="2" spans="1:52" ht="57" customHeight="1">
      <c r="A2" s="849" t="s">
        <v>14</v>
      </c>
      <c r="B2" s="852" t="s">
        <v>36</v>
      </c>
      <c r="C2" s="854" t="s">
        <v>46</v>
      </c>
      <c r="D2" s="852" t="s">
        <v>11</v>
      </c>
      <c r="E2" s="852"/>
      <c r="F2" s="852"/>
      <c r="G2" s="852"/>
      <c r="H2" s="852"/>
      <c r="I2" s="882" t="s">
        <v>16</v>
      </c>
      <c r="J2" s="882"/>
      <c r="K2" s="882"/>
      <c r="L2" s="882"/>
      <c r="M2" s="882"/>
      <c r="N2" s="883" t="s">
        <v>4</v>
      </c>
      <c r="O2" s="883"/>
      <c r="P2" s="883"/>
      <c r="Q2" s="883"/>
      <c r="R2" s="856" t="s">
        <v>26</v>
      </c>
      <c r="S2" s="856"/>
      <c r="T2" s="856"/>
      <c r="U2" s="856"/>
      <c r="V2" s="882" t="s">
        <v>37</v>
      </c>
      <c r="W2" s="882"/>
      <c r="X2" s="882"/>
      <c r="Y2" s="852" t="s">
        <v>25</v>
      </c>
      <c r="Z2" s="852"/>
      <c r="AA2" s="852"/>
      <c r="AB2" s="852"/>
      <c r="AC2" s="852"/>
      <c r="AD2" s="852"/>
      <c r="AE2" s="852"/>
      <c r="AF2" s="852"/>
      <c r="AG2" s="882" t="s">
        <v>0</v>
      </c>
      <c r="AH2" s="882"/>
      <c r="AI2" s="882"/>
      <c r="AJ2" s="882"/>
      <c r="AK2" s="882"/>
      <c r="AL2" s="882"/>
      <c r="AM2" s="882"/>
      <c r="AN2" s="882"/>
      <c r="AO2" s="882"/>
      <c r="AP2" s="884"/>
      <c r="AQ2" s="8"/>
      <c r="AR2" s="8"/>
      <c r="AS2" s="8"/>
      <c r="AT2" s="8"/>
      <c r="AU2" s="8"/>
      <c r="AV2" s="8"/>
    </row>
    <row r="3" spans="1:52" ht="136.5" customHeight="1">
      <c r="A3" s="850"/>
      <c r="B3" s="836"/>
      <c r="C3" s="840"/>
      <c r="D3" s="840" t="s">
        <v>59</v>
      </c>
      <c r="E3" s="836" t="s">
        <v>58</v>
      </c>
      <c r="F3" s="885" t="s">
        <v>10</v>
      </c>
      <c r="G3" s="875" t="s">
        <v>24</v>
      </c>
      <c r="H3" s="891" t="s">
        <v>153</v>
      </c>
      <c r="I3" s="875" t="s">
        <v>7</v>
      </c>
      <c r="J3" s="875" t="s">
        <v>6</v>
      </c>
      <c r="K3" s="875" t="s">
        <v>5</v>
      </c>
      <c r="L3" s="875" t="s">
        <v>35</v>
      </c>
      <c r="M3" s="877" t="s">
        <v>8</v>
      </c>
      <c r="N3" s="878" t="s">
        <v>34</v>
      </c>
      <c r="O3" s="878" t="s">
        <v>2</v>
      </c>
      <c r="P3" s="878" t="s">
        <v>3</v>
      </c>
      <c r="Q3" s="879" t="s">
        <v>44</v>
      </c>
      <c r="R3" s="857"/>
      <c r="S3" s="857"/>
      <c r="T3" s="857"/>
      <c r="U3" s="857"/>
      <c r="V3" s="877" t="s">
        <v>1</v>
      </c>
      <c r="W3" s="877"/>
      <c r="X3" s="877"/>
      <c r="Y3" s="836" t="s">
        <v>41</v>
      </c>
      <c r="Z3" s="836"/>
      <c r="AA3" s="836"/>
      <c r="AB3" s="836"/>
      <c r="AC3" s="836" t="s">
        <v>42</v>
      </c>
      <c r="AD3" s="836"/>
      <c r="AE3" s="836"/>
      <c r="AF3" s="836"/>
      <c r="AG3" s="863" t="s">
        <v>40</v>
      </c>
      <c r="AH3" s="863"/>
      <c r="AI3" s="863"/>
      <c r="AJ3" s="863"/>
      <c r="AK3" s="880" t="s">
        <v>43</v>
      </c>
      <c r="AL3" s="880"/>
      <c r="AM3" s="880"/>
      <c r="AN3" s="880"/>
      <c r="AO3" s="881" t="s">
        <v>44</v>
      </c>
      <c r="AP3" s="876" t="s">
        <v>47</v>
      </c>
      <c r="AQ3" s="12"/>
      <c r="AR3" s="12"/>
      <c r="AS3" s="12"/>
      <c r="AT3" s="12"/>
      <c r="AU3" s="12"/>
      <c r="AV3" s="12"/>
    </row>
    <row r="4" spans="1:52" ht="93.75" customHeight="1">
      <c r="A4" s="850"/>
      <c r="B4" s="836"/>
      <c r="C4" s="840"/>
      <c r="D4" s="840"/>
      <c r="E4" s="836"/>
      <c r="F4" s="885"/>
      <c r="G4" s="875"/>
      <c r="H4" s="891"/>
      <c r="I4" s="875"/>
      <c r="J4" s="875"/>
      <c r="K4" s="875"/>
      <c r="L4" s="875"/>
      <c r="M4" s="877"/>
      <c r="N4" s="878"/>
      <c r="O4" s="878"/>
      <c r="P4" s="878"/>
      <c r="Q4" s="879"/>
      <c r="R4" s="185" t="s">
        <v>27</v>
      </c>
      <c r="S4" s="185" t="s">
        <v>28</v>
      </c>
      <c r="T4" s="185" t="s">
        <v>29</v>
      </c>
      <c r="U4" s="185" t="s">
        <v>30</v>
      </c>
      <c r="V4" s="186" t="s">
        <v>97</v>
      </c>
      <c r="W4" s="186" t="s">
        <v>39</v>
      </c>
      <c r="X4" s="186" t="s">
        <v>9</v>
      </c>
      <c r="Y4" s="187" t="s">
        <v>17</v>
      </c>
      <c r="Z4" s="187" t="s">
        <v>19</v>
      </c>
      <c r="AA4" s="187" t="s">
        <v>21</v>
      </c>
      <c r="AB4" s="187" t="s">
        <v>8</v>
      </c>
      <c r="AC4" s="187" t="s">
        <v>17</v>
      </c>
      <c r="AD4" s="187" t="s">
        <v>19</v>
      </c>
      <c r="AE4" s="187" t="s">
        <v>21</v>
      </c>
      <c r="AF4" s="187" t="s">
        <v>8</v>
      </c>
      <c r="AG4" s="188" t="s">
        <v>17</v>
      </c>
      <c r="AH4" s="188" t="s">
        <v>19</v>
      </c>
      <c r="AI4" s="188" t="s">
        <v>21</v>
      </c>
      <c r="AJ4" s="189" t="s">
        <v>30</v>
      </c>
      <c r="AK4" s="190" t="s">
        <v>17</v>
      </c>
      <c r="AL4" s="190" t="s">
        <v>19</v>
      </c>
      <c r="AM4" s="190" t="s">
        <v>21</v>
      </c>
      <c r="AN4" s="191" t="s">
        <v>30</v>
      </c>
      <c r="AO4" s="881"/>
      <c r="AP4" s="876"/>
      <c r="AQ4" s="7"/>
      <c r="AR4" s="7"/>
      <c r="AS4" s="12"/>
      <c r="AT4" s="7"/>
      <c r="AU4" s="7"/>
      <c r="AV4" s="7"/>
    </row>
    <row r="5" spans="1:52" ht="36" customHeight="1" thickBot="1">
      <c r="A5" s="851"/>
      <c r="B5" s="853"/>
      <c r="C5" s="192" t="s">
        <v>12</v>
      </c>
      <c r="D5" s="841"/>
      <c r="E5" s="192" t="s">
        <v>12</v>
      </c>
      <c r="F5" s="193"/>
      <c r="G5" s="193"/>
      <c r="H5" s="194"/>
      <c r="I5" s="108"/>
      <c r="J5" s="108"/>
      <c r="K5" s="107"/>
      <c r="L5" s="108"/>
      <c r="M5" s="108"/>
      <c r="N5" s="30" t="s">
        <v>33</v>
      </c>
      <c r="O5" s="30" t="s">
        <v>33</v>
      </c>
      <c r="P5" s="30" t="s">
        <v>33</v>
      </c>
      <c r="Q5" s="31" t="s">
        <v>33</v>
      </c>
      <c r="R5" s="195" t="s">
        <v>31</v>
      </c>
      <c r="S5" s="195" t="s">
        <v>31</v>
      </c>
      <c r="T5" s="195" t="s">
        <v>31</v>
      </c>
      <c r="U5" s="195" t="s">
        <v>31</v>
      </c>
      <c r="V5" s="108" t="s">
        <v>32</v>
      </c>
      <c r="W5" s="108" t="s">
        <v>12</v>
      </c>
      <c r="X5" s="108" t="s">
        <v>9</v>
      </c>
      <c r="Y5" s="196" t="s">
        <v>18</v>
      </c>
      <c r="Z5" s="196" t="s">
        <v>20</v>
      </c>
      <c r="AA5" s="266" t="s">
        <v>22</v>
      </c>
      <c r="AB5" s="196"/>
      <c r="AC5" s="196" t="s">
        <v>18</v>
      </c>
      <c r="AD5" s="196" t="s">
        <v>20</v>
      </c>
      <c r="AE5" s="196" t="s">
        <v>22</v>
      </c>
      <c r="AF5" s="196"/>
      <c r="AG5" s="197" t="s">
        <v>31</v>
      </c>
      <c r="AH5" s="197" t="s">
        <v>31</v>
      </c>
      <c r="AI5" s="197" t="s">
        <v>31</v>
      </c>
      <c r="AJ5" s="197" t="s">
        <v>31</v>
      </c>
      <c r="AK5" s="198" t="s">
        <v>31</v>
      </c>
      <c r="AL5" s="198" t="s">
        <v>31</v>
      </c>
      <c r="AM5" s="198" t="s">
        <v>31</v>
      </c>
      <c r="AN5" s="32" t="s">
        <v>33</v>
      </c>
      <c r="AO5" s="33" t="s">
        <v>33</v>
      </c>
      <c r="AP5" s="199" t="s">
        <v>33</v>
      </c>
      <c r="AQ5" s="9"/>
      <c r="AR5" s="9"/>
      <c r="AS5" s="9"/>
      <c r="AT5" s="9"/>
      <c r="AU5" s="9"/>
      <c r="AV5" s="9"/>
    </row>
    <row r="6" spans="1:52" ht="19.5" customHeight="1">
      <c r="A6" s="200">
        <v>1</v>
      </c>
      <c r="B6" s="184">
        <v>2</v>
      </c>
      <c r="C6" s="201">
        <v>3</v>
      </c>
      <c r="D6" s="184">
        <v>4</v>
      </c>
      <c r="E6" s="201">
        <v>5</v>
      </c>
      <c r="F6" s="184">
        <v>6</v>
      </c>
      <c r="G6" s="201">
        <v>7</v>
      </c>
      <c r="H6" s="202">
        <v>8</v>
      </c>
      <c r="I6" s="201">
        <v>9</v>
      </c>
      <c r="J6" s="184">
        <v>10</v>
      </c>
      <c r="K6" s="201">
        <v>11</v>
      </c>
      <c r="L6" s="184">
        <v>12</v>
      </c>
      <c r="M6" s="201">
        <v>13</v>
      </c>
      <c r="N6" s="203">
        <v>14</v>
      </c>
      <c r="O6" s="204">
        <v>15</v>
      </c>
      <c r="P6" s="203">
        <v>16</v>
      </c>
      <c r="Q6" s="205">
        <v>17</v>
      </c>
      <c r="R6" s="206">
        <v>18</v>
      </c>
      <c r="S6" s="207">
        <v>19</v>
      </c>
      <c r="T6" s="206">
        <v>20</v>
      </c>
      <c r="U6" s="207">
        <v>21</v>
      </c>
      <c r="V6" s="184">
        <v>22</v>
      </c>
      <c r="W6" s="201">
        <v>23</v>
      </c>
      <c r="X6" s="184">
        <v>24</v>
      </c>
      <c r="Y6" s="201">
        <v>25</v>
      </c>
      <c r="Z6" s="184">
        <v>26</v>
      </c>
      <c r="AA6" s="201">
        <v>27</v>
      </c>
      <c r="AB6" s="184">
        <v>28</v>
      </c>
      <c r="AC6" s="201">
        <v>29</v>
      </c>
      <c r="AD6" s="184">
        <v>30</v>
      </c>
      <c r="AE6" s="201">
        <v>31</v>
      </c>
      <c r="AF6" s="184">
        <v>32</v>
      </c>
      <c r="AG6" s="208">
        <v>33</v>
      </c>
      <c r="AH6" s="209">
        <v>34</v>
      </c>
      <c r="AI6" s="208">
        <v>35</v>
      </c>
      <c r="AJ6" s="209">
        <v>36</v>
      </c>
      <c r="AK6" s="210">
        <v>37</v>
      </c>
      <c r="AL6" s="211">
        <v>38</v>
      </c>
      <c r="AM6" s="210">
        <v>39</v>
      </c>
      <c r="AN6" s="211">
        <v>40</v>
      </c>
      <c r="AO6" s="212">
        <v>41</v>
      </c>
      <c r="AP6" s="213">
        <v>42</v>
      </c>
      <c r="AQ6" s="10"/>
      <c r="AR6" s="11"/>
      <c r="AS6" s="10"/>
      <c r="AT6" s="11"/>
      <c r="AU6" s="10"/>
      <c r="AV6" s="2"/>
    </row>
    <row r="7" spans="1:52" ht="99" customHeight="1">
      <c r="A7" s="828">
        <v>1</v>
      </c>
      <c r="B7" s="865" t="s">
        <v>203</v>
      </c>
      <c r="C7" s="865">
        <v>19</v>
      </c>
      <c r="D7" s="114" t="s">
        <v>62</v>
      </c>
      <c r="E7" s="113">
        <v>1</v>
      </c>
      <c r="F7" s="148">
        <v>43789</v>
      </c>
      <c r="G7" s="114" t="s">
        <v>204</v>
      </c>
      <c r="H7" s="235" t="s">
        <v>205</v>
      </c>
      <c r="I7" s="113"/>
      <c r="J7" s="113">
        <v>1</v>
      </c>
      <c r="K7" s="113"/>
      <c r="L7" s="310" t="s">
        <v>206</v>
      </c>
      <c r="M7" s="113"/>
      <c r="N7" s="145">
        <v>540000</v>
      </c>
      <c r="O7" s="145">
        <v>930000</v>
      </c>
      <c r="P7" s="145">
        <v>395000</v>
      </c>
      <c r="Q7" s="164">
        <f>N7+O7+P7</f>
        <v>1865000</v>
      </c>
      <c r="R7" s="154"/>
      <c r="S7" s="154">
        <v>15000</v>
      </c>
      <c r="T7" s="154">
        <v>15000</v>
      </c>
      <c r="U7" s="154">
        <v>15000</v>
      </c>
      <c r="V7" s="113">
        <v>11993</v>
      </c>
      <c r="W7" s="113">
        <v>200</v>
      </c>
      <c r="X7" s="113">
        <v>2</v>
      </c>
      <c r="Y7" s="113"/>
      <c r="Z7" s="113">
        <v>100</v>
      </c>
      <c r="AA7" s="113">
        <v>80</v>
      </c>
      <c r="AB7" s="113">
        <v>45</v>
      </c>
      <c r="AC7" s="113"/>
      <c r="AD7" s="113">
        <v>12</v>
      </c>
      <c r="AE7" s="113">
        <v>5</v>
      </c>
      <c r="AF7" s="113">
        <v>30</v>
      </c>
      <c r="AG7" s="155"/>
      <c r="AH7" s="155"/>
      <c r="AI7" s="155"/>
      <c r="AJ7" s="155">
        <v>950000</v>
      </c>
      <c r="AK7" s="115">
        <f>R7*Y7</f>
        <v>0</v>
      </c>
      <c r="AL7" s="115">
        <f>S7*Z7</f>
        <v>1500000</v>
      </c>
      <c r="AM7" s="115">
        <f t="shared" ref="AL7:AN10" si="0">T7*AA7</f>
        <v>1200000</v>
      </c>
      <c r="AN7" s="115">
        <f t="shared" si="0"/>
        <v>675000</v>
      </c>
      <c r="AO7" s="105">
        <f>AK7+AL7+AM7+AN7</f>
        <v>3375000</v>
      </c>
      <c r="AP7" s="123">
        <f>AO7-Q7</f>
        <v>1510000</v>
      </c>
      <c r="AQ7" s="9"/>
      <c r="AR7" s="9"/>
      <c r="AS7" s="9"/>
      <c r="AT7" s="9"/>
      <c r="AU7" s="9"/>
      <c r="AV7" s="9"/>
    </row>
    <row r="8" spans="1:52" ht="85.5">
      <c r="A8" s="829"/>
      <c r="B8" s="843"/>
      <c r="C8" s="843"/>
      <c r="D8" s="114" t="s">
        <v>63</v>
      </c>
      <c r="E8" s="113">
        <v>1</v>
      </c>
      <c r="F8" s="113" t="s">
        <v>207</v>
      </c>
      <c r="G8" s="113" t="s">
        <v>208</v>
      </c>
      <c r="H8" s="235" t="s">
        <v>205</v>
      </c>
      <c r="I8" s="113"/>
      <c r="J8" s="113">
        <v>1</v>
      </c>
      <c r="K8" s="113"/>
      <c r="L8" s="310" t="s">
        <v>206</v>
      </c>
      <c r="M8" s="113"/>
      <c r="N8" s="145">
        <v>205000</v>
      </c>
      <c r="O8" s="145">
        <v>45000</v>
      </c>
      <c r="P8" s="145"/>
      <c r="Q8" s="164">
        <f t="shared" ref="Q8:Q23" si="1">N8+O8+P8</f>
        <v>250000</v>
      </c>
      <c r="R8" s="154"/>
      <c r="S8" s="154">
        <v>15000</v>
      </c>
      <c r="T8" s="154"/>
      <c r="U8" s="154">
        <v>15000</v>
      </c>
      <c r="V8" s="113"/>
      <c r="W8" s="113"/>
      <c r="X8" s="113"/>
      <c r="Y8" s="113"/>
      <c r="Z8" s="113"/>
      <c r="AA8" s="113">
        <v>50</v>
      </c>
      <c r="AB8" s="113">
        <v>40</v>
      </c>
      <c r="AC8" s="113"/>
      <c r="AD8" s="113"/>
      <c r="AE8" s="113"/>
      <c r="AF8" s="113"/>
      <c r="AG8" s="155"/>
      <c r="AH8" s="155"/>
      <c r="AI8" s="155"/>
      <c r="AJ8" s="155"/>
      <c r="AK8" s="115">
        <f t="shared" ref="AK8:AK10" si="2">R8*Y8</f>
        <v>0</v>
      </c>
      <c r="AL8" s="115">
        <f t="shared" si="0"/>
        <v>0</v>
      </c>
      <c r="AM8" s="115">
        <f t="shared" si="0"/>
        <v>0</v>
      </c>
      <c r="AN8" s="115">
        <f t="shared" si="0"/>
        <v>600000</v>
      </c>
      <c r="AO8" s="105">
        <f>AK8+AL8+AM8+AN8</f>
        <v>600000</v>
      </c>
      <c r="AP8" s="123">
        <f t="shared" ref="AP8:AP10" si="3">AO8-Q8</f>
        <v>350000</v>
      </c>
      <c r="AQ8" s="9"/>
      <c r="AR8" s="9"/>
      <c r="AS8" s="9"/>
      <c r="AT8" s="9"/>
      <c r="AU8" s="9"/>
      <c r="AV8" s="9"/>
    </row>
    <row r="9" spans="1:52" ht="85.5">
      <c r="A9" s="829"/>
      <c r="B9" s="843"/>
      <c r="C9" s="843"/>
      <c r="D9" s="113" t="s">
        <v>209</v>
      </c>
      <c r="E9" s="113">
        <v>1</v>
      </c>
      <c r="F9" s="113" t="s">
        <v>207</v>
      </c>
      <c r="G9" s="113" t="s">
        <v>210</v>
      </c>
      <c r="H9" s="235" t="s">
        <v>205</v>
      </c>
      <c r="I9" s="113"/>
      <c r="J9" s="113">
        <v>1</v>
      </c>
      <c r="K9" s="113"/>
      <c r="L9" s="310" t="s">
        <v>206</v>
      </c>
      <c r="M9" s="270"/>
      <c r="N9" s="145"/>
      <c r="O9" s="145"/>
      <c r="P9" s="145"/>
      <c r="Q9" s="164">
        <f t="shared" si="1"/>
        <v>0</v>
      </c>
      <c r="R9" s="154"/>
      <c r="S9" s="154"/>
      <c r="T9" s="154"/>
      <c r="U9" s="154">
        <v>10000</v>
      </c>
      <c r="V9" s="113"/>
      <c r="W9" s="113"/>
      <c r="X9" s="113"/>
      <c r="Y9" s="113"/>
      <c r="Z9" s="113"/>
      <c r="AA9" s="113">
        <v>0</v>
      </c>
      <c r="AB9" s="113">
        <v>0</v>
      </c>
      <c r="AC9" s="113"/>
      <c r="AD9" s="113"/>
      <c r="AE9" s="113">
        <v>0</v>
      </c>
      <c r="AF9" s="113">
        <v>0</v>
      </c>
      <c r="AG9" s="155"/>
      <c r="AH9" s="155"/>
      <c r="AI9" s="155"/>
      <c r="AJ9" s="155"/>
      <c r="AK9" s="115">
        <f t="shared" si="2"/>
        <v>0</v>
      </c>
      <c r="AL9" s="115">
        <f t="shared" si="0"/>
        <v>0</v>
      </c>
      <c r="AM9" s="115">
        <f t="shared" si="0"/>
        <v>0</v>
      </c>
      <c r="AN9" s="115">
        <f t="shared" si="0"/>
        <v>0</v>
      </c>
      <c r="AO9" s="105">
        <f t="shared" ref="AO9:AO10" si="4">AK9+AL9+AM9+AN9</f>
        <v>0</v>
      </c>
      <c r="AP9" s="123">
        <f t="shared" si="3"/>
        <v>0</v>
      </c>
      <c r="AQ9" s="9"/>
      <c r="AR9" s="9"/>
      <c r="AS9" s="9"/>
      <c r="AT9" s="9"/>
      <c r="AU9" s="9"/>
      <c r="AV9" s="9"/>
    </row>
    <row r="10" spans="1:52" ht="85.5">
      <c r="A10" s="829"/>
      <c r="B10" s="843"/>
      <c r="C10" s="843"/>
      <c r="D10" s="159" t="s">
        <v>211</v>
      </c>
      <c r="E10" s="267">
        <v>1</v>
      </c>
      <c r="F10" s="58" t="s">
        <v>212</v>
      </c>
      <c r="G10" s="103" t="s">
        <v>213</v>
      </c>
      <c r="H10" s="235" t="s">
        <v>205</v>
      </c>
      <c r="I10" s="268"/>
      <c r="J10" s="113">
        <v>1</v>
      </c>
      <c r="K10" s="268"/>
      <c r="L10" s="310" t="s">
        <v>206</v>
      </c>
      <c r="M10" s="113"/>
      <c r="N10" s="145">
        <v>540000</v>
      </c>
      <c r="O10" s="145">
        <v>525760</v>
      </c>
      <c r="P10" s="145"/>
      <c r="Q10" s="164">
        <f t="shared" si="1"/>
        <v>1065760</v>
      </c>
      <c r="R10" s="154"/>
      <c r="S10" s="154"/>
      <c r="T10" s="154">
        <v>700</v>
      </c>
      <c r="U10" s="154">
        <v>10000</v>
      </c>
      <c r="V10" s="113"/>
      <c r="W10" s="113">
        <v>200</v>
      </c>
      <c r="X10" s="113">
        <v>2</v>
      </c>
      <c r="Y10" s="113"/>
      <c r="Z10" s="113"/>
      <c r="AA10" s="113">
        <v>555</v>
      </c>
      <c r="AB10" s="113">
        <v>100</v>
      </c>
      <c r="AC10" s="113"/>
      <c r="AD10" s="113"/>
      <c r="AE10" s="113">
        <v>4</v>
      </c>
      <c r="AF10" s="113">
        <v>7</v>
      </c>
      <c r="AG10" s="155"/>
      <c r="AH10" s="155"/>
      <c r="AI10" s="155"/>
      <c r="AJ10" s="155">
        <v>600000</v>
      </c>
      <c r="AK10" s="115">
        <f t="shared" si="2"/>
        <v>0</v>
      </c>
      <c r="AL10" s="115">
        <f t="shared" si="0"/>
        <v>0</v>
      </c>
      <c r="AM10" s="115">
        <f t="shared" si="0"/>
        <v>388500</v>
      </c>
      <c r="AN10" s="115">
        <f t="shared" si="0"/>
        <v>1000000</v>
      </c>
      <c r="AO10" s="105">
        <f t="shared" si="4"/>
        <v>1388500</v>
      </c>
      <c r="AP10" s="123">
        <f t="shared" si="3"/>
        <v>322740</v>
      </c>
      <c r="AQ10" s="9"/>
      <c r="AR10" s="9"/>
      <c r="AS10" s="9"/>
      <c r="AT10" s="9"/>
      <c r="AU10" s="9"/>
      <c r="AV10" s="9"/>
    </row>
    <row r="11" spans="1:52" ht="85.5">
      <c r="A11" s="829"/>
      <c r="B11" s="843"/>
      <c r="C11" s="843"/>
      <c r="D11" s="159" t="s">
        <v>214</v>
      </c>
      <c r="E11" s="267">
        <v>1</v>
      </c>
      <c r="F11" s="58" t="s">
        <v>215</v>
      </c>
      <c r="G11" s="103" t="s">
        <v>216</v>
      </c>
      <c r="H11" s="235" t="s">
        <v>205</v>
      </c>
      <c r="I11" s="268"/>
      <c r="J11" s="113">
        <v>1</v>
      </c>
      <c r="K11" s="268"/>
      <c r="L11" s="310" t="s">
        <v>206</v>
      </c>
      <c r="M11" s="113"/>
      <c r="N11" s="145"/>
      <c r="O11" s="145"/>
      <c r="P11" s="145"/>
      <c r="Q11" s="164">
        <f t="shared" si="1"/>
        <v>0</v>
      </c>
      <c r="R11" s="154"/>
      <c r="S11" s="154"/>
      <c r="T11" s="62"/>
      <c r="U11" s="154">
        <v>5000</v>
      </c>
      <c r="V11" s="113"/>
      <c r="W11" s="113"/>
      <c r="X11" s="113"/>
      <c r="Y11" s="113"/>
      <c r="Z11" s="113"/>
      <c r="AA11" s="113"/>
      <c r="AB11" s="113"/>
      <c r="AC11" s="113"/>
      <c r="AD11" s="113"/>
      <c r="AE11" s="113">
        <v>0</v>
      </c>
      <c r="AF11" s="113"/>
      <c r="AG11" s="155"/>
      <c r="AH11" s="155"/>
      <c r="AI11" s="155"/>
      <c r="AJ11" s="155"/>
      <c r="AK11" s="115">
        <f>R11*Y11</f>
        <v>0</v>
      </c>
      <c r="AL11" s="115">
        <f>S11*Z11</f>
        <v>0</v>
      </c>
      <c r="AM11" s="115">
        <f>T11*AA11</f>
        <v>0</v>
      </c>
      <c r="AN11" s="115">
        <f>U11*AB11*AF11</f>
        <v>0</v>
      </c>
      <c r="AO11" s="105">
        <f>AK11+AL11+AM11+AN11</f>
        <v>0</v>
      </c>
      <c r="AP11" s="123">
        <f>AO11-Q11</f>
        <v>0</v>
      </c>
    </row>
    <row r="12" spans="1:52" ht="63">
      <c r="A12" s="829"/>
      <c r="B12" s="843"/>
      <c r="C12" s="843"/>
      <c r="D12" s="102" t="s">
        <v>62</v>
      </c>
      <c r="E12" s="102">
        <v>1</v>
      </c>
      <c r="F12" s="102" t="s">
        <v>217</v>
      </c>
      <c r="G12" s="102" t="s">
        <v>218</v>
      </c>
      <c r="H12" s="269" t="s">
        <v>76</v>
      </c>
      <c r="I12" s="113"/>
      <c r="J12" s="113"/>
      <c r="K12" s="270"/>
      <c r="L12" s="270"/>
      <c r="M12" s="113"/>
      <c r="N12" s="145">
        <v>597091</v>
      </c>
      <c r="O12" s="145">
        <v>650000</v>
      </c>
      <c r="P12" s="145"/>
      <c r="Q12" s="164">
        <f t="shared" si="1"/>
        <v>1247091</v>
      </c>
      <c r="R12" s="154"/>
      <c r="S12" s="154"/>
      <c r="T12" s="62">
        <v>0</v>
      </c>
      <c r="U12" s="154">
        <v>15000</v>
      </c>
      <c r="V12" s="113"/>
      <c r="W12" s="113">
        <v>0</v>
      </c>
      <c r="X12" s="113">
        <v>2</v>
      </c>
      <c r="Y12" s="113"/>
      <c r="Z12" s="113"/>
      <c r="AA12" s="113">
        <v>150</v>
      </c>
      <c r="AB12" s="113">
        <v>80</v>
      </c>
      <c r="AC12" s="113">
        <v>50</v>
      </c>
      <c r="AD12" s="113"/>
      <c r="AE12" s="113">
        <v>80</v>
      </c>
      <c r="AF12" s="113">
        <v>4</v>
      </c>
      <c r="AG12" s="155"/>
      <c r="AH12" s="155"/>
      <c r="AI12" s="155"/>
      <c r="AJ12" s="155"/>
      <c r="AK12" s="115">
        <f t="shared" ref="AK12:AM14" si="5">R12*Y12</f>
        <v>0</v>
      </c>
      <c r="AL12" s="115">
        <f t="shared" si="5"/>
        <v>0</v>
      </c>
      <c r="AM12" s="115">
        <f t="shared" si="5"/>
        <v>0</v>
      </c>
      <c r="AN12" s="115">
        <f t="shared" ref="AN12:AN14" si="6">U12*AB12*AF12</f>
        <v>4800000</v>
      </c>
      <c r="AO12" s="105">
        <f t="shared" ref="AO12:AO14" si="7">AK12+AL12+AM12+AN12</f>
        <v>4800000</v>
      </c>
      <c r="AP12" s="123">
        <f t="shared" ref="AP12:AP14" si="8">AO12-Q12</f>
        <v>3552909</v>
      </c>
    </row>
    <row r="13" spans="1:52" ht="90">
      <c r="A13" s="829"/>
      <c r="B13" s="843"/>
      <c r="C13" s="843"/>
      <c r="D13" s="102" t="s">
        <v>219</v>
      </c>
      <c r="E13" s="262">
        <v>1</v>
      </c>
      <c r="F13" s="102" t="s">
        <v>220</v>
      </c>
      <c r="G13" s="102" t="s">
        <v>221</v>
      </c>
      <c r="H13" s="269" t="s">
        <v>76</v>
      </c>
      <c r="I13" s="113"/>
      <c r="J13" s="113"/>
      <c r="K13" s="270"/>
      <c r="L13" s="270"/>
      <c r="M13" s="113"/>
      <c r="N13" s="145">
        <v>540000</v>
      </c>
      <c r="O13" s="145">
        <v>402800</v>
      </c>
      <c r="P13" s="145"/>
      <c r="Q13" s="164">
        <f t="shared" si="1"/>
        <v>942800</v>
      </c>
      <c r="R13" s="154"/>
      <c r="S13" s="154"/>
      <c r="T13" s="62">
        <v>0</v>
      </c>
      <c r="U13" s="154">
        <v>0</v>
      </c>
      <c r="V13" s="113">
        <v>0</v>
      </c>
      <c r="W13" s="113">
        <v>0</v>
      </c>
      <c r="X13" s="113">
        <v>2</v>
      </c>
      <c r="Y13" s="113"/>
      <c r="Z13" s="113"/>
      <c r="AA13" s="113"/>
      <c r="AB13" s="113"/>
      <c r="AC13" s="113"/>
      <c r="AD13" s="113"/>
      <c r="AE13" s="113">
        <v>0</v>
      </c>
      <c r="AF13" s="113">
        <v>0</v>
      </c>
      <c r="AG13" s="155"/>
      <c r="AH13" s="155"/>
      <c r="AI13" s="155"/>
      <c r="AJ13" s="155"/>
      <c r="AK13" s="115">
        <f t="shared" si="5"/>
        <v>0</v>
      </c>
      <c r="AL13" s="115">
        <f t="shared" si="5"/>
        <v>0</v>
      </c>
      <c r="AM13" s="115">
        <f t="shared" si="5"/>
        <v>0</v>
      </c>
      <c r="AN13" s="115">
        <f t="shared" si="6"/>
        <v>0</v>
      </c>
      <c r="AO13" s="105">
        <f t="shared" si="7"/>
        <v>0</v>
      </c>
      <c r="AP13" s="123">
        <f t="shared" si="8"/>
        <v>-942800</v>
      </c>
    </row>
    <row r="14" spans="1:52" ht="63">
      <c r="A14" s="830"/>
      <c r="B14" s="866"/>
      <c r="C14" s="866"/>
      <c r="D14" s="271" t="s">
        <v>222</v>
      </c>
      <c r="E14" s="262">
        <v>1</v>
      </c>
      <c r="F14" s="102" t="s">
        <v>223</v>
      </c>
      <c r="G14" s="262" t="s">
        <v>224</v>
      </c>
      <c r="H14" s="269" t="s">
        <v>76</v>
      </c>
      <c r="I14" s="238"/>
      <c r="J14" s="238"/>
      <c r="K14" s="270"/>
      <c r="L14" s="270"/>
      <c r="M14" s="238"/>
      <c r="N14" s="145">
        <v>540000</v>
      </c>
      <c r="O14" s="145">
        <v>512000</v>
      </c>
      <c r="P14" s="145"/>
      <c r="Q14" s="164">
        <f t="shared" si="1"/>
        <v>1052000</v>
      </c>
      <c r="R14" s="154"/>
      <c r="S14" s="154"/>
      <c r="T14" s="62">
        <v>0</v>
      </c>
      <c r="U14" s="154">
        <v>5000</v>
      </c>
      <c r="V14" s="113">
        <v>0</v>
      </c>
      <c r="W14" s="113">
        <v>0</v>
      </c>
      <c r="X14" s="113">
        <v>0</v>
      </c>
      <c r="Y14" s="113"/>
      <c r="Z14" s="113"/>
      <c r="AA14" s="113">
        <v>100</v>
      </c>
      <c r="AB14" s="113">
        <v>140</v>
      </c>
      <c r="AC14" s="113"/>
      <c r="AD14" s="113"/>
      <c r="AE14" s="113">
        <v>0</v>
      </c>
      <c r="AF14" s="113">
        <v>1</v>
      </c>
      <c r="AG14" s="155"/>
      <c r="AH14" s="155"/>
      <c r="AI14" s="155"/>
      <c r="AJ14" s="155"/>
      <c r="AK14" s="115">
        <f t="shared" si="5"/>
        <v>0</v>
      </c>
      <c r="AL14" s="115">
        <f t="shared" si="5"/>
        <v>0</v>
      </c>
      <c r="AM14" s="115">
        <f t="shared" si="5"/>
        <v>0</v>
      </c>
      <c r="AN14" s="115">
        <f t="shared" si="6"/>
        <v>700000</v>
      </c>
      <c r="AO14" s="105">
        <f t="shared" si="7"/>
        <v>700000</v>
      </c>
      <c r="AP14" s="123">
        <f t="shared" si="8"/>
        <v>-352000</v>
      </c>
    </row>
    <row r="15" spans="1:52" ht="72.75">
      <c r="A15" s="890"/>
      <c r="B15" s="865" t="s">
        <v>225</v>
      </c>
      <c r="C15" s="865">
        <v>36</v>
      </c>
      <c r="D15" s="25" t="s">
        <v>226</v>
      </c>
      <c r="E15" s="113">
        <v>6</v>
      </c>
      <c r="F15" s="231" t="s">
        <v>227</v>
      </c>
      <c r="G15" s="261" t="s">
        <v>228</v>
      </c>
      <c r="H15" s="269" t="s">
        <v>76</v>
      </c>
      <c r="I15" s="113"/>
      <c r="J15" s="113"/>
      <c r="K15" s="113"/>
      <c r="L15" s="113"/>
      <c r="M15" s="113"/>
      <c r="N15" s="272">
        <v>91.8</v>
      </c>
      <c r="O15" s="272">
        <v>654</v>
      </c>
      <c r="P15" s="272">
        <v>0</v>
      </c>
      <c r="Q15" s="273">
        <f t="shared" si="1"/>
        <v>745.8</v>
      </c>
      <c r="R15" s="274">
        <v>10000</v>
      </c>
      <c r="S15" s="154"/>
      <c r="T15" s="275">
        <v>10000</v>
      </c>
      <c r="U15" s="154"/>
      <c r="V15" s="113">
        <v>14786</v>
      </c>
      <c r="W15" s="276">
        <v>3</v>
      </c>
      <c r="X15" s="277">
        <v>3.0999999999999999E-3</v>
      </c>
      <c r="Y15" s="278">
        <v>1.7</v>
      </c>
      <c r="Z15" s="113"/>
      <c r="AA15" s="278">
        <v>85.1</v>
      </c>
      <c r="AB15" s="113"/>
      <c r="AC15" s="113"/>
      <c r="AD15" s="113"/>
      <c r="AE15" s="113"/>
      <c r="AF15" s="113"/>
      <c r="AG15" s="279">
        <v>851</v>
      </c>
      <c r="AH15" s="155"/>
      <c r="AI15" s="155"/>
      <c r="AJ15" s="155"/>
      <c r="AK15" s="280"/>
      <c r="AL15" s="281">
        <v>0</v>
      </c>
      <c r="AM15" s="281">
        <f>T15*AA15</f>
        <v>851000</v>
      </c>
      <c r="AN15" s="115">
        <f t="shared" ref="AL15:AN23" si="9">U15*AB15</f>
        <v>0</v>
      </c>
      <c r="AO15" s="282">
        <f>AK15+AL15+AM15+AN15</f>
        <v>851000</v>
      </c>
      <c r="AP15" s="283">
        <f>AO15-Q15</f>
        <v>850254.2</v>
      </c>
    </row>
    <row r="16" spans="1:52" ht="57">
      <c r="A16" s="888"/>
      <c r="B16" s="843"/>
      <c r="C16" s="843"/>
      <c r="D16" s="102" t="s">
        <v>229</v>
      </c>
      <c r="E16" s="113"/>
      <c r="F16" s="25" t="s">
        <v>227</v>
      </c>
      <c r="G16" s="261" t="s">
        <v>230</v>
      </c>
      <c r="H16" s="144"/>
      <c r="I16" s="113"/>
      <c r="J16" s="113"/>
      <c r="K16" s="113"/>
      <c r="L16" s="113"/>
      <c r="M16" s="113"/>
      <c r="N16" s="272">
        <v>38.5</v>
      </c>
      <c r="O16" s="272">
        <v>365.5</v>
      </c>
      <c r="P16" s="145"/>
      <c r="Q16" s="284">
        <f t="shared" si="1"/>
        <v>404</v>
      </c>
      <c r="R16" s="275">
        <v>6000</v>
      </c>
      <c r="S16" s="154"/>
      <c r="T16" s="275">
        <v>6000</v>
      </c>
      <c r="U16" s="154"/>
      <c r="V16" s="113"/>
      <c r="W16" s="113">
        <v>4</v>
      </c>
      <c r="X16" s="277">
        <v>2.7E-2</v>
      </c>
      <c r="Y16" s="278">
        <v>0.12</v>
      </c>
      <c r="Z16" s="113"/>
      <c r="AA16" s="285">
        <v>31.94</v>
      </c>
      <c r="AB16" s="113"/>
      <c r="AC16" s="113"/>
      <c r="AD16" s="113"/>
      <c r="AE16" s="113"/>
      <c r="AF16" s="113"/>
      <c r="AG16" s="279">
        <v>463.2</v>
      </c>
      <c r="AH16" s="155"/>
      <c r="AI16" s="279">
        <v>463.2</v>
      </c>
      <c r="AJ16" s="279"/>
      <c r="AK16" s="280"/>
      <c r="AL16" s="115">
        <f t="shared" si="9"/>
        <v>0</v>
      </c>
      <c r="AM16" s="281">
        <f>T16*AA16</f>
        <v>191640</v>
      </c>
      <c r="AN16" s="115">
        <f t="shared" si="9"/>
        <v>0</v>
      </c>
      <c r="AO16" s="282">
        <f t="shared" ref="AO16:AO23" si="10">AK16+AL16+AM16+AN16</f>
        <v>191640</v>
      </c>
      <c r="AP16" s="283">
        <f t="shared" ref="AP16:AP23" si="11">AO16-Q16</f>
        <v>191236</v>
      </c>
    </row>
    <row r="17" spans="1:43" ht="74.25">
      <c r="A17" s="888"/>
      <c r="B17" s="843"/>
      <c r="C17" s="843"/>
      <c r="D17" s="262" t="s">
        <v>231</v>
      </c>
      <c r="E17" s="238"/>
      <c r="F17" s="25" t="s">
        <v>227</v>
      </c>
      <c r="G17" s="262" t="s">
        <v>232</v>
      </c>
      <c r="H17" s="286"/>
      <c r="I17" s="238"/>
      <c r="J17" s="238"/>
      <c r="K17" s="238"/>
      <c r="L17" s="238"/>
      <c r="M17" s="238"/>
      <c r="N17" s="287">
        <v>158.1</v>
      </c>
      <c r="O17" s="287">
        <v>895.3</v>
      </c>
      <c r="P17" s="241"/>
      <c r="Q17" s="273">
        <f t="shared" si="1"/>
        <v>1053.3999999999999</v>
      </c>
      <c r="R17" s="288">
        <v>12000</v>
      </c>
      <c r="S17" s="243"/>
      <c r="T17" s="288">
        <v>12000</v>
      </c>
      <c r="U17" s="243"/>
      <c r="V17" s="238"/>
      <c r="W17" s="238">
        <v>17</v>
      </c>
      <c r="X17" s="289">
        <v>0.155</v>
      </c>
      <c r="Y17" s="290">
        <v>16.14</v>
      </c>
      <c r="Z17" s="238"/>
      <c r="AA17" s="290">
        <v>384.4</v>
      </c>
      <c r="AB17" s="238"/>
      <c r="AC17" s="238"/>
      <c r="AD17" s="238"/>
      <c r="AE17" s="238"/>
      <c r="AF17" s="238"/>
      <c r="AG17" s="291">
        <v>916</v>
      </c>
      <c r="AH17" s="217"/>
      <c r="AI17" s="217"/>
      <c r="AJ17" s="217"/>
      <c r="AK17" s="280"/>
      <c r="AL17" s="115">
        <f t="shared" si="9"/>
        <v>0</v>
      </c>
      <c r="AM17" s="281">
        <f>T17*AA17</f>
        <v>4612800</v>
      </c>
      <c r="AN17" s="115">
        <f t="shared" si="9"/>
        <v>0</v>
      </c>
      <c r="AO17" s="105">
        <f t="shared" si="10"/>
        <v>4612800</v>
      </c>
      <c r="AP17" s="283">
        <f>AO17-Q17</f>
        <v>4611746.5999999996</v>
      </c>
    </row>
    <row r="18" spans="1:43" ht="61.5">
      <c r="A18" s="888"/>
      <c r="B18" s="843"/>
      <c r="C18" s="843"/>
      <c r="D18" s="262" t="s">
        <v>233</v>
      </c>
      <c r="E18" s="238"/>
      <c r="F18" s="25"/>
      <c r="G18" s="262"/>
      <c r="H18" s="286"/>
      <c r="I18" s="238"/>
      <c r="J18" s="238"/>
      <c r="K18" s="238"/>
      <c r="L18" s="238"/>
      <c r="M18" s="238"/>
      <c r="N18" s="287">
        <v>80.099999999999994</v>
      </c>
      <c r="O18" s="287">
        <v>1154.0999999999999</v>
      </c>
      <c r="P18" s="241"/>
      <c r="Q18" s="273">
        <f t="shared" si="1"/>
        <v>1234.1999999999998</v>
      </c>
      <c r="R18" s="288">
        <v>12000</v>
      </c>
      <c r="S18" s="243"/>
      <c r="T18" s="288">
        <v>12000</v>
      </c>
      <c r="U18" s="243"/>
      <c r="V18" s="238"/>
      <c r="W18" s="238">
        <v>6</v>
      </c>
      <c r="X18" s="289">
        <v>0.45100000000000001</v>
      </c>
      <c r="Y18" s="290">
        <v>0.38</v>
      </c>
      <c r="Z18" s="238"/>
      <c r="AA18" s="290">
        <v>63</v>
      </c>
      <c r="AB18" s="238"/>
      <c r="AC18" s="238"/>
      <c r="AD18" s="238"/>
      <c r="AE18" s="238"/>
      <c r="AF18" s="238"/>
      <c r="AG18" s="291">
        <v>756</v>
      </c>
      <c r="AH18" s="217"/>
      <c r="AI18" s="217"/>
      <c r="AJ18" s="291">
        <v>756</v>
      </c>
      <c r="AK18" s="280"/>
      <c r="AL18" s="115">
        <f t="shared" si="9"/>
        <v>0</v>
      </c>
      <c r="AM18" s="281">
        <f>T18*AA18</f>
        <v>756000</v>
      </c>
      <c r="AN18" s="115">
        <f t="shared" si="9"/>
        <v>0</v>
      </c>
      <c r="AO18" s="282">
        <f t="shared" si="10"/>
        <v>756000</v>
      </c>
      <c r="AP18" s="283">
        <f t="shared" si="11"/>
        <v>754765.8</v>
      </c>
    </row>
    <row r="19" spans="1:43" ht="63.75">
      <c r="A19" s="888"/>
      <c r="B19" s="843"/>
      <c r="C19" s="843"/>
      <c r="D19" s="262" t="s">
        <v>234</v>
      </c>
      <c r="E19" s="238"/>
      <c r="F19" s="25"/>
      <c r="G19" s="262"/>
      <c r="H19" s="286"/>
      <c r="I19" s="238"/>
      <c r="J19" s="238"/>
      <c r="K19" s="238"/>
      <c r="L19" s="238"/>
      <c r="M19" s="238"/>
      <c r="N19" s="287">
        <v>123.1</v>
      </c>
      <c r="O19" s="287">
        <v>995.5</v>
      </c>
      <c r="P19" s="241"/>
      <c r="Q19" s="273">
        <f t="shared" si="1"/>
        <v>1118.5999999999999</v>
      </c>
      <c r="R19" s="288">
        <v>12000</v>
      </c>
      <c r="S19" s="243"/>
      <c r="T19" s="288">
        <v>12000</v>
      </c>
      <c r="U19" s="243"/>
      <c r="V19" s="238"/>
      <c r="W19" s="238">
        <v>15</v>
      </c>
      <c r="X19" s="289">
        <v>0.10100000000000001</v>
      </c>
      <c r="Y19" s="290">
        <v>17.7</v>
      </c>
      <c r="Z19" s="238"/>
      <c r="AA19" s="290">
        <v>39.383330000000001</v>
      </c>
      <c r="AB19" s="238"/>
      <c r="AC19" s="238"/>
      <c r="AD19" s="238"/>
      <c r="AE19" s="238"/>
      <c r="AF19" s="238"/>
      <c r="AG19" s="291">
        <v>472.6</v>
      </c>
      <c r="AH19" s="217"/>
      <c r="AI19" s="217"/>
      <c r="AJ19" s="291">
        <v>472.6</v>
      </c>
      <c r="AK19" s="280"/>
      <c r="AL19" s="115">
        <f t="shared" si="9"/>
        <v>0</v>
      </c>
      <c r="AM19" s="281">
        <f t="shared" si="9"/>
        <v>472599.96</v>
      </c>
      <c r="AN19" s="115">
        <f t="shared" si="9"/>
        <v>0</v>
      </c>
      <c r="AO19" s="105">
        <f t="shared" si="10"/>
        <v>472599.96</v>
      </c>
      <c r="AP19" s="283">
        <f t="shared" si="11"/>
        <v>471481.36000000004</v>
      </c>
    </row>
    <row r="20" spans="1:43" ht="62.25">
      <c r="A20" s="888"/>
      <c r="B20" s="843"/>
      <c r="C20" s="843"/>
      <c r="D20" s="262" t="s">
        <v>235</v>
      </c>
      <c r="E20" s="238"/>
      <c r="F20" s="25"/>
      <c r="G20" s="262"/>
      <c r="H20" s="286"/>
      <c r="I20" s="238"/>
      <c r="J20" s="238"/>
      <c r="K20" s="238"/>
      <c r="L20" s="238"/>
      <c r="M20" s="238"/>
      <c r="N20" s="287">
        <v>185.1</v>
      </c>
      <c r="O20" s="287">
        <v>554.5</v>
      </c>
      <c r="P20" s="241"/>
      <c r="Q20" s="273">
        <f t="shared" si="1"/>
        <v>739.6</v>
      </c>
      <c r="R20" s="288">
        <v>12000</v>
      </c>
      <c r="S20" s="243"/>
      <c r="T20" s="288">
        <v>12000</v>
      </c>
      <c r="U20" s="243"/>
      <c r="V20" s="238"/>
      <c r="W20" s="238">
        <v>5</v>
      </c>
      <c r="X20" s="289">
        <v>3.4000000000000002E-2</v>
      </c>
      <c r="Y20" s="290">
        <v>58.1</v>
      </c>
      <c r="Z20" s="238"/>
      <c r="AA20" s="290">
        <v>27.5</v>
      </c>
      <c r="AB20" s="238"/>
      <c r="AC20" s="238"/>
      <c r="AD20" s="238"/>
      <c r="AE20" s="238"/>
      <c r="AF20" s="238"/>
      <c r="AG20" s="291">
        <v>330</v>
      </c>
      <c r="AH20" s="217"/>
      <c r="AI20" s="217"/>
      <c r="AJ20" s="291">
        <v>330</v>
      </c>
      <c r="AK20" s="280"/>
      <c r="AL20" s="115">
        <f>S20*Z20</f>
        <v>0</v>
      </c>
      <c r="AM20" s="280">
        <f t="shared" si="9"/>
        <v>330000</v>
      </c>
      <c r="AN20" s="115">
        <f t="shared" si="9"/>
        <v>0</v>
      </c>
      <c r="AO20" s="105">
        <f t="shared" si="10"/>
        <v>330000</v>
      </c>
      <c r="AP20" s="283">
        <f t="shared" si="11"/>
        <v>329260.40000000002</v>
      </c>
    </row>
    <row r="21" spans="1:43" ht="76.5">
      <c r="A21" s="888"/>
      <c r="B21" s="843"/>
      <c r="C21" s="843"/>
      <c r="D21" s="262" t="s">
        <v>236</v>
      </c>
      <c r="E21" s="238"/>
      <c r="F21" s="25" t="s">
        <v>227</v>
      </c>
      <c r="G21" s="292" t="s">
        <v>237</v>
      </c>
      <c r="H21" s="286"/>
      <c r="I21" s="238"/>
      <c r="J21" s="238"/>
      <c r="K21" s="238"/>
      <c r="L21" s="238"/>
      <c r="M21" s="238"/>
      <c r="N21" s="287">
        <v>475.3</v>
      </c>
      <c r="O21" s="287">
        <v>1090</v>
      </c>
      <c r="P21" s="241"/>
      <c r="Q21" s="293">
        <f t="shared" si="1"/>
        <v>1565.3</v>
      </c>
      <c r="R21" s="288">
        <v>6000</v>
      </c>
      <c r="S21" s="243"/>
      <c r="T21" s="288">
        <v>6000</v>
      </c>
      <c r="U21" s="243"/>
      <c r="V21" s="238"/>
      <c r="W21" s="238">
        <v>8</v>
      </c>
      <c r="X21" s="289">
        <v>0.1</v>
      </c>
      <c r="Y21" s="290">
        <v>0</v>
      </c>
      <c r="Z21" s="238"/>
      <c r="AA21" s="290">
        <v>183.9</v>
      </c>
      <c r="AB21" s="238"/>
      <c r="AC21" s="238"/>
      <c r="AD21" s="238"/>
      <c r="AE21" s="238"/>
      <c r="AF21" s="238"/>
      <c r="AG21" s="291">
        <v>1103.4000000000001</v>
      </c>
      <c r="AH21" s="217"/>
      <c r="AI21" s="291">
        <v>1103.4000000000001</v>
      </c>
      <c r="AJ21" s="217"/>
      <c r="AK21" s="280"/>
      <c r="AL21" s="115">
        <f t="shared" si="9"/>
        <v>0</v>
      </c>
      <c r="AM21" s="281">
        <f t="shared" si="9"/>
        <v>1103400</v>
      </c>
      <c r="AN21" s="115">
        <f t="shared" si="9"/>
        <v>0</v>
      </c>
      <c r="AO21" s="105">
        <f t="shared" si="10"/>
        <v>1103400</v>
      </c>
      <c r="AP21" s="123">
        <f t="shared" si="11"/>
        <v>1101834.7</v>
      </c>
    </row>
    <row r="22" spans="1:43" ht="76.5">
      <c r="A22" s="888"/>
      <c r="B22" s="843"/>
      <c r="C22" s="843"/>
      <c r="D22" s="262" t="s">
        <v>236</v>
      </c>
      <c r="E22" s="238"/>
      <c r="F22" s="25" t="s">
        <v>227</v>
      </c>
      <c r="G22" s="292" t="s">
        <v>237</v>
      </c>
      <c r="H22" s="286"/>
      <c r="I22" s="238"/>
      <c r="J22" s="238"/>
      <c r="K22" s="238"/>
      <c r="L22" s="238"/>
      <c r="M22" s="238"/>
      <c r="N22" s="287">
        <v>28.5</v>
      </c>
      <c r="O22" s="294">
        <v>51.2</v>
      </c>
      <c r="P22" s="241"/>
      <c r="Q22" s="293">
        <f t="shared" si="1"/>
        <v>79.7</v>
      </c>
      <c r="R22" s="288">
        <v>6000</v>
      </c>
      <c r="S22" s="243"/>
      <c r="T22" s="288">
        <v>6000</v>
      </c>
      <c r="U22" s="243"/>
      <c r="V22" s="238"/>
      <c r="W22" s="238">
        <v>6</v>
      </c>
      <c r="X22" s="295">
        <v>5.0000000000000001E-3</v>
      </c>
      <c r="Y22" s="290">
        <v>0</v>
      </c>
      <c r="Z22" s="238"/>
      <c r="AA22" s="290">
        <v>50.66666</v>
      </c>
      <c r="AB22" s="238"/>
      <c r="AC22" s="238"/>
      <c r="AD22" s="238"/>
      <c r="AE22" s="238"/>
      <c r="AF22" s="238"/>
      <c r="AG22" s="291">
        <v>304</v>
      </c>
      <c r="AH22" s="217"/>
      <c r="AI22" s="291">
        <v>304</v>
      </c>
      <c r="AJ22" s="217"/>
      <c r="AK22" s="280"/>
      <c r="AL22" s="115">
        <f t="shared" si="9"/>
        <v>0</v>
      </c>
      <c r="AM22" s="281">
        <f t="shared" si="9"/>
        <v>303999.96000000002</v>
      </c>
      <c r="AN22" s="115">
        <f t="shared" si="9"/>
        <v>0</v>
      </c>
      <c r="AO22" s="105">
        <f t="shared" si="10"/>
        <v>303999.96000000002</v>
      </c>
      <c r="AP22" s="123">
        <f t="shared" si="11"/>
        <v>303920.26</v>
      </c>
    </row>
    <row r="23" spans="1:43" ht="40.5">
      <c r="A23" s="893"/>
      <c r="B23" s="866"/>
      <c r="C23" s="866"/>
      <c r="D23" s="296"/>
      <c r="E23" s="238"/>
      <c r="F23" s="25" t="s">
        <v>227</v>
      </c>
      <c r="G23" s="238"/>
      <c r="H23" s="286"/>
      <c r="I23" s="238"/>
      <c r="J23" s="238"/>
      <c r="K23" s="238"/>
      <c r="L23" s="238"/>
      <c r="M23" s="238"/>
      <c r="N23" s="294"/>
      <c r="O23" s="294"/>
      <c r="P23" s="241"/>
      <c r="Q23" s="242">
        <f t="shared" si="1"/>
        <v>0</v>
      </c>
      <c r="R23" s="243"/>
      <c r="S23" s="243"/>
      <c r="T23" s="243"/>
      <c r="U23" s="243"/>
      <c r="V23" s="238"/>
      <c r="W23" s="238"/>
      <c r="X23" s="238"/>
      <c r="Y23" s="238"/>
      <c r="Z23" s="238"/>
      <c r="AA23" s="238"/>
      <c r="AB23" s="238"/>
      <c r="AC23" s="238"/>
      <c r="AD23" s="238"/>
      <c r="AE23" s="238"/>
      <c r="AF23" s="238"/>
      <c r="AG23" s="217"/>
      <c r="AH23" s="217"/>
      <c r="AI23" s="217"/>
      <c r="AJ23" s="217"/>
      <c r="AK23" s="244">
        <f t="shared" ref="AK23" si="12">R23*Y23</f>
        <v>0</v>
      </c>
      <c r="AL23" s="244">
        <f t="shared" si="9"/>
        <v>0</v>
      </c>
      <c r="AM23" s="244">
        <f t="shared" si="9"/>
        <v>0</v>
      </c>
      <c r="AN23" s="244">
        <f t="shared" si="9"/>
        <v>0</v>
      </c>
      <c r="AO23" s="167">
        <f t="shared" si="10"/>
        <v>0</v>
      </c>
      <c r="AP23" s="182">
        <f t="shared" si="11"/>
        <v>0</v>
      </c>
    </row>
    <row r="24" spans="1:43" ht="14.25">
      <c r="A24" s="297"/>
      <c r="B24" s="184" t="s">
        <v>238</v>
      </c>
      <c r="C24" s="201">
        <v>19</v>
      </c>
      <c r="D24" s="296"/>
      <c r="E24" s="238">
        <v>0</v>
      </c>
      <c r="F24" s="25"/>
      <c r="G24" s="238"/>
      <c r="H24" s="286"/>
      <c r="I24" s="238"/>
      <c r="J24" s="238"/>
      <c r="K24" s="238"/>
      <c r="L24" s="238"/>
      <c r="M24" s="238"/>
      <c r="N24" s="294">
        <v>0</v>
      </c>
      <c r="O24" s="294">
        <v>0</v>
      </c>
      <c r="P24" s="241">
        <v>0</v>
      </c>
      <c r="Q24" s="294">
        <v>0</v>
      </c>
      <c r="R24" s="243">
        <v>0</v>
      </c>
      <c r="S24" s="243">
        <v>0</v>
      </c>
      <c r="T24" s="243">
        <v>0</v>
      </c>
      <c r="U24" s="243">
        <v>0</v>
      </c>
      <c r="V24" s="238">
        <v>89207</v>
      </c>
      <c r="W24" s="238">
        <v>0</v>
      </c>
      <c r="X24" s="238">
        <v>0</v>
      </c>
      <c r="Y24" s="238">
        <v>0</v>
      </c>
      <c r="Z24" s="238">
        <v>0</v>
      </c>
      <c r="AA24" s="238">
        <v>0</v>
      </c>
      <c r="AB24" s="238">
        <v>0</v>
      </c>
      <c r="AC24" s="238">
        <v>0</v>
      </c>
      <c r="AD24" s="238">
        <v>0</v>
      </c>
      <c r="AE24" s="238">
        <v>0</v>
      </c>
      <c r="AF24" s="238">
        <v>0</v>
      </c>
      <c r="AG24" s="217">
        <v>0</v>
      </c>
      <c r="AH24" s="217">
        <v>0</v>
      </c>
      <c r="AI24" s="217">
        <v>0</v>
      </c>
      <c r="AJ24" s="217">
        <v>0</v>
      </c>
      <c r="AK24" s="244">
        <v>0</v>
      </c>
      <c r="AL24" s="244">
        <v>0</v>
      </c>
      <c r="AM24" s="244">
        <v>0</v>
      </c>
      <c r="AN24" s="244">
        <v>0</v>
      </c>
      <c r="AO24" s="167">
        <v>0</v>
      </c>
      <c r="AP24" s="168">
        <v>0</v>
      </c>
      <c r="AQ24" s="298"/>
    </row>
    <row r="25" spans="1:43" ht="57">
      <c r="A25" s="828"/>
      <c r="B25" s="867" t="s">
        <v>239</v>
      </c>
      <c r="C25" s="867">
        <v>12</v>
      </c>
      <c r="D25" s="114" t="s">
        <v>240</v>
      </c>
      <c r="E25" s="103">
        <v>1</v>
      </c>
      <c r="F25" s="114" t="s">
        <v>241</v>
      </c>
      <c r="G25" s="114" t="s">
        <v>242</v>
      </c>
      <c r="H25" s="235" t="s">
        <v>243</v>
      </c>
      <c r="I25" s="114"/>
      <c r="J25" s="114"/>
      <c r="K25" s="114"/>
      <c r="L25" s="114"/>
      <c r="M25" s="114" t="s">
        <v>244</v>
      </c>
      <c r="N25" s="236">
        <v>178000</v>
      </c>
      <c r="O25" s="236">
        <v>200000</v>
      </c>
      <c r="P25" s="236">
        <v>0</v>
      </c>
      <c r="Q25" s="242">
        <v>378000</v>
      </c>
      <c r="R25" s="229">
        <v>0</v>
      </c>
      <c r="S25" s="229">
        <v>0</v>
      </c>
      <c r="T25" s="229">
        <v>0</v>
      </c>
      <c r="U25" s="229">
        <v>0</v>
      </c>
      <c r="V25" s="114">
        <v>44103</v>
      </c>
      <c r="W25" s="114">
        <v>44103</v>
      </c>
      <c r="X25" s="114">
        <v>100</v>
      </c>
      <c r="Y25" s="114"/>
      <c r="Z25" s="114"/>
      <c r="AA25" s="114"/>
      <c r="AB25" s="114"/>
      <c r="AC25" s="114"/>
      <c r="AD25" s="114"/>
      <c r="AE25" s="114"/>
      <c r="AF25" s="114"/>
      <c r="AG25" s="237">
        <v>0</v>
      </c>
      <c r="AH25" s="237">
        <v>0</v>
      </c>
      <c r="AI25" s="237">
        <v>0</v>
      </c>
      <c r="AJ25" s="237">
        <v>0</v>
      </c>
      <c r="AK25" s="299">
        <v>0</v>
      </c>
      <c r="AL25" s="299">
        <v>0</v>
      </c>
      <c r="AM25" s="299">
        <v>0</v>
      </c>
      <c r="AN25" s="299">
        <v>0</v>
      </c>
      <c r="AO25" s="105">
        <v>0</v>
      </c>
      <c r="AP25" s="123">
        <v>0</v>
      </c>
    </row>
    <row r="26" spans="1:43" ht="57">
      <c r="A26" s="829"/>
      <c r="B26" s="838"/>
      <c r="C26" s="838"/>
      <c r="D26" s="114" t="s">
        <v>245</v>
      </c>
      <c r="E26" s="58">
        <v>1</v>
      </c>
      <c r="F26" s="113" t="s">
        <v>246</v>
      </c>
      <c r="G26" s="114" t="s">
        <v>247</v>
      </c>
      <c r="H26" s="235" t="s">
        <v>243</v>
      </c>
      <c r="I26" s="113"/>
      <c r="J26" s="113"/>
      <c r="K26" s="113"/>
      <c r="L26" s="113"/>
      <c r="M26" s="114" t="s">
        <v>244</v>
      </c>
      <c r="N26" s="145"/>
      <c r="O26" s="145">
        <v>0</v>
      </c>
      <c r="P26" s="145"/>
      <c r="Q26" s="242">
        <v>0</v>
      </c>
      <c r="R26" s="154"/>
      <c r="S26" s="154"/>
      <c r="T26" s="154"/>
      <c r="U26" s="154"/>
      <c r="V26" s="114"/>
      <c r="W26" s="114"/>
      <c r="X26" s="114"/>
      <c r="Y26" s="113"/>
      <c r="Z26" s="113"/>
      <c r="AA26" s="113"/>
      <c r="AB26" s="113"/>
      <c r="AC26" s="113"/>
      <c r="AD26" s="113"/>
      <c r="AE26" s="113"/>
      <c r="AF26" s="113"/>
      <c r="AG26" s="155"/>
      <c r="AH26" s="155"/>
      <c r="AI26" s="155"/>
      <c r="AJ26" s="155"/>
      <c r="AK26" s="115">
        <v>0</v>
      </c>
      <c r="AL26" s="115">
        <v>0</v>
      </c>
      <c r="AM26" s="115">
        <v>0</v>
      </c>
      <c r="AN26" s="115">
        <v>0</v>
      </c>
      <c r="AO26" s="105">
        <v>0</v>
      </c>
      <c r="AP26" s="123">
        <v>0</v>
      </c>
    </row>
    <row r="27" spans="1:43" ht="72" thickBot="1">
      <c r="A27" s="829"/>
      <c r="B27" s="838"/>
      <c r="C27" s="838"/>
      <c r="D27" s="239" t="s">
        <v>248</v>
      </c>
      <c r="E27" s="174">
        <v>2</v>
      </c>
      <c r="F27" s="238" t="s">
        <v>246</v>
      </c>
      <c r="G27" s="239"/>
      <c r="H27" s="235" t="s">
        <v>243</v>
      </c>
      <c r="I27" s="238"/>
      <c r="J27" s="238"/>
      <c r="K27" s="238"/>
      <c r="L27" s="238"/>
      <c r="M27" s="114" t="s">
        <v>244</v>
      </c>
      <c r="N27" s="241">
        <v>178000</v>
      </c>
      <c r="O27" s="241">
        <v>90000</v>
      </c>
      <c r="P27" s="241"/>
      <c r="Q27" s="242">
        <v>268000</v>
      </c>
      <c r="R27" s="243"/>
      <c r="S27" s="243"/>
      <c r="T27" s="243"/>
      <c r="U27" s="243"/>
      <c r="V27" s="114"/>
      <c r="W27" s="114"/>
      <c r="X27" s="114"/>
      <c r="Y27" s="238"/>
      <c r="Z27" s="238"/>
      <c r="AA27" s="238"/>
      <c r="AB27" s="238"/>
      <c r="AC27" s="238"/>
      <c r="AD27" s="238"/>
      <c r="AE27" s="238"/>
      <c r="AF27" s="238"/>
      <c r="AG27" s="217"/>
      <c r="AH27" s="217"/>
      <c r="AI27" s="217"/>
      <c r="AJ27" s="217"/>
      <c r="AK27" s="244">
        <v>0</v>
      </c>
      <c r="AL27" s="244">
        <v>0</v>
      </c>
      <c r="AM27" s="244">
        <v>0</v>
      </c>
      <c r="AN27" s="244">
        <v>0</v>
      </c>
      <c r="AO27" s="167">
        <v>0</v>
      </c>
      <c r="AP27" s="182">
        <v>0</v>
      </c>
    </row>
    <row r="28" spans="1:43" ht="84" customHeight="1" thickBot="1">
      <c r="A28" s="830"/>
      <c r="B28" s="868"/>
      <c r="C28" s="839"/>
      <c r="D28" s="239" t="s">
        <v>249</v>
      </c>
      <c r="E28" s="300">
        <v>1</v>
      </c>
      <c r="F28" s="47" t="s">
        <v>250</v>
      </c>
      <c r="G28" s="48" t="s">
        <v>251</v>
      </c>
      <c r="H28" s="235" t="s">
        <v>243</v>
      </c>
      <c r="I28" s="47"/>
      <c r="J28" s="47"/>
      <c r="K28" s="47"/>
      <c r="L28" s="47"/>
      <c r="M28" s="114" t="s">
        <v>244</v>
      </c>
      <c r="N28" s="145"/>
      <c r="O28" s="145"/>
      <c r="P28" s="145">
        <v>0</v>
      </c>
      <c r="Q28" s="50"/>
      <c r="R28" s="51"/>
      <c r="S28" s="51"/>
      <c r="T28" s="51"/>
      <c r="U28" s="51"/>
      <c r="V28" s="114"/>
      <c r="W28" s="114"/>
      <c r="X28" s="114"/>
      <c r="Y28" s="47"/>
      <c r="Z28" s="47"/>
      <c r="AA28" s="47"/>
      <c r="AB28" s="47"/>
      <c r="AC28" s="47"/>
      <c r="AD28" s="47"/>
      <c r="AE28" s="47"/>
      <c r="AF28" s="47"/>
      <c r="AG28" s="22"/>
      <c r="AH28" s="22"/>
      <c r="AI28" s="22"/>
      <c r="AJ28" s="22"/>
      <c r="AK28" s="52"/>
      <c r="AL28" s="52"/>
      <c r="AM28" s="52"/>
      <c r="AN28" s="52"/>
      <c r="AO28" s="53"/>
      <c r="AP28" s="54"/>
    </row>
    <row r="29" spans="1:43" s="309" customFormat="1" ht="44.25" customHeight="1">
      <c r="A29" s="307"/>
      <c r="B29" s="308" t="s">
        <v>45</v>
      </c>
      <c r="C29" s="308">
        <f>SUM(C7:C28)</f>
        <v>86</v>
      </c>
      <c r="D29" s="308">
        <f t="shared" ref="D29:AP29" si="13">SUM(D7:D28)</f>
        <v>0</v>
      </c>
      <c r="E29" s="308">
        <f t="shared" si="13"/>
        <v>19</v>
      </c>
      <c r="F29" s="308">
        <f t="shared" si="13"/>
        <v>43789</v>
      </c>
      <c r="G29" s="308">
        <f t="shared" si="13"/>
        <v>0</v>
      </c>
      <c r="H29" s="308">
        <f t="shared" si="13"/>
        <v>0</v>
      </c>
      <c r="I29" s="308">
        <f t="shared" si="13"/>
        <v>0</v>
      </c>
      <c r="J29" s="308">
        <f t="shared" si="13"/>
        <v>5</v>
      </c>
      <c r="K29" s="308">
        <f t="shared" si="13"/>
        <v>0</v>
      </c>
      <c r="L29" s="308">
        <f t="shared" si="13"/>
        <v>0</v>
      </c>
      <c r="M29" s="308">
        <f t="shared" si="13"/>
        <v>0</v>
      </c>
      <c r="N29" s="308">
        <f t="shared" si="13"/>
        <v>3319271.5</v>
      </c>
      <c r="O29" s="308">
        <f t="shared" si="13"/>
        <v>3361320.1</v>
      </c>
      <c r="P29" s="308">
        <f t="shared" si="13"/>
        <v>395000</v>
      </c>
      <c r="Q29" s="308">
        <f t="shared" si="13"/>
        <v>7075591.5999999996</v>
      </c>
      <c r="R29" s="308">
        <f t="shared" si="13"/>
        <v>76000</v>
      </c>
      <c r="S29" s="308">
        <f t="shared" si="13"/>
        <v>30000</v>
      </c>
      <c r="T29" s="308">
        <f t="shared" si="13"/>
        <v>91700</v>
      </c>
      <c r="U29" s="308">
        <f t="shared" si="13"/>
        <v>75000</v>
      </c>
      <c r="V29" s="308">
        <f t="shared" si="13"/>
        <v>160089</v>
      </c>
      <c r="W29" s="308">
        <f t="shared" si="13"/>
        <v>44567</v>
      </c>
      <c r="X29" s="308">
        <f t="shared" si="13"/>
        <v>108.87610000000001</v>
      </c>
      <c r="Y29" s="308">
        <f t="shared" si="13"/>
        <v>94.14</v>
      </c>
      <c r="Z29" s="308">
        <f t="shared" si="13"/>
        <v>100</v>
      </c>
      <c r="AA29" s="308">
        <f t="shared" si="13"/>
        <v>1800.8899900000004</v>
      </c>
      <c r="AB29" s="308">
        <f t="shared" si="13"/>
        <v>405</v>
      </c>
      <c r="AC29" s="308">
        <f t="shared" si="13"/>
        <v>50</v>
      </c>
      <c r="AD29" s="308">
        <f t="shared" si="13"/>
        <v>12</v>
      </c>
      <c r="AE29" s="308">
        <f t="shared" si="13"/>
        <v>89</v>
      </c>
      <c r="AF29" s="308">
        <f t="shared" si="13"/>
        <v>42</v>
      </c>
      <c r="AG29" s="308">
        <f t="shared" si="13"/>
        <v>5196.2</v>
      </c>
      <c r="AH29" s="308">
        <f t="shared" si="13"/>
        <v>0</v>
      </c>
      <c r="AI29" s="308">
        <f t="shared" si="13"/>
        <v>1870.6000000000001</v>
      </c>
      <c r="AJ29" s="308">
        <f t="shared" si="13"/>
        <v>1551558.6</v>
      </c>
      <c r="AK29" s="308">
        <f t="shared" si="13"/>
        <v>0</v>
      </c>
      <c r="AL29" s="308">
        <f t="shared" si="13"/>
        <v>1500000</v>
      </c>
      <c r="AM29" s="308">
        <f t="shared" si="13"/>
        <v>10209939.920000002</v>
      </c>
      <c r="AN29" s="308">
        <f t="shared" si="13"/>
        <v>7775000</v>
      </c>
      <c r="AO29" s="308">
        <f t="shared" si="13"/>
        <v>19484939.920000002</v>
      </c>
      <c r="AP29" s="308">
        <f t="shared" si="13"/>
        <v>13055348.32</v>
      </c>
    </row>
    <row r="30" spans="1:43" ht="63.75" customHeight="1">
      <c r="B30" s="892" t="s">
        <v>13</v>
      </c>
      <c r="C30" s="892"/>
      <c r="D30" s="892"/>
      <c r="E30" s="892"/>
      <c r="F30" s="892"/>
      <c r="G30" s="892"/>
      <c r="H30" s="892"/>
      <c r="I30" s="892"/>
      <c r="J30" s="892"/>
      <c r="K30" s="892"/>
      <c r="L30" s="892"/>
      <c r="M30" s="892"/>
      <c r="N30" s="892"/>
      <c r="O30" s="892"/>
      <c r="P30" s="892"/>
      <c r="Q30" s="892"/>
      <c r="R30" s="892"/>
      <c r="S30" s="892"/>
      <c r="T30" s="892"/>
      <c r="U30" s="892"/>
      <c r="V30" s="892"/>
      <c r="W30" s="892"/>
      <c r="X30" s="892"/>
      <c r="Y30" s="892"/>
      <c r="Z30" s="892"/>
      <c r="AA30" s="892"/>
      <c r="AB30" s="892"/>
      <c r="AC30" s="892"/>
      <c r="AD30" s="892"/>
      <c r="AE30" s="892"/>
      <c r="AF30" s="892"/>
      <c r="AG30" s="301"/>
      <c r="AH30" s="301"/>
      <c r="AI30" s="301"/>
      <c r="AJ30" s="301"/>
      <c r="AK30" s="301"/>
      <c r="AL30" s="301"/>
      <c r="AM30" s="301"/>
      <c r="AN30" s="301"/>
      <c r="AO30" s="302"/>
      <c r="AP30" s="302"/>
    </row>
    <row r="31" spans="1:43" ht="14.25">
      <c r="A31" s="301"/>
      <c r="B31" s="303"/>
      <c r="C31" s="303"/>
      <c r="D31" s="303"/>
      <c r="E31" s="303"/>
      <c r="F31" s="303"/>
      <c r="G31" s="303"/>
      <c r="H31" s="304"/>
      <c r="I31" s="303"/>
      <c r="J31" s="303"/>
      <c r="K31" s="303"/>
      <c r="L31" s="303"/>
      <c r="M31" s="303"/>
      <c r="N31" s="301"/>
      <c r="O31" s="301"/>
      <c r="P31" s="301"/>
      <c r="Q31" s="301"/>
      <c r="R31" s="301"/>
      <c r="S31" s="301"/>
      <c r="T31" s="301"/>
      <c r="U31" s="301"/>
      <c r="V31" s="303"/>
      <c r="W31" s="303"/>
      <c r="X31" s="303"/>
      <c r="Y31" s="303"/>
      <c r="Z31" s="303"/>
      <c r="AA31" s="303"/>
      <c r="AB31" s="303"/>
      <c r="AC31" s="303"/>
      <c r="AD31" s="303"/>
      <c r="AE31" s="303"/>
      <c r="AF31" s="303"/>
      <c r="AG31" s="301"/>
      <c r="AH31" s="301"/>
      <c r="AI31" s="301"/>
      <c r="AJ31" s="301"/>
      <c r="AK31" s="301"/>
      <c r="AL31" s="301"/>
      <c r="AM31" s="301"/>
      <c r="AN31" s="301"/>
      <c r="AO31" s="302"/>
      <c r="AP31" s="302"/>
    </row>
    <row r="32" spans="1:43" ht="14.25">
      <c r="A32" s="301"/>
      <c r="B32" s="303"/>
      <c r="C32" s="303"/>
      <c r="D32" s="303"/>
      <c r="E32" s="303"/>
      <c r="F32" s="303"/>
      <c r="G32" s="303"/>
      <c r="H32" s="304"/>
      <c r="I32" s="303"/>
      <c r="J32" s="303"/>
      <c r="K32" s="303"/>
      <c r="L32" s="303"/>
      <c r="M32" s="303"/>
      <c r="N32" s="301"/>
      <c r="O32" s="301"/>
      <c r="P32" s="301"/>
      <c r="Q32" s="301"/>
      <c r="R32" s="301"/>
      <c r="S32" s="301"/>
      <c r="T32" s="301"/>
      <c r="U32" s="301"/>
      <c r="V32" s="303"/>
      <c r="W32" s="303"/>
      <c r="X32" s="303"/>
      <c r="Y32" s="303"/>
      <c r="Z32" s="303"/>
      <c r="AA32" s="303"/>
      <c r="AB32" s="303"/>
      <c r="AC32" s="303"/>
      <c r="AD32" s="303"/>
      <c r="AE32" s="303"/>
      <c r="AF32" s="303"/>
      <c r="AG32" s="301"/>
      <c r="AH32" s="301"/>
      <c r="AI32" s="301"/>
      <c r="AJ32" s="301"/>
      <c r="AK32" s="301"/>
      <c r="AL32" s="301"/>
      <c r="AM32" s="301"/>
      <c r="AN32" s="301"/>
      <c r="AO32" s="302"/>
      <c r="AP32" s="302"/>
    </row>
    <row r="33" spans="1:42">
      <c r="A33" s="303"/>
      <c r="B33" s="303"/>
      <c r="C33" s="303"/>
      <c r="D33" s="303"/>
      <c r="E33" s="303"/>
      <c r="F33" s="303"/>
      <c r="G33" s="303"/>
      <c r="H33" s="303"/>
      <c r="I33" s="303"/>
      <c r="J33" s="303"/>
      <c r="K33" s="303"/>
      <c r="L33" s="303"/>
      <c r="M33" s="303"/>
      <c r="N33" s="303"/>
      <c r="O33" s="303"/>
      <c r="P33" s="303"/>
      <c r="Q33" s="303"/>
      <c r="R33" s="303"/>
      <c r="S33" s="303"/>
      <c r="T33" s="303"/>
      <c r="U33" s="303"/>
      <c r="V33" s="303"/>
      <c r="W33" s="303"/>
      <c r="X33" s="303"/>
      <c r="Y33" s="303"/>
      <c r="Z33" s="303"/>
      <c r="AA33" s="303"/>
      <c r="AB33" s="303"/>
      <c r="AC33" s="303"/>
      <c r="AD33" s="303"/>
      <c r="AE33" s="303"/>
      <c r="AF33" s="303"/>
      <c r="AG33" s="303"/>
      <c r="AH33" s="303"/>
      <c r="AI33" s="303"/>
      <c r="AJ33" s="303"/>
      <c r="AK33" s="303"/>
      <c r="AL33" s="303"/>
      <c r="AM33" s="303"/>
      <c r="AN33" s="303"/>
      <c r="AO33" s="303"/>
      <c r="AP33" s="303"/>
    </row>
    <row r="34" spans="1:42" ht="30.75" customHeight="1">
      <c r="A34" s="303"/>
      <c r="B34" s="303"/>
      <c r="C34" s="303"/>
      <c r="D34" s="303"/>
      <c r="E34" s="303"/>
      <c r="F34" s="303"/>
      <c r="G34" s="303"/>
      <c r="H34" s="303"/>
      <c r="I34" s="303"/>
      <c r="J34" s="303"/>
      <c r="K34" s="303"/>
      <c r="L34" s="303"/>
      <c r="M34" s="303"/>
      <c r="N34" s="303"/>
      <c r="O34" s="303"/>
      <c r="P34" s="303"/>
      <c r="Q34" s="303"/>
      <c r="R34" s="303"/>
      <c r="S34" s="303"/>
      <c r="T34" s="303"/>
      <c r="U34" s="303"/>
      <c r="V34" s="303"/>
      <c r="W34" s="303"/>
      <c r="X34" s="303"/>
      <c r="Y34" s="303"/>
      <c r="Z34" s="303"/>
      <c r="AA34" s="303"/>
      <c r="AB34" s="303"/>
      <c r="AC34" s="303"/>
      <c r="AD34" s="303"/>
      <c r="AE34" s="303"/>
      <c r="AF34" s="303"/>
      <c r="AG34" s="303"/>
      <c r="AH34" s="303"/>
      <c r="AI34" s="303"/>
      <c r="AJ34" s="303"/>
      <c r="AK34" s="303"/>
      <c r="AL34" s="303"/>
      <c r="AM34" s="303"/>
      <c r="AN34" s="303"/>
      <c r="AO34" s="303"/>
      <c r="AP34" s="303"/>
    </row>
    <row r="35" spans="1:42" ht="14.25">
      <c r="H35" s="304"/>
      <c r="AG35" s="1"/>
      <c r="AH35" s="1"/>
      <c r="AI35" s="1"/>
      <c r="AJ35" s="1"/>
    </row>
    <row r="36" spans="1:42" ht="14.25">
      <c r="H36" s="304"/>
      <c r="AG36" s="1"/>
      <c r="AH36" s="1"/>
      <c r="AI36" s="1"/>
      <c r="AJ36" s="1"/>
    </row>
    <row r="37" spans="1:42" ht="14.25">
      <c r="H37" s="304"/>
      <c r="AG37" s="1"/>
      <c r="AH37" s="1"/>
      <c r="AI37" s="1"/>
      <c r="AJ37" s="1"/>
    </row>
    <row r="38" spans="1:42" ht="14.25">
      <c r="H38" s="304"/>
      <c r="AG38" s="1"/>
      <c r="AH38" s="1"/>
      <c r="AI38" s="1"/>
      <c r="AJ38" s="1"/>
    </row>
    <row r="39" spans="1:42" ht="14.25">
      <c r="H39" s="304"/>
      <c r="AG39" s="1"/>
      <c r="AH39" s="1"/>
      <c r="AI39" s="1"/>
      <c r="AJ39" s="1"/>
    </row>
    <row r="40" spans="1:42" ht="14.25">
      <c r="H40" s="304"/>
      <c r="AG40" s="1"/>
      <c r="AH40" s="1"/>
      <c r="AI40" s="1"/>
      <c r="AJ40" s="1"/>
    </row>
    <row r="41" spans="1:42" ht="14.25">
      <c r="H41" s="304"/>
      <c r="AG41" s="1"/>
      <c r="AH41" s="1"/>
      <c r="AI41" s="1"/>
      <c r="AJ41" s="1"/>
    </row>
    <row r="42" spans="1:42" ht="14.25">
      <c r="H42" s="304"/>
      <c r="AG42" s="1"/>
      <c r="AH42" s="1"/>
      <c r="AI42" s="1"/>
      <c r="AJ42" s="1"/>
    </row>
    <row r="43" spans="1:42" ht="14.25">
      <c r="H43" s="304"/>
      <c r="AG43" s="1"/>
      <c r="AH43" s="1"/>
      <c r="AI43" s="1"/>
      <c r="AJ43" s="1"/>
    </row>
    <row r="44" spans="1:42" ht="14.25">
      <c r="H44" s="304"/>
      <c r="AG44" s="1"/>
      <c r="AH44" s="1"/>
      <c r="AI44" s="1"/>
      <c r="AJ44" s="1"/>
    </row>
    <row r="45" spans="1:42" ht="14.25">
      <c r="H45" s="304"/>
      <c r="AG45" s="1"/>
      <c r="AH45" s="1"/>
      <c r="AI45" s="1"/>
      <c r="AJ45" s="1"/>
    </row>
    <row r="46" spans="1:42" ht="14.25">
      <c r="H46" s="304"/>
      <c r="AG46" s="1"/>
      <c r="AH46" s="1"/>
      <c r="AI46" s="1"/>
      <c r="AJ46" s="1"/>
    </row>
    <row r="47" spans="1:42">
      <c r="AG47" s="1"/>
      <c r="AH47" s="1"/>
      <c r="AI47" s="1"/>
      <c r="AJ47" s="1"/>
    </row>
    <row r="48" spans="1:42">
      <c r="AG48" s="1"/>
      <c r="AH48" s="1"/>
      <c r="AI48" s="1"/>
      <c r="AJ48" s="1"/>
    </row>
    <row r="49" spans="32:38">
      <c r="AG49" s="1"/>
      <c r="AH49" s="1"/>
      <c r="AI49" s="1"/>
      <c r="AJ49" s="1"/>
    </row>
    <row r="50" spans="32:38">
      <c r="AG50" s="1"/>
      <c r="AH50" s="1"/>
      <c r="AI50" s="1"/>
      <c r="AJ50" s="1"/>
    </row>
    <row r="51" spans="32:38">
      <c r="AG51" s="1"/>
      <c r="AH51" s="1"/>
      <c r="AI51" s="1"/>
      <c r="AJ51" s="1"/>
    </row>
    <row r="52" spans="32:38">
      <c r="AG52" s="1"/>
      <c r="AH52" s="1"/>
      <c r="AI52" s="1"/>
      <c r="AJ52" s="1"/>
    </row>
    <row r="53" spans="32:38">
      <c r="AG53" s="1"/>
      <c r="AH53" s="1"/>
      <c r="AI53" s="1"/>
      <c r="AJ53" s="1"/>
    </row>
    <row r="54" spans="32:38">
      <c r="AG54" s="1"/>
      <c r="AH54" s="1"/>
      <c r="AI54" s="1"/>
      <c r="AJ54" s="1"/>
    </row>
    <row r="55" spans="32:38">
      <c r="AG55" s="1"/>
      <c r="AH55" s="1"/>
      <c r="AI55" s="1"/>
      <c r="AJ55" s="1"/>
    </row>
    <row r="56" spans="32:38">
      <c r="AG56" s="1"/>
      <c r="AH56" s="1"/>
      <c r="AI56" s="1"/>
      <c r="AJ56" s="1"/>
    </row>
    <row r="57" spans="32:38">
      <c r="AG57" s="1"/>
      <c r="AH57" s="1"/>
      <c r="AI57" s="1"/>
      <c r="AJ57" s="1"/>
    </row>
    <row r="58" spans="32:38">
      <c r="AG58" s="1"/>
      <c r="AH58" s="1"/>
      <c r="AI58" s="1"/>
      <c r="AJ58" s="1"/>
    </row>
    <row r="59" spans="32:38">
      <c r="AG59" s="1"/>
      <c r="AH59" s="1"/>
      <c r="AI59" s="1"/>
      <c r="AJ59" s="1"/>
    </row>
    <row r="60" spans="32:38">
      <c r="AF60" s="303"/>
      <c r="AG60" s="303"/>
      <c r="AH60" s="303"/>
      <c r="AI60" s="303"/>
      <c r="AJ60" s="303"/>
      <c r="AK60" s="303"/>
      <c r="AL60" s="303"/>
    </row>
    <row r="61" spans="32:38">
      <c r="AF61" s="303"/>
      <c r="AG61" s="303"/>
      <c r="AH61" s="303"/>
      <c r="AI61" s="303"/>
      <c r="AJ61" s="303"/>
      <c r="AK61" s="303"/>
      <c r="AL61" s="303"/>
    </row>
    <row r="62" spans="32:38">
      <c r="AF62" s="303"/>
      <c r="AG62" s="303"/>
      <c r="AH62" s="303"/>
      <c r="AI62" s="303"/>
      <c r="AJ62" s="303"/>
      <c r="AK62" s="303"/>
      <c r="AL62" s="303"/>
    </row>
    <row r="63" spans="32:38">
      <c r="AF63" s="303"/>
      <c r="AG63" s="303"/>
      <c r="AH63" s="303"/>
      <c r="AI63" s="303"/>
      <c r="AJ63" s="303"/>
      <c r="AK63" s="303"/>
      <c r="AL63" s="303"/>
    </row>
    <row r="64" spans="32:38">
      <c r="AF64" s="303"/>
      <c r="AG64" s="303"/>
      <c r="AH64" s="303"/>
      <c r="AI64" s="303"/>
      <c r="AJ64" s="303"/>
      <c r="AK64" s="303"/>
      <c r="AL64" s="303"/>
    </row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</sheetData>
  <mergeCells count="42">
    <mergeCell ref="A1:AO1"/>
    <mergeCell ref="A2:A5"/>
    <mergeCell ref="B2:B5"/>
    <mergeCell ref="C2:C4"/>
    <mergeCell ref="D2:H2"/>
    <mergeCell ref="I2:M2"/>
    <mergeCell ref="N2:Q2"/>
    <mergeCell ref="R2:U3"/>
    <mergeCell ref="V2:X2"/>
    <mergeCell ref="Y2:AF2"/>
    <mergeCell ref="AG2:AP2"/>
    <mergeCell ref="D3:D5"/>
    <mergeCell ref="E3:E4"/>
    <mergeCell ref="F3:F4"/>
    <mergeCell ref="G3:G4"/>
    <mergeCell ref="H3:H4"/>
    <mergeCell ref="I3:I4"/>
    <mergeCell ref="J3:J4"/>
    <mergeCell ref="K3:K4"/>
    <mergeCell ref="L3:L4"/>
    <mergeCell ref="AP3:AP4"/>
    <mergeCell ref="M3:M4"/>
    <mergeCell ref="N3:N4"/>
    <mergeCell ref="O3:O4"/>
    <mergeCell ref="P3:P4"/>
    <mergeCell ref="Q3:Q4"/>
    <mergeCell ref="V3:X3"/>
    <mergeCell ref="Y3:AB3"/>
    <mergeCell ref="AC3:AF3"/>
    <mergeCell ref="AG3:AJ3"/>
    <mergeCell ref="AK3:AN3"/>
    <mergeCell ref="AO3:AO4"/>
    <mergeCell ref="B30:AF30"/>
    <mergeCell ref="B7:B14"/>
    <mergeCell ref="C7:C14"/>
    <mergeCell ref="A7:A14"/>
    <mergeCell ref="B15:B23"/>
    <mergeCell ref="C15:C23"/>
    <mergeCell ref="A15:A23"/>
    <mergeCell ref="B25:B28"/>
    <mergeCell ref="C25:C28"/>
    <mergeCell ref="A25:A28"/>
  </mergeCells>
  <pageMargins left="0.23622047244094491" right="0.23622047244094491" top="0.74803149606299213" bottom="0.74803149606299213" header="0.31496062992125984" footer="0.31496062992125984"/>
  <pageSetup scale="4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KK93"/>
  <sheetViews>
    <sheetView topLeftCell="A52" zoomScale="72" zoomScaleNormal="72" workbookViewId="0">
      <selection activeCell="C57" sqref="C57"/>
    </sheetView>
  </sheetViews>
  <sheetFormatPr defaultColWidth="9.140625" defaultRowHeight="13.5"/>
  <cols>
    <col min="1" max="1" width="4.7109375" style="1" customWidth="1"/>
    <col min="2" max="2" width="18.42578125" style="1" customWidth="1"/>
    <col min="3" max="3" width="7.42578125" style="1" customWidth="1"/>
    <col min="4" max="4" width="18.42578125" style="1" customWidth="1"/>
    <col min="5" max="5" width="8.42578125" style="1" customWidth="1"/>
    <col min="6" max="6" width="13.5703125" style="1" customWidth="1"/>
    <col min="7" max="9" width="14.85546875" style="1" customWidth="1"/>
    <col min="10" max="10" width="10.42578125" style="1" customWidth="1"/>
    <col min="11" max="11" width="10.5703125" style="1" customWidth="1"/>
    <col min="12" max="12" width="12" style="1" customWidth="1"/>
    <col min="13" max="13" width="9.85546875" style="1" customWidth="1"/>
    <col min="14" max="14" width="12.42578125" style="1" customWidth="1"/>
    <col min="15" max="15" width="12.7109375" style="1" customWidth="1"/>
    <col min="16" max="16" width="11.140625" style="1" customWidth="1"/>
    <col min="17" max="17" width="12" style="1" customWidth="1"/>
    <col min="18" max="18" width="18" style="1" customWidth="1"/>
    <col min="19" max="19" width="8.28515625" style="1" customWidth="1"/>
    <col min="20" max="20" width="9.42578125" style="1" customWidth="1"/>
    <col min="21" max="21" width="14.85546875" style="1" customWidth="1"/>
    <col min="22" max="22" width="11.7109375" style="1" customWidth="1"/>
    <col min="23" max="23" width="9.140625" style="1" customWidth="1"/>
    <col min="24" max="24" width="12" style="1" customWidth="1"/>
    <col min="25" max="25" width="9.5703125" style="1" customWidth="1"/>
    <col min="26" max="27" width="10.7109375" style="1" customWidth="1"/>
    <col min="28" max="28" width="14.85546875" style="1" customWidth="1"/>
    <col min="29" max="31" width="8.5703125" style="1" customWidth="1"/>
    <col min="32" max="32" width="13.140625" style="1" customWidth="1"/>
    <col min="33" max="33" width="11.28515625" style="16" customWidth="1"/>
    <col min="34" max="34" width="12.42578125" style="16" customWidth="1"/>
    <col min="35" max="35" width="10.85546875" style="16" customWidth="1"/>
    <col min="36" max="36" width="11.85546875" style="16" customWidth="1"/>
    <col min="37" max="37" width="11.28515625" style="1" customWidth="1"/>
    <col min="38" max="38" width="13.28515625" style="1" customWidth="1"/>
    <col min="39" max="39" width="11.42578125" style="1" customWidth="1"/>
    <col min="40" max="40" width="11.7109375" style="1" customWidth="1"/>
    <col min="41" max="42" width="13.5703125" style="1" customWidth="1"/>
    <col min="43" max="43" width="55.5703125" style="1" customWidth="1"/>
    <col min="44" max="44" width="9.28515625" style="1" customWidth="1"/>
    <col min="45" max="45" width="4.140625" style="1" customWidth="1"/>
    <col min="46" max="46" width="6.5703125" style="1" customWidth="1"/>
    <col min="47" max="47" width="5.42578125" style="1" customWidth="1"/>
    <col min="48" max="48" width="5" style="1" customWidth="1"/>
    <col min="49" max="49" width="8" style="1" customWidth="1"/>
    <col min="50" max="50" width="5" style="1" customWidth="1"/>
    <col min="51" max="51" width="6.140625" style="1" customWidth="1"/>
    <col min="52" max="52" width="4.28515625" style="1" customWidth="1"/>
    <col min="53" max="53" width="36.7109375" style="1" customWidth="1"/>
    <col min="54" max="16384" width="9.140625" style="1"/>
  </cols>
  <sheetData>
    <row r="1" spans="1:2325" ht="52.5" customHeight="1" thickBot="1">
      <c r="A1" s="917" t="s">
        <v>394</v>
      </c>
      <c r="B1" s="917"/>
      <c r="C1" s="917"/>
      <c r="D1" s="917"/>
      <c r="E1" s="917"/>
      <c r="F1" s="917"/>
      <c r="G1" s="917"/>
      <c r="H1" s="917"/>
      <c r="I1" s="917"/>
      <c r="J1" s="917"/>
      <c r="K1" s="917"/>
      <c r="L1" s="917"/>
      <c r="M1" s="917"/>
      <c r="N1" s="917"/>
      <c r="O1" s="917"/>
      <c r="P1" s="917"/>
      <c r="Q1" s="917"/>
      <c r="R1" s="917"/>
      <c r="S1" s="917"/>
      <c r="T1" s="917"/>
      <c r="U1" s="917"/>
      <c r="V1" s="917"/>
      <c r="W1" s="917"/>
      <c r="X1" s="917"/>
      <c r="Y1" s="917"/>
      <c r="Z1" s="917"/>
      <c r="AA1" s="917"/>
      <c r="AB1" s="917"/>
      <c r="AC1" s="917"/>
      <c r="AD1" s="917"/>
      <c r="AE1" s="917"/>
      <c r="AF1" s="917"/>
      <c r="AG1" s="917"/>
      <c r="AH1" s="917"/>
      <c r="AI1" s="917"/>
      <c r="AJ1" s="917"/>
      <c r="AK1" s="917"/>
      <c r="AL1" s="917"/>
      <c r="AM1" s="917"/>
      <c r="AN1" s="917"/>
      <c r="AO1" s="917"/>
      <c r="AP1" s="917"/>
      <c r="AQ1" s="5"/>
      <c r="AR1" s="5"/>
      <c r="AS1" s="5"/>
      <c r="AT1" s="5"/>
      <c r="AU1" s="5"/>
      <c r="AV1" s="5"/>
      <c r="AW1" s="5"/>
      <c r="AX1" s="5"/>
      <c r="AY1" s="5"/>
      <c r="AZ1" s="5"/>
    </row>
    <row r="2" spans="1:2325" ht="40.5" customHeight="1">
      <c r="A2" s="919" t="s">
        <v>14</v>
      </c>
      <c r="B2" s="899" t="s">
        <v>36</v>
      </c>
      <c r="C2" s="897" t="s">
        <v>46</v>
      </c>
      <c r="D2" s="899" t="s">
        <v>11</v>
      </c>
      <c r="E2" s="899"/>
      <c r="F2" s="899"/>
      <c r="G2" s="899"/>
      <c r="H2" s="899"/>
      <c r="I2" s="901" t="s">
        <v>16</v>
      </c>
      <c r="J2" s="901"/>
      <c r="K2" s="901"/>
      <c r="L2" s="901"/>
      <c r="M2" s="901"/>
      <c r="N2" s="907" t="s">
        <v>4</v>
      </c>
      <c r="O2" s="907"/>
      <c r="P2" s="907"/>
      <c r="Q2" s="907"/>
      <c r="R2" s="911" t="s">
        <v>26</v>
      </c>
      <c r="S2" s="911"/>
      <c r="T2" s="911"/>
      <c r="U2" s="911"/>
      <c r="V2" s="901" t="s">
        <v>37</v>
      </c>
      <c r="W2" s="901"/>
      <c r="X2" s="901"/>
      <c r="Y2" s="899" t="s">
        <v>25</v>
      </c>
      <c r="Z2" s="899"/>
      <c r="AA2" s="899"/>
      <c r="AB2" s="899"/>
      <c r="AC2" s="899"/>
      <c r="AD2" s="899"/>
      <c r="AE2" s="899"/>
      <c r="AF2" s="899"/>
      <c r="AG2" s="901" t="s">
        <v>0</v>
      </c>
      <c r="AH2" s="901"/>
      <c r="AI2" s="901"/>
      <c r="AJ2" s="901"/>
      <c r="AK2" s="901"/>
      <c r="AL2" s="901"/>
      <c r="AM2" s="901"/>
      <c r="AN2" s="901"/>
      <c r="AO2" s="901"/>
      <c r="AP2" s="902"/>
      <c r="AQ2" s="399"/>
      <c r="AR2" s="2"/>
      <c r="AS2" s="2"/>
      <c r="AT2" s="2"/>
      <c r="AU2" s="2"/>
      <c r="AV2" s="2"/>
    </row>
    <row r="3" spans="1:2325" ht="113.25" customHeight="1">
      <c r="A3" s="920"/>
      <c r="B3" s="918"/>
      <c r="C3" s="898"/>
      <c r="D3" s="898" t="s">
        <v>59</v>
      </c>
      <c r="E3" s="918" t="s">
        <v>58</v>
      </c>
      <c r="F3" s="924" t="s">
        <v>10</v>
      </c>
      <c r="G3" s="909" t="s">
        <v>24</v>
      </c>
      <c r="H3" s="910" t="s">
        <v>393</v>
      </c>
      <c r="I3" s="909" t="s">
        <v>7</v>
      </c>
      <c r="J3" s="909" t="s">
        <v>6</v>
      </c>
      <c r="K3" s="909" t="s">
        <v>5</v>
      </c>
      <c r="L3" s="909" t="s">
        <v>35</v>
      </c>
      <c r="M3" s="905" t="s">
        <v>8</v>
      </c>
      <c r="N3" s="906" t="s">
        <v>34</v>
      </c>
      <c r="O3" s="906" t="s">
        <v>2</v>
      </c>
      <c r="P3" s="906" t="s">
        <v>3</v>
      </c>
      <c r="Q3" s="913" t="s">
        <v>44</v>
      </c>
      <c r="R3" s="912"/>
      <c r="S3" s="912"/>
      <c r="T3" s="912"/>
      <c r="U3" s="912"/>
      <c r="V3" s="905" t="s">
        <v>1</v>
      </c>
      <c r="W3" s="905"/>
      <c r="X3" s="905"/>
      <c r="Y3" s="918" t="s">
        <v>41</v>
      </c>
      <c r="Z3" s="918"/>
      <c r="AA3" s="918"/>
      <c r="AB3" s="918"/>
      <c r="AC3" s="918" t="s">
        <v>42</v>
      </c>
      <c r="AD3" s="918"/>
      <c r="AE3" s="918"/>
      <c r="AF3" s="918"/>
      <c r="AG3" s="904" t="s">
        <v>40</v>
      </c>
      <c r="AH3" s="904"/>
      <c r="AI3" s="904"/>
      <c r="AJ3" s="904"/>
      <c r="AK3" s="908" t="s">
        <v>43</v>
      </c>
      <c r="AL3" s="908"/>
      <c r="AM3" s="908"/>
      <c r="AN3" s="908"/>
      <c r="AO3" s="900" t="s">
        <v>44</v>
      </c>
      <c r="AP3" s="903" t="s">
        <v>47</v>
      </c>
      <c r="AQ3" s="905" t="s">
        <v>392</v>
      </c>
      <c r="AR3" s="458"/>
      <c r="AS3" s="458"/>
      <c r="AT3" s="458"/>
      <c r="AU3" s="458"/>
      <c r="AV3" s="458"/>
    </row>
    <row r="4" spans="1:2325" ht="93.75" customHeight="1">
      <c r="A4" s="920"/>
      <c r="B4" s="918"/>
      <c r="C4" s="898"/>
      <c r="D4" s="898"/>
      <c r="E4" s="918"/>
      <c r="F4" s="924"/>
      <c r="G4" s="909"/>
      <c r="H4" s="910"/>
      <c r="I4" s="909"/>
      <c r="J4" s="909"/>
      <c r="K4" s="909"/>
      <c r="L4" s="909"/>
      <c r="M4" s="905"/>
      <c r="N4" s="906"/>
      <c r="O4" s="906"/>
      <c r="P4" s="906"/>
      <c r="Q4" s="913"/>
      <c r="R4" s="465" t="s">
        <v>27</v>
      </c>
      <c r="S4" s="465" t="s">
        <v>28</v>
      </c>
      <c r="T4" s="465" t="s">
        <v>29</v>
      </c>
      <c r="U4" s="465" t="s">
        <v>30</v>
      </c>
      <c r="V4" s="464" t="s">
        <v>38</v>
      </c>
      <c r="W4" s="464" t="s">
        <v>39</v>
      </c>
      <c r="X4" s="464" t="s">
        <v>9</v>
      </c>
      <c r="Y4" s="463" t="s">
        <v>17</v>
      </c>
      <c r="Z4" s="463" t="s">
        <v>19</v>
      </c>
      <c r="AA4" s="463" t="s">
        <v>21</v>
      </c>
      <c r="AB4" s="463" t="s">
        <v>8</v>
      </c>
      <c r="AC4" s="463" t="s">
        <v>17</v>
      </c>
      <c r="AD4" s="463" t="s">
        <v>19</v>
      </c>
      <c r="AE4" s="463" t="s">
        <v>21</v>
      </c>
      <c r="AF4" s="463" t="s">
        <v>8</v>
      </c>
      <c r="AG4" s="462" t="s">
        <v>17</v>
      </c>
      <c r="AH4" s="462" t="s">
        <v>19</v>
      </c>
      <c r="AI4" s="462" t="s">
        <v>21</v>
      </c>
      <c r="AJ4" s="461" t="s">
        <v>30</v>
      </c>
      <c r="AK4" s="460" t="s">
        <v>17</v>
      </c>
      <c r="AL4" s="460" t="s">
        <v>19</v>
      </c>
      <c r="AM4" s="460" t="s">
        <v>21</v>
      </c>
      <c r="AN4" s="459" t="s">
        <v>30</v>
      </c>
      <c r="AO4" s="900"/>
      <c r="AP4" s="903"/>
      <c r="AQ4" s="905"/>
      <c r="AR4" s="68"/>
      <c r="AS4" s="458"/>
      <c r="AT4" s="68"/>
      <c r="AU4" s="68"/>
      <c r="AV4" s="68"/>
    </row>
    <row r="5" spans="1:2325" ht="30.75" customHeight="1" thickBot="1">
      <c r="A5" s="921"/>
      <c r="B5" s="922"/>
      <c r="C5" s="457" t="s">
        <v>12</v>
      </c>
      <c r="D5" s="923"/>
      <c r="E5" s="457" t="s">
        <v>12</v>
      </c>
      <c r="F5" s="456"/>
      <c r="G5" s="456"/>
      <c r="H5" s="455"/>
      <c r="I5" s="450"/>
      <c r="J5" s="450"/>
      <c r="K5" s="454"/>
      <c r="L5" s="450"/>
      <c r="M5" s="450"/>
      <c r="N5" s="453" t="s">
        <v>33</v>
      </c>
      <c r="O5" s="453" t="s">
        <v>33</v>
      </c>
      <c r="P5" s="453" t="s">
        <v>33</v>
      </c>
      <c r="Q5" s="452" t="s">
        <v>33</v>
      </c>
      <c r="R5" s="451" t="s">
        <v>31</v>
      </c>
      <c r="S5" s="451" t="s">
        <v>31</v>
      </c>
      <c r="T5" s="451" t="s">
        <v>31</v>
      </c>
      <c r="U5" s="451" t="s">
        <v>31</v>
      </c>
      <c r="V5" s="450" t="s">
        <v>32</v>
      </c>
      <c r="W5" s="450" t="s">
        <v>12</v>
      </c>
      <c r="X5" s="450" t="s">
        <v>9</v>
      </c>
      <c r="Y5" s="449" t="s">
        <v>18</v>
      </c>
      <c r="Z5" s="449" t="s">
        <v>20</v>
      </c>
      <c r="AA5" s="449" t="s">
        <v>22</v>
      </c>
      <c r="AB5" s="449"/>
      <c r="AC5" s="449" t="s">
        <v>18</v>
      </c>
      <c r="AD5" s="449" t="s">
        <v>20</v>
      </c>
      <c r="AE5" s="449" t="s">
        <v>22</v>
      </c>
      <c r="AF5" s="449"/>
      <c r="AG5" s="448" t="s">
        <v>31</v>
      </c>
      <c r="AH5" s="448" t="s">
        <v>31</v>
      </c>
      <c r="AI5" s="448" t="s">
        <v>31</v>
      </c>
      <c r="AJ5" s="448" t="s">
        <v>31</v>
      </c>
      <c r="AK5" s="447" t="s">
        <v>31</v>
      </c>
      <c r="AL5" s="447" t="s">
        <v>31</v>
      </c>
      <c r="AM5" s="447" t="s">
        <v>31</v>
      </c>
      <c r="AN5" s="446" t="s">
        <v>33</v>
      </c>
      <c r="AO5" s="445" t="s">
        <v>33</v>
      </c>
      <c r="AP5" s="444" t="s">
        <v>33</v>
      </c>
      <c r="AQ5" s="905"/>
      <c r="AR5" s="11"/>
      <c r="AS5" s="11"/>
      <c r="AT5" s="11"/>
      <c r="AU5" s="11"/>
      <c r="AV5" s="11"/>
    </row>
    <row r="6" spans="1:2325" ht="51.75" customHeight="1" thickBot="1">
      <c r="A6" s="443">
        <v>1</v>
      </c>
      <c r="B6" s="260">
        <v>2</v>
      </c>
      <c r="C6" s="436">
        <v>3</v>
      </c>
      <c r="D6" s="260">
        <v>4</v>
      </c>
      <c r="E6" s="436">
        <v>5</v>
      </c>
      <c r="F6" s="260">
        <v>6</v>
      </c>
      <c r="G6" s="436">
        <v>7</v>
      </c>
      <c r="H6" s="442">
        <v>8</v>
      </c>
      <c r="I6" s="436">
        <v>9</v>
      </c>
      <c r="J6" s="260">
        <v>10</v>
      </c>
      <c r="K6" s="436">
        <v>11</v>
      </c>
      <c r="L6" s="260">
        <v>12</v>
      </c>
      <c r="M6" s="436">
        <v>13</v>
      </c>
      <c r="N6" s="440">
        <v>14</v>
      </c>
      <c r="O6" s="441">
        <v>15</v>
      </c>
      <c r="P6" s="440">
        <v>16</v>
      </c>
      <c r="Q6" s="439">
        <v>17</v>
      </c>
      <c r="R6" s="438">
        <v>18</v>
      </c>
      <c r="S6" s="437">
        <v>19</v>
      </c>
      <c r="T6" s="438">
        <v>20</v>
      </c>
      <c r="U6" s="437">
        <v>21</v>
      </c>
      <c r="V6" s="260">
        <v>22</v>
      </c>
      <c r="W6" s="436">
        <v>23</v>
      </c>
      <c r="X6" s="260">
        <v>24</v>
      </c>
      <c r="Y6" s="436">
        <v>25</v>
      </c>
      <c r="Z6" s="260">
        <v>26</v>
      </c>
      <c r="AA6" s="436">
        <v>27</v>
      </c>
      <c r="AB6" s="260">
        <v>28</v>
      </c>
      <c r="AC6" s="436">
        <v>29</v>
      </c>
      <c r="AD6" s="260">
        <v>30</v>
      </c>
      <c r="AE6" s="436">
        <v>31</v>
      </c>
      <c r="AF6" s="260">
        <v>32</v>
      </c>
      <c r="AG6" s="435">
        <v>33</v>
      </c>
      <c r="AH6" s="434">
        <v>34</v>
      </c>
      <c r="AI6" s="435">
        <v>35</v>
      </c>
      <c r="AJ6" s="434">
        <v>36</v>
      </c>
      <c r="AK6" s="433">
        <v>37</v>
      </c>
      <c r="AL6" s="432">
        <v>38</v>
      </c>
      <c r="AM6" s="433">
        <v>39</v>
      </c>
      <c r="AN6" s="432">
        <v>40</v>
      </c>
      <c r="AO6" s="431">
        <v>41</v>
      </c>
      <c r="AP6" s="430">
        <v>42</v>
      </c>
      <c r="AQ6" s="429">
        <v>43</v>
      </c>
      <c r="AR6" s="11"/>
      <c r="AS6" s="10"/>
      <c r="AT6" s="11"/>
      <c r="AU6" s="10"/>
      <c r="AV6" s="2"/>
    </row>
    <row r="7" spans="1:2325" s="408" customFormat="1" ht="57.75" customHeight="1" thickBot="1">
      <c r="A7" s="849">
        <v>1</v>
      </c>
      <c r="B7" s="837" t="s">
        <v>391</v>
      </c>
      <c r="C7" s="914">
        <v>9</v>
      </c>
      <c r="D7" s="378" t="s">
        <v>390</v>
      </c>
      <c r="E7" s="377">
        <v>2</v>
      </c>
      <c r="F7" s="428">
        <v>43629</v>
      </c>
      <c r="G7" s="427" t="s">
        <v>389</v>
      </c>
      <c r="H7" s="426" t="s">
        <v>388</v>
      </c>
      <c r="I7" s="372" t="s">
        <v>201</v>
      </c>
      <c r="J7" s="372"/>
      <c r="K7" s="372"/>
      <c r="L7" s="378" t="s">
        <v>382</v>
      </c>
      <c r="M7" s="378"/>
      <c r="N7" s="374">
        <v>1741625</v>
      </c>
      <c r="O7" s="374">
        <v>2954250</v>
      </c>
      <c r="P7" s="374"/>
      <c r="Q7" s="368">
        <f t="shared" ref="Q7:Q38" si="0">N7+O7+P7</f>
        <v>4695875</v>
      </c>
      <c r="R7" s="416"/>
      <c r="S7" s="373"/>
      <c r="T7" s="258"/>
      <c r="U7" s="373">
        <v>30000</v>
      </c>
      <c r="V7" s="914">
        <v>5675</v>
      </c>
      <c r="W7" s="372"/>
      <c r="X7" s="372">
        <v>0</v>
      </c>
      <c r="Y7" s="372">
        <v>0</v>
      </c>
      <c r="Z7" s="372"/>
      <c r="AA7" s="372"/>
      <c r="AB7" s="378">
        <v>303.5</v>
      </c>
      <c r="AC7" s="372"/>
      <c r="AD7" s="372"/>
      <c r="AE7" s="372"/>
      <c r="AF7" s="372">
        <v>6966500</v>
      </c>
      <c r="AG7" s="425"/>
      <c r="AH7" s="371"/>
      <c r="AI7" s="371"/>
      <c r="AJ7" s="371">
        <v>6966500</v>
      </c>
      <c r="AK7" s="365">
        <f>R7*Y7</f>
        <v>0</v>
      </c>
      <c r="AL7" s="365">
        <f>S7*Z7</f>
        <v>0</v>
      </c>
      <c r="AM7" s="365">
        <f>T7*AA7</f>
        <v>0</v>
      </c>
      <c r="AN7" s="365">
        <f>U7*AB7</f>
        <v>9105000</v>
      </c>
      <c r="AO7" s="364">
        <f t="shared" ref="AO7:AO38" si="1">AK7+AL7+AM7+AN7</f>
        <v>9105000</v>
      </c>
      <c r="AP7" s="363">
        <f t="shared" ref="AP7:AP38" si="2">AO7-Q7</f>
        <v>4409125</v>
      </c>
      <c r="AQ7" s="424"/>
      <c r="AR7" s="11"/>
      <c r="AS7" s="11"/>
      <c r="AT7" s="11"/>
      <c r="AU7" s="11"/>
      <c r="AV7" s="1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</row>
    <row r="8" spans="1:2325" s="268" customFormat="1" ht="120" customHeight="1" thickBot="1">
      <c r="A8" s="850"/>
      <c r="B8" s="838"/>
      <c r="C8" s="915"/>
      <c r="D8" s="114" t="s">
        <v>384</v>
      </c>
      <c r="E8" s="58">
        <v>2</v>
      </c>
      <c r="F8" s="422">
        <v>43710</v>
      </c>
      <c r="G8" s="231" t="s">
        <v>387</v>
      </c>
      <c r="H8" s="235" t="s">
        <v>386</v>
      </c>
      <c r="I8" s="113"/>
      <c r="J8" s="113"/>
      <c r="K8" s="113"/>
      <c r="L8" s="378" t="s">
        <v>382</v>
      </c>
      <c r="M8" s="113"/>
      <c r="N8" s="145">
        <v>1930150</v>
      </c>
      <c r="O8" s="145">
        <v>3564600</v>
      </c>
      <c r="P8" s="145">
        <v>520000</v>
      </c>
      <c r="Q8" s="164">
        <f t="shared" si="0"/>
        <v>6014750</v>
      </c>
      <c r="R8" s="62">
        <v>35000</v>
      </c>
      <c r="S8" s="154">
        <v>12000</v>
      </c>
      <c r="T8" s="259">
        <v>18000</v>
      </c>
      <c r="U8" s="154">
        <v>0</v>
      </c>
      <c r="V8" s="915"/>
      <c r="W8" s="113"/>
      <c r="X8" s="423">
        <v>0</v>
      </c>
      <c r="Y8" s="113">
        <v>233.08</v>
      </c>
      <c r="Z8" s="113">
        <v>2.7</v>
      </c>
      <c r="AA8" s="113">
        <v>14.5</v>
      </c>
      <c r="AB8" s="114">
        <v>395</v>
      </c>
      <c r="AC8" s="113"/>
      <c r="AD8" s="113"/>
      <c r="AE8" s="113"/>
      <c r="AF8" s="113">
        <v>6982000</v>
      </c>
      <c r="AG8" s="155">
        <v>3417300</v>
      </c>
      <c r="AH8" s="155">
        <v>94500</v>
      </c>
      <c r="AI8" s="155">
        <v>261000</v>
      </c>
      <c r="AJ8" s="155">
        <v>6982000</v>
      </c>
      <c r="AK8" s="115">
        <f>R7*Y8</f>
        <v>0</v>
      </c>
      <c r="AL8" s="115">
        <f t="shared" ref="AL8:AL39" si="3">S8*Z8</f>
        <v>32400.000000000004</v>
      </c>
      <c r="AM8" s="115">
        <f t="shared" ref="AM8:AM39" si="4">T8*AA8</f>
        <v>261000</v>
      </c>
      <c r="AN8" s="115">
        <f t="shared" ref="AN8:AN39" si="5">U8*AB8</f>
        <v>0</v>
      </c>
      <c r="AO8" s="105">
        <f t="shared" si="1"/>
        <v>293400</v>
      </c>
      <c r="AP8" s="106">
        <f t="shared" si="2"/>
        <v>-5721350</v>
      </c>
      <c r="AQ8" s="420" t="s">
        <v>381</v>
      </c>
      <c r="AR8" s="11"/>
      <c r="AS8" s="11"/>
      <c r="AT8" s="11"/>
      <c r="AU8" s="11"/>
      <c r="AV8" s="1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  <c r="AMK8" s="1"/>
      <c r="AML8" s="1"/>
      <c r="AMM8" s="1"/>
      <c r="AMN8" s="1"/>
      <c r="AMO8" s="1"/>
      <c r="AMP8" s="1"/>
      <c r="AMQ8" s="1"/>
      <c r="AMR8" s="1"/>
      <c r="AMS8" s="1"/>
      <c r="AMT8" s="1"/>
      <c r="AMU8" s="1"/>
      <c r="AMV8" s="1"/>
      <c r="AMW8" s="1"/>
      <c r="AMX8" s="1"/>
      <c r="AMY8" s="1"/>
      <c r="AMZ8" s="1"/>
      <c r="ANA8" s="1"/>
      <c r="ANB8" s="1"/>
      <c r="ANC8" s="1"/>
      <c r="AND8" s="1"/>
      <c r="ANE8" s="1"/>
      <c r="ANF8" s="1"/>
      <c r="ANG8" s="1"/>
      <c r="ANH8" s="1"/>
      <c r="ANI8" s="1"/>
      <c r="ANJ8" s="1"/>
      <c r="ANK8" s="1"/>
      <c r="ANL8" s="1"/>
      <c r="ANM8" s="1"/>
      <c r="ANN8" s="1"/>
      <c r="ANO8" s="1"/>
      <c r="ANP8" s="1"/>
      <c r="ANQ8" s="1"/>
      <c r="ANR8" s="1"/>
      <c r="ANS8" s="1"/>
      <c r="ANT8" s="1"/>
      <c r="ANU8" s="1"/>
      <c r="ANV8" s="1"/>
      <c r="ANW8" s="1"/>
      <c r="ANX8" s="1"/>
      <c r="ANY8" s="1"/>
      <c r="ANZ8" s="1"/>
      <c r="AOA8" s="1"/>
      <c r="AOB8" s="1"/>
      <c r="AOC8" s="1"/>
      <c r="AOD8" s="1"/>
      <c r="AOE8" s="1"/>
      <c r="AOF8" s="1"/>
      <c r="AOG8" s="1"/>
      <c r="AOH8" s="1"/>
      <c r="AOI8" s="1"/>
      <c r="AOJ8" s="1"/>
      <c r="AOK8" s="1"/>
      <c r="AOL8" s="1"/>
      <c r="AOM8" s="1"/>
      <c r="AON8" s="1"/>
      <c r="AOO8" s="1"/>
      <c r="AOP8" s="1"/>
      <c r="AOQ8" s="1"/>
      <c r="AOR8" s="1"/>
      <c r="AOS8" s="1"/>
      <c r="AOT8" s="1"/>
      <c r="AOU8" s="1"/>
      <c r="AOV8" s="1"/>
      <c r="AOW8" s="1"/>
      <c r="AOX8" s="1"/>
      <c r="AOY8" s="1"/>
      <c r="AOZ8" s="1"/>
      <c r="APA8" s="1"/>
      <c r="APB8" s="1"/>
      <c r="APC8" s="1"/>
      <c r="APD8" s="1"/>
      <c r="APE8" s="1"/>
      <c r="APF8" s="1"/>
      <c r="APG8" s="1"/>
      <c r="APH8" s="1"/>
      <c r="API8" s="1"/>
      <c r="APJ8" s="1"/>
      <c r="APK8" s="1"/>
      <c r="APL8" s="1"/>
      <c r="APM8" s="1"/>
      <c r="APN8" s="1"/>
      <c r="APO8" s="1"/>
      <c r="APP8" s="1"/>
      <c r="APQ8" s="1"/>
      <c r="APR8" s="1"/>
      <c r="APS8" s="1"/>
      <c r="APT8" s="1"/>
      <c r="APU8" s="1"/>
      <c r="APV8" s="1"/>
      <c r="APW8" s="1"/>
      <c r="APX8" s="1"/>
      <c r="APY8" s="1"/>
      <c r="APZ8" s="1"/>
      <c r="AQA8" s="1"/>
      <c r="AQB8" s="1"/>
      <c r="AQC8" s="1"/>
      <c r="AQD8" s="1"/>
      <c r="AQE8" s="1"/>
      <c r="AQF8" s="1"/>
      <c r="AQG8" s="1"/>
      <c r="AQH8" s="1"/>
      <c r="AQI8" s="1"/>
      <c r="AQJ8" s="1"/>
      <c r="AQK8" s="1"/>
      <c r="AQL8" s="1"/>
      <c r="AQM8" s="1"/>
      <c r="AQN8" s="1"/>
      <c r="AQO8" s="1"/>
      <c r="AQP8" s="1"/>
      <c r="AQQ8" s="1"/>
      <c r="AQR8" s="1"/>
      <c r="AQS8" s="1"/>
      <c r="AQT8" s="1"/>
      <c r="AQU8" s="1"/>
      <c r="AQV8" s="1"/>
      <c r="AQW8" s="1"/>
      <c r="AQX8" s="1"/>
      <c r="AQY8" s="1"/>
      <c r="AQZ8" s="1"/>
      <c r="ARA8" s="1"/>
      <c r="ARB8" s="1"/>
      <c r="ARC8" s="1"/>
      <c r="ARD8" s="1"/>
      <c r="ARE8" s="1"/>
      <c r="ARF8" s="1"/>
      <c r="ARG8" s="1"/>
      <c r="ARH8" s="1"/>
      <c r="ARI8" s="1"/>
      <c r="ARJ8" s="1"/>
      <c r="ARK8" s="1"/>
      <c r="ARL8" s="1"/>
      <c r="ARM8" s="1"/>
      <c r="ARN8" s="1"/>
      <c r="ARO8" s="1"/>
      <c r="ARP8" s="1"/>
      <c r="ARQ8" s="1"/>
      <c r="ARR8" s="1"/>
      <c r="ARS8" s="1"/>
      <c r="ART8" s="1"/>
      <c r="ARU8" s="1"/>
      <c r="ARV8" s="1"/>
      <c r="ARW8" s="1"/>
      <c r="ARX8" s="1"/>
      <c r="ARY8" s="1"/>
      <c r="ARZ8" s="1"/>
      <c r="ASA8" s="1"/>
      <c r="ASB8" s="1"/>
      <c r="ASC8" s="1"/>
      <c r="ASD8" s="1"/>
      <c r="ASE8" s="1"/>
      <c r="ASF8" s="1"/>
      <c r="ASG8" s="1"/>
      <c r="ASH8" s="1"/>
      <c r="ASI8" s="1"/>
      <c r="ASJ8" s="1"/>
      <c r="ASK8" s="1"/>
      <c r="ASL8" s="1"/>
      <c r="ASM8" s="1"/>
      <c r="ASN8" s="1"/>
      <c r="ASO8" s="1"/>
      <c r="ASP8" s="1"/>
      <c r="ASQ8" s="1"/>
      <c r="ASR8" s="1"/>
      <c r="ASS8" s="1"/>
      <c r="AST8" s="1"/>
      <c r="ASU8" s="1"/>
      <c r="ASV8" s="1"/>
      <c r="ASW8" s="1"/>
      <c r="ASX8" s="1"/>
      <c r="ASY8" s="1"/>
      <c r="ASZ8" s="1"/>
      <c r="ATA8" s="1"/>
      <c r="ATB8" s="1"/>
      <c r="ATC8" s="1"/>
      <c r="ATD8" s="1"/>
      <c r="ATE8" s="1"/>
      <c r="ATF8" s="1"/>
      <c r="ATG8" s="1"/>
      <c r="ATH8" s="1"/>
      <c r="ATI8" s="1"/>
      <c r="ATJ8" s="1"/>
      <c r="ATK8" s="1"/>
      <c r="ATL8" s="1"/>
      <c r="ATM8" s="1"/>
      <c r="ATN8" s="1"/>
      <c r="ATO8" s="1"/>
      <c r="ATP8" s="1"/>
      <c r="ATQ8" s="1"/>
      <c r="ATR8" s="1"/>
      <c r="ATS8" s="1"/>
      <c r="ATT8" s="1"/>
      <c r="ATU8" s="1"/>
      <c r="ATV8" s="1"/>
      <c r="ATW8" s="1"/>
      <c r="ATX8" s="1"/>
      <c r="ATY8" s="1"/>
      <c r="ATZ8" s="1"/>
      <c r="AUA8" s="1"/>
      <c r="AUB8" s="1"/>
      <c r="AUC8" s="1"/>
      <c r="AUD8" s="1"/>
      <c r="AUE8" s="1"/>
      <c r="AUF8" s="1"/>
      <c r="AUG8" s="1"/>
      <c r="AUH8" s="1"/>
      <c r="AUI8" s="1"/>
      <c r="AUJ8" s="1"/>
      <c r="AUK8" s="1"/>
      <c r="AUL8" s="1"/>
      <c r="AUM8" s="1"/>
      <c r="AUN8" s="1"/>
      <c r="AUO8" s="1"/>
      <c r="AUP8" s="1"/>
      <c r="AUQ8" s="1"/>
      <c r="AUR8" s="1"/>
      <c r="AUS8" s="1"/>
      <c r="AUT8" s="1"/>
      <c r="AUU8" s="1"/>
      <c r="AUV8" s="1"/>
      <c r="AUW8" s="1"/>
      <c r="AUX8" s="1"/>
      <c r="AUY8" s="1"/>
      <c r="AUZ8" s="1"/>
      <c r="AVA8" s="1"/>
      <c r="AVB8" s="1"/>
      <c r="AVC8" s="1"/>
      <c r="AVD8" s="1"/>
      <c r="AVE8" s="1"/>
      <c r="AVF8" s="1"/>
      <c r="AVG8" s="1"/>
      <c r="AVH8" s="1"/>
      <c r="AVI8" s="1"/>
      <c r="AVJ8" s="1"/>
      <c r="AVK8" s="1"/>
      <c r="AVL8" s="1"/>
      <c r="AVM8" s="1"/>
      <c r="AVN8" s="1"/>
      <c r="AVO8" s="1"/>
      <c r="AVP8" s="1"/>
      <c r="AVQ8" s="1"/>
      <c r="AVR8" s="1"/>
      <c r="AVS8" s="1"/>
      <c r="AVT8" s="1"/>
      <c r="AVU8" s="1"/>
      <c r="AVV8" s="1"/>
      <c r="AVW8" s="1"/>
      <c r="AVX8" s="1"/>
      <c r="AVY8" s="1"/>
      <c r="AVZ8" s="1"/>
      <c r="AWA8" s="1"/>
      <c r="AWB8" s="1"/>
      <c r="AWC8" s="1"/>
      <c r="AWD8" s="1"/>
      <c r="AWE8" s="1"/>
      <c r="AWF8" s="1"/>
      <c r="AWG8" s="1"/>
      <c r="AWH8" s="1"/>
      <c r="AWI8" s="1"/>
      <c r="AWJ8" s="1"/>
      <c r="AWK8" s="1"/>
      <c r="AWL8" s="1"/>
      <c r="AWM8" s="1"/>
      <c r="AWN8" s="1"/>
      <c r="AWO8" s="1"/>
      <c r="AWP8" s="1"/>
      <c r="AWQ8" s="1"/>
      <c r="AWR8" s="1"/>
      <c r="AWS8" s="1"/>
      <c r="AWT8" s="1"/>
      <c r="AWU8" s="1"/>
      <c r="AWV8" s="1"/>
      <c r="AWW8" s="1"/>
      <c r="AWX8" s="1"/>
      <c r="AWY8" s="1"/>
      <c r="AWZ8" s="1"/>
      <c r="AXA8" s="1"/>
      <c r="AXB8" s="1"/>
      <c r="AXC8" s="1"/>
      <c r="AXD8" s="1"/>
      <c r="AXE8" s="1"/>
      <c r="AXF8" s="1"/>
      <c r="AXG8" s="1"/>
      <c r="AXH8" s="1"/>
      <c r="AXI8" s="1"/>
      <c r="AXJ8" s="1"/>
      <c r="AXK8" s="1"/>
      <c r="AXL8" s="1"/>
      <c r="AXM8" s="1"/>
      <c r="AXN8" s="1"/>
      <c r="AXO8" s="1"/>
      <c r="AXP8" s="1"/>
      <c r="AXQ8" s="1"/>
      <c r="AXR8" s="1"/>
      <c r="AXS8" s="1"/>
      <c r="AXT8" s="1"/>
      <c r="AXU8" s="1"/>
      <c r="AXV8" s="1"/>
      <c r="AXW8" s="1"/>
      <c r="AXX8" s="1"/>
      <c r="AXY8" s="1"/>
      <c r="AXZ8" s="1"/>
      <c r="AYA8" s="1"/>
      <c r="AYB8" s="1"/>
      <c r="AYC8" s="1"/>
      <c r="AYD8" s="1"/>
      <c r="AYE8" s="1"/>
      <c r="AYF8" s="1"/>
      <c r="AYG8" s="1"/>
      <c r="AYH8" s="1"/>
      <c r="AYI8" s="1"/>
      <c r="AYJ8" s="1"/>
      <c r="AYK8" s="1"/>
      <c r="AYL8" s="1"/>
      <c r="AYM8" s="1"/>
      <c r="AYN8" s="1"/>
      <c r="AYO8" s="1"/>
      <c r="AYP8" s="1"/>
      <c r="AYQ8" s="1"/>
      <c r="AYR8" s="1"/>
      <c r="AYS8" s="1"/>
      <c r="AYT8" s="1"/>
      <c r="AYU8" s="1"/>
      <c r="AYV8" s="1"/>
      <c r="AYW8" s="1"/>
      <c r="AYX8" s="1"/>
      <c r="AYY8" s="1"/>
      <c r="AYZ8" s="1"/>
      <c r="AZA8" s="1"/>
      <c r="AZB8" s="1"/>
      <c r="AZC8" s="1"/>
      <c r="AZD8" s="1"/>
      <c r="AZE8" s="1"/>
      <c r="AZF8" s="1"/>
      <c r="AZG8" s="1"/>
      <c r="AZH8" s="1"/>
      <c r="AZI8" s="1"/>
      <c r="AZJ8" s="1"/>
      <c r="AZK8" s="1"/>
      <c r="AZL8" s="1"/>
      <c r="AZM8" s="1"/>
      <c r="AZN8" s="1"/>
      <c r="AZO8" s="1"/>
      <c r="AZP8" s="1"/>
      <c r="AZQ8" s="1"/>
      <c r="AZR8" s="1"/>
      <c r="AZS8" s="1"/>
      <c r="AZT8" s="1"/>
      <c r="AZU8" s="1"/>
      <c r="AZV8" s="1"/>
      <c r="AZW8" s="1"/>
      <c r="AZX8" s="1"/>
      <c r="AZY8" s="1"/>
      <c r="AZZ8" s="1"/>
      <c r="BAA8" s="1"/>
      <c r="BAB8" s="1"/>
      <c r="BAC8" s="1"/>
      <c r="BAD8" s="1"/>
      <c r="BAE8" s="1"/>
      <c r="BAF8" s="1"/>
      <c r="BAG8" s="1"/>
      <c r="BAH8" s="1"/>
      <c r="BAI8" s="1"/>
      <c r="BAJ8" s="1"/>
      <c r="BAK8" s="1"/>
      <c r="BAL8" s="1"/>
      <c r="BAM8" s="1"/>
      <c r="BAN8" s="1"/>
      <c r="BAO8" s="1"/>
      <c r="BAP8" s="1"/>
      <c r="BAQ8" s="1"/>
      <c r="BAR8" s="1"/>
      <c r="BAS8" s="1"/>
      <c r="BAT8" s="1"/>
      <c r="BAU8" s="1"/>
      <c r="BAV8" s="1"/>
      <c r="BAW8" s="1"/>
      <c r="BAX8" s="1"/>
      <c r="BAY8" s="1"/>
      <c r="BAZ8" s="1"/>
      <c r="BBA8" s="1"/>
      <c r="BBB8" s="1"/>
      <c r="BBC8" s="1"/>
      <c r="BBD8" s="1"/>
      <c r="BBE8" s="1"/>
      <c r="BBF8" s="1"/>
      <c r="BBG8" s="1"/>
      <c r="BBH8" s="1"/>
      <c r="BBI8" s="1"/>
      <c r="BBJ8" s="1"/>
      <c r="BBK8" s="1"/>
      <c r="BBL8" s="1"/>
      <c r="BBM8" s="1"/>
      <c r="BBN8" s="1"/>
      <c r="BBO8" s="1"/>
      <c r="BBP8" s="1"/>
      <c r="BBQ8" s="1"/>
      <c r="BBR8" s="1"/>
      <c r="BBS8" s="1"/>
      <c r="BBT8" s="1"/>
      <c r="BBU8" s="1"/>
      <c r="BBV8" s="1"/>
      <c r="BBW8" s="1"/>
      <c r="BBX8" s="1"/>
      <c r="BBY8" s="1"/>
      <c r="BBZ8" s="1"/>
      <c r="BCA8" s="1"/>
      <c r="BCB8" s="1"/>
      <c r="BCC8" s="1"/>
      <c r="BCD8" s="1"/>
      <c r="BCE8" s="1"/>
      <c r="BCF8" s="1"/>
      <c r="BCG8" s="1"/>
      <c r="BCH8" s="1"/>
      <c r="BCI8" s="1"/>
      <c r="BCJ8" s="1"/>
      <c r="BCK8" s="1"/>
      <c r="BCL8" s="1"/>
      <c r="BCM8" s="1"/>
      <c r="BCN8" s="1"/>
      <c r="BCO8" s="1"/>
      <c r="BCP8" s="1"/>
      <c r="BCQ8" s="1"/>
      <c r="BCR8" s="1"/>
      <c r="BCS8" s="1"/>
      <c r="BCT8" s="1"/>
      <c r="BCU8" s="1"/>
      <c r="BCV8" s="1"/>
      <c r="BCW8" s="1"/>
      <c r="BCX8" s="1"/>
      <c r="BCY8" s="1"/>
      <c r="BCZ8" s="1"/>
      <c r="BDA8" s="1"/>
      <c r="BDB8" s="1"/>
      <c r="BDC8" s="1"/>
      <c r="BDD8" s="1"/>
      <c r="BDE8" s="1"/>
      <c r="BDF8" s="1"/>
      <c r="BDG8" s="1"/>
      <c r="BDH8" s="1"/>
      <c r="BDI8" s="1"/>
      <c r="BDJ8" s="1"/>
      <c r="BDK8" s="1"/>
      <c r="BDL8" s="1"/>
      <c r="BDM8" s="1"/>
      <c r="BDN8" s="1"/>
      <c r="BDO8" s="1"/>
      <c r="BDP8" s="1"/>
      <c r="BDQ8" s="1"/>
      <c r="BDR8" s="1"/>
      <c r="BDS8" s="1"/>
      <c r="BDT8" s="1"/>
      <c r="BDU8" s="1"/>
      <c r="BDV8" s="1"/>
      <c r="BDW8" s="1"/>
      <c r="BDX8" s="1"/>
      <c r="BDY8" s="1"/>
      <c r="BDZ8" s="1"/>
      <c r="BEA8" s="1"/>
      <c r="BEB8" s="1"/>
      <c r="BEC8" s="1"/>
      <c r="BED8" s="1"/>
      <c r="BEE8" s="1"/>
      <c r="BEF8" s="1"/>
      <c r="BEG8" s="1"/>
      <c r="BEH8" s="1"/>
      <c r="BEI8" s="1"/>
      <c r="BEJ8" s="1"/>
      <c r="BEK8" s="1"/>
      <c r="BEL8" s="1"/>
      <c r="BEM8" s="1"/>
      <c r="BEN8" s="1"/>
      <c r="BEO8" s="1"/>
      <c r="BEP8" s="1"/>
      <c r="BEQ8" s="1"/>
      <c r="BER8" s="1"/>
      <c r="BES8" s="1"/>
      <c r="BET8" s="1"/>
      <c r="BEU8" s="1"/>
      <c r="BEV8" s="1"/>
      <c r="BEW8" s="1"/>
      <c r="BEX8" s="1"/>
      <c r="BEY8" s="1"/>
      <c r="BEZ8" s="1"/>
      <c r="BFA8" s="1"/>
      <c r="BFB8" s="1"/>
      <c r="BFC8" s="1"/>
      <c r="BFD8" s="1"/>
      <c r="BFE8" s="1"/>
      <c r="BFF8" s="1"/>
      <c r="BFG8" s="1"/>
      <c r="BFH8" s="1"/>
      <c r="BFI8" s="1"/>
      <c r="BFJ8" s="1"/>
      <c r="BFK8" s="1"/>
      <c r="BFL8" s="1"/>
      <c r="BFM8" s="1"/>
      <c r="BFN8" s="1"/>
      <c r="BFO8" s="1"/>
      <c r="BFP8" s="1"/>
      <c r="BFQ8" s="1"/>
      <c r="BFR8" s="1"/>
      <c r="BFS8" s="1"/>
      <c r="BFT8" s="1"/>
      <c r="BFU8" s="1"/>
      <c r="BFV8" s="1"/>
      <c r="BFW8" s="1"/>
      <c r="BFX8" s="1"/>
      <c r="BFY8" s="1"/>
      <c r="BFZ8" s="1"/>
      <c r="BGA8" s="1"/>
      <c r="BGB8" s="1"/>
      <c r="BGC8" s="1"/>
      <c r="BGD8" s="1"/>
      <c r="BGE8" s="1"/>
      <c r="BGF8" s="1"/>
      <c r="BGG8" s="1"/>
      <c r="BGH8" s="1"/>
      <c r="BGI8" s="1"/>
      <c r="BGJ8" s="1"/>
      <c r="BGK8" s="1"/>
      <c r="BGL8" s="1"/>
      <c r="BGM8" s="1"/>
      <c r="BGN8" s="1"/>
      <c r="BGO8" s="1"/>
      <c r="BGP8" s="1"/>
      <c r="BGQ8" s="1"/>
      <c r="BGR8" s="1"/>
      <c r="BGS8" s="1"/>
      <c r="BGT8" s="1"/>
      <c r="BGU8" s="1"/>
      <c r="BGV8" s="1"/>
      <c r="BGW8" s="1"/>
      <c r="BGX8" s="1"/>
      <c r="BGY8" s="1"/>
      <c r="BGZ8" s="1"/>
      <c r="BHA8" s="1"/>
      <c r="BHB8" s="1"/>
      <c r="BHC8" s="1"/>
      <c r="BHD8" s="1"/>
      <c r="BHE8" s="1"/>
      <c r="BHF8" s="1"/>
      <c r="BHG8" s="1"/>
      <c r="BHH8" s="1"/>
      <c r="BHI8" s="1"/>
      <c r="BHJ8" s="1"/>
      <c r="BHK8" s="1"/>
      <c r="BHL8" s="1"/>
      <c r="BHM8" s="1"/>
      <c r="BHN8" s="1"/>
      <c r="BHO8" s="1"/>
      <c r="BHP8" s="1"/>
      <c r="BHQ8" s="1"/>
      <c r="BHR8" s="1"/>
      <c r="BHS8" s="1"/>
      <c r="BHT8" s="1"/>
      <c r="BHU8" s="1"/>
      <c r="BHV8" s="1"/>
      <c r="BHW8" s="1"/>
      <c r="BHX8" s="1"/>
      <c r="BHY8" s="1"/>
      <c r="BHZ8" s="1"/>
      <c r="BIA8" s="1"/>
      <c r="BIB8" s="1"/>
      <c r="BIC8" s="1"/>
      <c r="BID8" s="1"/>
      <c r="BIE8" s="1"/>
      <c r="BIF8" s="1"/>
      <c r="BIG8" s="1"/>
      <c r="BIH8" s="1"/>
      <c r="BII8" s="1"/>
      <c r="BIJ8" s="1"/>
      <c r="BIK8" s="1"/>
      <c r="BIL8" s="1"/>
      <c r="BIM8" s="1"/>
      <c r="BIN8" s="1"/>
      <c r="BIO8" s="1"/>
      <c r="BIP8" s="1"/>
      <c r="BIQ8" s="1"/>
      <c r="BIR8" s="1"/>
      <c r="BIS8" s="1"/>
      <c r="BIT8" s="1"/>
      <c r="BIU8" s="1"/>
      <c r="BIV8" s="1"/>
      <c r="BIW8" s="1"/>
      <c r="BIX8" s="1"/>
      <c r="BIY8" s="1"/>
      <c r="BIZ8" s="1"/>
      <c r="BJA8" s="1"/>
      <c r="BJB8" s="1"/>
      <c r="BJC8" s="1"/>
      <c r="BJD8" s="1"/>
      <c r="BJE8" s="1"/>
      <c r="BJF8" s="1"/>
      <c r="BJG8" s="1"/>
      <c r="BJH8" s="1"/>
      <c r="BJI8" s="1"/>
      <c r="BJJ8" s="1"/>
      <c r="BJK8" s="1"/>
      <c r="BJL8" s="1"/>
      <c r="BJM8" s="1"/>
      <c r="BJN8" s="1"/>
      <c r="BJO8" s="1"/>
      <c r="BJP8" s="1"/>
      <c r="BJQ8" s="1"/>
      <c r="BJR8" s="1"/>
      <c r="BJS8" s="1"/>
      <c r="BJT8" s="1"/>
      <c r="BJU8" s="1"/>
      <c r="BJV8" s="1"/>
      <c r="BJW8" s="1"/>
      <c r="BJX8" s="1"/>
      <c r="BJY8" s="1"/>
      <c r="BJZ8" s="1"/>
      <c r="BKA8" s="1"/>
      <c r="BKB8" s="1"/>
      <c r="BKC8" s="1"/>
      <c r="BKD8" s="1"/>
      <c r="BKE8" s="1"/>
      <c r="BKF8" s="1"/>
      <c r="BKG8" s="1"/>
      <c r="BKH8" s="1"/>
      <c r="BKI8" s="1"/>
      <c r="BKJ8" s="1"/>
      <c r="BKK8" s="1"/>
      <c r="BKL8" s="1"/>
      <c r="BKM8" s="1"/>
      <c r="BKN8" s="1"/>
      <c r="BKO8" s="1"/>
      <c r="BKP8" s="1"/>
      <c r="BKQ8" s="1"/>
      <c r="BKR8" s="1"/>
      <c r="BKS8" s="1"/>
      <c r="BKT8" s="1"/>
      <c r="BKU8" s="1"/>
      <c r="BKV8" s="1"/>
      <c r="BKW8" s="1"/>
      <c r="BKX8" s="1"/>
      <c r="BKY8" s="1"/>
      <c r="BKZ8" s="1"/>
      <c r="BLA8" s="1"/>
      <c r="BLB8" s="1"/>
      <c r="BLC8" s="1"/>
      <c r="BLD8" s="1"/>
      <c r="BLE8" s="1"/>
      <c r="BLF8" s="1"/>
      <c r="BLG8" s="1"/>
      <c r="BLH8" s="1"/>
      <c r="BLI8" s="1"/>
      <c r="BLJ8" s="1"/>
      <c r="BLK8" s="1"/>
      <c r="BLL8" s="1"/>
      <c r="BLM8" s="1"/>
      <c r="BLN8" s="1"/>
      <c r="BLO8" s="1"/>
      <c r="BLP8" s="1"/>
      <c r="BLQ8" s="1"/>
      <c r="BLR8" s="1"/>
      <c r="BLS8" s="1"/>
      <c r="BLT8" s="1"/>
      <c r="BLU8" s="1"/>
      <c r="BLV8" s="1"/>
      <c r="BLW8" s="1"/>
      <c r="BLX8" s="1"/>
      <c r="BLY8" s="1"/>
      <c r="BLZ8" s="1"/>
      <c r="BMA8" s="1"/>
      <c r="BMB8" s="1"/>
      <c r="BMC8" s="1"/>
      <c r="BMD8" s="1"/>
      <c r="BME8" s="1"/>
      <c r="BMF8" s="1"/>
      <c r="BMG8" s="1"/>
      <c r="BMH8" s="1"/>
      <c r="BMI8" s="1"/>
      <c r="BMJ8" s="1"/>
      <c r="BMK8" s="1"/>
      <c r="BML8" s="1"/>
      <c r="BMM8" s="1"/>
      <c r="BMN8" s="1"/>
      <c r="BMO8" s="1"/>
      <c r="BMP8" s="1"/>
      <c r="BMQ8" s="1"/>
      <c r="BMR8" s="1"/>
      <c r="BMS8" s="1"/>
      <c r="BMT8" s="1"/>
      <c r="BMU8" s="1"/>
      <c r="BMV8" s="1"/>
      <c r="BMW8" s="1"/>
      <c r="BMX8" s="1"/>
      <c r="BMY8" s="1"/>
      <c r="BMZ8" s="1"/>
      <c r="BNA8" s="1"/>
      <c r="BNB8" s="1"/>
      <c r="BNC8" s="1"/>
      <c r="BND8" s="1"/>
      <c r="BNE8" s="1"/>
      <c r="BNF8" s="1"/>
      <c r="BNG8" s="1"/>
      <c r="BNH8" s="1"/>
      <c r="BNI8" s="1"/>
      <c r="BNJ8" s="1"/>
      <c r="BNK8" s="1"/>
      <c r="BNL8" s="1"/>
      <c r="BNM8" s="1"/>
      <c r="BNN8" s="1"/>
      <c r="BNO8" s="1"/>
      <c r="BNP8" s="1"/>
      <c r="BNQ8" s="1"/>
      <c r="BNR8" s="1"/>
      <c r="BNS8" s="1"/>
      <c r="BNT8" s="1"/>
      <c r="BNU8" s="1"/>
      <c r="BNV8" s="1"/>
      <c r="BNW8" s="1"/>
      <c r="BNX8" s="1"/>
      <c r="BNY8" s="1"/>
      <c r="BNZ8" s="1"/>
      <c r="BOA8" s="1"/>
      <c r="BOB8" s="1"/>
      <c r="BOC8" s="1"/>
      <c r="BOD8" s="1"/>
      <c r="BOE8" s="1"/>
      <c r="BOF8" s="1"/>
      <c r="BOG8" s="1"/>
      <c r="BOH8" s="1"/>
      <c r="BOI8" s="1"/>
      <c r="BOJ8" s="1"/>
      <c r="BOK8" s="1"/>
      <c r="BOL8" s="1"/>
      <c r="BOM8" s="1"/>
      <c r="BON8" s="1"/>
      <c r="BOO8" s="1"/>
      <c r="BOP8" s="1"/>
      <c r="BOQ8" s="1"/>
      <c r="BOR8" s="1"/>
      <c r="BOS8" s="1"/>
      <c r="BOT8" s="1"/>
      <c r="BOU8" s="1"/>
      <c r="BOV8" s="1"/>
      <c r="BOW8" s="1"/>
      <c r="BOX8" s="1"/>
      <c r="BOY8" s="1"/>
      <c r="BOZ8" s="1"/>
      <c r="BPA8" s="1"/>
      <c r="BPB8" s="1"/>
      <c r="BPC8" s="1"/>
      <c r="BPD8" s="1"/>
      <c r="BPE8" s="1"/>
      <c r="BPF8" s="1"/>
      <c r="BPG8" s="1"/>
      <c r="BPH8" s="1"/>
      <c r="BPI8" s="1"/>
      <c r="BPJ8" s="1"/>
      <c r="BPK8" s="1"/>
      <c r="BPL8" s="1"/>
      <c r="BPM8" s="1"/>
      <c r="BPN8" s="1"/>
      <c r="BPO8" s="1"/>
      <c r="BPP8" s="1"/>
      <c r="BPQ8" s="1"/>
      <c r="BPR8" s="1"/>
      <c r="BPS8" s="1"/>
      <c r="BPT8" s="1"/>
      <c r="BPU8" s="1"/>
      <c r="BPV8" s="1"/>
      <c r="BPW8" s="1"/>
      <c r="BPX8" s="1"/>
      <c r="BPY8" s="1"/>
      <c r="BPZ8" s="1"/>
      <c r="BQA8" s="1"/>
      <c r="BQB8" s="1"/>
      <c r="BQC8" s="1"/>
      <c r="BQD8" s="1"/>
      <c r="BQE8" s="1"/>
      <c r="BQF8" s="1"/>
      <c r="BQG8" s="1"/>
      <c r="BQH8" s="1"/>
      <c r="BQI8" s="1"/>
      <c r="BQJ8" s="1"/>
      <c r="BQK8" s="1"/>
      <c r="BQL8" s="1"/>
      <c r="BQM8" s="1"/>
      <c r="BQN8" s="1"/>
      <c r="BQO8" s="1"/>
      <c r="BQP8" s="1"/>
      <c r="BQQ8" s="1"/>
      <c r="BQR8" s="1"/>
      <c r="BQS8" s="1"/>
      <c r="BQT8" s="1"/>
      <c r="BQU8" s="1"/>
      <c r="BQV8" s="1"/>
      <c r="BQW8" s="1"/>
      <c r="BQX8" s="1"/>
      <c r="BQY8" s="1"/>
      <c r="BQZ8" s="1"/>
      <c r="BRA8" s="1"/>
      <c r="BRB8" s="1"/>
      <c r="BRC8" s="1"/>
      <c r="BRD8" s="1"/>
      <c r="BRE8" s="1"/>
      <c r="BRF8" s="1"/>
      <c r="BRG8" s="1"/>
      <c r="BRH8" s="1"/>
      <c r="BRI8" s="1"/>
      <c r="BRJ8" s="1"/>
      <c r="BRK8" s="1"/>
      <c r="BRL8" s="1"/>
      <c r="BRM8" s="1"/>
      <c r="BRN8" s="1"/>
      <c r="BRO8" s="1"/>
      <c r="BRP8" s="1"/>
      <c r="BRQ8" s="1"/>
      <c r="BRR8" s="1"/>
      <c r="BRS8" s="1"/>
      <c r="BRT8" s="1"/>
      <c r="BRU8" s="1"/>
      <c r="BRV8" s="1"/>
      <c r="BRW8" s="1"/>
      <c r="BRX8" s="1"/>
      <c r="BRY8" s="1"/>
      <c r="BRZ8" s="1"/>
      <c r="BSA8" s="1"/>
      <c r="BSB8" s="1"/>
      <c r="BSC8" s="1"/>
      <c r="BSD8" s="1"/>
      <c r="BSE8" s="1"/>
      <c r="BSF8" s="1"/>
      <c r="BSG8" s="1"/>
      <c r="BSH8" s="1"/>
      <c r="BSI8" s="1"/>
      <c r="BSJ8" s="1"/>
      <c r="BSK8" s="1"/>
      <c r="BSL8" s="1"/>
      <c r="BSM8" s="1"/>
      <c r="BSN8" s="1"/>
      <c r="BSO8" s="1"/>
      <c r="BSP8" s="1"/>
      <c r="BSQ8" s="1"/>
      <c r="BSR8" s="1"/>
      <c r="BSS8" s="1"/>
      <c r="BST8" s="1"/>
      <c r="BSU8" s="1"/>
      <c r="BSV8" s="1"/>
      <c r="BSW8" s="1"/>
      <c r="BSX8" s="1"/>
      <c r="BSY8" s="1"/>
      <c r="BSZ8" s="1"/>
      <c r="BTA8" s="1"/>
      <c r="BTB8" s="1"/>
      <c r="BTC8" s="1"/>
      <c r="BTD8" s="1"/>
      <c r="BTE8" s="1"/>
      <c r="BTF8" s="1"/>
      <c r="BTG8" s="1"/>
      <c r="BTH8" s="1"/>
      <c r="BTI8" s="1"/>
      <c r="BTJ8" s="1"/>
      <c r="BTK8" s="1"/>
      <c r="BTL8" s="1"/>
      <c r="BTM8" s="1"/>
      <c r="BTN8" s="1"/>
      <c r="BTO8" s="1"/>
      <c r="BTP8" s="1"/>
      <c r="BTQ8" s="1"/>
      <c r="BTR8" s="1"/>
      <c r="BTS8" s="1"/>
      <c r="BTT8" s="1"/>
      <c r="BTU8" s="1"/>
      <c r="BTV8" s="1"/>
      <c r="BTW8" s="1"/>
      <c r="BTX8" s="1"/>
      <c r="BTY8" s="1"/>
      <c r="BTZ8" s="1"/>
      <c r="BUA8" s="1"/>
      <c r="BUB8" s="1"/>
      <c r="BUC8" s="1"/>
      <c r="BUD8" s="1"/>
      <c r="BUE8" s="1"/>
      <c r="BUF8" s="1"/>
      <c r="BUG8" s="1"/>
      <c r="BUH8" s="1"/>
      <c r="BUI8" s="1"/>
      <c r="BUJ8" s="1"/>
      <c r="BUK8" s="1"/>
      <c r="BUL8" s="1"/>
      <c r="BUM8" s="1"/>
      <c r="BUN8" s="1"/>
      <c r="BUO8" s="1"/>
      <c r="BUP8" s="1"/>
      <c r="BUQ8" s="1"/>
      <c r="BUR8" s="1"/>
      <c r="BUS8" s="1"/>
      <c r="BUT8" s="1"/>
      <c r="BUU8" s="1"/>
      <c r="BUV8" s="1"/>
      <c r="BUW8" s="1"/>
      <c r="BUX8" s="1"/>
      <c r="BUY8" s="1"/>
      <c r="BUZ8" s="1"/>
      <c r="BVA8" s="1"/>
      <c r="BVB8" s="1"/>
      <c r="BVC8" s="1"/>
      <c r="BVD8" s="1"/>
      <c r="BVE8" s="1"/>
      <c r="BVF8" s="1"/>
      <c r="BVG8" s="1"/>
      <c r="BVH8" s="1"/>
      <c r="BVI8" s="1"/>
      <c r="BVJ8" s="1"/>
      <c r="BVK8" s="1"/>
      <c r="BVL8" s="1"/>
      <c r="BVM8" s="1"/>
      <c r="BVN8" s="1"/>
      <c r="BVO8" s="1"/>
      <c r="BVP8" s="1"/>
      <c r="BVQ8" s="1"/>
      <c r="BVR8" s="1"/>
      <c r="BVS8" s="1"/>
      <c r="BVT8" s="1"/>
      <c r="BVU8" s="1"/>
      <c r="BVV8" s="1"/>
      <c r="BVW8" s="1"/>
      <c r="BVX8" s="1"/>
      <c r="BVY8" s="1"/>
      <c r="BVZ8" s="1"/>
      <c r="BWA8" s="1"/>
      <c r="BWB8" s="1"/>
      <c r="BWC8" s="1"/>
      <c r="BWD8" s="1"/>
      <c r="BWE8" s="1"/>
      <c r="BWF8" s="1"/>
      <c r="BWG8" s="1"/>
      <c r="BWH8" s="1"/>
      <c r="BWI8" s="1"/>
      <c r="BWJ8" s="1"/>
      <c r="BWK8" s="1"/>
      <c r="BWL8" s="1"/>
      <c r="BWM8" s="1"/>
      <c r="BWN8" s="1"/>
      <c r="BWO8" s="1"/>
      <c r="BWP8" s="1"/>
      <c r="BWQ8" s="1"/>
      <c r="BWR8" s="1"/>
      <c r="BWS8" s="1"/>
      <c r="BWT8" s="1"/>
      <c r="BWU8" s="1"/>
      <c r="BWV8" s="1"/>
      <c r="BWW8" s="1"/>
      <c r="BWX8" s="1"/>
      <c r="BWY8" s="1"/>
      <c r="BWZ8" s="1"/>
      <c r="BXA8" s="1"/>
      <c r="BXB8" s="1"/>
      <c r="BXC8" s="1"/>
      <c r="BXD8" s="1"/>
      <c r="BXE8" s="1"/>
      <c r="BXF8" s="1"/>
      <c r="BXG8" s="1"/>
      <c r="BXH8" s="1"/>
      <c r="BXI8" s="1"/>
      <c r="BXJ8" s="1"/>
      <c r="BXK8" s="1"/>
      <c r="BXL8" s="1"/>
      <c r="BXM8" s="1"/>
      <c r="BXN8" s="1"/>
      <c r="BXO8" s="1"/>
      <c r="BXP8" s="1"/>
      <c r="BXQ8" s="1"/>
      <c r="BXR8" s="1"/>
      <c r="BXS8" s="1"/>
      <c r="BXT8" s="1"/>
      <c r="BXU8" s="1"/>
      <c r="BXV8" s="1"/>
      <c r="BXW8" s="1"/>
      <c r="BXX8" s="1"/>
      <c r="BXY8" s="1"/>
      <c r="BXZ8" s="1"/>
      <c r="BYA8" s="1"/>
      <c r="BYB8" s="1"/>
      <c r="BYC8" s="1"/>
      <c r="BYD8" s="1"/>
      <c r="BYE8" s="1"/>
      <c r="BYF8" s="1"/>
      <c r="BYG8" s="1"/>
      <c r="BYH8" s="1"/>
      <c r="BYI8" s="1"/>
      <c r="BYJ8" s="1"/>
      <c r="BYK8" s="1"/>
      <c r="BYL8" s="1"/>
      <c r="BYM8" s="1"/>
      <c r="BYN8" s="1"/>
      <c r="BYO8" s="1"/>
      <c r="BYP8" s="1"/>
      <c r="BYQ8" s="1"/>
      <c r="BYR8" s="1"/>
      <c r="BYS8" s="1"/>
      <c r="BYT8" s="1"/>
      <c r="BYU8" s="1"/>
      <c r="BYV8" s="1"/>
      <c r="BYW8" s="1"/>
      <c r="BYX8" s="1"/>
      <c r="BYY8" s="1"/>
      <c r="BYZ8" s="1"/>
      <c r="BZA8" s="1"/>
      <c r="BZB8" s="1"/>
      <c r="BZC8" s="1"/>
      <c r="BZD8" s="1"/>
      <c r="BZE8" s="1"/>
      <c r="BZF8" s="1"/>
      <c r="BZG8" s="1"/>
      <c r="BZH8" s="1"/>
      <c r="BZI8" s="1"/>
      <c r="BZJ8" s="1"/>
      <c r="BZK8" s="1"/>
      <c r="BZL8" s="1"/>
      <c r="BZM8" s="1"/>
      <c r="BZN8" s="1"/>
      <c r="BZO8" s="1"/>
      <c r="BZP8" s="1"/>
      <c r="BZQ8" s="1"/>
      <c r="BZR8" s="1"/>
      <c r="BZS8" s="1"/>
      <c r="BZT8" s="1"/>
      <c r="BZU8" s="1"/>
      <c r="BZV8" s="1"/>
      <c r="BZW8" s="1"/>
      <c r="BZX8" s="1"/>
      <c r="BZY8" s="1"/>
      <c r="BZZ8" s="1"/>
      <c r="CAA8" s="1"/>
      <c r="CAB8" s="1"/>
      <c r="CAC8" s="1"/>
      <c r="CAD8" s="1"/>
      <c r="CAE8" s="1"/>
      <c r="CAF8" s="1"/>
      <c r="CAG8" s="1"/>
      <c r="CAH8" s="1"/>
      <c r="CAI8" s="1"/>
      <c r="CAJ8" s="1"/>
      <c r="CAK8" s="1"/>
      <c r="CAL8" s="1"/>
      <c r="CAM8" s="1"/>
      <c r="CAN8" s="1"/>
      <c r="CAO8" s="1"/>
      <c r="CAP8" s="1"/>
      <c r="CAQ8" s="1"/>
      <c r="CAR8" s="1"/>
      <c r="CAS8" s="1"/>
      <c r="CAT8" s="1"/>
      <c r="CAU8" s="1"/>
      <c r="CAV8" s="1"/>
      <c r="CAW8" s="1"/>
      <c r="CAX8" s="1"/>
      <c r="CAY8" s="1"/>
      <c r="CAZ8" s="1"/>
      <c r="CBA8" s="1"/>
      <c r="CBB8" s="1"/>
      <c r="CBC8" s="1"/>
      <c r="CBD8" s="1"/>
      <c r="CBE8" s="1"/>
      <c r="CBF8" s="1"/>
      <c r="CBG8" s="1"/>
      <c r="CBH8" s="1"/>
      <c r="CBI8" s="1"/>
      <c r="CBJ8" s="1"/>
      <c r="CBK8" s="1"/>
      <c r="CBL8" s="1"/>
      <c r="CBM8" s="1"/>
      <c r="CBN8" s="1"/>
      <c r="CBO8" s="1"/>
      <c r="CBP8" s="1"/>
      <c r="CBQ8" s="1"/>
      <c r="CBR8" s="1"/>
      <c r="CBS8" s="1"/>
      <c r="CBT8" s="1"/>
      <c r="CBU8" s="1"/>
      <c r="CBV8" s="1"/>
      <c r="CBW8" s="1"/>
      <c r="CBX8" s="1"/>
      <c r="CBY8" s="1"/>
      <c r="CBZ8" s="1"/>
      <c r="CCA8" s="1"/>
      <c r="CCB8" s="1"/>
      <c r="CCC8" s="1"/>
      <c r="CCD8" s="1"/>
      <c r="CCE8" s="1"/>
      <c r="CCF8" s="1"/>
      <c r="CCG8" s="1"/>
      <c r="CCH8" s="1"/>
      <c r="CCI8" s="1"/>
      <c r="CCJ8" s="1"/>
      <c r="CCK8" s="1"/>
      <c r="CCL8" s="1"/>
      <c r="CCM8" s="1"/>
      <c r="CCN8" s="1"/>
      <c r="CCO8" s="1"/>
      <c r="CCP8" s="1"/>
      <c r="CCQ8" s="1"/>
      <c r="CCR8" s="1"/>
      <c r="CCS8" s="1"/>
      <c r="CCT8" s="1"/>
      <c r="CCU8" s="1"/>
      <c r="CCV8" s="1"/>
      <c r="CCW8" s="1"/>
      <c r="CCX8" s="1"/>
      <c r="CCY8" s="1"/>
      <c r="CCZ8" s="1"/>
      <c r="CDA8" s="1"/>
      <c r="CDB8" s="1"/>
      <c r="CDC8" s="1"/>
      <c r="CDD8" s="1"/>
      <c r="CDE8" s="1"/>
      <c r="CDF8" s="1"/>
      <c r="CDG8" s="1"/>
      <c r="CDH8" s="1"/>
      <c r="CDI8" s="1"/>
      <c r="CDJ8" s="1"/>
      <c r="CDK8" s="1"/>
      <c r="CDL8" s="1"/>
      <c r="CDM8" s="1"/>
      <c r="CDN8" s="1"/>
      <c r="CDO8" s="1"/>
      <c r="CDP8" s="1"/>
      <c r="CDQ8" s="1"/>
      <c r="CDR8" s="1"/>
      <c r="CDS8" s="1"/>
      <c r="CDT8" s="1"/>
      <c r="CDU8" s="1"/>
      <c r="CDV8" s="1"/>
      <c r="CDW8" s="1"/>
      <c r="CDX8" s="1"/>
      <c r="CDY8" s="1"/>
      <c r="CDZ8" s="1"/>
      <c r="CEA8" s="1"/>
      <c r="CEB8" s="1"/>
      <c r="CEC8" s="1"/>
      <c r="CED8" s="1"/>
      <c r="CEE8" s="1"/>
      <c r="CEF8" s="1"/>
      <c r="CEG8" s="1"/>
      <c r="CEH8" s="1"/>
      <c r="CEI8" s="1"/>
      <c r="CEJ8" s="1"/>
      <c r="CEK8" s="1"/>
      <c r="CEL8" s="1"/>
      <c r="CEM8" s="1"/>
      <c r="CEN8" s="1"/>
      <c r="CEO8" s="1"/>
      <c r="CEP8" s="1"/>
      <c r="CEQ8" s="1"/>
      <c r="CER8" s="1"/>
      <c r="CES8" s="1"/>
      <c r="CET8" s="1"/>
      <c r="CEU8" s="1"/>
      <c r="CEV8" s="1"/>
      <c r="CEW8" s="1"/>
      <c r="CEX8" s="1"/>
      <c r="CEY8" s="1"/>
      <c r="CEZ8" s="1"/>
      <c r="CFA8" s="1"/>
      <c r="CFB8" s="1"/>
      <c r="CFC8" s="1"/>
      <c r="CFD8" s="1"/>
      <c r="CFE8" s="1"/>
      <c r="CFF8" s="1"/>
      <c r="CFG8" s="1"/>
      <c r="CFH8" s="1"/>
      <c r="CFI8" s="1"/>
      <c r="CFJ8" s="1"/>
      <c r="CFK8" s="1"/>
      <c r="CFL8" s="1"/>
      <c r="CFM8" s="1"/>
      <c r="CFN8" s="1"/>
      <c r="CFO8" s="1"/>
      <c r="CFP8" s="1"/>
      <c r="CFQ8" s="1"/>
      <c r="CFR8" s="1"/>
      <c r="CFS8" s="1"/>
      <c r="CFT8" s="1"/>
      <c r="CFU8" s="1"/>
      <c r="CFV8" s="1"/>
      <c r="CFW8" s="1"/>
      <c r="CFX8" s="1"/>
      <c r="CFY8" s="1"/>
      <c r="CFZ8" s="1"/>
      <c r="CGA8" s="1"/>
      <c r="CGB8" s="1"/>
      <c r="CGC8" s="1"/>
      <c r="CGD8" s="1"/>
      <c r="CGE8" s="1"/>
      <c r="CGF8" s="1"/>
      <c r="CGG8" s="1"/>
      <c r="CGH8" s="1"/>
      <c r="CGI8" s="1"/>
      <c r="CGJ8" s="1"/>
      <c r="CGK8" s="1"/>
      <c r="CGL8" s="1"/>
      <c r="CGM8" s="1"/>
      <c r="CGN8" s="1"/>
      <c r="CGO8" s="1"/>
      <c r="CGP8" s="1"/>
      <c r="CGQ8" s="1"/>
      <c r="CGR8" s="1"/>
      <c r="CGS8" s="1"/>
      <c r="CGT8" s="1"/>
      <c r="CGU8" s="1"/>
      <c r="CGV8" s="1"/>
      <c r="CGW8" s="1"/>
      <c r="CGX8" s="1"/>
      <c r="CGY8" s="1"/>
      <c r="CGZ8" s="1"/>
      <c r="CHA8" s="1"/>
      <c r="CHB8" s="1"/>
      <c r="CHC8" s="1"/>
      <c r="CHD8" s="1"/>
      <c r="CHE8" s="1"/>
      <c r="CHF8" s="1"/>
      <c r="CHG8" s="1"/>
      <c r="CHH8" s="1"/>
      <c r="CHI8" s="1"/>
      <c r="CHJ8" s="1"/>
      <c r="CHK8" s="1"/>
      <c r="CHL8" s="1"/>
      <c r="CHM8" s="1"/>
      <c r="CHN8" s="1"/>
      <c r="CHO8" s="1"/>
      <c r="CHP8" s="1"/>
      <c r="CHQ8" s="1"/>
      <c r="CHR8" s="1"/>
      <c r="CHS8" s="1"/>
      <c r="CHT8" s="1"/>
      <c r="CHU8" s="1"/>
      <c r="CHV8" s="1"/>
      <c r="CHW8" s="1"/>
      <c r="CHX8" s="1"/>
      <c r="CHY8" s="1"/>
      <c r="CHZ8" s="1"/>
      <c r="CIA8" s="1"/>
      <c r="CIB8" s="1"/>
      <c r="CIC8" s="1"/>
      <c r="CID8" s="1"/>
      <c r="CIE8" s="1"/>
      <c r="CIF8" s="1"/>
      <c r="CIG8" s="1"/>
      <c r="CIH8" s="1"/>
      <c r="CII8" s="1"/>
      <c r="CIJ8" s="1"/>
      <c r="CIK8" s="1"/>
      <c r="CIL8" s="1"/>
      <c r="CIM8" s="1"/>
      <c r="CIN8" s="1"/>
      <c r="CIO8" s="1"/>
      <c r="CIP8" s="1"/>
      <c r="CIQ8" s="1"/>
      <c r="CIR8" s="1"/>
      <c r="CIS8" s="1"/>
      <c r="CIT8" s="1"/>
      <c r="CIU8" s="1"/>
      <c r="CIV8" s="1"/>
      <c r="CIW8" s="1"/>
      <c r="CIX8" s="1"/>
      <c r="CIY8" s="1"/>
      <c r="CIZ8" s="1"/>
      <c r="CJA8" s="1"/>
      <c r="CJB8" s="1"/>
      <c r="CJC8" s="1"/>
      <c r="CJD8" s="1"/>
      <c r="CJE8" s="1"/>
      <c r="CJF8" s="1"/>
      <c r="CJG8" s="1"/>
      <c r="CJH8" s="1"/>
      <c r="CJI8" s="1"/>
      <c r="CJJ8" s="1"/>
      <c r="CJK8" s="1"/>
      <c r="CJL8" s="1"/>
      <c r="CJM8" s="1"/>
      <c r="CJN8" s="1"/>
      <c r="CJO8" s="1"/>
      <c r="CJP8" s="1"/>
      <c r="CJQ8" s="1"/>
      <c r="CJR8" s="1"/>
      <c r="CJS8" s="1"/>
      <c r="CJT8" s="1"/>
      <c r="CJU8" s="1"/>
      <c r="CJV8" s="1"/>
      <c r="CJW8" s="1"/>
      <c r="CJX8" s="1"/>
      <c r="CJY8" s="1"/>
      <c r="CJZ8" s="1"/>
      <c r="CKA8" s="1"/>
      <c r="CKB8" s="1"/>
      <c r="CKC8" s="1"/>
      <c r="CKD8" s="1"/>
      <c r="CKE8" s="1"/>
      <c r="CKF8" s="1"/>
      <c r="CKG8" s="1"/>
      <c r="CKH8" s="1"/>
      <c r="CKI8" s="1"/>
      <c r="CKJ8" s="1"/>
      <c r="CKK8" s="1"/>
    </row>
    <row r="9" spans="1:2325" s="268" customFormat="1" ht="90.75" customHeight="1" thickBot="1">
      <c r="A9" s="850"/>
      <c r="B9" s="838"/>
      <c r="C9" s="915"/>
      <c r="D9" s="114" t="s">
        <v>289</v>
      </c>
      <c r="E9" s="58">
        <v>1</v>
      </c>
      <c r="F9" s="422">
        <v>43813</v>
      </c>
      <c r="G9" s="421" t="s">
        <v>95</v>
      </c>
      <c r="H9" s="235" t="s">
        <v>385</v>
      </c>
      <c r="I9" s="113"/>
      <c r="J9" s="113"/>
      <c r="K9" s="113"/>
      <c r="L9" s="378" t="s">
        <v>382</v>
      </c>
      <c r="M9" s="113"/>
      <c r="N9" s="145">
        <v>467500</v>
      </c>
      <c r="O9" s="145">
        <v>585000</v>
      </c>
      <c r="P9" s="145"/>
      <c r="Q9" s="164">
        <f t="shared" si="0"/>
        <v>1052500</v>
      </c>
      <c r="R9" s="62"/>
      <c r="S9" s="154"/>
      <c r="T9" s="259"/>
      <c r="U9" s="154">
        <v>15000</v>
      </c>
      <c r="V9" s="915"/>
      <c r="W9" s="113"/>
      <c r="X9" s="113">
        <v>0</v>
      </c>
      <c r="Y9" s="113"/>
      <c r="Z9" s="113"/>
      <c r="AA9" s="113"/>
      <c r="AB9" s="114">
        <v>108</v>
      </c>
      <c r="AC9" s="113"/>
      <c r="AD9" s="113"/>
      <c r="AE9" s="113"/>
      <c r="AF9" s="113">
        <v>1870000</v>
      </c>
      <c r="AG9" s="155"/>
      <c r="AH9" s="155"/>
      <c r="AI9" s="155"/>
      <c r="AJ9" s="155">
        <v>1870000</v>
      </c>
      <c r="AK9" s="115">
        <f t="shared" ref="AK9:AK56" si="6">R9*Y9</f>
        <v>0</v>
      </c>
      <c r="AL9" s="115">
        <f t="shared" si="3"/>
        <v>0</v>
      </c>
      <c r="AM9" s="115">
        <f t="shared" si="4"/>
        <v>0</v>
      </c>
      <c r="AN9" s="115">
        <f t="shared" si="5"/>
        <v>1620000</v>
      </c>
      <c r="AO9" s="105">
        <f t="shared" si="1"/>
        <v>1620000</v>
      </c>
      <c r="AP9" s="106">
        <f t="shared" si="2"/>
        <v>567500</v>
      </c>
      <c r="AQ9" s="420" t="s">
        <v>381</v>
      </c>
      <c r="AR9" s="11"/>
      <c r="AS9" s="11"/>
      <c r="AT9" s="11"/>
      <c r="AU9" s="11"/>
      <c r="AV9" s="1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</row>
    <row r="10" spans="1:2325" s="379" customFormat="1" ht="51.75" customHeight="1" thickBot="1">
      <c r="A10" s="851"/>
      <c r="B10" s="839"/>
      <c r="C10" s="916"/>
      <c r="D10" s="192" t="s">
        <v>384</v>
      </c>
      <c r="E10" s="354">
        <v>2</v>
      </c>
      <c r="F10" s="419">
        <v>2018</v>
      </c>
      <c r="G10" s="419" t="s">
        <v>383</v>
      </c>
      <c r="H10" s="413" t="s">
        <v>280</v>
      </c>
      <c r="I10" s="349"/>
      <c r="J10" s="349"/>
      <c r="K10" s="349"/>
      <c r="L10" s="48" t="s">
        <v>382</v>
      </c>
      <c r="M10" s="349"/>
      <c r="N10" s="351">
        <v>1929488</v>
      </c>
      <c r="O10" s="351">
        <v>1202760</v>
      </c>
      <c r="P10" s="351">
        <v>500000</v>
      </c>
      <c r="Q10" s="334">
        <f t="shared" si="0"/>
        <v>3632248</v>
      </c>
      <c r="R10" s="418"/>
      <c r="S10" s="350"/>
      <c r="T10" s="94"/>
      <c r="U10" s="350"/>
      <c r="V10" s="916"/>
      <c r="W10" s="349"/>
      <c r="X10" s="349">
        <v>0</v>
      </c>
      <c r="Y10" s="349">
        <v>70</v>
      </c>
      <c r="Z10" s="349">
        <v>257</v>
      </c>
      <c r="AA10" s="349">
        <v>67.900000000000006</v>
      </c>
      <c r="AB10" s="192">
        <v>39.6</v>
      </c>
      <c r="AC10" s="349"/>
      <c r="AD10" s="349">
        <v>7717950</v>
      </c>
      <c r="AE10" s="349"/>
      <c r="AF10" s="349"/>
      <c r="AG10" s="348">
        <v>838300</v>
      </c>
      <c r="AH10" s="348">
        <v>7717950</v>
      </c>
      <c r="AI10" s="348">
        <v>1352000</v>
      </c>
      <c r="AJ10" s="348">
        <v>476000</v>
      </c>
      <c r="AK10" s="330">
        <f t="shared" si="6"/>
        <v>0</v>
      </c>
      <c r="AL10" s="330">
        <f t="shared" si="3"/>
        <v>0</v>
      </c>
      <c r="AM10" s="330">
        <f t="shared" si="4"/>
        <v>0</v>
      </c>
      <c r="AN10" s="330">
        <f t="shared" si="5"/>
        <v>0</v>
      </c>
      <c r="AO10" s="33">
        <f t="shared" si="1"/>
        <v>0</v>
      </c>
      <c r="AP10" s="98">
        <f t="shared" si="2"/>
        <v>-3632248</v>
      </c>
      <c r="AQ10" s="417" t="s">
        <v>381</v>
      </c>
      <c r="AR10" s="11"/>
      <c r="AS10" s="11"/>
      <c r="AT10" s="11"/>
      <c r="AU10" s="11"/>
      <c r="AV10" s="1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  <c r="BBI10" s="1"/>
      <c r="BBJ10" s="1"/>
      <c r="BBK10" s="1"/>
      <c r="BBL10" s="1"/>
      <c r="BBM10" s="1"/>
      <c r="BBN10" s="1"/>
      <c r="BBO10" s="1"/>
      <c r="BBP10" s="1"/>
      <c r="BBQ10" s="1"/>
      <c r="BBR10" s="1"/>
      <c r="BBS10" s="1"/>
      <c r="BBT10" s="1"/>
      <c r="BBU10" s="1"/>
      <c r="BBV10" s="1"/>
      <c r="BBW10" s="1"/>
      <c r="BBX10" s="1"/>
      <c r="BBY10" s="1"/>
      <c r="BBZ10" s="1"/>
      <c r="BCA10" s="1"/>
      <c r="BCB10" s="1"/>
      <c r="BCC10" s="1"/>
      <c r="BCD10" s="1"/>
      <c r="BCE10" s="1"/>
      <c r="BCF10" s="1"/>
      <c r="BCG10" s="1"/>
      <c r="BCH10" s="1"/>
      <c r="BCI10" s="1"/>
      <c r="BCJ10" s="1"/>
      <c r="BCK10" s="1"/>
      <c r="BCL10" s="1"/>
      <c r="BCM10" s="1"/>
      <c r="BCN10" s="1"/>
      <c r="BCO10" s="1"/>
      <c r="BCP10" s="1"/>
      <c r="BCQ10" s="1"/>
      <c r="BCR10" s="1"/>
      <c r="BCS10" s="1"/>
      <c r="BCT10" s="1"/>
      <c r="BCU10" s="1"/>
      <c r="BCV10" s="1"/>
      <c r="BCW10" s="1"/>
      <c r="BCX10" s="1"/>
      <c r="BCY10" s="1"/>
      <c r="BCZ10" s="1"/>
      <c r="BDA10" s="1"/>
      <c r="BDB10" s="1"/>
      <c r="BDC10" s="1"/>
      <c r="BDD10" s="1"/>
      <c r="BDE10" s="1"/>
      <c r="BDF10" s="1"/>
      <c r="BDG10" s="1"/>
      <c r="BDH10" s="1"/>
      <c r="BDI10" s="1"/>
      <c r="BDJ10" s="1"/>
      <c r="BDK10" s="1"/>
      <c r="BDL10" s="1"/>
      <c r="BDM10" s="1"/>
      <c r="BDN10" s="1"/>
      <c r="BDO10" s="1"/>
      <c r="BDP10" s="1"/>
      <c r="BDQ10" s="1"/>
      <c r="BDR10" s="1"/>
      <c r="BDS10" s="1"/>
      <c r="BDT10" s="1"/>
      <c r="BDU10" s="1"/>
      <c r="BDV10" s="1"/>
      <c r="BDW10" s="1"/>
      <c r="BDX10" s="1"/>
      <c r="BDY10" s="1"/>
      <c r="BDZ10" s="1"/>
      <c r="BEA10" s="1"/>
      <c r="BEB10" s="1"/>
      <c r="BEC10" s="1"/>
      <c r="BED10" s="1"/>
      <c r="BEE10" s="1"/>
      <c r="BEF10" s="1"/>
      <c r="BEG10" s="1"/>
      <c r="BEH10" s="1"/>
      <c r="BEI10" s="1"/>
      <c r="BEJ10" s="1"/>
      <c r="BEK10" s="1"/>
      <c r="BEL10" s="1"/>
      <c r="BEM10" s="1"/>
      <c r="BEN10" s="1"/>
      <c r="BEO10" s="1"/>
      <c r="BEP10" s="1"/>
      <c r="BEQ10" s="1"/>
      <c r="BER10" s="1"/>
      <c r="BES10" s="1"/>
      <c r="BET10" s="1"/>
      <c r="BEU10" s="1"/>
      <c r="BEV10" s="1"/>
      <c r="BEW10" s="1"/>
      <c r="BEX10" s="1"/>
      <c r="BEY10" s="1"/>
      <c r="BEZ10" s="1"/>
      <c r="BFA10" s="1"/>
      <c r="BFB10" s="1"/>
      <c r="BFC10" s="1"/>
      <c r="BFD10" s="1"/>
      <c r="BFE10" s="1"/>
      <c r="BFF10" s="1"/>
      <c r="BFG10" s="1"/>
      <c r="BFH10" s="1"/>
      <c r="BFI10" s="1"/>
      <c r="BFJ10" s="1"/>
      <c r="BFK10" s="1"/>
      <c r="BFL10" s="1"/>
      <c r="BFM10" s="1"/>
      <c r="BFN10" s="1"/>
      <c r="BFO10" s="1"/>
      <c r="BFP10" s="1"/>
      <c r="BFQ10" s="1"/>
      <c r="BFR10" s="1"/>
      <c r="BFS10" s="1"/>
      <c r="BFT10" s="1"/>
      <c r="BFU10" s="1"/>
      <c r="BFV10" s="1"/>
      <c r="BFW10" s="1"/>
      <c r="BFX10" s="1"/>
      <c r="BFY10" s="1"/>
      <c r="BFZ10" s="1"/>
      <c r="BGA10" s="1"/>
      <c r="BGB10" s="1"/>
      <c r="BGC10" s="1"/>
      <c r="BGD10" s="1"/>
      <c r="BGE10" s="1"/>
      <c r="BGF10" s="1"/>
      <c r="BGG10" s="1"/>
      <c r="BGH10" s="1"/>
      <c r="BGI10" s="1"/>
      <c r="BGJ10" s="1"/>
      <c r="BGK10" s="1"/>
      <c r="BGL10" s="1"/>
      <c r="BGM10" s="1"/>
      <c r="BGN10" s="1"/>
      <c r="BGO10" s="1"/>
      <c r="BGP10" s="1"/>
      <c r="BGQ10" s="1"/>
      <c r="BGR10" s="1"/>
      <c r="BGS10" s="1"/>
      <c r="BGT10" s="1"/>
      <c r="BGU10" s="1"/>
      <c r="BGV10" s="1"/>
      <c r="BGW10" s="1"/>
      <c r="BGX10" s="1"/>
      <c r="BGY10" s="1"/>
      <c r="BGZ10" s="1"/>
      <c r="BHA10" s="1"/>
      <c r="BHB10" s="1"/>
      <c r="BHC10" s="1"/>
      <c r="BHD10" s="1"/>
      <c r="BHE10" s="1"/>
      <c r="BHF10" s="1"/>
      <c r="BHG10" s="1"/>
      <c r="BHH10" s="1"/>
      <c r="BHI10" s="1"/>
      <c r="BHJ10" s="1"/>
      <c r="BHK10" s="1"/>
      <c r="BHL10" s="1"/>
      <c r="BHM10" s="1"/>
      <c r="BHN10" s="1"/>
      <c r="BHO10" s="1"/>
      <c r="BHP10" s="1"/>
      <c r="BHQ10" s="1"/>
      <c r="BHR10" s="1"/>
      <c r="BHS10" s="1"/>
      <c r="BHT10" s="1"/>
      <c r="BHU10" s="1"/>
      <c r="BHV10" s="1"/>
      <c r="BHW10" s="1"/>
      <c r="BHX10" s="1"/>
      <c r="BHY10" s="1"/>
      <c r="BHZ10" s="1"/>
      <c r="BIA10" s="1"/>
      <c r="BIB10" s="1"/>
      <c r="BIC10" s="1"/>
      <c r="BID10" s="1"/>
      <c r="BIE10" s="1"/>
      <c r="BIF10" s="1"/>
      <c r="BIG10" s="1"/>
      <c r="BIH10" s="1"/>
      <c r="BII10" s="1"/>
      <c r="BIJ10" s="1"/>
      <c r="BIK10" s="1"/>
      <c r="BIL10" s="1"/>
      <c r="BIM10" s="1"/>
      <c r="BIN10" s="1"/>
      <c r="BIO10" s="1"/>
      <c r="BIP10" s="1"/>
      <c r="BIQ10" s="1"/>
      <c r="BIR10" s="1"/>
      <c r="BIS10" s="1"/>
      <c r="BIT10" s="1"/>
      <c r="BIU10" s="1"/>
      <c r="BIV10" s="1"/>
      <c r="BIW10" s="1"/>
      <c r="BIX10" s="1"/>
      <c r="BIY10" s="1"/>
      <c r="BIZ10" s="1"/>
      <c r="BJA10" s="1"/>
      <c r="BJB10" s="1"/>
      <c r="BJC10" s="1"/>
      <c r="BJD10" s="1"/>
      <c r="BJE10" s="1"/>
      <c r="BJF10" s="1"/>
      <c r="BJG10" s="1"/>
      <c r="BJH10" s="1"/>
      <c r="BJI10" s="1"/>
      <c r="BJJ10" s="1"/>
      <c r="BJK10" s="1"/>
      <c r="BJL10" s="1"/>
      <c r="BJM10" s="1"/>
      <c r="BJN10" s="1"/>
      <c r="BJO10" s="1"/>
      <c r="BJP10" s="1"/>
      <c r="BJQ10" s="1"/>
      <c r="BJR10" s="1"/>
      <c r="BJS10" s="1"/>
      <c r="BJT10" s="1"/>
      <c r="BJU10" s="1"/>
      <c r="BJV10" s="1"/>
      <c r="BJW10" s="1"/>
      <c r="BJX10" s="1"/>
      <c r="BJY10" s="1"/>
      <c r="BJZ10" s="1"/>
      <c r="BKA10" s="1"/>
      <c r="BKB10" s="1"/>
      <c r="BKC10" s="1"/>
      <c r="BKD10" s="1"/>
      <c r="BKE10" s="1"/>
      <c r="BKF10" s="1"/>
      <c r="BKG10" s="1"/>
      <c r="BKH10" s="1"/>
      <c r="BKI10" s="1"/>
      <c r="BKJ10" s="1"/>
      <c r="BKK10" s="1"/>
      <c r="BKL10" s="1"/>
      <c r="BKM10" s="1"/>
      <c r="BKN10" s="1"/>
      <c r="BKO10" s="1"/>
      <c r="BKP10" s="1"/>
      <c r="BKQ10" s="1"/>
      <c r="BKR10" s="1"/>
      <c r="BKS10" s="1"/>
      <c r="BKT10" s="1"/>
      <c r="BKU10" s="1"/>
      <c r="BKV10" s="1"/>
      <c r="BKW10" s="1"/>
      <c r="BKX10" s="1"/>
      <c r="BKY10" s="1"/>
      <c r="BKZ10" s="1"/>
      <c r="BLA10" s="1"/>
      <c r="BLB10" s="1"/>
      <c r="BLC10" s="1"/>
      <c r="BLD10" s="1"/>
      <c r="BLE10" s="1"/>
      <c r="BLF10" s="1"/>
      <c r="BLG10" s="1"/>
      <c r="BLH10" s="1"/>
      <c r="BLI10" s="1"/>
      <c r="BLJ10" s="1"/>
      <c r="BLK10" s="1"/>
      <c r="BLL10" s="1"/>
      <c r="BLM10" s="1"/>
      <c r="BLN10" s="1"/>
      <c r="BLO10" s="1"/>
      <c r="BLP10" s="1"/>
      <c r="BLQ10" s="1"/>
      <c r="BLR10" s="1"/>
      <c r="BLS10" s="1"/>
      <c r="BLT10" s="1"/>
      <c r="BLU10" s="1"/>
      <c r="BLV10" s="1"/>
      <c r="BLW10" s="1"/>
      <c r="BLX10" s="1"/>
      <c r="BLY10" s="1"/>
      <c r="BLZ10" s="1"/>
      <c r="BMA10" s="1"/>
      <c r="BMB10" s="1"/>
      <c r="BMC10" s="1"/>
      <c r="BMD10" s="1"/>
      <c r="BME10" s="1"/>
      <c r="BMF10" s="1"/>
      <c r="BMG10" s="1"/>
      <c r="BMH10" s="1"/>
      <c r="BMI10" s="1"/>
      <c r="BMJ10" s="1"/>
      <c r="BMK10" s="1"/>
      <c r="BML10" s="1"/>
      <c r="BMM10" s="1"/>
      <c r="BMN10" s="1"/>
      <c r="BMO10" s="1"/>
      <c r="BMP10" s="1"/>
      <c r="BMQ10" s="1"/>
      <c r="BMR10" s="1"/>
      <c r="BMS10" s="1"/>
      <c r="BMT10" s="1"/>
      <c r="BMU10" s="1"/>
      <c r="BMV10" s="1"/>
      <c r="BMW10" s="1"/>
      <c r="BMX10" s="1"/>
      <c r="BMY10" s="1"/>
      <c r="BMZ10" s="1"/>
      <c r="BNA10" s="1"/>
      <c r="BNB10" s="1"/>
      <c r="BNC10" s="1"/>
      <c r="BND10" s="1"/>
      <c r="BNE10" s="1"/>
      <c r="BNF10" s="1"/>
      <c r="BNG10" s="1"/>
      <c r="BNH10" s="1"/>
      <c r="BNI10" s="1"/>
      <c r="BNJ10" s="1"/>
      <c r="BNK10" s="1"/>
      <c r="BNL10" s="1"/>
      <c r="BNM10" s="1"/>
      <c r="BNN10" s="1"/>
      <c r="BNO10" s="1"/>
      <c r="BNP10" s="1"/>
      <c r="BNQ10" s="1"/>
      <c r="BNR10" s="1"/>
      <c r="BNS10" s="1"/>
      <c r="BNT10" s="1"/>
      <c r="BNU10" s="1"/>
      <c r="BNV10" s="1"/>
      <c r="BNW10" s="1"/>
      <c r="BNX10" s="1"/>
      <c r="BNY10" s="1"/>
      <c r="BNZ10" s="1"/>
      <c r="BOA10" s="1"/>
      <c r="BOB10" s="1"/>
      <c r="BOC10" s="1"/>
      <c r="BOD10" s="1"/>
      <c r="BOE10" s="1"/>
      <c r="BOF10" s="1"/>
      <c r="BOG10" s="1"/>
      <c r="BOH10" s="1"/>
      <c r="BOI10" s="1"/>
      <c r="BOJ10" s="1"/>
      <c r="BOK10" s="1"/>
      <c r="BOL10" s="1"/>
      <c r="BOM10" s="1"/>
      <c r="BON10" s="1"/>
      <c r="BOO10" s="1"/>
      <c r="BOP10" s="1"/>
      <c r="BOQ10" s="1"/>
      <c r="BOR10" s="1"/>
      <c r="BOS10" s="1"/>
      <c r="BOT10" s="1"/>
      <c r="BOU10" s="1"/>
      <c r="BOV10" s="1"/>
      <c r="BOW10" s="1"/>
      <c r="BOX10" s="1"/>
      <c r="BOY10" s="1"/>
      <c r="BOZ10" s="1"/>
      <c r="BPA10" s="1"/>
      <c r="BPB10" s="1"/>
      <c r="BPC10" s="1"/>
      <c r="BPD10" s="1"/>
      <c r="BPE10" s="1"/>
      <c r="BPF10" s="1"/>
      <c r="BPG10" s="1"/>
      <c r="BPH10" s="1"/>
      <c r="BPI10" s="1"/>
      <c r="BPJ10" s="1"/>
      <c r="BPK10" s="1"/>
      <c r="BPL10" s="1"/>
      <c r="BPM10" s="1"/>
      <c r="BPN10" s="1"/>
      <c r="BPO10" s="1"/>
      <c r="BPP10" s="1"/>
      <c r="BPQ10" s="1"/>
      <c r="BPR10" s="1"/>
      <c r="BPS10" s="1"/>
      <c r="BPT10" s="1"/>
      <c r="BPU10" s="1"/>
      <c r="BPV10" s="1"/>
      <c r="BPW10" s="1"/>
      <c r="BPX10" s="1"/>
      <c r="BPY10" s="1"/>
      <c r="BPZ10" s="1"/>
      <c r="BQA10" s="1"/>
      <c r="BQB10" s="1"/>
      <c r="BQC10" s="1"/>
      <c r="BQD10" s="1"/>
      <c r="BQE10" s="1"/>
      <c r="BQF10" s="1"/>
      <c r="BQG10" s="1"/>
      <c r="BQH10" s="1"/>
      <c r="BQI10" s="1"/>
      <c r="BQJ10" s="1"/>
      <c r="BQK10" s="1"/>
      <c r="BQL10" s="1"/>
      <c r="BQM10" s="1"/>
      <c r="BQN10" s="1"/>
      <c r="BQO10" s="1"/>
      <c r="BQP10" s="1"/>
      <c r="BQQ10" s="1"/>
      <c r="BQR10" s="1"/>
      <c r="BQS10" s="1"/>
      <c r="BQT10" s="1"/>
      <c r="BQU10" s="1"/>
      <c r="BQV10" s="1"/>
      <c r="BQW10" s="1"/>
      <c r="BQX10" s="1"/>
      <c r="BQY10" s="1"/>
      <c r="BQZ10" s="1"/>
      <c r="BRA10" s="1"/>
      <c r="BRB10" s="1"/>
      <c r="BRC10" s="1"/>
      <c r="BRD10" s="1"/>
      <c r="BRE10" s="1"/>
      <c r="BRF10" s="1"/>
      <c r="BRG10" s="1"/>
      <c r="BRH10" s="1"/>
      <c r="BRI10" s="1"/>
      <c r="BRJ10" s="1"/>
      <c r="BRK10" s="1"/>
      <c r="BRL10" s="1"/>
      <c r="BRM10" s="1"/>
      <c r="BRN10" s="1"/>
      <c r="BRO10" s="1"/>
      <c r="BRP10" s="1"/>
      <c r="BRQ10" s="1"/>
      <c r="BRR10" s="1"/>
      <c r="BRS10" s="1"/>
      <c r="BRT10" s="1"/>
      <c r="BRU10" s="1"/>
      <c r="BRV10" s="1"/>
      <c r="BRW10" s="1"/>
      <c r="BRX10" s="1"/>
      <c r="BRY10" s="1"/>
      <c r="BRZ10" s="1"/>
      <c r="BSA10" s="1"/>
      <c r="BSB10" s="1"/>
      <c r="BSC10" s="1"/>
      <c r="BSD10" s="1"/>
      <c r="BSE10" s="1"/>
      <c r="BSF10" s="1"/>
      <c r="BSG10" s="1"/>
      <c r="BSH10" s="1"/>
      <c r="BSI10" s="1"/>
      <c r="BSJ10" s="1"/>
      <c r="BSK10" s="1"/>
      <c r="BSL10" s="1"/>
      <c r="BSM10" s="1"/>
      <c r="BSN10" s="1"/>
      <c r="BSO10" s="1"/>
      <c r="BSP10" s="1"/>
      <c r="BSQ10" s="1"/>
      <c r="BSR10" s="1"/>
      <c r="BSS10" s="1"/>
      <c r="BST10" s="1"/>
      <c r="BSU10" s="1"/>
      <c r="BSV10" s="1"/>
      <c r="BSW10" s="1"/>
      <c r="BSX10" s="1"/>
      <c r="BSY10" s="1"/>
      <c r="BSZ10" s="1"/>
      <c r="BTA10" s="1"/>
      <c r="BTB10" s="1"/>
      <c r="BTC10" s="1"/>
      <c r="BTD10" s="1"/>
      <c r="BTE10" s="1"/>
      <c r="BTF10" s="1"/>
      <c r="BTG10" s="1"/>
      <c r="BTH10" s="1"/>
      <c r="BTI10" s="1"/>
      <c r="BTJ10" s="1"/>
      <c r="BTK10" s="1"/>
      <c r="BTL10" s="1"/>
      <c r="BTM10" s="1"/>
      <c r="BTN10" s="1"/>
      <c r="BTO10" s="1"/>
      <c r="BTP10" s="1"/>
      <c r="BTQ10" s="1"/>
      <c r="BTR10" s="1"/>
      <c r="BTS10" s="1"/>
      <c r="BTT10" s="1"/>
      <c r="BTU10" s="1"/>
      <c r="BTV10" s="1"/>
      <c r="BTW10" s="1"/>
      <c r="BTX10" s="1"/>
      <c r="BTY10" s="1"/>
      <c r="BTZ10" s="1"/>
      <c r="BUA10" s="1"/>
      <c r="BUB10" s="1"/>
      <c r="BUC10" s="1"/>
      <c r="BUD10" s="1"/>
      <c r="BUE10" s="1"/>
      <c r="BUF10" s="1"/>
      <c r="BUG10" s="1"/>
      <c r="BUH10" s="1"/>
      <c r="BUI10" s="1"/>
      <c r="BUJ10" s="1"/>
      <c r="BUK10" s="1"/>
      <c r="BUL10" s="1"/>
      <c r="BUM10" s="1"/>
      <c r="BUN10" s="1"/>
      <c r="BUO10" s="1"/>
      <c r="BUP10" s="1"/>
      <c r="BUQ10" s="1"/>
      <c r="BUR10" s="1"/>
      <c r="BUS10" s="1"/>
      <c r="BUT10" s="1"/>
      <c r="BUU10" s="1"/>
      <c r="BUV10" s="1"/>
      <c r="BUW10" s="1"/>
      <c r="BUX10" s="1"/>
      <c r="BUY10" s="1"/>
      <c r="BUZ10" s="1"/>
      <c r="BVA10" s="1"/>
      <c r="BVB10" s="1"/>
      <c r="BVC10" s="1"/>
      <c r="BVD10" s="1"/>
      <c r="BVE10" s="1"/>
      <c r="BVF10" s="1"/>
      <c r="BVG10" s="1"/>
      <c r="BVH10" s="1"/>
      <c r="BVI10" s="1"/>
      <c r="BVJ10" s="1"/>
      <c r="BVK10" s="1"/>
      <c r="BVL10" s="1"/>
      <c r="BVM10" s="1"/>
      <c r="BVN10" s="1"/>
      <c r="BVO10" s="1"/>
      <c r="BVP10" s="1"/>
      <c r="BVQ10" s="1"/>
      <c r="BVR10" s="1"/>
      <c r="BVS10" s="1"/>
      <c r="BVT10" s="1"/>
      <c r="BVU10" s="1"/>
      <c r="BVV10" s="1"/>
      <c r="BVW10" s="1"/>
      <c r="BVX10" s="1"/>
      <c r="BVY10" s="1"/>
      <c r="BVZ10" s="1"/>
      <c r="BWA10" s="1"/>
      <c r="BWB10" s="1"/>
      <c r="BWC10" s="1"/>
      <c r="BWD10" s="1"/>
      <c r="BWE10" s="1"/>
      <c r="BWF10" s="1"/>
      <c r="BWG10" s="1"/>
      <c r="BWH10" s="1"/>
      <c r="BWI10" s="1"/>
      <c r="BWJ10" s="1"/>
      <c r="BWK10" s="1"/>
      <c r="BWL10" s="1"/>
      <c r="BWM10" s="1"/>
      <c r="BWN10" s="1"/>
      <c r="BWO10" s="1"/>
      <c r="BWP10" s="1"/>
      <c r="BWQ10" s="1"/>
      <c r="BWR10" s="1"/>
      <c r="BWS10" s="1"/>
      <c r="BWT10" s="1"/>
      <c r="BWU10" s="1"/>
      <c r="BWV10" s="1"/>
      <c r="BWW10" s="1"/>
      <c r="BWX10" s="1"/>
      <c r="BWY10" s="1"/>
      <c r="BWZ10" s="1"/>
      <c r="BXA10" s="1"/>
      <c r="BXB10" s="1"/>
      <c r="BXC10" s="1"/>
      <c r="BXD10" s="1"/>
      <c r="BXE10" s="1"/>
      <c r="BXF10" s="1"/>
      <c r="BXG10" s="1"/>
      <c r="BXH10" s="1"/>
      <c r="BXI10" s="1"/>
      <c r="BXJ10" s="1"/>
      <c r="BXK10" s="1"/>
      <c r="BXL10" s="1"/>
      <c r="BXM10" s="1"/>
      <c r="BXN10" s="1"/>
      <c r="BXO10" s="1"/>
      <c r="BXP10" s="1"/>
      <c r="BXQ10" s="1"/>
      <c r="BXR10" s="1"/>
      <c r="BXS10" s="1"/>
      <c r="BXT10" s="1"/>
      <c r="BXU10" s="1"/>
      <c r="BXV10" s="1"/>
      <c r="BXW10" s="1"/>
      <c r="BXX10" s="1"/>
      <c r="BXY10" s="1"/>
      <c r="BXZ10" s="1"/>
      <c r="BYA10" s="1"/>
      <c r="BYB10" s="1"/>
      <c r="BYC10" s="1"/>
      <c r="BYD10" s="1"/>
      <c r="BYE10" s="1"/>
      <c r="BYF10" s="1"/>
      <c r="BYG10" s="1"/>
      <c r="BYH10" s="1"/>
      <c r="BYI10" s="1"/>
      <c r="BYJ10" s="1"/>
      <c r="BYK10" s="1"/>
      <c r="BYL10" s="1"/>
      <c r="BYM10" s="1"/>
      <c r="BYN10" s="1"/>
      <c r="BYO10" s="1"/>
      <c r="BYP10" s="1"/>
      <c r="BYQ10" s="1"/>
      <c r="BYR10" s="1"/>
      <c r="BYS10" s="1"/>
      <c r="BYT10" s="1"/>
      <c r="BYU10" s="1"/>
      <c r="BYV10" s="1"/>
      <c r="BYW10" s="1"/>
      <c r="BYX10" s="1"/>
      <c r="BYY10" s="1"/>
      <c r="BYZ10" s="1"/>
      <c r="BZA10" s="1"/>
      <c r="BZB10" s="1"/>
      <c r="BZC10" s="1"/>
      <c r="BZD10" s="1"/>
      <c r="BZE10" s="1"/>
      <c r="BZF10" s="1"/>
      <c r="BZG10" s="1"/>
      <c r="BZH10" s="1"/>
      <c r="BZI10" s="1"/>
      <c r="BZJ10" s="1"/>
      <c r="BZK10" s="1"/>
      <c r="BZL10" s="1"/>
      <c r="BZM10" s="1"/>
      <c r="BZN10" s="1"/>
      <c r="BZO10" s="1"/>
      <c r="BZP10" s="1"/>
      <c r="BZQ10" s="1"/>
      <c r="BZR10" s="1"/>
      <c r="BZS10" s="1"/>
      <c r="BZT10" s="1"/>
      <c r="BZU10" s="1"/>
      <c r="BZV10" s="1"/>
      <c r="BZW10" s="1"/>
      <c r="BZX10" s="1"/>
      <c r="BZY10" s="1"/>
      <c r="BZZ10" s="1"/>
      <c r="CAA10" s="1"/>
      <c r="CAB10" s="1"/>
      <c r="CAC10" s="1"/>
      <c r="CAD10" s="1"/>
      <c r="CAE10" s="1"/>
      <c r="CAF10" s="1"/>
      <c r="CAG10" s="1"/>
      <c r="CAH10" s="1"/>
      <c r="CAI10" s="1"/>
      <c r="CAJ10" s="1"/>
      <c r="CAK10" s="1"/>
      <c r="CAL10" s="1"/>
      <c r="CAM10" s="1"/>
      <c r="CAN10" s="1"/>
      <c r="CAO10" s="1"/>
      <c r="CAP10" s="1"/>
      <c r="CAQ10" s="1"/>
      <c r="CAR10" s="1"/>
      <c r="CAS10" s="1"/>
      <c r="CAT10" s="1"/>
      <c r="CAU10" s="1"/>
      <c r="CAV10" s="1"/>
      <c r="CAW10" s="1"/>
      <c r="CAX10" s="1"/>
      <c r="CAY10" s="1"/>
      <c r="CAZ10" s="1"/>
      <c r="CBA10" s="1"/>
      <c r="CBB10" s="1"/>
      <c r="CBC10" s="1"/>
      <c r="CBD10" s="1"/>
      <c r="CBE10" s="1"/>
      <c r="CBF10" s="1"/>
      <c r="CBG10" s="1"/>
      <c r="CBH10" s="1"/>
      <c r="CBI10" s="1"/>
      <c r="CBJ10" s="1"/>
      <c r="CBK10" s="1"/>
      <c r="CBL10" s="1"/>
      <c r="CBM10" s="1"/>
      <c r="CBN10" s="1"/>
      <c r="CBO10" s="1"/>
      <c r="CBP10" s="1"/>
      <c r="CBQ10" s="1"/>
      <c r="CBR10" s="1"/>
      <c r="CBS10" s="1"/>
      <c r="CBT10" s="1"/>
      <c r="CBU10" s="1"/>
      <c r="CBV10" s="1"/>
      <c r="CBW10" s="1"/>
      <c r="CBX10" s="1"/>
      <c r="CBY10" s="1"/>
      <c r="CBZ10" s="1"/>
      <c r="CCA10" s="1"/>
      <c r="CCB10" s="1"/>
      <c r="CCC10" s="1"/>
      <c r="CCD10" s="1"/>
      <c r="CCE10" s="1"/>
      <c r="CCF10" s="1"/>
      <c r="CCG10" s="1"/>
      <c r="CCH10" s="1"/>
      <c r="CCI10" s="1"/>
      <c r="CCJ10" s="1"/>
      <c r="CCK10" s="1"/>
      <c r="CCL10" s="1"/>
      <c r="CCM10" s="1"/>
      <c r="CCN10" s="1"/>
      <c r="CCO10" s="1"/>
      <c r="CCP10" s="1"/>
      <c r="CCQ10" s="1"/>
      <c r="CCR10" s="1"/>
      <c r="CCS10" s="1"/>
      <c r="CCT10" s="1"/>
      <c r="CCU10" s="1"/>
      <c r="CCV10" s="1"/>
      <c r="CCW10" s="1"/>
      <c r="CCX10" s="1"/>
      <c r="CCY10" s="1"/>
      <c r="CCZ10" s="1"/>
      <c r="CDA10" s="1"/>
      <c r="CDB10" s="1"/>
      <c r="CDC10" s="1"/>
      <c r="CDD10" s="1"/>
      <c r="CDE10" s="1"/>
      <c r="CDF10" s="1"/>
      <c r="CDG10" s="1"/>
      <c r="CDH10" s="1"/>
      <c r="CDI10" s="1"/>
      <c r="CDJ10" s="1"/>
      <c r="CDK10" s="1"/>
      <c r="CDL10" s="1"/>
      <c r="CDM10" s="1"/>
      <c r="CDN10" s="1"/>
      <c r="CDO10" s="1"/>
      <c r="CDP10" s="1"/>
      <c r="CDQ10" s="1"/>
      <c r="CDR10" s="1"/>
      <c r="CDS10" s="1"/>
      <c r="CDT10" s="1"/>
      <c r="CDU10" s="1"/>
      <c r="CDV10" s="1"/>
      <c r="CDW10" s="1"/>
      <c r="CDX10" s="1"/>
      <c r="CDY10" s="1"/>
      <c r="CDZ10" s="1"/>
      <c r="CEA10" s="1"/>
      <c r="CEB10" s="1"/>
      <c r="CEC10" s="1"/>
      <c r="CED10" s="1"/>
      <c r="CEE10" s="1"/>
      <c r="CEF10" s="1"/>
      <c r="CEG10" s="1"/>
      <c r="CEH10" s="1"/>
      <c r="CEI10" s="1"/>
      <c r="CEJ10" s="1"/>
      <c r="CEK10" s="1"/>
      <c r="CEL10" s="1"/>
      <c r="CEM10" s="1"/>
      <c r="CEN10" s="1"/>
      <c r="CEO10" s="1"/>
      <c r="CEP10" s="1"/>
      <c r="CEQ10" s="1"/>
      <c r="CER10" s="1"/>
      <c r="CES10" s="1"/>
      <c r="CET10" s="1"/>
      <c r="CEU10" s="1"/>
      <c r="CEV10" s="1"/>
      <c r="CEW10" s="1"/>
      <c r="CEX10" s="1"/>
      <c r="CEY10" s="1"/>
      <c r="CEZ10" s="1"/>
      <c r="CFA10" s="1"/>
      <c r="CFB10" s="1"/>
      <c r="CFC10" s="1"/>
      <c r="CFD10" s="1"/>
      <c r="CFE10" s="1"/>
      <c r="CFF10" s="1"/>
      <c r="CFG10" s="1"/>
      <c r="CFH10" s="1"/>
      <c r="CFI10" s="1"/>
      <c r="CFJ10" s="1"/>
      <c r="CFK10" s="1"/>
      <c r="CFL10" s="1"/>
      <c r="CFM10" s="1"/>
      <c r="CFN10" s="1"/>
      <c r="CFO10" s="1"/>
      <c r="CFP10" s="1"/>
      <c r="CFQ10" s="1"/>
      <c r="CFR10" s="1"/>
      <c r="CFS10" s="1"/>
      <c r="CFT10" s="1"/>
      <c r="CFU10" s="1"/>
      <c r="CFV10" s="1"/>
      <c r="CFW10" s="1"/>
      <c r="CFX10" s="1"/>
      <c r="CFY10" s="1"/>
      <c r="CFZ10" s="1"/>
      <c r="CGA10" s="1"/>
      <c r="CGB10" s="1"/>
      <c r="CGC10" s="1"/>
      <c r="CGD10" s="1"/>
      <c r="CGE10" s="1"/>
      <c r="CGF10" s="1"/>
      <c r="CGG10" s="1"/>
      <c r="CGH10" s="1"/>
      <c r="CGI10" s="1"/>
      <c r="CGJ10" s="1"/>
      <c r="CGK10" s="1"/>
      <c r="CGL10" s="1"/>
      <c r="CGM10" s="1"/>
      <c r="CGN10" s="1"/>
      <c r="CGO10" s="1"/>
      <c r="CGP10" s="1"/>
      <c r="CGQ10" s="1"/>
      <c r="CGR10" s="1"/>
      <c r="CGS10" s="1"/>
      <c r="CGT10" s="1"/>
      <c r="CGU10" s="1"/>
      <c r="CGV10" s="1"/>
      <c r="CGW10" s="1"/>
      <c r="CGX10" s="1"/>
      <c r="CGY10" s="1"/>
      <c r="CGZ10" s="1"/>
      <c r="CHA10" s="1"/>
      <c r="CHB10" s="1"/>
      <c r="CHC10" s="1"/>
      <c r="CHD10" s="1"/>
      <c r="CHE10" s="1"/>
      <c r="CHF10" s="1"/>
      <c r="CHG10" s="1"/>
      <c r="CHH10" s="1"/>
      <c r="CHI10" s="1"/>
      <c r="CHJ10" s="1"/>
      <c r="CHK10" s="1"/>
      <c r="CHL10" s="1"/>
      <c r="CHM10" s="1"/>
      <c r="CHN10" s="1"/>
      <c r="CHO10" s="1"/>
      <c r="CHP10" s="1"/>
      <c r="CHQ10" s="1"/>
      <c r="CHR10" s="1"/>
      <c r="CHS10" s="1"/>
      <c r="CHT10" s="1"/>
      <c r="CHU10" s="1"/>
      <c r="CHV10" s="1"/>
      <c r="CHW10" s="1"/>
      <c r="CHX10" s="1"/>
      <c r="CHY10" s="1"/>
      <c r="CHZ10" s="1"/>
      <c r="CIA10" s="1"/>
      <c r="CIB10" s="1"/>
      <c r="CIC10" s="1"/>
      <c r="CID10" s="1"/>
      <c r="CIE10" s="1"/>
      <c r="CIF10" s="1"/>
      <c r="CIG10" s="1"/>
      <c r="CIH10" s="1"/>
      <c r="CII10" s="1"/>
      <c r="CIJ10" s="1"/>
      <c r="CIK10" s="1"/>
      <c r="CIL10" s="1"/>
      <c r="CIM10" s="1"/>
      <c r="CIN10" s="1"/>
      <c r="CIO10" s="1"/>
      <c r="CIP10" s="1"/>
      <c r="CIQ10" s="1"/>
      <c r="CIR10" s="1"/>
      <c r="CIS10" s="1"/>
      <c r="CIT10" s="1"/>
      <c r="CIU10" s="1"/>
      <c r="CIV10" s="1"/>
      <c r="CIW10" s="1"/>
      <c r="CIX10" s="1"/>
      <c r="CIY10" s="1"/>
      <c r="CIZ10" s="1"/>
      <c r="CJA10" s="1"/>
      <c r="CJB10" s="1"/>
      <c r="CJC10" s="1"/>
      <c r="CJD10" s="1"/>
      <c r="CJE10" s="1"/>
      <c r="CJF10" s="1"/>
      <c r="CJG10" s="1"/>
      <c r="CJH10" s="1"/>
      <c r="CJI10" s="1"/>
      <c r="CJJ10" s="1"/>
      <c r="CJK10" s="1"/>
      <c r="CJL10" s="1"/>
      <c r="CJM10" s="1"/>
      <c r="CJN10" s="1"/>
      <c r="CJO10" s="1"/>
      <c r="CJP10" s="1"/>
      <c r="CJQ10" s="1"/>
      <c r="CJR10" s="1"/>
      <c r="CJS10" s="1"/>
      <c r="CJT10" s="1"/>
      <c r="CJU10" s="1"/>
      <c r="CJV10" s="1"/>
      <c r="CJW10" s="1"/>
      <c r="CJX10" s="1"/>
      <c r="CJY10" s="1"/>
      <c r="CJZ10" s="1"/>
      <c r="CKA10" s="1"/>
      <c r="CKB10" s="1"/>
      <c r="CKC10" s="1"/>
      <c r="CKD10" s="1"/>
      <c r="CKE10" s="1"/>
      <c r="CKF10" s="1"/>
      <c r="CKG10" s="1"/>
      <c r="CKH10" s="1"/>
      <c r="CKI10" s="1"/>
      <c r="CKJ10" s="1"/>
      <c r="CKK10" s="1"/>
    </row>
    <row r="11" spans="1:2325" ht="51.75" customHeight="1">
      <c r="A11" s="925">
        <v>2</v>
      </c>
      <c r="B11" s="837" t="s">
        <v>968</v>
      </c>
      <c r="C11" s="842">
        <v>24</v>
      </c>
      <c r="D11" s="378" t="s">
        <v>380</v>
      </c>
      <c r="E11" s="377">
        <v>1</v>
      </c>
      <c r="F11" s="372" t="s">
        <v>379</v>
      </c>
      <c r="G11" s="256" t="s">
        <v>378</v>
      </c>
      <c r="H11" s="375" t="s">
        <v>76</v>
      </c>
      <c r="I11" s="372"/>
      <c r="J11" s="372"/>
      <c r="K11" s="372"/>
      <c r="L11" s="372"/>
      <c r="M11" s="372"/>
      <c r="N11" s="145">
        <v>0</v>
      </c>
      <c r="O11" s="145">
        <v>1263000</v>
      </c>
      <c r="P11" s="145">
        <v>130000</v>
      </c>
      <c r="Q11" s="368">
        <f t="shared" si="0"/>
        <v>1393000</v>
      </c>
      <c r="R11" s="416"/>
      <c r="S11" s="373">
        <v>0</v>
      </c>
      <c r="T11" s="258">
        <v>0</v>
      </c>
      <c r="U11" s="373"/>
      <c r="V11" s="894">
        <v>28695</v>
      </c>
      <c r="W11" s="372">
        <v>0</v>
      </c>
      <c r="X11" s="372">
        <v>0</v>
      </c>
      <c r="Y11" s="372">
        <v>0</v>
      </c>
      <c r="Z11" s="372">
        <v>0</v>
      </c>
      <c r="AA11" s="372">
        <v>0.5</v>
      </c>
      <c r="AB11" s="378">
        <v>0</v>
      </c>
      <c r="AC11" s="372">
        <v>0</v>
      </c>
      <c r="AD11" s="372">
        <v>0</v>
      </c>
      <c r="AE11" s="372">
        <v>0</v>
      </c>
      <c r="AF11" s="372">
        <v>0</v>
      </c>
      <c r="AG11" s="371">
        <v>0</v>
      </c>
      <c r="AH11" s="371">
        <v>0</v>
      </c>
      <c r="AI11" s="371">
        <v>0</v>
      </c>
      <c r="AJ11" s="371">
        <v>0</v>
      </c>
      <c r="AK11" s="365">
        <f t="shared" si="6"/>
        <v>0</v>
      </c>
      <c r="AL11" s="365">
        <f t="shared" si="3"/>
        <v>0</v>
      </c>
      <c r="AM11" s="365">
        <f t="shared" si="4"/>
        <v>0</v>
      </c>
      <c r="AN11" s="365">
        <f t="shared" si="5"/>
        <v>0</v>
      </c>
      <c r="AO11" s="364">
        <f t="shared" si="1"/>
        <v>0</v>
      </c>
      <c r="AP11" s="363">
        <f t="shared" si="2"/>
        <v>-1393000</v>
      </c>
      <c r="AQ11" s="415" t="s">
        <v>377</v>
      </c>
      <c r="AR11" s="11"/>
      <c r="AS11" s="11"/>
      <c r="AT11" s="11"/>
      <c r="AU11" s="11"/>
      <c r="AV11" s="11"/>
    </row>
    <row r="12" spans="1:2325" s="268" customFormat="1" ht="61.5" customHeight="1">
      <c r="A12" s="926"/>
      <c r="B12" s="838"/>
      <c r="C12" s="843"/>
      <c r="D12" s="114" t="s">
        <v>376</v>
      </c>
      <c r="E12" s="58">
        <v>1</v>
      </c>
      <c r="F12" s="103" t="s">
        <v>375</v>
      </c>
      <c r="G12" s="114" t="s">
        <v>374</v>
      </c>
      <c r="H12" s="144" t="s">
        <v>76</v>
      </c>
      <c r="I12" s="113"/>
      <c r="J12" s="113"/>
      <c r="K12" s="113"/>
      <c r="L12" s="113"/>
      <c r="M12" s="113"/>
      <c r="N12" s="145">
        <v>0</v>
      </c>
      <c r="O12" s="145">
        <v>0</v>
      </c>
      <c r="P12" s="145">
        <v>0</v>
      </c>
      <c r="Q12" s="164">
        <f t="shared" si="0"/>
        <v>0</v>
      </c>
      <c r="R12" s="62"/>
      <c r="S12" s="154">
        <v>0</v>
      </c>
      <c r="T12" s="259">
        <v>0</v>
      </c>
      <c r="U12" s="154">
        <v>0</v>
      </c>
      <c r="V12" s="895"/>
      <c r="W12" s="113">
        <v>0</v>
      </c>
      <c r="X12" s="113">
        <v>0</v>
      </c>
      <c r="Y12" s="113">
        <v>0</v>
      </c>
      <c r="Z12" s="113">
        <v>0</v>
      </c>
      <c r="AA12" s="113">
        <v>0</v>
      </c>
      <c r="AB12" s="114"/>
      <c r="AC12" s="113">
        <v>0</v>
      </c>
      <c r="AD12" s="113">
        <v>0</v>
      </c>
      <c r="AE12" s="113">
        <v>0</v>
      </c>
      <c r="AF12" s="113">
        <v>0</v>
      </c>
      <c r="AG12" s="155">
        <v>0</v>
      </c>
      <c r="AH12" s="155">
        <v>0</v>
      </c>
      <c r="AI12" s="155">
        <v>0</v>
      </c>
      <c r="AJ12" s="155">
        <v>0</v>
      </c>
      <c r="AK12" s="115">
        <f t="shared" si="6"/>
        <v>0</v>
      </c>
      <c r="AL12" s="115">
        <f t="shared" si="3"/>
        <v>0</v>
      </c>
      <c r="AM12" s="115">
        <f t="shared" si="4"/>
        <v>0</v>
      </c>
      <c r="AN12" s="115">
        <f t="shared" si="5"/>
        <v>0</v>
      </c>
      <c r="AO12" s="105">
        <f t="shared" si="1"/>
        <v>0</v>
      </c>
      <c r="AP12" s="106">
        <f t="shared" si="2"/>
        <v>0</v>
      </c>
      <c r="AQ12" s="362" t="s">
        <v>373</v>
      </c>
      <c r="AR12" s="11"/>
      <c r="AS12" s="11"/>
      <c r="AT12" s="11"/>
      <c r="AU12" s="11"/>
      <c r="AV12" s="1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  <c r="AMK12" s="1"/>
      <c r="AML12" s="1"/>
      <c r="AMM12" s="1"/>
      <c r="AMN12" s="1"/>
      <c r="AMO12" s="1"/>
      <c r="AMP12" s="1"/>
      <c r="AMQ12" s="1"/>
      <c r="AMR12" s="1"/>
      <c r="AMS12" s="1"/>
      <c r="AMT12" s="1"/>
      <c r="AMU12" s="1"/>
      <c r="AMV12" s="1"/>
      <c r="AMW12" s="1"/>
      <c r="AMX12" s="1"/>
      <c r="AMY12" s="1"/>
      <c r="AMZ12" s="1"/>
      <c r="ANA12" s="1"/>
      <c r="ANB12" s="1"/>
      <c r="ANC12" s="1"/>
      <c r="AND12" s="1"/>
      <c r="ANE12" s="1"/>
      <c r="ANF12" s="1"/>
      <c r="ANG12" s="1"/>
      <c r="ANH12" s="1"/>
      <c r="ANI12" s="1"/>
      <c r="ANJ12" s="1"/>
      <c r="ANK12" s="1"/>
      <c r="ANL12" s="1"/>
      <c r="ANM12" s="1"/>
      <c r="ANN12" s="1"/>
      <c r="ANO12" s="1"/>
      <c r="ANP12" s="1"/>
      <c r="ANQ12" s="1"/>
      <c r="ANR12" s="1"/>
      <c r="ANS12" s="1"/>
      <c r="ANT12" s="1"/>
      <c r="ANU12" s="1"/>
      <c r="ANV12" s="1"/>
      <c r="ANW12" s="1"/>
      <c r="ANX12" s="1"/>
      <c r="ANY12" s="1"/>
      <c r="ANZ12" s="1"/>
      <c r="AOA12" s="1"/>
      <c r="AOB12" s="1"/>
      <c r="AOC12" s="1"/>
      <c r="AOD12" s="1"/>
      <c r="AOE12" s="1"/>
      <c r="AOF12" s="1"/>
      <c r="AOG12" s="1"/>
      <c r="AOH12" s="1"/>
      <c r="AOI12" s="1"/>
      <c r="AOJ12" s="1"/>
      <c r="AOK12" s="1"/>
      <c r="AOL12" s="1"/>
      <c r="AOM12" s="1"/>
      <c r="AON12" s="1"/>
      <c r="AOO12" s="1"/>
      <c r="AOP12" s="1"/>
      <c r="AOQ12" s="1"/>
      <c r="AOR12" s="1"/>
      <c r="AOS12" s="1"/>
      <c r="AOT12" s="1"/>
      <c r="AOU12" s="1"/>
      <c r="AOV12" s="1"/>
      <c r="AOW12" s="1"/>
      <c r="AOX12" s="1"/>
      <c r="AOY12" s="1"/>
      <c r="AOZ12" s="1"/>
      <c r="APA12" s="1"/>
      <c r="APB12" s="1"/>
      <c r="APC12" s="1"/>
      <c r="APD12" s="1"/>
      <c r="APE12" s="1"/>
      <c r="APF12" s="1"/>
      <c r="APG12" s="1"/>
      <c r="APH12" s="1"/>
      <c r="API12" s="1"/>
      <c r="APJ12" s="1"/>
      <c r="APK12" s="1"/>
      <c r="APL12" s="1"/>
      <c r="APM12" s="1"/>
      <c r="APN12" s="1"/>
      <c r="APO12" s="1"/>
      <c r="APP12" s="1"/>
      <c r="APQ12" s="1"/>
      <c r="APR12" s="1"/>
      <c r="APS12" s="1"/>
      <c r="APT12" s="1"/>
      <c r="APU12" s="1"/>
      <c r="APV12" s="1"/>
      <c r="APW12" s="1"/>
      <c r="APX12" s="1"/>
      <c r="APY12" s="1"/>
      <c r="APZ12" s="1"/>
      <c r="AQA12" s="1"/>
      <c r="AQB12" s="1"/>
      <c r="AQC12" s="1"/>
      <c r="AQD12" s="1"/>
      <c r="AQE12" s="1"/>
      <c r="AQF12" s="1"/>
      <c r="AQG12" s="1"/>
      <c r="AQH12" s="1"/>
      <c r="AQI12" s="1"/>
      <c r="AQJ12" s="1"/>
      <c r="AQK12" s="1"/>
      <c r="AQL12" s="1"/>
      <c r="AQM12" s="1"/>
      <c r="AQN12" s="1"/>
      <c r="AQO12" s="1"/>
      <c r="AQP12" s="1"/>
      <c r="AQQ12" s="1"/>
      <c r="AQR12" s="1"/>
      <c r="AQS12" s="1"/>
      <c r="AQT12" s="1"/>
      <c r="AQU12" s="1"/>
      <c r="AQV12" s="1"/>
      <c r="AQW12" s="1"/>
      <c r="AQX12" s="1"/>
      <c r="AQY12" s="1"/>
      <c r="AQZ12" s="1"/>
      <c r="ARA12" s="1"/>
      <c r="ARB12" s="1"/>
      <c r="ARC12" s="1"/>
      <c r="ARD12" s="1"/>
      <c r="ARE12" s="1"/>
      <c r="ARF12" s="1"/>
      <c r="ARG12" s="1"/>
      <c r="ARH12" s="1"/>
      <c r="ARI12" s="1"/>
      <c r="ARJ12" s="1"/>
      <c r="ARK12" s="1"/>
      <c r="ARL12" s="1"/>
      <c r="ARM12" s="1"/>
      <c r="ARN12" s="1"/>
      <c r="ARO12" s="1"/>
      <c r="ARP12" s="1"/>
      <c r="ARQ12" s="1"/>
      <c r="ARR12" s="1"/>
      <c r="ARS12" s="1"/>
      <c r="ART12" s="1"/>
      <c r="ARU12" s="1"/>
      <c r="ARV12" s="1"/>
      <c r="ARW12" s="1"/>
      <c r="ARX12" s="1"/>
      <c r="ARY12" s="1"/>
      <c r="ARZ12" s="1"/>
      <c r="ASA12" s="1"/>
      <c r="ASB12" s="1"/>
      <c r="ASC12" s="1"/>
      <c r="ASD12" s="1"/>
      <c r="ASE12" s="1"/>
      <c r="ASF12" s="1"/>
      <c r="ASG12" s="1"/>
      <c r="ASH12" s="1"/>
      <c r="ASI12" s="1"/>
      <c r="ASJ12" s="1"/>
      <c r="ASK12" s="1"/>
      <c r="ASL12" s="1"/>
      <c r="ASM12" s="1"/>
      <c r="ASN12" s="1"/>
      <c r="ASO12" s="1"/>
      <c r="ASP12" s="1"/>
      <c r="ASQ12" s="1"/>
      <c r="ASR12" s="1"/>
      <c r="ASS12" s="1"/>
      <c r="AST12" s="1"/>
      <c r="ASU12" s="1"/>
      <c r="ASV12" s="1"/>
      <c r="ASW12" s="1"/>
      <c r="ASX12" s="1"/>
      <c r="ASY12" s="1"/>
      <c r="ASZ12" s="1"/>
      <c r="ATA12" s="1"/>
      <c r="ATB12" s="1"/>
      <c r="ATC12" s="1"/>
      <c r="ATD12" s="1"/>
      <c r="ATE12" s="1"/>
      <c r="ATF12" s="1"/>
      <c r="ATG12" s="1"/>
      <c r="ATH12" s="1"/>
      <c r="ATI12" s="1"/>
      <c r="ATJ12" s="1"/>
      <c r="ATK12" s="1"/>
      <c r="ATL12" s="1"/>
      <c r="ATM12" s="1"/>
      <c r="ATN12" s="1"/>
      <c r="ATO12" s="1"/>
      <c r="ATP12" s="1"/>
      <c r="ATQ12" s="1"/>
      <c r="ATR12" s="1"/>
      <c r="ATS12" s="1"/>
      <c r="ATT12" s="1"/>
      <c r="ATU12" s="1"/>
      <c r="ATV12" s="1"/>
      <c r="ATW12" s="1"/>
      <c r="ATX12" s="1"/>
      <c r="ATY12" s="1"/>
      <c r="ATZ12" s="1"/>
      <c r="AUA12" s="1"/>
      <c r="AUB12" s="1"/>
      <c r="AUC12" s="1"/>
      <c r="AUD12" s="1"/>
      <c r="AUE12" s="1"/>
      <c r="AUF12" s="1"/>
      <c r="AUG12" s="1"/>
      <c r="AUH12" s="1"/>
      <c r="AUI12" s="1"/>
      <c r="AUJ12" s="1"/>
      <c r="AUK12" s="1"/>
      <c r="AUL12" s="1"/>
      <c r="AUM12" s="1"/>
      <c r="AUN12" s="1"/>
      <c r="AUO12" s="1"/>
      <c r="AUP12" s="1"/>
      <c r="AUQ12" s="1"/>
      <c r="AUR12" s="1"/>
      <c r="AUS12" s="1"/>
      <c r="AUT12" s="1"/>
      <c r="AUU12" s="1"/>
      <c r="AUV12" s="1"/>
      <c r="AUW12" s="1"/>
      <c r="AUX12" s="1"/>
      <c r="AUY12" s="1"/>
      <c r="AUZ12" s="1"/>
      <c r="AVA12" s="1"/>
      <c r="AVB12" s="1"/>
      <c r="AVC12" s="1"/>
      <c r="AVD12" s="1"/>
      <c r="AVE12" s="1"/>
      <c r="AVF12" s="1"/>
      <c r="AVG12" s="1"/>
      <c r="AVH12" s="1"/>
      <c r="AVI12" s="1"/>
      <c r="AVJ12" s="1"/>
      <c r="AVK12" s="1"/>
      <c r="AVL12" s="1"/>
      <c r="AVM12" s="1"/>
      <c r="AVN12" s="1"/>
      <c r="AVO12" s="1"/>
      <c r="AVP12" s="1"/>
      <c r="AVQ12" s="1"/>
      <c r="AVR12" s="1"/>
      <c r="AVS12" s="1"/>
      <c r="AVT12" s="1"/>
      <c r="AVU12" s="1"/>
      <c r="AVV12" s="1"/>
      <c r="AVW12" s="1"/>
      <c r="AVX12" s="1"/>
      <c r="AVY12" s="1"/>
      <c r="AVZ12" s="1"/>
      <c r="AWA12" s="1"/>
      <c r="AWB12" s="1"/>
      <c r="AWC12" s="1"/>
      <c r="AWD12" s="1"/>
      <c r="AWE12" s="1"/>
      <c r="AWF12" s="1"/>
      <c r="AWG12" s="1"/>
      <c r="AWH12" s="1"/>
      <c r="AWI12" s="1"/>
      <c r="AWJ12" s="1"/>
      <c r="AWK12" s="1"/>
      <c r="AWL12" s="1"/>
      <c r="AWM12" s="1"/>
      <c r="AWN12" s="1"/>
      <c r="AWO12" s="1"/>
      <c r="AWP12" s="1"/>
      <c r="AWQ12" s="1"/>
      <c r="AWR12" s="1"/>
      <c r="AWS12" s="1"/>
      <c r="AWT12" s="1"/>
      <c r="AWU12" s="1"/>
      <c r="AWV12" s="1"/>
      <c r="AWW12" s="1"/>
      <c r="AWX12" s="1"/>
      <c r="AWY12" s="1"/>
      <c r="AWZ12" s="1"/>
      <c r="AXA12" s="1"/>
      <c r="AXB12" s="1"/>
      <c r="AXC12" s="1"/>
      <c r="AXD12" s="1"/>
      <c r="AXE12" s="1"/>
      <c r="AXF12" s="1"/>
      <c r="AXG12" s="1"/>
      <c r="AXH12" s="1"/>
      <c r="AXI12" s="1"/>
      <c r="AXJ12" s="1"/>
      <c r="AXK12" s="1"/>
      <c r="AXL12" s="1"/>
      <c r="AXM12" s="1"/>
      <c r="AXN12" s="1"/>
      <c r="AXO12" s="1"/>
      <c r="AXP12" s="1"/>
      <c r="AXQ12" s="1"/>
      <c r="AXR12" s="1"/>
      <c r="AXS12" s="1"/>
      <c r="AXT12" s="1"/>
      <c r="AXU12" s="1"/>
      <c r="AXV12" s="1"/>
      <c r="AXW12" s="1"/>
      <c r="AXX12" s="1"/>
      <c r="AXY12" s="1"/>
      <c r="AXZ12" s="1"/>
      <c r="AYA12" s="1"/>
      <c r="AYB12" s="1"/>
      <c r="AYC12" s="1"/>
      <c r="AYD12" s="1"/>
      <c r="AYE12" s="1"/>
      <c r="AYF12" s="1"/>
      <c r="AYG12" s="1"/>
      <c r="AYH12" s="1"/>
      <c r="AYI12" s="1"/>
      <c r="AYJ12" s="1"/>
      <c r="AYK12" s="1"/>
      <c r="AYL12" s="1"/>
      <c r="AYM12" s="1"/>
      <c r="AYN12" s="1"/>
      <c r="AYO12" s="1"/>
      <c r="AYP12" s="1"/>
      <c r="AYQ12" s="1"/>
      <c r="AYR12" s="1"/>
      <c r="AYS12" s="1"/>
      <c r="AYT12" s="1"/>
      <c r="AYU12" s="1"/>
      <c r="AYV12" s="1"/>
      <c r="AYW12" s="1"/>
      <c r="AYX12" s="1"/>
      <c r="AYY12" s="1"/>
      <c r="AYZ12" s="1"/>
      <c r="AZA12" s="1"/>
      <c r="AZB12" s="1"/>
      <c r="AZC12" s="1"/>
      <c r="AZD12" s="1"/>
      <c r="AZE12" s="1"/>
      <c r="AZF12" s="1"/>
      <c r="AZG12" s="1"/>
      <c r="AZH12" s="1"/>
      <c r="AZI12" s="1"/>
      <c r="AZJ12" s="1"/>
      <c r="AZK12" s="1"/>
      <c r="AZL12" s="1"/>
      <c r="AZM12" s="1"/>
      <c r="AZN12" s="1"/>
      <c r="AZO12" s="1"/>
      <c r="AZP12" s="1"/>
      <c r="AZQ12" s="1"/>
      <c r="AZR12" s="1"/>
      <c r="AZS12" s="1"/>
      <c r="AZT12" s="1"/>
      <c r="AZU12" s="1"/>
      <c r="AZV12" s="1"/>
      <c r="AZW12" s="1"/>
      <c r="AZX12" s="1"/>
      <c r="AZY12" s="1"/>
      <c r="AZZ12" s="1"/>
      <c r="BAA12" s="1"/>
      <c r="BAB12" s="1"/>
      <c r="BAC12" s="1"/>
      <c r="BAD12" s="1"/>
      <c r="BAE12" s="1"/>
      <c r="BAF12" s="1"/>
      <c r="BAG12" s="1"/>
      <c r="BAH12" s="1"/>
      <c r="BAI12" s="1"/>
      <c r="BAJ12" s="1"/>
      <c r="BAK12" s="1"/>
      <c r="BAL12" s="1"/>
      <c r="BAM12" s="1"/>
      <c r="BAN12" s="1"/>
      <c r="BAO12" s="1"/>
      <c r="BAP12" s="1"/>
      <c r="BAQ12" s="1"/>
      <c r="BAR12" s="1"/>
      <c r="BAS12" s="1"/>
      <c r="BAT12" s="1"/>
      <c r="BAU12" s="1"/>
      <c r="BAV12" s="1"/>
      <c r="BAW12" s="1"/>
      <c r="BAX12" s="1"/>
      <c r="BAY12" s="1"/>
      <c r="BAZ12" s="1"/>
      <c r="BBA12" s="1"/>
      <c r="BBB12" s="1"/>
      <c r="BBC12" s="1"/>
      <c r="BBD12" s="1"/>
      <c r="BBE12" s="1"/>
      <c r="BBF12" s="1"/>
      <c r="BBG12" s="1"/>
      <c r="BBH12" s="1"/>
      <c r="BBI12" s="1"/>
      <c r="BBJ12" s="1"/>
      <c r="BBK12" s="1"/>
      <c r="BBL12" s="1"/>
      <c r="BBM12" s="1"/>
      <c r="BBN12" s="1"/>
      <c r="BBO12" s="1"/>
      <c r="BBP12" s="1"/>
      <c r="BBQ12" s="1"/>
      <c r="BBR12" s="1"/>
      <c r="BBS12" s="1"/>
      <c r="BBT12" s="1"/>
      <c r="BBU12" s="1"/>
      <c r="BBV12" s="1"/>
      <c r="BBW12" s="1"/>
      <c r="BBX12" s="1"/>
      <c r="BBY12" s="1"/>
      <c r="BBZ12" s="1"/>
      <c r="BCA12" s="1"/>
      <c r="BCB12" s="1"/>
      <c r="BCC12" s="1"/>
      <c r="BCD12" s="1"/>
      <c r="BCE12" s="1"/>
      <c r="BCF12" s="1"/>
      <c r="BCG12" s="1"/>
      <c r="BCH12" s="1"/>
      <c r="BCI12" s="1"/>
      <c r="BCJ12" s="1"/>
      <c r="BCK12" s="1"/>
      <c r="BCL12" s="1"/>
      <c r="BCM12" s="1"/>
      <c r="BCN12" s="1"/>
      <c r="BCO12" s="1"/>
      <c r="BCP12" s="1"/>
      <c r="BCQ12" s="1"/>
      <c r="BCR12" s="1"/>
      <c r="BCS12" s="1"/>
      <c r="BCT12" s="1"/>
      <c r="BCU12" s="1"/>
      <c r="BCV12" s="1"/>
      <c r="BCW12" s="1"/>
      <c r="BCX12" s="1"/>
      <c r="BCY12" s="1"/>
      <c r="BCZ12" s="1"/>
      <c r="BDA12" s="1"/>
      <c r="BDB12" s="1"/>
      <c r="BDC12" s="1"/>
      <c r="BDD12" s="1"/>
      <c r="BDE12" s="1"/>
      <c r="BDF12" s="1"/>
      <c r="BDG12" s="1"/>
      <c r="BDH12" s="1"/>
      <c r="BDI12" s="1"/>
      <c r="BDJ12" s="1"/>
      <c r="BDK12" s="1"/>
      <c r="BDL12" s="1"/>
      <c r="BDM12" s="1"/>
      <c r="BDN12" s="1"/>
      <c r="BDO12" s="1"/>
      <c r="BDP12" s="1"/>
      <c r="BDQ12" s="1"/>
      <c r="BDR12" s="1"/>
      <c r="BDS12" s="1"/>
      <c r="BDT12" s="1"/>
      <c r="BDU12" s="1"/>
      <c r="BDV12" s="1"/>
      <c r="BDW12" s="1"/>
      <c r="BDX12" s="1"/>
      <c r="BDY12" s="1"/>
      <c r="BDZ12" s="1"/>
      <c r="BEA12" s="1"/>
      <c r="BEB12" s="1"/>
      <c r="BEC12" s="1"/>
      <c r="BED12" s="1"/>
      <c r="BEE12" s="1"/>
      <c r="BEF12" s="1"/>
      <c r="BEG12" s="1"/>
      <c r="BEH12" s="1"/>
      <c r="BEI12" s="1"/>
      <c r="BEJ12" s="1"/>
      <c r="BEK12" s="1"/>
      <c r="BEL12" s="1"/>
      <c r="BEM12" s="1"/>
      <c r="BEN12" s="1"/>
      <c r="BEO12" s="1"/>
      <c r="BEP12" s="1"/>
      <c r="BEQ12" s="1"/>
      <c r="BER12" s="1"/>
      <c r="BES12" s="1"/>
      <c r="BET12" s="1"/>
      <c r="BEU12" s="1"/>
      <c r="BEV12" s="1"/>
      <c r="BEW12" s="1"/>
      <c r="BEX12" s="1"/>
      <c r="BEY12" s="1"/>
      <c r="BEZ12" s="1"/>
      <c r="BFA12" s="1"/>
      <c r="BFB12" s="1"/>
      <c r="BFC12" s="1"/>
      <c r="BFD12" s="1"/>
      <c r="BFE12" s="1"/>
      <c r="BFF12" s="1"/>
      <c r="BFG12" s="1"/>
      <c r="BFH12" s="1"/>
      <c r="BFI12" s="1"/>
      <c r="BFJ12" s="1"/>
      <c r="BFK12" s="1"/>
      <c r="BFL12" s="1"/>
      <c r="BFM12" s="1"/>
      <c r="BFN12" s="1"/>
      <c r="BFO12" s="1"/>
      <c r="BFP12" s="1"/>
      <c r="BFQ12" s="1"/>
      <c r="BFR12" s="1"/>
      <c r="BFS12" s="1"/>
      <c r="BFT12" s="1"/>
      <c r="BFU12" s="1"/>
      <c r="BFV12" s="1"/>
      <c r="BFW12" s="1"/>
      <c r="BFX12" s="1"/>
      <c r="BFY12" s="1"/>
      <c r="BFZ12" s="1"/>
      <c r="BGA12" s="1"/>
      <c r="BGB12" s="1"/>
      <c r="BGC12" s="1"/>
      <c r="BGD12" s="1"/>
      <c r="BGE12" s="1"/>
      <c r="BGF12" s="1"/>
      <c r="BGG12" s="1"/>
      <c r="BGH12" s="1"/>
      <c r="BGI12" s="1"/>
      <c r="BGJ12" s="1"/>
      <c r="BGK12" s="1"/>
      <c r="BGL12" s="1"/>
      <c r="BGM12" s="1"/>
      <c r="BGN12" s="1"/>
      <c r="BGO12" s="1"/>
      <c r="BGP12" s="1"/>
      <c r="BGQ12" s="1"/>
      <c r="BGR12" s="1"/>
      <c r="BGS12" s="1"/>
      <c r="BGT12" s="1"/>
      <c r="BGU12" s="1"/>
      <c r="BGV12" s="1"/>
      <c r="BGW12" s="1"/>
      <c r="BGX12" s="1"/>
      <c r="BGY12" s="1"/>
      <c r="BGZ12" s="1"/>
      <c r="BHA12" s="1"/>
      <c r="BHB12" s="1"/>
      <c r="BHC12" s="1"/>
      <c r="BHD12" s="1"/>
      <c r="BHE12" s="1"/>
      <c r="BHF12" s="1"/>
      <c r="BHG12" s="1"/>
      <c r="BHH12" s="1"/>
      <c r="BHI12" s="1"/>
      <c r="BHJ12" s="1"/>
      <c r="BHK12" s="1"/>
      <c r="BHL12" s="1"/>
      <c r="BHM12" s="1"/>
      <c r="BHN12" s="1"/>
      <c r="BHO12" s="1"/>
      <c r="BHP12" s="1"/>
      <c r="BHQ12" s="1"/>
      <c r="BHR12" s="1"/>
      <c r="BHS12" s="1"/>
      <c r="BHT12" s="1"/>
      <c r="BHU12" s="1"/>
      <c r="BHV12" s="1"/>
      <c r="BHW12" s="1"/>
      <c r="BHX12" s="1"/>
      <c r="BHY12" s="1"/>
      <c r="BHZ12" s="1"/>
      <c r="BIA12" s="1"/>
      <c r="BIB12" s="1"/>
      <c r="BIC12" s="1"/>
      <c r="BID12" s="1"/>
      <c r="BIE12" s="1"/>
      <c r="BIF12" s="1"/>
      <c r="BIG12" s="1"/>
      <c r="BIH12" s="1"/>
      <c r="BII12" s="1"/>
      <c r="BIJ12" s="1"/>
      <c r="BIK12" s="1"/>
      <c r="BIL12" s="1"/>
      <c r="BIM12" s="1"/>
      <c r="BIN12" s="1"/>
      <c r="BIO12" s="1"/>
      <c r="BIP12" s="1"/>
      <c r="BIQ12" s="1"/>
      <c r="BIR12" s="1"/>
      <c r="BIS12" s="1"/>
      <c r="BIT12" s="1"/>
      <c r="BIU12" s="1"/>
      <c r="BIV12" s="1"/>
      <c r="BIW12" s="1"/>
      <c r="BIX12" s="1"/>
      <c r="BIY12" s="1"/>
      <c r="BIZ12" s="1"/>
      <c r="BJA12" s="1"/>
      <c r="BJB12" s="1"/>
      <c r="BJC12" s="1"/>
      <c r="BJD12" s="1"/>
      <c r="BJE12" s="1"/>
      <c r="BJF12" s="1"/>
      <c r="BJG12" s="1"/>
      <c r="BJH12" s="1"/>
      <c r="BJI12" s="1"/>
      <c r="BJJ12" s="1"/>
      <c r="BJK12" s="1"/>
      <c r="BJL12" s="1"/>
      <c r="BJM12" s="1"/>
      <c r="BJN12" s="1"/>
      <c r="BJO12" s="1"/>
      <c r="BJP12" s="1"/>
      <c r="BJQ12" s="1"/>
      <c r="BJR12" s="1"/>
      <c r="BJS12" s="1"/>
      <c r="BJT12" s="1"/>
      <c r="BJU12" s="1"/>
      <c r="BJV12" s="1"/>
      <c r="BJW12" s="1"/>
      <c r="BJX12" s="1"/>
      <c r="BJY12" s="1"/>
      <c r="BJZ12" s="1"/>
      <c r="BKA12" s="1"/>
      <c r="BKB12" s="1"/>
      <c r="BKC12" s="1"/>
      <c r="BKD12" s="1"/>
      <c r="BKE12" s="1"/>
      <c r="BKF12" s="1"/>
      <c r="BKG12" s="1"/>
      <c r="BKH12" s="1"/>
      <c r="BKI12" s="1"/>
      <c r="BKJ12" s="1"/>
      <c r="BKK12" s="1"/>
      <c r="BKL12" s="1"/>
      <c r="BKM12" s="1"/>
      <c r="BKN12" s="1"/>
      <c r="BKO12" s="1"/>
      <c r="BKP12" s="1"/>
      <c r="BKQ12" s="1"/>
      <c r="BKR12" s="1"/>
      <c r="BKS12" s="1"/>
      <c r="BKT12" s="1"/>
      <c r="BKU12" s="1"/>
      <c r="BKV12" s="1"/>
      <c r="BKW12" s="1"/>
      <c r="BKX12" s="1"/>
      <c r="BKY12" s="1"/>
      <c r="BKZ12" s="1"/>
      <c r="BLA12" s="1"/>
      <c r="BLB12" s="1"/>
      <c r="BLC12" s="1"/>
      <c r="BLD12" s="1"/>
      <c r="BLE12" s="1"/>
      <c r="BLF12" s="1"/>
      <c r="BLG12" s="1"/>
      <c r="BLH12" s="1"/>
      <c r="BLI12" s="1"/>
      <c r="BLJ12" s="1"/>
      <c r="BLK12" s="1"/>
      <c r="BLL12" s="1"/>
      <c r="BLM12" s="1"/>
      <c r="BLN12" s="1"/>
      <c r="BLO12" s="1"/>
      <c r="BLP12" s="1"/>
      <c r="BLQ12" s="1"/>
      <c r="BLR12" s="1"/>
      <c r="BLS12" s="1"/>
      <c r="BLT12" s="1"/>
      <c r="BLU12" s="1"/>
      <c r="BLV12" s="1"/>
      <c r="BLW12" s="1"/>
      <c r="BLX12" s="1"/>
      <c r="BLY12" s="1"/>
      <c r="BLZ12" s="1"/>
      <c r="BMA12" s="1"/>
      <c r="BMB12" s="1"/>
      <c r="BMC12" s="1"/>
      <c r="BMD12" s="1"/>
      <c r="BME12" s="1"/>
      <c r="BMF12" s="1"/>
      <c r="BMG12" s="1"/>
      <c r="BMH12" s="1"/>
      <c r="BMI12" s="1"/>
      <c r="BMJ12" s="1"/>
      <c r="BMK12" s="1"/>
      <c r="BML12" s="1"/>
      <c r="BMM12" s="1"/>
      <c r="BMN12" s="1"/>
      <c r="BMO12" s="1"/>
      <c r="BMP12" s="1"/>
      <c r="BMQ12" s="1"/>
      <c r="BMR12" s="1"/>
      <c r="BMS12" s="1"/>
      <c r="BMT12" s="1"/>
      <c r="BMU12" s="1"/>
      <c r="BMV12" s="1"/>
      <c r="BMW12" s="1"/>
      <c r="BMX12" s="1"/>
      <c r="BMY12" s="1"/>
      <c r="BMZ12" s="1"/>
      <c r="BNA12" s="1"/>
      <c r="BNB12" s="1"/>
      <c r="BNC12" s="1"/>
      <c r="BND12" s="1"/>
      <c r="BNE12" s="1"/>
      <c r="BNF12" s="1"/>
      <c r="BNG12" s="1"/>
      <c r="BNH12" s="1"/>
      <c r="BNI12" s="1"/>
      <c r="BNJ12" s="1"/>
      <c r="BNK12" s="1"/>
      <c r="BNL12" s="1"/>
      <c r="BNM12" s="1"/>
      <c r="BNN12" s="1"/>
      <c r="BNO12" s="1"/>
      <c r="BNP12" s="1"/>
      <c r="BNQ12" s="1"/>
      <c r="BNR12" s="1"/>
      <c r="BNS12" s="1"/>
      <c r="BNT12" s="1"/>
      <c r="BNU12" s="1"/>
      <c r="BNV12" s="1"/>
      <c r="BNW12" s="1"/>
      <c r="BNX12" s="1"/>
      <c r="BNY12" s="1"/>
      <c r="BNZ12" s="1"/>
      <c r="BOA12" s="1"/>
      <c r="BOB12" s="1"/>
      <c r="BOC12" s="1"/>
      <c r="BOD12" s="1"/>
      <c r="BOE12" s="1"/>
      <c r="BOF12" s="1"/>
      <c r="BOG12" s="1"/>
      <c r="BOH12" s="1"/>
      <c r="BOI12" s="1"/>
      <c r="BOJ12" s="1"/>
      <c r="BOK12" s="1"/>
      <c r="BOL12" s="1"/>
      <c r="BOM12" s="1"/>
      <c r="BON12" s="1"/>
      <c r="BOO12" s="1"/>
      <c r="BOP12" s="1"/>
      <c r="BOQ12" s="1"/>
      <c r="BOR12" s="1"/>
      <c r="BOS12" s="1"/>
      <c r="BOT12" s="1"/>
      <c r="BOU12" s="1"/>
      <c r="BOV12" s="1"/>
      <c r="BOW12" s="1"/>
      <c r="BOX12" s="1"/>
      <c r="BOY12" s="1"/>
      <c r="BOZ12" s="1"/>
      <c r="BPA12" s="1"/>
      <c r="BPB12" s="1"/>
      <c r="BPC12" s="1"/>
      <c r="BPD12" s="1"/>
      <c r="BPE12" s="1"/>
      <c r="BPF12" s="1"/>
      <c r="BPG12" s="1"/>
      <c r="BPH12" s="1"/>
      <c r="BPI12" s="1"/>
      <c r="BPJ12" s="1"/>
      <c r="BPK12" s="1"/>
      <c r="BPL12" s="1"/>
      <c r="BPM12" s="1"/>
      <c r="BPN12" s="1"/>
      <c r="BPO12" s="1"/>
      <c r="BPP12" s="1"/>
      <c r="BPQ12" s="1"/>
      <c r="BPR12" s="1"/>
      <c r="BPS12" s="1"/>
      <c r="BPT12" s="1"/>
      <c r="BPU12" s="1"/>
      <c r="BPV12" s="1"/>
      <c r="BPW12" s="1"/>
      <c r="BPX12" s="1"/>
      <c r="BPY12" s="1"/>
      <c r="BPZ12" s="1"/>
      <c r="BQA12" s="1"/>
      <c r="BQB12" s="1"/>
      <c r="BQC12" s="1"/>
      <c r="BQD12" s="1"/>
      <c r="BQE12" s="1"/>
      <c r="BQF12" s="1"/>
      <c r="BQG12" s="1"/>
      <c r="BQH12" s="1"/>
      <c r="BQI12" s="1"/>
      <c r="BQJ12" s="1"/>
      <c r="BQK12" s="1"/>
      <c r="BQL12" s="1"/>
      <c r="BQM12" s="1"/>
      <c r="BQN12" s="1"/>
      <c r="BQO12" s="1"/>
      <c r="BQP12" s="1"/>
      <c r="BQQ12" s="1"/>
      <c r="BQR12" s="1"/>
      <c r="BQS12" s="1"/>
      <c r="BQT12" s="1"/>
      <c r="BQU12" s="1"/>
      <c r="BQV12" s="1"/>
      <c r="BQW12" s="1"/>
      <c r="BQX12" s="1"/>
      <c r="BQY12" s="1"/>
      <c r="BQZ12" s="1"/>
      <c r="BRA12" s="1"/>
      <c r="BRB12" s="1"/>
      <c r="BRC12" s="1"/>
      <c r="BRD12" s="1"/>
      <c r="BRE12" s="1"/>
      <c r="BRF12" s="1"/>
      <c r="BRG12" s="1"/>
      <c r="BRH12" s="1"/>
      <c r="BRI12" s="1"/>
      <c r="BRJ12" s="1"/>
      <c r="BRK12" s="1"/>
      <c r="BRL12" s="1"/>
      <c r="BRM12" s="1"/>
      <c r="BRN12" s="1"/>
      <c r="BRO12" s="1"/>
      <c r="BRP12" s="1"/>
      <c r="BRQ12" s="1"/>
      <c r="BRR12" s="1"/>
      <c r="BRS12" s="1"/>
      <c r="BRT12" s="1"/>
      <c r="BRU12" s="1"/>
      <c r="BRV12" s="1"/>
      <c r="BRW12" s="1"/>
      <c r="BRX12" s="1"/>
      <c r="BRY12" s="1"/>
      <c r="BRZ12" s="1"/>
      <c r="BSA12" s="1"/>
      <c r="BSB12" s="1"/>
      <c r="BSC12" s="1"/>
      <c r="BSD12" s="1"/>
      <c r="BSE12" s="1"/>
      <c r="BSF12" s="1"/>
      <c r="BSG12" s="1"/>
      <c r="BSH12" s="1"/>
      <c r="BSI12" s="1"/>
      <c r="BSJ12" s="1"/>
      <c r="BSK12" s="1"/>
      <c r="BSL12" s="1"/>
      <c r="BSM12" s="1"/>
      <c r="BSN12" s="1"/>
      <c r="BSO12" s="1"/>
      <c r="BSP12" s="1"/>
      <c r="BSQ12" s="1"/>
      <c r="BSR12" s="1"/>
      <c r="BSS12" s="1"/>
      <c r="BST12" s="1"/>
      <c r="BSU12" s="1"/>
      <c r="BSV12" s="1"/>
      <c r="BSW12" s="1"/>
      <c r="BSX12" s="1"/>
      <c r="BSY12" s="1"/>
      <c r="BSZ12" s="1"/>
      <c r="BTA12" s="1"/>
      <c r="BTB12" s="1"/>
      <c r="BTC12" s="1"/>
      <c r="BTD12" s="1"/>
      <c r="BTE12" s="1"/>
      <c r="BTF12" s="1"/>
      <c r="BTG12" s="1"/>
      <c r="BTH12" s="1"/>
      <c r="BTI12" s="1"/>
      <c r="BTJ12" s="1"/>
      <c r="BTK12" s="1"/>
      <c r="BTL12" s="1"/>
      <c r="BTM12" s="1"/>
      <c r="BTN12" s="1"/>
      <c r="BTO12" s="1"/>
      <c r="BTP12" s="1"/>
      <c r="BTQ12" s="1"/>
      <c r="BTR12" s="1"/>
      <c r="BTS12" s="1"/>
      <c r="BTT12" s="1"/>
      <c r="BTU12" s="1"/>
      <c r="BTV12" s="1"/>
      <c r="BTW12" s="1"/>
      <c r="BTX12" s="1"/>
      <c r="BTY12" s="1"/>
      <c r="BTZ12" s="1"/>
      <c r="BUA12" s="1"/>
      <c r="BUB12" s="1"/>
      <c r="BUC12" s="1"/>
      <c r="BUD12" s="1"/>
      <c r="BUE12" s="1"/>
      <c r="BUF12" s="1"/>
      <c r="BUG12" s="1"/>
      <c r="BUH12" s="1"/>
      <c r="BUI12" s="1"/>
      <c r="BUJ12" s="1"/>
      <c r="BUK12" s="1"/>
      <c r="BUL12" s="1"/>
      <c r="BUM12" s="1"/>
      <c r="BUN12" s="1"/>
      <c r="BUO12" s="1"/>
      <c r="BUP12" s="1"/>
      <c r="BUQ12" s="1"/>
      <c r="BUR12" s="1"/>
      <c r="BUS12" s="1"/>
      <c r="BUT12" s="1"/>
      <c r="BUU12" s="1"/>
      <c r="BUV12" s="1"/>
      <c r="BUW12" s="1"/>
      <c r="BUX12" s="1"/>
      <c r="BUY12" s="1"/>
      <c r="BUZ12" s="1"/>
      <c r="BVA12" s="1"/>
      <c r="BVB12" s="1"/>
      <c r="BVC12" s="1"/>
      <c r="BVD12" s="1"/>
      <c r="BVE12" s="1"/>
      <c r="BVF12" s="1"/>
      <c r="BVG12" s="1"/>
      <c r="BVH12" s="1"/>
      <c r="BVI12" s="1"/>
      <c r="BVJ12" s="1"/>
      <c r="BVK12" s="1"/>
      <c r="BVL12" s="1"/>
      <c r="BVM12" s="1"/>
      <c r="BVN12" s="1"/>
      <c r="BVO12" s="1"/>
      <c r="BVP12" s="1"/>
      <c r="BVQ12" s="1"/>
      <c r="BVR12" s="1"/>
      <c r="BVS12" s="1"/>
      <c r="BVT12" s="1"/>
      <c r="BVU12" s="1"/>
      <c r="BVV12" s="1"/>
      <c r="BVW12" s="1"/>
      <c r="BVX12" s="1"/>
      <c r="BVY12" s="1"/>
      <c r="BVZ12" s="1"/>
      <c r="BWA12" s="1"/>
      <c r="BWB12" s="1"/>
      <c r="BWC12" s="1"/>
      <c r="BWD12" s="1"/>
      <c r="BWE12" s="1"/>
      <c r="BWF12" s="1"/>
      <c r="BWG12" s="1"/>
      <c r="BWH12" s="1"/>
      <c r="BWI12" s="1"/>
      <c r="BWJ12" s="1"/>
      <c r="BWK12" s="1"/>
      <c r="BWL12" s="1"/>
      <c r="BWM12" s="1"/>
      <c r="BWN12" s="1"/>
      <c r="BWO12" s="1"/>
      <c r="BWP12" s="1"/>
      <c r="BWQ12" s="1"/>
      <c r="BWR12" s="1"/>
      <c r="BWS12" s="1"/>
      <c r="BWT12" s="1"/>
      <c r="BWU12" s="1"/>
      <c r="BWV12" s="1"/>
      <c r="BWW12" s="1"/>
      <c r="BWX12" s="1"/>
      <c r="BWY12" s="1"/>
      <c r="BWZ12" s="1"/>
      <c r="BXA12" s="1"/>
      <c r="BXB12" s="1"/>
      <c r="BXC12" s="1"/>
      <c r="BXD12" s="1"/>
      <c r="BXE12" s="1"/>
      <c r="BXF12" s="1"/>
      <c r="BXG12" s="1"/>
      <c r="BXH12" s="1"/>
      <c r="BXI12" s="1"/>
      <c r="BXJ12" s="1"/>
      <c r="BXK12" s="1"/>
      <c r="BXL12" s="1"/>
      <c r="BXM12" s="1"/>
      <c r="BXN12" s="1"/>
      <c r="BXO12" s="1"/>
      <c r="BXP12" s="1"/>
      <c r="BXQ12" s="1"/>
      <c r="BXR12" s="1"/>
      <c r="BXS12" s="1"/>
      <c r="BXT12" s="1"/>
      <c r="BXU12" s="1"/>
      <c r="BXV12" s="1"/>
      <c r="BXW12" s="1"/>
      <c r="BXX12" s="1"/>
      <c r="BXY12" s="1"/>
      <c r="BXZ12" s="1"/>
      <c r="BYA12" s="1"/>
      <c r="BYB12" s="1"/>
      <c r="BYC12" s="1"/>
      <c r="BYD12" s="1"/>
      <c r="BYE12" s="1"/>
      <c r="BYF12" s="1"/>
      <c r="BYG12" s="1"/>
      <c r="BYH12" s="1"/>
      <c r="BYI12" s="1"/>
      <c r="BYJ12" s="1"/>
      <c r="BYK12" s="1"/>
      <c r="BYL12" s="1"/>
      <c r="BYM12" s="1"/>
      <c r="BYN12" s="1"/>
      <c r="BYO12" s="1"/>
      <c r="BYP12" s="1"/>
      <c r="BYQ12" s="1"/>
      <c r="BYR12" s="1"/>
      <c r="BYS12" s="1"/>
      <c r="BYT12" s="1"/>
      <c r="BYU12" s="1"/>
      <c r="BYV12" s="1"/>
      <c r="BYW12" s="1"/>
      <c r="BYX12" s="1"/>
      <c r="BYY12" s="1"/>
      <c r="BYZ12" s="1"/>
      <c r="BZA12" s="1"/>
      <c r="BZB12" s="1"/>
      <c r="BZC12" s="1"/>
      <c r="BZD12" s="1"/>
      <c r="BZE12" s="1"/>
      <c r="BZF12" s="1"/>
      <c r="BZG12" s="1"/>
      <c r="BZH12" s="1"/>
      <c r="BZI12" s="1"/>
      <c r="BZJ12" s="1"/>
      <c r="BZK12" s="1"/>
      <c r="BZL12" s="1"/>
      <c r="BZM12" s="1"/>
      <c r="BZN12" s="1"/>
      <c r="BZO12" s="1"/>
      <c r="BZP12" s="1"/>
      <c r="BZQ12" s="1"/>
      <c r="BZR12" s="1"/>
      <c r="BZS12" s="1"/>
      <c r="BZT12" s="1"/>
      <c r="BZU12" s="1"/>
      <c r="BZV12" s="1"/>
      <c r="BZW12" s="1"/>
      <c r="BZX12" s="1"/>
      <c r="BZY12" s="1"/>
      <c r="BZZ12" s="1"/>
      <c r="CAA12" s="1"/>
      <c r="CAB12" s="1"/>
      <c r="CAC12" s="1"/>
      <c r="CAD12" s="1"/>
      <c r="CAE12" s="1"/>
      <c r="CAF12" s="1"/>
      <c r="CAG12" s="1"/>
      <c r="CAH12" s="1"/>
      <c r="CAI12" s="1"/>
      <c r="CAJ12" s="1"/>
      <c r="CAK12" s="1"/>
      <c r="CAL12" s="1"/>
      <c r="CAM12" s="1"/>
      <c r="CAN12" s="1"/>
      <c r="CAO12" s="1"/>
      <c r="CAP12" s="1"/>
      <c r="CAQ12" s="1"/>
      <c r="CAR12" s="1"/>
      <c r="CAS12" s="1"/>
      <c r="CAT12" s="1"/>
      <c r="CAU12" s="1"/>
      <c r="CAV12" s="1"/>
      <c r="CAW12" s="1"/>
      <c r="CAX12" s="1"/>
      <c r="CAY12" s="1"/>
      <c r="CAZ12" s="1"/>
      <c r="CBA12" s="1"/>
      <c r="CBB12" s="1"/>
      <c r="CBC12" s="1"/>
      <c r="CBD12" s="1"/>
      <c r="CBE12" s="1"/>
      <c r="CBF12" s="1"/>
      <c r="CBG12" s="1"/>
      <c r="CBH12" s="1"/>
      <c r="CBI12" s="1"/>
      <c r="CBJ12" s="1"/>
      <c r="CBK12" s="1"/>
      <c r="CBL12" s="1"/>
      <c r="CBM12" s="1"/>
      <c r="CBN12" s="1"/>
      <c r="CBO12" s="1"/>
      <c r="CBP12" s="1"/>
      <c r="CBQ12" s="1"/>
      <c r="CBR12" s="1"/>
      <c r="CBS12" s="1"/>
      <c r="CBT12" s="1"/>
      <c r="CBU12" s="1"/>
      <c r="CBV12" s="1"/>
      <c r="CBW12" s="1"/>
      <c r="CBX12" s="1"/>
      <c r="CBY12" s="1"/>
      <c r="CBZ12" s="1"/>
      <c r="CCA12" s="1"/>
      <c r="CCB12" s="1"/>
      <c r="CCC12" s="1"/>
      <c r="CCD12" s="1"/>
      <c r="CCE12" s="1"/>
      <c r="CCF12" s="1"/>
      <c r="CCG12" s="1"/>
      <c r="CCH12" s="1"/>
      <c r="CCI12" s="1"/>
      <c r="CCJ12" s="1"/>
      <c r="CCK12" s="1"/>
      <c r="CCL12" s="1"/>
      <c r="CCM12" s="1"/>
      <c r="CCN12" s="1"/>
      <c r="CCO12" s="1"/>
      <c r="CCP12" s="1"/>
      <c r="CCQ12" s="1"/>
      <c r="CCR12" s="1"/>
      <c r="CCS12" s="1"/>
      <c r="CCT12" s="1"/>
      <c r="CCU12" s="1"/>
      <c r="CCV12" s="1"/>
      <c r="CCW12" s="1"/>
      <c r="CCX12" s="1"/>
      <c r="CCY12" s="1"/>
      <c r="CCZ12" s="1"/>
      <c r="CDA12" s="1"/>
      <c r="CDB12" s="1"/>
      <c r="CDC12" s="1"/>
      <c r="CDD12" s="1"/>
      <c r="CDE12" s="1"/>
      <c r="CDF12" s="1"/>
      <c r="CDG12" s="1"/>
      <c r="CDH12" s="1"/>
      <c r="CDI12" s="1"/>
      <c r="CDJ12" s="1"/>
      <c r="CDK12" s="1"/>
      <c r="CDL12" s="1"/>
      <c r="CDM12" s="1"/>
      <c r="CDN12" s="1"/>
      <c r="CDO12" s="1"/>
      <c r="CDP12" s="1"/>
      <c r="CDQ12" s="1"/>
      <c r="CDR12" s="1"/>
      <c r="CDS12" s="1"/>
      <c r="CDT12" s="1"/>
      <c r="CDU12" s="1"/>
      <c r="CDV12" s="1"/>
      <c r="CDW12" s="1"/>
      <c r="CDX12" s="1"/>
      <c r="CDY12" s="1"/>
      <c r="CDZ12" s="1"/>
      <c r="CEA12" s="1"/>
      <c r="CEB12" s="1"/>
      <c r="CEC12" s="1"/>
      <c r="CED12" s="1"/>
      <c r="CEE12" s="1"/>
      <c r="CEF12" s="1"/>
      <c r="CEG12" s="1"/>
      <c r="CEH12" s="1"/>
      <c r="CEI12" s="1"/>
      <c r="CEJ12" s="1"/>
      <c r="CEK12" s="1"/>
      <c r="CEL12" s="1"/>
      <c r="CEM12" s="1"/>
      <c r="CEN12" s="1"/>
      <c r="CEO12" s="1"/>
      <c r="CEP12" s="1"/>
      <c r="CEQ12" s="1"/>
      <c r="CER12" s="1"/>
      <c r="CES12" s="1"/>
      <c r="CET12" s="1"/>
      <c r="CEU12" s="1"/>
      <c r="CEV12" s="1"/>
      <c r="CEW12" s="1"/>
      <c r="CEX12" s="1"/>
      <c r="CEY12" s="1"/>
      <c r="CEZ12" s="1"/>
      <c r="CFA12" s="1"/>
      <c r="CFB12" s="1"/>
      <c r="CFC12" s="1"/>
      <c r="CFD12" s="1"/>
      <c r="CFE12" s="1"/>
      <c r="CFF12" s="1"/>
      <c r="CFG12" s="1"/>
      <c r="CFH12" s="1"/>
      <c r="CFI12" s="1"/>
      <c r="CFJ12" s="1"/>
      <c r="CFK12" s="1"/>
      <c r="CFL12" s="1"/>
      <c r="CFM12" s="1"/>
      <c r="CFN12" s="1"/>
      <c r="CFO12" s="1"/>
      <c r="CFP12" s="1"/>
      <c r="CFQ12" s="1"/>
      <c r="CFR12" s="1"/>
      <c r="CFS12" s="1"/>
      <c r="CFT12" s="1"/>
      <c r="CFU12" s="1"/>
      <c r="CFV12" s="1"/>
      <c r="CFW12" s="1"/>
      <c r="CFX12" s="1"/>
      <c r="CFY12" s="1"/>
      <c r="CFZ12" s="1"/>
      <c r="CGA12" s="1"/>
      <c r="CGB12" s="1"/>
      <c r="CGC12" s="1"/>
      <c r="CGD12" s="1"/>
      <c r="CGE12" s="1"/>
      <c r="CGF12" s="1"/>
      <c r="CGG12" s="1"/>
      <c r="CGH12" s="1"/>
      <c r="CGI12" s="1"/>
      <c r="CGJ12" s="1"/>
      <c r="CGK12" s="1"/>
      <c r="CGL12" s="1"/>
      <c r="CGM12" s="1"/>
      <c r="CGN12" s="1"/>
      <c r="CGO12" s="1"/>
      <c r="CGP12" s="1"/>
      <c r="CGQ12" s="1"/>
      <c r="CGR12" s="1"/>
      <c r="CGS12" s="1"/>
      <c r="CGT12" s="1"/>
      <c r="CGU12" s="1"/>
      <c r="CGV12" s="1"/>
      <c r="CGW12" s="1"/>
      <c r="CGX12" s="1"/>
      <c r="CGY12" s="1"/>
      <c r="CGZ12" s="1"/>
      <c r="CHA12" s="1"/>
      <c r="CHB12" s="1"/>
      <c r="CHC12" s="1"/>
      <c r="CHD12" s="1"/>
      <c r="CHE12" s="1"/>
      <c r="CHF12" s="1"/>
      <c r="CHG12" s="1"/>
      <c r="CHH12" s="1"/>
      <c r="CHI12" s="1"/>
      <c r="CHJ12" s="1"/>
      <c r="CHK12" s="1"/>
      <c r="CHL12" s="1"/>
      <c r="CHM12" s="1"/>
      <c r="CHN12" s="1"/>
      <c r="CHO12" s="1"/>
      <c r="CHP12" s="1"/>
      <c r="CHQ12" s="1"/>
      <c r="CHR12" s="1"/>
      <c r="CHS12" s="1"/>
      <c r="CHT12" s="1"/>
      <c r="CHU12" s="1"/>
      <c r="CHV12" s="1"/>
      <c r="CHW12" s="1"/>
      <c r="CHX12" s="1"/>
      <c r="CHY12" s="1"/>
      <c r="CHZ12" s="1"/>
      <c r="CIA12" s="1"/>
      <c r="CIB12" s="1"/>
      <c r="CIC12" s="1"/>
      <c r="CID12" s="1"/>
      <c r="CIE12" s="1"/>
      <c r="CIF12" s="1"/>
      <c r="CIG12" s="1"/>
      <c r="CIH12" s="1"/>
      <c r="CII12" s="1"/>
      <c r="CIJ12" s="1"/>
      <c r="CIK12" s="1"/>
      <c r="CIL12" s="1"/>
      <c r="CIM12" s="1"/>
      <c r="CIN12" s="1"/>
      <c r="CIO12" s="1"/>
      <c r="CIP12" s="1"/>
      <c r="CIQ12" s="1"/>
      <c r="CIR12" s="1"/>
      <c r="CIS12" s="1"/>
      <c r="CIT12" s="1"/>
      <c r="CIU12" s="1"/>
      <c r="CIV12" s="1"/>
      <c r="CIW12" s="1"/>
      <c r="CIX12" s="1"/>
      <c r="CIY12" s="1"/>
      <c r="CIZ12" s="1"/>
      <c r="CJA12" s="1"/>
      <c r="CJB12" s="1"/>
      <c r="CJC12" s="1"/>
      <c r="CJD12" s="1"/>
      <c r="CJE12" s="1"/>
      <c r="CJF12" s="1"/>
      <c r="CJG12" s="1"/>
      <c r="CJH12" s="1"/>
      <c r="CJI12" s="1"/>
      <c r="CJJ12" s="1"/>
      <c r="CJK12" s="1"/>
      <c r="CJL12" s="1"/>
      <c r="CJM12" s="1"/>
      <c r="CJN12" s="1"/>
      <c r="CJO12" s="1"/>
      <c r="CJP12" s="1"/>
      <c r="CJQ12" s="1"/>
      <c r="CJR12" s="1"/>
      <c r="CJS12" s="1"/>
      <c r="CJT12" s="1"/>
      <c r="CJU12" s="1"/>
      <c r="CJV12" s="1"/>
      <c r="CJW12" s="1"/>
      <c r="CJX12" s="1"/>
      <c r="CJY12" s="1"/>
      <c r="CJZ12" s="1"/>
      <c r="CKA12" s="1"/>
      <c r="CKB12" s="1"/>
      <c r="CKC12" s="1"/>
      <c r="CKD12" s="1"/>
      <c r="CKE12" s="1"/>
      <c r="CKF12" s="1"/>
      <c r="CKG12" s="1"/>
      <c r="CKH12" s="1"/>
      <c r="CKI12" s="1"/>
      <c r="CKJ12" s="1"/>
      <c r="CKK12" s="1"/>
    </row>
    <row r="13" spans="1:2325" s="268" customFormat="1" ht="61.5" customHeight="1">
      <c r="A13" s="926"/>
      <c r="B13" s="838"/>
      <c r="C13" s="843"/>
      <c r="D13" s="114" t="s">
        <v>259</v>
      </c>
      <c r="E13" s="58">
        <v>1</v>
      </c>
      <c r="F13" s="113" t="s">
        <v>372</v>
      </c>
      <c r="G13" s="103" t="s">
        <v>371</v>
      </c>
      <c r="H13" s="144" t="s">
        <v>76</v>
      </c>
      <c r="I13" s="113"/>
      <c r="J13" s="113"/>
      <c r="K13" s="113"/>
      <c r="L13" s="113"/>
      <c r="M13" s="113"/>
      <c r="N13" s="241">
        <v>0</v>
      </c>
      <c r="O13" s="241">
        <v>1352800</v>
      </c>
      <c r="P13" s="241">
        <v>0</v>
      </c>
      <c r="Q13" s="164">
        <f t="shared" si="0"/>
        <v>1352800</v>
      </c>
      <c r="R13" s="62"/>
      <c r="S13" s="154"/>
      <c r="T13" s="259"/>
      <c r="U13" s="154"/>
      <c r="V13" s="895"/>
      <c r="W13" s="113"/>
      <c r="X13" s="113"/>
      <c r="Y13" s="113"/>
      <c r="Z13" s="113"/>
      <c r="AA13" s="113"/>
      <c r="AB13" s="114"/>
      <c r="AC13" s="113"/>
      <c r="AD13" s="113"/>
      <c r="AE13" s="113"/>
      <c r="AF13" s="113"/>
      <c r="AG13" s="155"/>
      <c r="AH13" s="155"/>
      <c r="AI13" s="155"/>
      <c r="AJ13" s="155">
        <v>600000</v>
      </c>
      <c r="AK13" s="115">
        <f t="shared" si="6"/>
        <v>0</v>
      </c>
      <c r="AL13" s="115">
        <f t="shared" si="3"/>
        <v>0</v>
      </c>
      <c r="AM13" s="115">
        <f t="shared" si="4"/>
        <v>0</v>
      </c>
      <c r="AN13" s="115">
        <f t="shared" si="5"/>
        <v>0</v>
      </c>
      <c r="AO13" s="105">
        <f t="shared" si="1"/>
        <v>0</v>
      </c>
      <c r="AP13" s="106">
        <f t="shared" si="2"/>
        <v>-1352800</v>
      </c>
      <c r="AQ13" s="362" t="s">
        <v>370</v>
      </c>
      <c r="AR13" s="11"/>
      <c r="AS13" s="11"/>
      <c r="AT13" s="11"/>
      <c r="AU13" s="11"/>
      <c r="AV13" s="1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  <c r="AMK13" s="1"/>
      <c r="AML13" s="1"/>
      <c r="AMM13" s="1"/>
      <c r="AMN13" s="1"/>
      <c r="AMO13" s="1"/>
      <c r="AMP13" s="1"/>
      <c r="AMQ13" s="1"/>
      <c r="AMR13" s="1"/>
      <c r="AMS13" s="1"/>
      <c r="AMT13" s="1"/>
      <c r="AMU13" s="1"/>
      <c r="AMV13" s="1"/>
      <c r="AMW13" s="1"/>
      <c r="AMX13" s="1"/>
      <c r="AMY13" s="1"/>
      <c r="AMZ13" s="1"/>
      <c r="ANA13" s="1"/>
      <c r="ANB13" s="1"/>
      <c r="ANC13" s="1"/>
      <c r="AND13" s="1"/>
      <c r="ANE13" s="1"/>
      <c r="ANF13" s="1"/>
      <c r="ANG13" s="1"/>
      <c r="ANH13" s="1"/>
      <c r="ANI13" s="1"/>
      <c r="ANJ13" s="1"/>
      <c r="ANK13" s="1"/>
      <c r="ANL13" s="1"/>
      <c r="ANM13" s="1"/>
      <c r="ANN13" s="1"/>
      <c r="ANO13" s="1"/>
      <c r="ANP13" s="1"/>
      <c r="ANQ13" s="1"/>
      <c r="ANR13" s="1"/>
      <c r="ANS13" s="1"/>
      <c r="ANT13" s="1"/>
      <c r="ANU13" s="1"/>
      <c r="ANV13" s="1"/>
      <c r="ANW13" s="1"/>
      <c r="ANX13" s="1"/>
      <c r="ANY13" s="1"/>
      <c r="ANZ13" s="1"/>
      <c r="AOA13" s="1"/>
      <c r="AOB13" s="1"/>
      <c r="AOC13" s="1"/>
      <c r="AOD13" s="1"/>
      <c r="AOE13" s="1"/>
      <c r="AOF13" s="1"/>
      <c r="AOG13" s="1"/>
      <c r="AOH13" s="1"/>
      <c r="AOI13" s="1"/>
      <c r="AOJ13" s="1"/>
      <c r="AOK13" s="1"/>
      <c r="AOL13" s="1"/>
      <c r="AOM13" s="1"/>
      <c r="AON13" s="1"/>
      <c r="AOO13" s="1"/>
      <c r="AOP13" s="1"/>
      <c r="AOQ13" s="1"/>
      <c r="AOR13" s="1"/>
      <c r="AOS13" s="1"/>
      <c r="AOT13" s="1"/>
      <c r="AOU13" s="1"/>
      <c r="AOV13" s="1"/>
      <c r="AOW13" s="1"/>
      <c r="AOX13" s="1"/>
      <c r="AOY13" s="1"/>
      <c r="AOZ13" s="1"/>
      <c r="APA13" s="1"/>
      <c r="APB13" s="1"/>
      <c r="APC13" s="1"/>
      <c r="APD13" s="1"/>
      <c r="APE13" s="1"/>
      <c r="APF13" s="1"/>
      <c r="APG13" s="1"/>
      <c r="APH13" s="1"/>
      <c r="API13" s="1"/>
      <c r="APJ13" s="1"/>
      <c r="APK13" s="1"/>
      <c r="APL13" s="1"/>
      <c r="APM13" s="1"/>
      <c r="APN13" s="1"/>
      <c r="APO13" s="1"/>
      <c r="APP13" s="1"/>
      <c r="APQ13" s="1"/>
      <c r="APR13" s="1"/>
      <c r="APS13" s="1"/>
      <c r="APT13" s="1"/>
      <c r="APU13" s="1"/>
      <c r="APV13" s="1"/>
      <c r="APW13" s="1"/>
      <c r="APX13" s="1"/>
      <c r="APY13" s="1"/>
      <c r="APZ13" s="1"/>
      <c r="AQA13" s="1"/>
      <c r="AQB13" s="1"/>
      <c r="AQC13" s="1"/>
      <c r="AQD13" s="1"/>
      <c r="AQE13" s="1"/>
      <c r="AQF13" s="1"/>
      <c r="AQG13" s="1"/>
      <c r="AQH13" s="1"/>
      <c r="AQI13" s="1"/>
      <c r="AQJ13" s="1"/>
      <c r="AQK13" s="1"/>
      <c r="AQL13" s="1"/>
      <c r="AQM13" s="1"/>
      <c r="AQN13" s="1"/>
      <c r="AQO13" s="1"/>
      <c r="AQP13" s="1"/>
      <c r="AQQ13" s="1"/>
      <c r="AQR13" s="1"/>
      <c r="AQS13" s="1"/>
      <c r="AQT13" s="1"/>
      <c r="AQU13" s="1"/>
      <c r="AQV13" s="1"/>
      <c r="AQW13" s="1"/>
      <c r="AQX13" s="1"/>
      <c r="AQY13" s="1"/>
      <c r="AQZ13" s="1"/>
      <c r="ARA13" s="1"/>
      <c r="ARB13" s="1"/>
      <c r="ARC13" s="1"/>
      <c r="ARD13" s="1"/>
      <c r="ARE13" s="1"/>
      <c r="ARF13" s="1"/>
      <c r="ARG13" s="1"/>
      <c r="ARH13" s="1"/>
      <c r="ARI13" s="1"/>
      <c r="ARJ13" s="1"/>
      <c r="ARK13" s="1"/>
      <c r="ARL13" s="1"/>
      <c r="ARM13" s="1"/>
      <c r="ARN13" s="1"/>
      <c r="ARO13" s="1"/>
      <c r="ARP13" s="1"/>
      <c r="ARQ13" s="1"/>
      <c r="ARR13" s="1"/>
      <c r="ARS13" s="1"/>
      <c r="ART13" s="1"/>
      <c r="ARU13" s="1"/>
      <c r="ARV13" s="1"/>
      <c r="ARW13" s="1"/>
      <c r="ARX13" s="1"/>
      <c r="ARY13" s="1"/>
      <c r="ARZ13" s="1"/>
      <c r="ASA13" s="1"/>
      <c r="ASB13" s="1"/>
      <c r="ASC13" s="1"/>
      <c r="ASD13" s="1"/>
      <c r="ASE13" s="1"/>
      <c r="ASF13" s="1"/>
      <c r="ASG13" s="1"/>
      <c r="ASH13" s="1"/>
      <c r="ASI13" s="1"/>
      <c r="ASJ13" s="1"/>
      <c r="ASK13" s="1"/>
      <c r="ASL13" s="1"/>
      <c r="ASM13" s="1"/>
      <c r="ASN13" s="1"/>
      <c r="ASO13" s="1"/>
      <c r="ASP13" s="1"/>
      <c r="ASQ13" s="1"/>
      <c r="ASR13" s="1"/>
      <c r="ASS13" s="1"/>
      <c r="AST13" s="1"/>
      <c r="ASU13" s="1"/>
      <c r="ASV13" s="1"/>
      <c r="ASW13" s="1"/>
      <c r="ASX13" s="1"/>
      <c r="ASY13" s="1"/>
      <c r="ASZ13" s="1"/>
      <c r="ATA13" s="1"/>
      <c r="ATB13" s="1"/>
      <c r="ATC13" s="1"/>
      <c r="ATD13" s="1"/>
      <c r="ATE13" s="1"/>
      <c r="ATF13" s="1"/>
      <c r="ATG13" s="1"/>
      <c r="ATH13" s="1"/>
      <c r="ATI13" s="1"/>
      <c r="ATJ13" s="1"/>
      <c r="ATK13" s="1"/>
      <c r="ATL13" s="1"/>
      <c r="ATM13" s="1"/>
      <c r="ATN13" s="1"/>
      <c r="ATO13" s="1"/>
      <c r="ATP13" s="1"/>
      <c r="ATQ13" s="1"/>
      <c r="ATR13" s="1"/>
      <c r="ATS13" s="1"/>
      <c r="ATT13" s="1"/>
      <c r="ATU13" s="1"/>
      <c r="ATV13" s="1"/>
      <c r="ATW13" s="1"/>
      <c r="ATX13" s="1"/>
      <c r="ATY13" s="1"/>
      <c r="ATZ13" s="1"/>
      <c r="AUA13" s="1"/>
      <c r="AUB13" s="1"/>
      <c r="AUC13" s="1"/>
      <c r="AUD13" s="1"/>
      <c r="AUE13" s="1"/>
      <c r="AUF13" s="1"/>
      <c r="AUG13" s="1"/>
      <c r="AUH13" s="1"/>
      <c r="AUI13" s="1"/>
      <c r="AUJ13" s="1"/>
      <c r="AUK13" s="1"/>
      <c r="AUL13" s="1"/>
      <c r="AUM13" s="1"/>
      <c r="AUN13" s="1"/>
      <c r="AUO13" s="1"/>
      <c r="AUP13" s="1"/>
      <c r="AUQ13" s="1"/>
      <c r="AUR13" s="1"/>
      <c r="AUS13" s="1"/>
      <c r="AUT13" s="1"/>
      <c r="AUU13" s="1"/>
      <c r="AUV13" s="1"/>
      <c r="AUW13" s="1"/>
      <c r="AUX13" s="1"/>
      <c r="AUY13" s="1"/>
      <c r="AUZ13" s="1"/>
      <c r="AVA13" s="1"/>
      <c r="AVB13" s="1"/>
      <c r="AVC13" s="1"/>
      <c r="AVD13" s="1"/>
      <c r="AVE13" s="1"/>
      <c r="AVF13" s="1"/>
      <c r="AVG13" s="1"/>
      <c r="AVH13" s="1"/>
      <c r="AVI13" s="1"/>
      <c r="AVJ13" s="1"/>
      <c r="AVK13" s="1"/>
      <c r="AVL13" s="1"/>
      <c r="AVM13" s="1"/>
      <c r="AVN13" s="1"/>
      <c r="AVO13" s="1"/>
      <c r="AVP13" s="1"/>
      <c r="AVQ13" s="1"/>
      <c r="AVR13" s="1"/>
      <c r="AVS13" s="1"/>
      <c r="AVT13" s="1"/>
      <c r="AVU13" s="1"/>
      <c r="AVV13" s="1"/>
      <c r="AVW13" s="1"/>
      <c r="AVX13" s="1"/>
      <c r="AVY13" s="1"/>
      <c r="AVZ13" s="1"/>
      <c r="AWA13" s="1"/>
      <c r="AWB13" s="1"/>
      <c r="AWC13" s="1"/>
      <c r="AWD13" s="1"/>
      <c r="AWE13" s="1"/>
      <c r="AWF13" s="1"/>
      <c r="AWG13" s="1"/>
      <c r="AWH13" s="1"/>
      <c r="AWI13" s="1"/>
      <c r="AWJ13" s="1"/>
      <c r="AWK13" s="1"/>
      <c r="AWL13" s="1"/>
      <c r="AWM13" s="1"/>
      <c r="AWN13" s="1"/>
      <c r="AWO13" s="1"/>
      <c r="AWP13" s="1"/>
      <c r="AWQ13" s="1"/>
      <c r="AWR13" s="1"/>
      <c r="AWS13" s="1"/>
      <c r="AWT13" s="1"/>
      <c r="AWU13" s="1"/>
      <c r="AWV13" s="1"/>
      <c r="AWW13" s="1"/>
      <c r="AWX13" s="1"/>
      <c r="AWY13" s="1"/>
      <c r="AWZ13" s="1"/>
      <c r="AXA13" s="1"/>
      <c r="AXB13" s="1"/>
      <c r="AXC13" s="1"/>
      <c r="AXD13" s="1"/>
      <c r="AXE13" s="1"/>
      <c r="AXF13" s="1"/>
      <c r="AXG13" s="1"/>
      <c r="AXH13" s="1"/>
      <c r="AXI13" s="1"/>
      <c r="AXJ13" s="1"/>
      <c r="AXK13" s="1"/>
      <c r="AXL13" s="1"/>
      <c r="AXM13" s="1"/>
      <c r="AXN13" s="1"/>
      <c r="AXO13" s="1"/>
      <c r="AXP13" s="1"/>
      <c r="AXQ13" s="1"/>
      <c r="AXR13" s="1"/>
      <c r="AXS13" s="1"/>
      <c r="AXT13" s="1"/>
      <c r="AXU13" s="1"/>
      <c r="AXV13" s="1"/>
      <c r="AXW13" s="1"/>
      <c r="AXX13" s="1"/>
      <c r="AXY13" s="1"/>
      <c r="AXZ13" s="1"/>
      <c r="AYA13" s="1"/>
      <c r="AYB13" s="1"/>
      <c r="AYC13" s="1"/>
      <c r="AYD13" s="1"/>
      <c r="AYE13" s="1"/>
      <c r="AYF13" s="1"/>
      <c r="AYG13" s="1"/>
      <c r="AYH13" s="1"/>
      <c r="AYI13" s="1"/>
      <c r="AYJ13" s="1"/>
      <c r="AYK13" s="1"/>
      <c r="AYL13" s="1"/>
      <c r="AYM13" s="1"/>
      <c r="AYN13" s="1"/>
      <c r="AYO13" s="1"/>
      <c r="AYP13" s="1"/>
      <c r="AYQ13" s="1"/>
      <c r="AYR13" s="1"/>
      <c r="AYS13" s="1"/>
      <c r="AYT13" s="1"/>
      <c r="AYU13" s="1"/>
      <c r="AYV13" s="1"/>
      <c r="AYW13" s="1"/>
      <c r="AYX13" s="1"/>
      <c r="AYY13" s="1"/>
      <c r="AYZ13" s="1"/>
      <c r="AZA13" s="1"/>
      <c r="AZB13" s="1"/>
      <c r="AZC13" s="1"/>
      <c r="AZD13" s="1"/>
      <c r="AZE13" s="1"/>
      <c r="AZF13" s="1"/>
      <c r="AZG13" s="1"/>
      <c r="AZH13" s="1"/>
      <c r="AZI13" s="1"/>
      <c r="AZJ13" s="1"/>
      <c r="AZK13" s="1"/>
      <c r="AZL13" s="1"/>
      <c r="AZM13" s="1"/>
      <c r="AZN13" s="1"/>
      <c r="AZO13" s="1"/>
      <c r="AZP13" s="1"/>
      <c r="AZQ13" s="1"/>
      <c r="AZR13" s="1"/>
      <c r="AZS13" s="1"/>
      <c r="AZT13" s="1"/>
      <c r="AZU13" s="1"/>
      <c r="AZV13" s="1"/>
      <c r="AZW13" s="1"/>
      <c r="AZX13" s="1"/>
      <c r="AZY13" s="1"/>
      <c r="AZZ13" s="1"/>
      <c r="BAA13" s="1"/>
      <c r="BAB13" s="1"/>
      <c r="BAC13" s="1"/>
      <c r="BAD13" s="1"/>
      <c r="BAE13" s="1"/>
      <c r="BAF13" s="1"/>
      <c r="BAG13" s="1"/>
      <c r="BAH13" s="1"/>
      <c r="BAI13" s="1"/>
      <c r="BAJ13" s="1"/>
      <c r="BAK13" s="1"/>
      <c r="BAL13" s="1"/>
      <c r="BAM13" s="1"/>
      <c r="BAN13" s="1"/>
      <c r="BAO13" s="1"/>
      <c r="BAP13" s="1"/>
      <c r="BAQ13" s="1"/>
      <c r="BAR13" s="1"/>
      <c r="BAS13" s="1"/>
      <c r="BAT13" s="1"/>
      <c r="BAU13" s="1"/>
      <c r="BAV13" s="1"/>
      <c r="BAW13" s="1"/>
      <c r="BAX13" s="1"/>
      <c r="BAY13" s="1"/>
      <c r="BAZ13" s="1"/>
      <c r="BBA13" s="1"/>
      <c r="BBB13" s="1"/>
      <c r="BBC13" s="1"/>
      <c r="BBD13" s="1"/>
      <c r="BBE13" s="1"/>
      <c r="BBF13" s="1"/>
      <c r="BBG13" s="1"/>
      <c r="BBH13" s="1"/>
      <c r="BBI13" s="1"/>
      <c r="BBJ13" s="1"/>
      <c r="BBK13" s="1"/>
      <c r="BBL13" s="1"/>
      <c r="BBM13" s="1"/>
      <c r="BBN13" s="1"/>
      <c r="BBO13" s="1"/>
      <c r="BBP13" s="1"/>
      <c r="BBQ13" s="1"/>
      <c r="BBR13" s="1"/>
      <c r="BBS13" s="1"/>
      <c r="BBT13" s="1"/>
      <c r="BBU13" s="1"/>
      <c r="BBV13" s="1"/>
      <c r="BBW13" s="1"/>
      <c r="BBX13" s="1"/>
      <c r="BBY13" s="1"/>
      <c r="BBZ13" s="1"/>
      <c r="BCA13" s="1"/>
      <c r="BCB13" s="1"/>
      <c r="BCC13" s="1"/>
      <c r="BCD13" s="1"/>
      <c r="BCE13" s="1"/>
      <c r="BCF13" s="1"/>
      <c r="BCG13" s="1"/>
      <c r="BCH13" s="1"/>
      <c r="BCI13" s="1"/>
      <c r="BCJ13" s="1"/>
      <c r="BCK13" s="1"/>
      <c r="BCL13" s="1"/>
      <c r="BCM13" s="1"/>
      <c r="BCN13" s="1"/>
      <c r="BCO13" s="1"/>
      <c r="BCP13" s="1"/>
      <c r="BCQ13" s="1"/>
      <c r="BCR13" s="1"/>
      <c r="BCS13" s="1"/>
      <c r="BCT13" s="1"/>
      <c r="BCU13" s="1"/>
      <c r="BCV13" s="1"/>
      <c r="BCW13" s="1"/>
      <c r="BCX13" s="1"/>
      <c r="BCY13" s="1"/>
      <c r="BCZ13" s="1"/>
      <c r="BDA13" s="1"/>
      <c r="BDB13" s="1"/>
      <c r="BDC13" s="1"/>
      <c r="BDD13" s="1"/>
      <c r="BDE13" s="1"/>
      <c r="BDF13" s="1"/>
      <c r="BDG13" s="1"/>
      <c r="BDH13" s="1"/>
      <c r="BDI13" s="1"/>
      <c r="BDJ13" s="1"/>
      <c r="BDK13" s="1"/>
      <c r="BDL13" s="1"/>
      <c r="BDM13" s="1"/>
      <c r="BDN13" s="1"/>
      <c r="BDO13" s="1"/>
      <c r="BDP13" s="1"/>
      <c r="BDQ13" s="1"/>
      <c r="BDR13" s="1"/>
      <c r="BDS13" s="1"/>
      <c r="BDT13" s="1"/>
      <c r="BDU13" s="1"/>
      <c r="BDV13" s="1"/>
      <c r="BDW13" s="1"/>
      <c r="BDX13" s="1"/>
      <c r="BDY13" s="1"/>
      <c r="BDZ13" s="1"/>
      <c r="BEA13" s="1"/>
      <c r="BEB13" s="1"/>
      <c r="BEC13" s="1"/>
      <c r="BED13" s="1"/>
      <c r="BEE13" s="1"/>
      <c r="BEF13" s="1"/>
      <c r="BEG13" s="1"/>
      <c r="BEH13" s="1"/>
      <c r="BEI13" s="1"/>
      <c r="BEJ13" s="1"/>
      <c r="BEK13" s="1"/>
      <c r="BEL13" s="1"/>
      <c r="BEM13" s="1"/>
      <c r="BEN13" s="1"/>
      <c r="BEO13" s="1"/>
      <c r="BEP13" s="1"/>
      <c r="BEQ13" s="1"/>
      <c r="BER13" s="1"/>
      <c r="BES13" s="1"/>
      <c r="BET13" s="1"/>
      <c r="BEU13" s="1"/>
      <c r="BEV13" s="1"/>
      <c r="BEW13" s="1"/>
      <c r="BEX13" s="1"/>
      <c r="BEY13" s="1"/>
      <c r="BEZ13" s="1"/>
      <c r="BFA13" s="1"/>
      <c r="BFB13" s="1"/>
      <c r="BFC13" s="1"/>
      <c r="BFD13" s="1"/>
      <c r="BFE13" s="1"/>
      <c r="BFF13" s="1"/>
      <c r="BFG13" s="1"/>
      <c r="BFH13" s="1"/>
      <c r="BFI13" s="1"/>
      <c r="BFJ13" s="1"/>
      <c r="BFK13" s="1"/>
      <c r="BFL13" s="1"/>
      <c r="BFM13" s="1"/>
      <c r="BFN13" s="1"/>
      <c r="BFO13" s="1"/>
      <c r="BFP13" s="1"/>
      <c r="BFQ13" s="1"/>
      <c r="BFR13" s="1"/>
      <c r="BFS13" s="1"/>
      <c r="BFT13" s="1"/>
      <c r="BFU13" s="1"/>
      <c r="BFV13" s="1"/>
      <c r="BFW13" s="1"/>
      <c r="BFX13" s="1"/>
      <c r="BFY13" s="1"/>
      <c r="BFZ13" s="1"/>
      <c r="BGA13" s="1"/>
      <c r="BGB13" s="1"/>
      <c r="BGC13" s="1"/>
      <c r="BGD13" s="1"/>
      <c r="BGE13" s="1"/>
      <c r="BGF13" s="1"/>
      <c r="BGG13" s="1"/>
      <c r="BGH13" s="1"/>
      <c r="BGI13" s="1"/>
      <c r="BGJ13" s="1"/>
      <c r="BGK13" s="1"/>
      <c r="BGL13" s="1"/>
      <c r="BGM13" s="1"/>
      <c r="BGN13" s="1"/>
      <c r="BGO13" s="1"/>
      <c r="BGP13" s="1"/>
      <c r="BGQ13" s="1"/>
      <c r="BGR13" s="1"/>
      <c r="BGS13" s="1"/>
      <c r="BGT13" s="1"/>
      <c r="BGU13" s="1"/>
      <c r="BGV13" s="1"/>
      <c r="BGW13" s="1"/>
      <c r="BGX13" s="1"/>
      <c r="BGY13" s="1"/>
      <c r="BGZ13" s="1"/>
      <c r="BHA13" s="1"/>
      <c r="BHB13" s="1"/>
      <c r="BHC13" s="1"/>
      <c r="BHD13" s="1"/>
      <c r="BHE13" s="1"/>
      <c r="BHF13" s="1"/>
      <c r="BHG13" s="1"/>
      <c r="BHH13" s="1"/>
      <c r="BHI13" s="1"/>
      <c r="BHJ13" s="1"/>
      <c r="BHK13" s="1"/>
      <c r="BHL13" s="1"/>
      <c r="BHM13" s="1"/>
      <c r="BHN13" s="1"/>
      <c r="BHO13" s="1"/>
      <c r="BHP13" s="1"/>
      <c r="BHQ13" s="1"/>
      <c r="BHR13" s="1"/>
      <c r="BHS13" s="1"/>
      <c r="BHT13" s="1"/>
      <c r="BHU13" s="1"/>
      <c r="BHV13" s="1"/>
      <c r="BHW13" s="1"/>
      <c r="BHX13" s="1"/>
      <c r="BHY13" s="1"/>
      <c r="BHZ13" s="1"/>
      <c r="BIA13" s="1"/>
      <c r="BIB13" s="1"/>
      <c r="BIC13" s="1"/>
      <c r="BID13" s="1"/>
      <c r="BIE13" s="1"/>
      <c r="BIF13" s="1"/>
      <c r="BIG13" s="1"/>
      <c r="BIH13" s="1"/>
      <c r="BII13" s="1"/>
      <c r="BIJ13" s="1"/>
      <c r="BIK13" s="1"/>
      <c r="BIL13" s="1"/>
      <c r="BIM13" s="1"/>
      <c r="BIN13" s="1"/>
      <c r="BIO13" s="1"/>
      <c r="BIP13" s="1"/>
      <c r="BIQ13" s="1"/>
      <c r="BIR13" s="1"/>
      <c r="BIS13" s="1"/>
      <c r="BIT13" s="1"/>
      <c r="BIU13" s="1"/>
      <c r="BIV13" s="1"/>
      <c r="BIW13" s="1"/>
      <c r="BIX13" s="1"/>
      <c r="BIY13" s="1"/>
      <c r="BIZ13" s="1"/>
      <c r="BJA13" s="1"/>
      <c r="BJB13" s="1"/>
      <c r="BJC13" s="1"/>
      <c r="BJD13" s="1"/>
      <c r="BJE13" s="1"/>
      <c r="BJF13" s="1"/>
      <c r="BJG13" s="1"/>
      <c r="BJH13" s="1"/>
      <c r="BJI13" s="1"/>
      <c r="BJJ13" s="1"/>
      <c r="BJK13" s="1"/>
      <c r="BJL13" s="1"/>
      <c r="BJM13" s="1"/>
      <c r="BJN13" s="1"/>
      <c r="BJO13" s="1"/>
      <c r="BJP13" s="1"/>
      <c r="BJQ13" s="1"/>
      <c r="BJR13" s="1"/>
      <c r="BJS13" s="1"/>
      <c r="BJT13" s="1"/>
      <c r="BJU13" s="1"/>
      <c r="BJV13" s="1"/>
      <c r="BJW13" s="1"/>
      <c r="BJX13" s="1"/>
      <c r="BJY13" s="1"/>
      <c r="BJZ13" s="1"/>
      <c r="BKA13" s="1"/>
      <c r="BKB13" s="1"/>
      <c r="BKC13" s="1"/>
      <c r="BKD13" s="1"/>
      <c r="BKE13" s="1"/>
      <c r="BKF13" s="1"/>
      <c r="BKG13" s="1"/>
      <c r="BKH13" s="1"/>
      <c r="BKI13" s="1"/>
      <c r="BKJ13" s="1"/>
      <c r="BKK13" s="1"/>
      <c r="BKL13" s="1"/>
      <c r="BKM13" s="1"/>
      <c r="BKN13" s="1"/>
      <c r="BKO13" s="1"/>
      <c r="BKP13" s="1"/>
      <c r="BKQ13" s="1"/>
      <c r="BKR13" s="1"/>
      <c r="BKS13" s="1"/>
      <c r="BKT13" s="1"/>
      <c r="BKU13" s="1"/>
      <c r="BKV13" s="1"/>
      <c r="BKW13" s="1"/>
      <c r="BKX13" s="1"/>
      <c r="BKY13" s="1"/>
      <c r="BKZ13" s="1"/>
      <c r="BLA13" s="1"/>
      <c r="BLB13" s="1"/>
      <c r="BLC13" s="1"/>
      <c r="BLD13" s="1"/>
      <c r="BLE13" s="1"/>
      <c r="BLF13" s="1"/>
      <c r="BLG13" s="1"/>
      <c r="BLH13" s="1"/>
      <c r="BLI13" s="1"/>
      <c r="BLJ13" s="1"/>
      <c r="BLK13" s="1"/>
      <c r="BLL13" s="1"/>
      <c r="BLM13" s="1"/>
      <c r="BLN13" s="1"/>
      <c r="BLO13" s="1"/>
      <c r="BLP13" s="1"/>
      <c r="BLQ13" s="1"/>
      <c r="BLR13" s="1"/>
      <c r="BLS13" s="1"/>
      <c r="BLT13" s="1"/>
      <c r="BLU13" s="1"/>
      <c r="BLV13" s="1"/>
      <c r="BLW13" s="1"/>
      <c r="BLX13" s="1"/>
      <c r="BLY13" s="1"/>
      <c r="BLZ13" s="1"/>
      <c r="BMA13" s="1"/>
      <c r="BMB13" s="1"/>
      <c r="BMC13" s="1"/>
      <c r="BMD13" s="1"/>
      <c r="BME13" s="1"/>
      <c r="BMF13" s="1"/>
      <c r="BMG13" s="1"/>
      <c r="BMH13" s="1"/>
      <c r="BMI13" s="1"/>
      <c r="BMJ13" s="1"/>
      <c r="BMK13" s="1"/>
      <c r="BML13" s="1"/>
      <c r="BMM13" s="1"/>
      <c r="BMN13" s="1"/>
      <c r="BMO13" s="1"/>
      <c r="BMP13" s="1"/>
      <c r="BMQ13" s="1"/>
      <c r="BMR13" s="1"/>
      <c r="BMS13" s="1"/>
      <c r="BMT13" s="1"/>
      <c r="BMU13" s="1"/>
      <c r="BMV13" s="1"/>
      <c r="BMW13" s="1"/>
      <c r="BMX13" s="1"/>
      <c r="BMY13" s="1"/>
      <c r="BMZ13" s="1"/>
      <c r="BNA13" s="1"/>
      <c r="BNB13" s="1"/>
      <c r="BNC13" s="1"/>
      <c r="BND13" s="1"/>
      <c r="BNE13" s="1"/>
      <c r="BNF13" s="1"/>
      <c r="BNG13" s="1"/>
      <c r="BNH13" s="1"/>
      <c r="BNI13" s="1"/>
      <c r="BNJ13" s="1"/>
      <c r="BNK13" s="1"/>
      <c r="BNL13" s="1"/>
      <c r="BNM13" s="1"/>
      <c r="BNN13" s="1"/>
      <c r="BNO13" s="1"/>
      <c r="BNP13" s="1"/>
      <c r="BNQ13" s="1"/>
      <c r="BNR13" s="1"/>
      <c r="BNS13" s="1"/>
      <c r="BNT13" s="1"/>
      <c r="BNU13" s="1"/>
      <c r="BNV13" s="1"/>
      <c r="BNW13" s="1"/>
      <c r="BNX13" s="1"/>
      <c r="BNY13" s="1"/>
      <c r="BNZ13" s="1"/>
      <c r="BOA13" s="1"/>
      <c r="BOB13" s="1"/>
      <c r="BOC13" s="1"/>
      <c r="BOD13" s="1"/>
      <c r="BOE13" s="1"/>
      <c r="BOF13" s="1"/>
      <c r="BOG13" s="1"/>
      <c r="BOH13" s="1"/>
      <c r="BOI13" s="1"/>
      <c r="BOJ13" s="1"/>
      <c r="BOK13" s="1"/>
      <c r="BOL13" s="1"/>
      <c r="BOM13" s="1"/>
      <c r="BON13" s="1"/>
      <c r="BOO13" s="1"/>
      <c r="BOP13" s="1"/>
      <c r="BOQ13" s="1"/>
      <c r="BOR13" s="1"/>
      <c r="BOS13" s="1"/>
      <c r="BOT13" s="1"/>
      <c r="BOU13" s="1"/>
      <c r="BOV13" s="1"/>
      <c r="BOW13" s="1"/>
      <c r="BOX13" s="1"/>
      <c r="BOY13" s="1"/>
      <c r="BOZ13" s="1"/>
      <c r="BPA13" s="1"/>
      <c r="BPB13" s="1"/>
      <c r="BPC13" s="1"/>
      <c r="BPD13" s="1"/>
      <c r="BPE13" s="1"/>
      <c r="BPF13" s="1"/>
      <c r="BPG13" s="1"/>
      <c r="BPH13" s="1"/>
      <c r="BPI13" s="1"/>
      <c r="BPJ13" s="1"/>
      <c r="BPK13" s="1"/>
      <c r="BPL13" s="1"/>
      <c r="BPM13" s="1"/>
      <c r="BPN13" s="1"/>
      <c r="BPO13" s="1"/>
      <c r="BPP13" s="1"/>
      <c r="BPQ13" s="1"/>
      <c r="BPR13" s="1"/>
      <c r="BPS13" s="1"/>
      <c r="BPT13" s="1"/>
      <c r="BPU13" s="1"/>
      <c r="BPV13" s="1"/>
      <c r="BPW13" s="1"/>
      <c r="BPX13" s="1"/>
      <c r="BPY13" s="1"/>
      <c r="BPZ13" s="1"/>
      <c r="BQA13" s="1"/>
      <c r="BQB13" s="1"/>
      <c r="BQC13" s="1"/>
      <c r="BQD13" s="1"/>
      <c r="BQE13" s="1"/>
      <c r="BQF13" s="1"/>
      <c r="BQG13" s="1"/>
      <c r="BQH13" s="1"/>
      <c r="BQI13" s="1"/>
      <c r="BQJ13" s="1"/>
      <c r="BQK13" s="1"/>
      <c r="BQL13" s="1"/>
      <c r="BQM13" s="1"/>
      <c r="BQN13" s="1"/>
      <c r="BQO13" s="1"/>
      <c r="BQP13" s="1"/>
      <c r="BQQ13" s="1"/>
      <c r="BQR13" s="1"/>
      <c r="BQS13" s="1"/>
      <c r="BQT13" s="1"/>
      <c r="BQU13" s="1"/>
      <c r="BQV13" s="1"/>
      <c r="BQW13" s="1"/>
      <c r="BQX13" s="1"/>
      <c r="BQY13" s="1"/>
      <c r="BQZ13" s="1"/>
      <c r="BRA13" s="1"/>
      <c r="BRB13" s="1"/>
      <c r="BRC13" s="1"/>
      <c r="BRD13" s="1"/>
      <c r="BRE13" s="1"/>
      <c r="BRF13" s="1"/>
      <c r="BRG13" s="1"/>
      <c r="BRH13" s="1"/>
      <c r="BRI13" s="1"/>
      <c r="BRJ13" s="1"/>
      <c r="BRK13" s="1"/>
      <c r="BRL13" s="1"/>
      <c r="BRM13" s="1"/>
      <c r="BRN13" s="1"/>
      <c r="BRO13" s="1"/>
      <c r="BRP13" s="1"/>
      <c r="BRQ13" s="1"/>
      <c r="BRR13" s="1"/>
      <c r="BRS13" s="1"/>
      <c r="BRT13" s="1"/>
      <c r="BRU13" s="1"/>
      <c r="BRV13" s="1"/>
      <c r="BRW13" s="1"/>
      <c r="BRX13" s="1"/>
      <c r="BRY13" s="1"/>
      <c r="BRZ13" s="1"/>
      <c r="BSA13" s="1"/>
      <c r="BSB13" s="1"/>
      <c r="BSC13" s="1"/>
      <c r="BSD13" s="1"/>
      <c r="BSE13" s="1"/>
      <c r="BSF13" s="1"/>
      <c r="BSG13" s="1"/>
      <c r="BSH13" s="1"/>
      <c r="BSI13" s="1"/>
      <c r="BSJ13" s="1"/>
      <c r="BSK13" s="1"/>
      <c r="BSL13" s="1"/>
      <c r="BSM13" s="1"/>
      <c r="BSN13" s="1"/>
      <c r="BSO13" s="1"/>
      <c r="BSP13" s="1"/>
      <c r="BSQ13" s="1"/>
      <c r="BSR13" s="1"/>
      <c r="BSS13" s="1"/>
      <c r="BST13" s="1"/>
      <c r="BSU13" s="1"/>
      <c r="BSV13" s="1"/>
      <c r="BSW13" s="1"/>
      <c r="BSX13" s="1"/>
      <c r="BSY13" s="1"/>
      <c r="BSZ13" s="1"/>
      <c r="BTA13" s="1"/>
      <c r="BTB13" s="1"/>
      <c r="BTC13" s="1"/>
      <c r="BTD13" s="1"/>
      <c r="BTE13" s="1"/>
      <c r="BTF13" s="1"/>
      <c r="BTG13" s="1"/>
      <c r="BTH13" s="1"/>
      <c r="BTI13" s="1"/>
      <c r="BTJ13" s="1"/>
      <c r="BTK13" s="1"/>
      <c r="BTL13" s="1"/>
      <c r="BTM13" s="1"/>
      <c r="BTN13" s="1"/>
      <c r="BTO13" s="1"/>
      <c r="BTP13" s="1"/>
      <c r="BTQ13" s="1"/>
      <c r="BTR13" s="1"/>
      <c r="BTS13" s="1"/>
      <c r="BTT13" s="1"/>
      <c r="BTU13" s="1"/>
      <c r="BTV13" s="1"/>
      <c r="BTW13" s="1"/>
      <c r="BTX13" s="1"/>
      <c r="BTY13" s="1"/>
      <c r="BTZ13" s="1"/>
      <c r="BUA13" s="1"/>
      <c r="BUB13" s="1"/>
      <c r="BUC13" s="1"/>
      <c r="BUD13" s="1"/>
      <c r="BUE13" s="1"/>
      <c r="BUF13" s="1"/>
      <c r="BUG13" s="1"/>
      <c r="BUH13" s="1"/>
      <c r="BUI13" s="1"/>
      <c r="BUJ13" s="1"/>
      <c r="BUK13" s="1"/>
      <c r="BUL13" s="1"/>
      <c r="BUM13" s="1"/>
      <c r="BUN13" s="1"/>
      <c r="BUO13" s="1"/>
      <c r="BUP13" s="1"/>
      <c r="BUQ13" s="1"/>
      <c r="BUR13" s="1"/>
      <c r="BUS13" s="1"/>
      <c r="BUT13" s="1"/>
      <c r="BUU13" s="1"/>
      <c r="BUV13" s="1"/>
      <c r="BUW13" s="1"/>
      <c r="BUX13" s="1"/>
      <c r="BUY13" s="1"/>
      <c r="BUZ13" s="1"/>
      <c r="BVA13" s="1"/>
      <c r="BVB13" s="1"/>
      <c r="BVC13" s="1"/>
      <c r="BVD13" s="1"/>
      <c r="BVE13" s="1"/>
      <c r="BVF13" s="1"/>
      <c r="BVG13" s="1"/>
      <c r="BVH13" s="1"/>
      <c r="BVI13" s="1"/>
      <c r="BVJ13" s="1"/>
      <c r="BVK13" s="1"/>
      <c r="BVL13" s="1"/>
      <c r="BVM13" s="1"/>
      <c r="BVN13" s="1"/>
      <c r="BVO13" s="1"/>
      <c r="BVP13" s="1"/>
      <c r="BVQ13" s="1"/>
      <c r="BVR13" s="1"/>
      <c r="BVS13" s="1"/>
      <c r="BVT13" s="1"/>
      <c r="BVU13" s="1"/>
      <c r="BVV13" s="1"/>
      <c r="BVW13" s="1"/>
      <c r="BVX13" s="1"/>
      <c r="BVY13" s="1"/>
      <c r="BVZ13" s="1"/>
      <c r="BWA13" s="1"/>
      <c r="BWB13" s="1"/>
      <c r="BWC13" s="1"/>
      <c r="BWD13" s="1"/>
      <c r="BWE13" s="1"/>
      <c r="BWF13" s="1"/>
      <c r="BWG13" s="1"/>
      <c r="BWH13" s="1"/>
      <c r="BWI13" s="1"/>
      <c r="BWJ13" s="1"/>
      <c r="BWK13" s="1"/>
      <c r="BWL13" s="1"/>
      <c r="BWM13" s="1"/>
      <c r="BWN13" s="1"/>
      <c r="BWO13" s="1"/>
      <c r="BWP13" s="1"/>
      <c r="BWQ13" s="1"/>
      <c r="BWR13" s="1"/>
      <c r="BWS13" s="1"/>
      <c r="BWT13" s="1"/>
      <c r="BWU13" s="1"/>
      <c r="BWV13" s="1"/>
      <c r="BWW13" s="1"/>
      <c r="BWX13" s="1"/>
      <c r="BWY13" s="1"/>
      <c r="BWZ13" s="1"/>
      <c r="BXA13" s="1"/>
      <c r="BXB13" s="1"/>
      <c r="BXC13" s="1"/>
      <c r="BXD13" s="1"/>
      <c r="BXE13" s="1"/>
      <c r="BXF13" s="1"/>
      <c r="BXG13" s="1"/>
      <c r="BXH13" s="1"/>
      <c r="BXI13" s="1"/>
      <c r="BXJ13" s="1"/>
      <c r="BXK13" s="1"/>
      <c r="BXL13" s="1"/>
      <c r="BXM13" s="1"/>
      <c r="BXN13" s="1"/>
      <c r="BXO13" s="1"/>
      <c r="BXP13" s="1"/>
      <c r="BXQ13" s="1"/>
      <c r="BXR13" s="1"/>
      <c r="BXS13" s="1"/>
      <c r="BXT13" s="1"/>
      <c r="BXU13" s="1"/>
      <c r="BXV13" s="1"/>
      <c r="BXW13" s="1"/>
      <c r="BXX13" s="1"/>
      <c r="BXY13" s="1"/>
      <c r="BXZ13" s="1"/>
      <c r="BYA13" s="1"/>
      <c r="BYB13" s="1"/>
      <c r="BYC13" s="1"/>
      <c r="BYD13" s="1"/>
      <c r="BYE13" s="1"/>
      <c r="BYF13" s="1"/>
      <c r="BYG13" s="1"/>
      <c r="BYH13" s="1"/>
      <c r="BYI13" s="1"/>
      <c r="BYJ13" s="1"/>
      <c r="BYK13" s="1"/>
      <c r="BYL13" s="1"/>
      <c r="BYM13" s="1"/>
      <c r="BYN13" s="1"/>
      <c r="BYO13" s="1"/>
      <c r="BYP13" s="1"/>
      <c r="BYQ13" s="1"/>
      <c r="BYR13" s="1"/>
      <c r="BYS13" s="1"/>
      <c r="BYT13" s="1"/>
      <c r="BYU13" s="1"/>
      <c r="BYV13" s="1"/>
      <c r="BYW13" s="1"/>
      <c r="BYX13" s="1"/>
      <c r="BYY13" s="1"/>
      <c r="BYZ13" s="1"/>
      <c r="BZA13" s="1"/>
      <c r="BZB13" s="1"/>
      <c r="BZC13" s="1"/>
      <c r="BZD13" s="1"/>
      <c r="BZE13" s="1"/>
      <c r="BZF13" s="1"/>
      <c r="BZG13" s="1"/>
      <c r="BZH13" s="1"/>
      <c r="BZI13" s="1"/>
      <c r="BZJ13" s="1"/>
      <c r="BZK13" s="1"/>
      <c r="BZL13" s="1"/>
      <c r="BZM13" s="1"/>
      <c r="BZN13" s="1"/>
      <c r="BZO13" s="1"/>
      <c r="BZP13" s="1"/>
      <c r="BZQ13" s="1"/>
      <c r="BZR13" s="1"/>
      <c r="BZS13" s="1"/>
      <c r="BZT13" s="1"/>
      <c r="BZU13" s="1"/>
      <c r="BZV13" s="1"/>
      <c r="BZW13" s="1"/>
      <c r="BZX13" s="1"/>
      <c r="BZY13" s="1"/>
      <c r="BZZ13" s="1"/>
      <c r="CAA13" s="1"/>
      <c r="CAB13" s="1"/>
      <c r="CAC13" s="1"/>
      <c r="CAD13" s="1"/>
      <c r="CAE13" s="1"/>
      <c r="CAF13" s="1"/>
      <c r="CAG13" s="1"/>
      <c r="CAH13" s="1"/>
      <c r="CAI13" s="1"/>
      <c r="CAJ13" s="1"/>
      <c r="CAK13" s="1"/>
      <c r="CAL13" s="1"/>
      <c r="CAM13" s="1"/>
      <c r="CAN13" s="1"/>
      <c r="CAO13" s="1"/>
      <c r="CAP13" s="1"/>
      <c r="CAQ13" s="1"/>
      <c r="CAR13" s="1"/>
      <c r="CAS13" s="1"/>
      <c r="CAT13" s="1"/>
      <c r="CAU13" s="1"/>
      <c r="CAV13" s="1"/>
      <c r="CAW13" s="1"/>
      <c r="CAX13" s="1"/>
      <c r="CAY13" s="1"/>
      <c r="CAZ13" s="1"/>
      <c r="CBA13" s="1"/>
      <c r="CBB13" s="1"/>
      <c r="CBC13" s="1"/>
      <c r="CBD13" s="1"/>
      <c r="CBE13" s="1"/>
      <c r="CBF13" s="1"/>
      <c r="CBG13" s="1"/>
      <c r="CBH13" s="1"/>
      <c r="CBI13" s="1"/>
      <c r="CBJ13" s="1"/>
      <c r="CBK13" s="1"/>
      <c r="CBL13" s="1"/>
      <c r="CBM13" s="1"/>
      <c r="CBN13" s="1"/>
      <c r="CBO13" s="1"/>
      <c r="CBP13" s="1"/>
      <c r="CBQ13" s="1"/>
      <c r="CBR13" s="1"/>
      <c r="CBS13" s="1"/>
      <c r="CBT13" s="1"/>
      <c r="CBU13" s="1"/>
      <c r="CBV13" s="1"/>
      <c r="CBW13" s="1"/>
      <c r="CBX13" s="1"/>
      <c r="CBY13" s="1"/>
      <c r="CBZ13" s="1"/>
      <c r="CCA13" s="1"/>
      <c r="CCB13" s="1"/>
      <c r="CCC13" s="1"/>
      <c r="CCD13" s="1"/>
      <c r="CCE13" s="1"/>
      <c r="CCF13" s="1"/>
      <c r="CCG13" s="1"/>
      <c r="CCH13" s="1"/>
      <c r="CCI13" s="1"/>
      <c r="CCJ13" s="1"/>
      <c r="CCK13" s="1"/>
      <c r="CCL13" s="1"/>
      <c r="CCM13" s="1"/>
      <c r="CCN13" s="1"/>
      <c r="CCO13" s="1"/>
      <c r="CCP13" s="1"/>
      <c r="CCQ13" s="1"/>
      <c r="CCR13" s="1"/>
      <c r="CCS13" s="1"/>
      <c r="CCT13" s="1"/>
      <c r="CCU13" s="1"/>
      <c r="CCV13" s="1"/>
      <c r="CCW13" s="1"/>
      <c r="CCX13" s="1"/>
      <c r="CCY13" s="1"/>
      <c r="CCZ13" s="1"/>
      <c r="CDA13" s="1"/>
      <c r="CDB13" s="1"/>
      <c r="CDC13" s="1"/>
      <c r="CDD13" s="1"/>
      <c r="CDE13" s="1"/>
      <c r="CDF13" s="1"/>
      <c r="CDG13" s="1"/>
      <c r="CDH13" s="1"/>
      <c r="CDI13" s="1"/>
      <c r="CDJ13" s="1"/>
      <c r="CDK13" s="1"/>
      <c r="CDL13" s="1"/>
      <c r="CDM13" s="1"/>
      <c r="CDN13" s="1"/>
      <c r="CDO13" s="1"/>
      <c r="CDP13" s="1"/>
      <c r="CDQ13" s="1"/>
      <c r="CDR13" s="1"/>
      <c r="CDS13" s="1"/>
      <c r="CDT13" s="1"/>
      <c r="CDU13" s="1"/>
      <c r="CDV13" s="1"/>
      <c r="CDW13" s="1"/>
      <c r="CDX13" s="1"/>
      <c r="CDY13" s="1"/>
      <c r="CDZ13" s="1"/>
      <c r="CEA13" s="1"/>
      <c r="CEB13" s="1"/>
      <c r="CEC13" s="1"/>
      <c r="CED13" s="1"/>
      <c r="CEE13" s="1"/>
      <c r="CEF13" s="1"/>
      <c r="CEG13" s="1"/>
      <c r="CEH13" s="1"/>
      <c r="CEI13" s="1"/>
      <c r="CEJ13" s="1"/>
      <c r="CEK13" s="1"/>
      <c r="CEL13" s="1"/>
      <c r="CEM13" s="1"/>
      <c r="CEN13" s="1"/>
      <c r="CEO13" s="1"/>
      <c r="CEP13" s="1"/>
      <c r="CEQ13" s="1"/>
      <c r="CER13" s="1"/>
      <c r="CES13" s="1"/>
      <c r="CET13" s="1"/>
      <c r="CEU13" s="1"/>
      <c r="CEV13" s="1"/>
      <c r="CEW13" s="1"/>
      <c r="CEX13" s="1"/>
      <c r="CEY13" s="1"/>
      <c r="CEZ13" s="1"/>
      <c r="CFA13" s="1"/>
      <c r="CFB13" s="1"/>
      <c r="CFC13" s="1"/>
      <c r="CFD13" s="1"/>
      <c r="CFE13" s="1"/>
      <c r="CFF13" s="1"/>
      <c r="CFG13" s="1"/>
      <c r="CFH13" s="1"/>
      <c r="CFI13" s="1"/>
      <c r="CFJ13" s="1"/>
      <c r="CFK13" s="1"/>
      <c r="CFL13" s="1"/>
      <c r="CFM13" s="1"/>
      <c r="CFN13" s="1"/>
      <c r="CFO13" s="1"/>
      <c r="CFP13" s="1"/>
      <c r="CFQ13" s="1"/>
      <c r="CFR13" s="1"/>
      <c r="CFS13" s="1"/>
      <c r="CFT13" s="1"/>
      <c r="CFU13" s="1"/>
      <c r="CFV13" s="1"/>
      <c r="CFW13" s="1"/>
      <c r="CFX13" s="1"/>
      <c r="CFY13" s="1"/>
      <c r="CFZ13" s="1"/>
      <c r="CGA13" s="1"/>
      <c r="CGB13" s="1"/>
      <c r="CGC13" s="1"/>
      <c r="CGD13" s="1"/>
      <c r="CGE13" s="1"/>
      <c r="CGF13" s="1"/>
      <c r="CGG13" s="1"/>
      <c r="CGH13" s="1"/>
      <c r="CGI13" s="1"/>
      <c r="CGJ13" s="1"/>
      <c r="CGK13" s="1"/>
      <c r="CGL13" s="1"/>
      <c r="CGM13" s="1"/>
      <c r="CGN13" s="1"/>
      <c r="CGO13" s="1"/>
      <c r="CGP13" s="1"/>
      <c r="CGQ13" s="1"/>
      <c r="CGR13" s="1"/>
      <c r="CGS13" s="1"/>
      <c r="CGT13" s="1"/>
      <c r="CGU13" s="1"/>
      <c r="CGV13" s="1"/>
      <c r="CGW13" s="1"/>
      <c r="CGX13" s="1"/>
      <c r="CGY13" s="1"/>
      <c r="CGZ13" s="1"/>
      <c r="CHA13" s="1"/>
      <c r="CHB13" s="1"/>
      <c r="CHC13" s="1"/>
      <c r="CHD13" s="1"/>
      <c r="CHE13" s="1"/>
      <c r="CHF13" s="1"/>
      <c r="CHG13" s="1"/>
      <c r="CHH13" s="1"/>
      <c r="CHI13" s="1"/>
      <c r="CHJ13" s="1"/>
      <c r="CHK13" s="1"/>
      <c r="CHL13" s="1"/>
      <c r="CHM13" s="1"/>
      <c r="CHN13" s="1"/>
      <c r="CHO13" s="1"/>
      <c r="CHP13" s="1"/>
      <c r="CHQ13" s="1"/>
      <c r="CHR13" s="1"/>
      <c r="CHS13" s="1"/>
      <c r="CHT13" s="1"/>
      <c r="CHU13" s="1"/>
      <c r="CHV13" s="1"/>
      <c r="CHW13" s="1"/>
      <c r="CHX13" s="1"/>
      <c r="CHY13" s="1"/>
      <c r="CHZ13" s="1"/>
      <c r="CIA13" s="1"/>
      <c r="CIB13" s="1"/>
      <c r="CIC13" s="1"/>
      <c r="CID13" s="1"/>
      <c r="CIE13" s="1"/>
      <c r="CIF13" s="1"/>
      <c r="CIG13" s="1"/>
      <c r="CIH13" s="1"/>
      <c r="CII13" s="1"/>
      <c r="CIJ13" s="1"/>
      <c r="CIK13" s="1"/>
      <c r="CIL13" s="1"/>
      <c r="CIM13" s="1"/>
      <c r="CIN13" s="1"/>
      <c r="CIO13" s="1"/>
      <c r="CIP13" s="1"/>
      <c r="CIQ13" s="1"/>
      <c r="CIR13" s="1"/>
      <c r="CIS13" s="1"/>
      <c r="CIT13" s="1"/>
      <c r="CIU13" s="1"/>
      <c r="CIV13" s="1"/>
      <c r="CIW13" s="1"/>
      <c r="CIX13" s="1"/>
      <c r="CIY13" s="1"/>
      <c r="CIZ13" s="1"/>
      <c r="CJA13" s="1"/>
      <c r="CJB13" s="1"/>
      <c r="CJC13" s="1"/>
      <c r="CJD13" s="1"/>
      <c r="CJE13" s="1"/>
      <c r="CJF13" s="1"/>
      <c r="CJG13" s="1"/>
      <c r="CJH13" s="1"/>
      <c r="CJI13" s="1"/>
      <c r="CJJ13" s="1"/>
      <c r="CJK13" s="1"/>
      <c r="CJL13" s="1"/>
      <c r="CJM13" s="1"/>
      <c r="CJN13" s="1"/>
      <c r="CJO13" s="1"/>
      <c r="CJP13" s="1"/>
      <c r="CJQ13" s="1"/>
      <c r="CJR13" s="1"/>
      <c r="CJS13" s="1"/>
      <c r="CJT13" s="1"/>
      <c r="CJU13" s="1"/>
      <c r="CJV13" s="1"/>
      <c r="CJW13" s="1"/>
      <c r="CJX13" s="1"/>
      <c r="CJY13" s="1"/>
      <c r="CJZ13" s="1"/>
      <c r="CKA13" s="1"/>
      <c r="CKB13" s="1"/>
      <c r="CKC13" s="1"/>
      <c r="CKD13" s="1"/>
      <c r="CKE13" s="1"/>
      <c r="CKF13" s="1"/>
      <c r="CKG13" s="1"/>
      <c r="CKH13" s="1"/>
      <c r="CKI13" s="1"/>
      <c r="CKJ13" s="1"/>
      <c r="CKK13" s="1"/>
    </row>
    <row r="14" spans="1:2325" s="379" customFormat="1" ht="61.5" customHeight="1" thickBot="1">
      <c r="A14" s="926"/>
      <c r="B14" s="838"/>
      <c r="C14" s="843"/>
      <c r="D14" s="114" t="s">
        <v>317</v>
      </c>
      <c r="E14" s="58">
        <v>1</v>
      </c>
      <c r="F14" s="113" t="s">
        <v>369</v>
      </c>
      <c r="G14" s="103" t="s">
        <v>368</v>
      </c>
      <c r="H14" s="144" t="s">
        <v>76</v>
      </c>
      <c r="I14" s="113"/>
      <c r="J14" s="113"/>
      <c r="K14" s="113"/>
      <c r="L14" s="113"/>
      <c r="M14" s="113"/>
      <c r="N14" s="241">
        <v>0</v>
      </c>
      <c r="O14" s="241">
        <v>512800</v>
      </c>
      <c r="P14" s="241">
        <v>140000</v>
      </c>
      <c r="Q14" s="164">
        <f t="shared" si="0"/>
        <v>652800</v>
      </c>
      <c r="R14" s="62"/>
      <c r="S14" s="154"/>
      <c r="T14" s="259"/>
      <c r="U14" s="154"/>
      <c r="V14" s="895"/>
      <c r="W14" s="113"/>
      <c r="X14" s="113"/>
      <c r="Y14" s="113"/>
      <c r="Z14" s="113"/>
      <c r="AA14" s="113"/>
      <c r="AB14" s="114"/>
      <c r="AC14" s="113"/>
      <c r="AD14" s="113"/>
      <c r="AE14" s="113"/>
      <c r="AF14" s="113"/>
      <c r="AG14" s="155"/>
      <c r="AH14" s="155"/>
      <c r="AI14" s="155"/>
      <c r="AJ14" s="155"/>
      <c r="AK14" s="115">
        <f t="shared" si="6"/>
        <v>0</v>
      </c>
      <c r="AL14" s="115">
        <f t="shared" si="3"/>
        <v>0</v>
      </c>
      <c r="AM14" s="115">
        <f t="shared" si="4"/>
        <v>0</v>
      </c>
      <c r="AN14" s="115">
        <f t="shared" si="5"/>
        <v>0</v>
      </c>
      <c r="AO14" s="105">
        <f t="shared" si="1"/>
        <v>0</v>
      </c>
      <c r="AP14" s="106">
        <f t="shared" si="2"/>
        <v>-652800</v>
      </c>
      <c r="AQ14" s="362" t="s">
        <v>367</v>
      </c>
      <c r="AR14" s="11"/>
      <c r="AS14" s="11"/>
      <c r="AT14" s="11"/>
      <c r="AU14" s="11"/>
      <c r="AV14" s="1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  <c r="AME14" s="1"/>
      <c r="AMF14" s="1"/>
      <c r="AMG14" s="1"/>
      <c r="AMH14" s="1"/>
      <c r="AMI14" s="1"/>
      <c r="AMJ14" s="1"/>
      <c r="AMK14" s="1"/>
      <c r="AML14" s="1"/>
      <c r="AMM14" s="1"/>
      <c r="AMN14" s="1"/>
      <c r="AMO14" s="1"/>
      <c r="AMP14" s="1"/>
      <c r="AMQ14" s="1"/>
      <c r="AMR14" s="1"/>
      <c r="AMS14" s="1"/>
      <c r="AMT14" s="1"/>
      <c r="AMU14" s="1"/>
      <c r="AMV14" s="1"/>
      <c r="AMW14" s="1"/>
      <c r="AMX14" s="1"/>
      <c r="AMY14" s="1"/>
      <c r="AMZ14" s="1"/>
      <c r="ANA14" s="1"/>
      <c r="ANB14" s="1"/>
      <c r="ANC14" s="1"/>
      <c r="AND14" s="1"/>
      <c r="ANE14" s="1"/>
      <c r="ANF14" s="1"/>
      <c r="ANG14" s="1"/>
      <c r="ANH14" s="1"/>
      <c r="ANI14" s="1"/>
      <c r="ANJ14" s="1"/>
      <c r="ANK14" s="1"/>
      <c r="ANL14" s="1"/>
      <c r="ANM14" s="1"/>
      <c r="ANN14" s="1"/>
      <c r="ANO14" s="1"/>
      <c r="ANP14" s="1"/>
      <c r="ANQ14" s="1"/>
      <c r="ANR14" s="1"/>
      <c r="ANS14" s="1"/>
      <c r="ANT14" s="1"/>
      <c r="ANU14" s="1"/>
      <c r="ANV14" s="1"/>
      <c r="ANW14" s="1"/>
      <c r="ANX14" s="1"/>
      <c r="ANY14" s="1"/>
      <c r="ANZ14" s="1"/>
      <c r="AOA14" s="1"/>
      <c r="AOB14" s="1"/>
      <c r="AOC14" s="1"/>
      <c r="AOD14" s="1"/>
      <c r="AOE14" s="1"/>
      <c r="AOF14" s="1"/>
      <c r="AOG14" s="1"/>
      <c r="AOH14" s="1"/>
      <c r="AOI14" s="1"/>
      <c r="AOJ14" s="1"/>
      <c r="AOK14" s="1"/>
      <c r="AOL14" s="1"/>
      <c r="AOM14" s="1"/>
      <c r="AON14" s="1"/>
      <c r="AOO14" s="1"/>
      <c r="AOP14" s="1"/>
      <c r="AOQ14" s="1"/>
      <c r="AOR14" s="1"/>
      <c r="AOS14" s="1"/>
      <c r="AOT14" s="1"/>
      <c r="AOU14" s="1"/>
      <c r="AOV14" s="1"/>
      <c r="AOW14" s="1"/>
      <c r="AOX14" s="1"/>
      <c r="AOY14" s="1"/>
      <c r="AOZ14" s="1"/>
      <c r="APA14" s="1"/>
      <c r="APB14" s="1"/>
      <c r="APC14" s="1"/>
      <c r="APD14" s="1"/>
      <c r="APE14" s="1"/>
      <c r="APF14" s="1"/>
      <c r="APG14" s="1"/>
      <c r="APH14" s="1"/>
      <c r="API14" s="1"/>
      <c r="APJ14" s="1"/>
      <c r="APK14" s="1"/>
      <c r="APL14" s="1"/>
      <c r="APM14" s="1"/>
      <c r="APN14" s="1"/>
      <c r="APO14" s="1"/>
      <c r="APP14" s="1"/>
      <c r="APQ14" s="1"/>
      <c r="APR14" s="1"/>
      <c r="APS14" s="1"/>
      <c r="APT14" s="1"/>
      <c r="APU14" s="1"/>
      <c r="APV14" s="1"/>
      <c r="APW14" s="1"/>
      <c r="APX14" s="1"/>
      <c r="APY14" s="1"/>
      <c r="APZ14" s="1"/>
      <c r="AQA14" s="1"/>
      <c r="AQB14" s="1"/>
      <c r="AQC14" s="1"/>
      <c r="AQD14" s="1"/>
      <c r="AQE14" s="1"/>
      <c r="AQF14" s="1"/>
      <c r="AQG14" s="1"/>
      <c r="AQH14" s="1"/>
      <c r="AQI14" s="1"/>
      <c r="AQJ14" s="1"/>
      <c r="AQK14" s="1"/>
      <c r="AQL14" s="1"/>
      <c r="AQM14" s="1"/>
      <c r="AQN14" s="1"/>
      <c r="AQO14" s="1"/>
      <c r="AQP14" s="1"/>
      <c r="AQQ14" s="1"/>
      <c r="AQR14" s="1"/>
      <c r="AQS14" s="1"/>
      <c r="AQT14" s="1"/>
      <c r="AQU14" s="1"/>
      <c r="AQV14" s="1"/>
      <c r="AQW14" s="1"/>
      <c r="AQX14" s="1"/>
      <c r="AQY14" s="1"/>
      <c r="AQZ14" s="1"/>
      <c r="ARA14" s="1"/>
      <c r="ARB14" s="1"/>
      <c r="ARC14" s="1"/>
      <c r="ARD14" s="1"/>
      <c r="ARE14" s="1"/>
      <c r="ARF14" s="1"/>
      <c r="ARG14" s="1"/>
      <c r="ARH14" s="1"/>
      <c r="ARI14" s="1"/>
      <c r="ARJ14" s="1"/>
      <c r="ARK14" s="1"/>
      <c r="ARL14" s="1"/>
      <c r="ARM14" s="1"/>
      <c r="ARN14" s="1"/>
      <c r="ARO14" s="1"/>
      <c r="ARP14" s="1"/>
      <c r="ARQ14" s="1"/>
      <c r="ARR14" s="1"/>
      <c r="ARS14" s="1"/>
      <c r="ART14" s="1"/>
      <c r="ARU14" s="1"/>
      <c r="ARV14" s="1"/>
      <c r="ARW14" s="1"/>
      <c r="ARX14" s="1"/>
      <c r="ARY14" s="1"/>
      <c r="ARZ14" s="1"/>
      <c r="ASA14" s="1"/>
      <c r="ASB14" s="1"/>
      <c r="ASC14" s="1"/>
      <c r="ASD14" s="1"/>
      <c r="ASE14" s="1"/>
      <c r="ASF14" s="1"/>
      <c r="ASG14" s="1"/>
      <c r="ASH14" s="1"/>
      <c r="ASI14" s="1"/>
      <c r="ASJ14" s="1"/>
      <c r="ASK14" s="1"/>
      <c r="ASL14" s="1"/>
      <c r="ASM14" s="1"/>
      <c r="ASN14" s="1"/>
      <c r="ASO14" s="1"/>
      <c r="ASP14" s="1"/>
      <c r="ASQ14" s="1"/>
      <c r="ASR14" s="1"/>
      <c r="ASS14" s="1"/>
      <c r="AST14" s="1"/>
      <c r="ASU14" s="1"/>
      <c r="ASV14" s="1"/>
      <c r="ASW14" s="1"/>
      <c r="ASX14" s="1"/>
      <c r="ASY14" s="1"/>
      <c r="ASZ14" s="1"/>
      <c r="ATA14" s="1"/>
      <c r="ATB14" s="1"/>
      <c r="ATC14" s="1"/>
      <c r="ATD14" s="1"/>
      <c r="ATE14" s="1"/>
      <c r="ATF14" s="1"/>
      <c r="ATG14" s="1"/>
      <c r="ATH14" s="1"/>
      <c r="ATI14" s="1"/>
      <c r="ATJ14" s="1"/>
      <c r="ATK14" s="1"/>
      <c r="ATL14" s="1"/>
      <c r="ATM14" s="1"/>
      <c r="ATN14" s="1"/>
      <c r="ATO14" s="1"/>
      <c r="ATP14" s="1"/>
      <c r="ATQ14" s="1"/>
      <c r="ATR14" s="1"/>
      <c r="ATS14" s="1"/>
      <c r="ATT14" s="1"/>
      <c r="ATU14" s="1"/>
      <c r="ATV14" s="1"/>
      <c r="ATW14" s="1"/>
      <c r="ATX14" s="1"/>
      <c r="ATY14" s="1"/>
      <c r="ATZ14" s="1"/>
      <c r="AUA14" s="1"/>
      <c r="AUB14" s="1"/>
      <c r="AUC14" s="1"/>
      <c r="AUD14" s="1"/>
      <c r="AUE14" s="1"/>
      <c r="AUF14" s="1"/>
      <c r="AUG14" s="1"/>
      <c r="AUH14" s="1"/>
      <c r="AUI14" s="1"/>
      <c r="AUJ14" s="1"/>
      <c r="AUK14" s="1"/>
      <c r="AUL14" s="1"/>
      <c r="AUM14" s="1"/>
      <c r="AUN14" s="1"/>
      <c r="AUO14" s="1"/>
      <c r="AUP14" s="1"/>
      <c r="AUQ14" s="1"/>
      <c r="AUR14" s="1"/>
      <c r="AUS14" s="1"/>
      <c r="AUT14" s="1"/>
      <c r="AUU14" s="1"/>
      <c r="AUV14" s="1"/>
      <c r="AUW14" s="1"/>
      <c r="AUX14" s="1"/>
      <c r="AUY14" s="1"/>
      <c r="AUZ14" s="1"/>
      <c r="AVA14" s="1"/>
      <c r="AVB14" s="1"/>
      <c r="AVC14" s="1"/>
      <c r="AVD14" s="1"/>
      <c r="AVE14" s="1"/>
      <c r="AVF14" s="1"/>
      <c r="AVG14" s="1"/>
      <c r="AVH14" s="1"/>
      <c r="AVI14" s="1"/>
      <c r="AVJ14" s="1"/>
      <c r="AVK14" s="1"/>
      <c r="AVL14" s="1"/>
      <c r="AVM14" s="1"/>
      <c r="AVN14" s="1"/>
      <c r="AVO14" s="1"/>
      <c r="AVP14" s="1"/>
      <c r="AVQ14" s="1"/>
      <c r="AVR14" s="1"/>
      <c r="AVS14" s="1"/>
      <c r="AVT14" s="1"/>
      <c r="AVU14" s="1"/>
      <c r="AVV14" s="1"/>
      <c r="AVW14" s="1"/>
      <c r="AVX14" s="1"/>
      <c r="AVY14" s="1"/>
      <c r="AVZ14" s="1"/>
      <c r="AWA14" s="1"/>
      <c r="AWB14" s="1"/>
      <c r="AWC14" s="1"/>
      <c r="AWD14" s="1"/>
      <c r="AWE14" s="1"/>
      <c r="AWF14" s="1"/>
      <c r="AWG14" s="1"/>
      <c r="AWH14" s="1"/>
      <c r="AWI14" s="1"/>
      <c r="AWJ14" s="1"/>
      <c r="AWK14" s="1"/>
      <c r="AWL14" s="1"/>
      <c r="AWM14" s="1"/>
      <c r="AWN14" s="1"/>
      <c r="AWO14" s="1"/>
      <c r="AWP14" s="1"/>
      <c r="AWQ14" s="1"/>
      <c r="AWR14" s="1"/>
      <c r="AWS14" s="1"/>
      <c r="AWT14" s="1"/>
      <c r="AWU14" s="1"/>
      <c r="AWV14" s="1"/>
      <c r="AWW14" s="1"/>
      <c r="AWX14" s="1"/>
      <c r="AWY14" s="1"/>
      <c r="AWZ14" s="1"/>
      <c r="AXA14" s="1"/>
      <c r="AXB14" s="1"/>
      <c r="AXC14" s="1"/>
      <c r="AXD14" s="1"/>
      <c r="AXE14" s="1"/>
      <c r="AXF14" s="1"/>
      <c r="AXG14" s="1"/>
      <c r="AXH14" s="1"/>
      <c r="AXI14" s="1"/>
      <c r="AXJ14" s="1"/>
      <c r="AXK14" s="1"/>
      <c r="AXL14" s="1"/>
      <c r="AXM14" s="1"/>
      <c r="AXN14" s="1"/>
      <c r="AXO14" s="1"/>
      <c r="AXP14" s="1"/>
      <c r="AXQ14" s="1"/>
      <c r="AXR14" s="1"/>
      <c r="AXS14" s="1"/>
      <c r="AXT14" s="1"/>
      <c r="AXU14" s="1"/>
      <c r="AXV14" s="1"/>
      <c r="AXW14" s="1"/>
      <c r="AXX14" s="1"/>
      <c r="AXY14" s="1"/>
      <c r="AXZ14" s="1"/>
      <c r="AYA14" s="1"/>
      <c r="AYB14" s="1"/>
      <c r="AYC14" s="1"/>
      <c r="AYD14" s="1"/>
      <c r="AYE14" s="1"/>
      <c r="AYF14" s="1"/>
      <c r="AYG14" s="1"/>
      <c r="AYH14" s="1"/>
      <c r="AYI14" s="1"/>
      <c r="AYJ14" s="1"/>
      <c r="AYK14" s="1"/>
      <c r="AYL14" s="1"/>
      <c r="AYM14" s="1"/>
      <c r="AYN14" s="1"/>
      <c r="AYO14" s="1"/>
      <c r="AYP14" s="1"/>
      <c r="AYQ14" s="1"/>
      <c r="AYR14" s="1"/>
      <c r="AYS14" s="1"/>
      <c r="AYT14" s="1"/>
      <c r="AYU14" s="1"/>
      <c r="AYV14" s="1"/>
      <c r="AYW14" s="1"/>
      <c r="AYX14" s="1"/>
      <c r="AYY14" s="1"/>
      <c r="AYZ14" s="1"/>
      <c r="AZA14" s="1"/>
      <c r="AZB14" s="1"/>
      <c r="AZC14" s="1"/>
      <c r="AZD14" s="1"/>
      <c r="AZE14" s="1"/>
      <c r="AZF14" s="1"/>
      <c r="AZG14" s="1"/>
      <c r="AZH14" s="1"/>
      <c r="AZI14" s="1"/>
      <c r="AZJ14" s="1"/>
      <c r="AZK14" s="1"/>
      <c r="AZL14" s="1"/>
      <c r="AZM14" s="1"/>
      <c r="AZN14" s="1"/>
      <c r="AZO14" s="1"/>
      <c r="AZP14" s="1"/>
      <c r="AZQ14" s="1"/>
      <c r="AZR14" s="1"/>
      <c r="AZS14" s="1"/>
      <c r="AZT14" s="1"/>
      <c r="AZU14" s="1"/>
      <c r="AZV14" s="1"/>
      <c r="AZW14" s="1"/>
      <c r="AZX14" s="1"/>
      <c r="AZY14" s="1"/>
      <c r="AZZ14" s="1"/>
      <c r="BAA14" s="1"/>
      <c r="BAB14" s="1"/>
      <c r="BAC14" s="1"/>
      <c r="BAD14" s="1"/>
      <c r="BAE14" s="1"/>
      <c r="BAF14" s="1"/>
      <c r="BAG14" s="1"/>
      <c r="BAH14" s="1"/>
      <c r="BAI14" s="1"/>
      <c r="BAJ14" s="1"/>
      <c r="BAK14" s="1"/>
      <c r="BAL14" s="1"/>
      <c r="BAM14" s="1"/>
      <c r="BAN14" s="1"/>
      <c r="BAO14" s="1"/>
      <c r="BAP14" s="1"/>
      <c r="BAQ14" s="1"/>
      <c r="BAR14" s="1"/>
      <c r="BAS14" s="1"/>
      <c r="BAT14" s="1"/>
      <c r="BAU14" s="1"/>
      <c r="BAV14" s="1"/>
      <c r="BAW14" s="1"/>
      <c r="BAX14" s="1"/>
      <c r="BAY14" s="1"/>
      <c r="BAZ14" s="1"/>
      <c r="BBA14" s="1"/>
      <c r="BBB14" s="1"/>
      <c r="BBC14" s="1"/>
      <c r="BBD14" s="1"/>
      <c r="BBE14" s="1"/>
      <c r="BBF14" s="1"/>
      <c r="BBG14" s="1"/>
      <c r="BBH14" s="1"/>
      <c r="BBI14" s="1"/>
      <c r="BBJ14" s="1"/>
      <c r="BBK14" s="1"/>
      <c r="BBL14" s="1"/>
      <c r="BBM14" s="1"/>
      <c r="BBN14" s="1"/>
      <c r="BBO14" s="1"/>
      <c r="BBP14" s="1"/>
      <c r="BBQ14" s="1"/>
      <c r="BBR14" s="1"/>
      <c r="BBS14" s="1"/>
      <c r="BBT14" s="1"/>
      <c r="BBU14" s="1"/>
      <c r="BBV14" s="1"/>
      <c r="BBW14" s="1"/>
      <c r="BBX14" s="1"/>
      <c r="BBY14" s="1"/>
      <c r="BBZ14" s="1"/>
      <c r="BCA14" s="1"/>
      <c r="BCB14" s="1"/>
      <c r="BCC14" s="1"/>
      <c r="BCD14" s="1"/>
      <c r="BCE14" s="1"/>
      <c r="BCF14" s="1"/>
      <c r="BCG14" s="1"/>
      <c r="BCH14" s="1"/>
      <c r="BCI14" s="1"/>
      <c r="BCJ14" s="1"/>
      <c r="BCK14" s="1"/>
      <c r="BCL14" s="1"/>
      <c r="BCM14" s="1"/>
      <c r="BCN14" s="1"/>
      <c r="BCO14" s="1"/>
      <c r="BCP14" s="1"/>
      <c r="BCQ14" s="1"/>
      <c r="BCR14" s="1"/>
      <c r="BCS14" s="1"/>
      <c r="BCT14" s="1"/>
      <c r="BCU14" s="1"/>
      <c r="BCV14" s="1"/>
      <c r="BCW14" s="1"/>
      <c r="BCX14" s="1"/>
      <c r="BCY14" s="1"/>
      <c r="BCZ14" s="1"/>
      <c r="BDA14" s="1"/>
      <c r="BDB14" s="1"/>
      <c r="BDC14" s="1"/>
      <c r="BDD14" s="1"/>
      <c r="BDE14" s="1"/>
      <c r="BDF14" s="1"/>
      <c r="BDG14" s="1"/>
      <c r="BDH14" s="1"/>
      <c r="BDI14" s="1"/>
      <c r="BDJ14" s="1"/>
      <c r="BDK14" s="1"/>
      <c r="BDL14" s="1"/>
      <c r="BDM14" s="1"/>
      <c r="BDN14" s="1"/>
      <c r="BDO14" s="1"/>
      <c r="BDP14" s="1"/>
      <c r="BDQ14" s="1"/>
      <c r="BDR14" s="1"/>
      <c r="BDS14" s="1"/>
      <c r="BDT14" s="1"/>
      <c r="BDU14" s="1"/>
      <c r="BDV14" s="1"/>
      <c r="BDW14" s="1"/>
      <c r="BDX14" s="1"/>
      <c r="BDY14" s="1"/>
      <c r="BDZ14" s="1"/>
      <c r="BEA14" s="1"/>
      <c r="BEB14" s="1"/>
      <c r="BEC14" s="1"/>
      <c r="BED14" s="1"/>
      <c r="BEE14" s="1"/>
      <c r="BEF14" s="1"/>
      <c r="BEG14" s="1"/>
      <c r="BEH14" s="1"/>
      <c r="BEI14" s="1"/>
      <c r="BEJ14" s="1"/>
      <c r="BEK14" s="1"/>
      <c r="BEL14" s="1"/>
      <c r="BEM14" s="1"/>
      <c r="BEN14" s="1"/>
      <c r="BEO14" s="1"/>
      <c r="BEP14" s="1"/>
      <c r="BEQ14" s="1"/>
      <c r="BER14" s="1"/>
      <c r="BES14" s="1"/>
      <c r="BET14" s="1"/>
      <c r="BEU14" s="1"/>
      <c r="BEV14" s="1"/>
      <c r="BEW14" s="1"/>
      <c r="BEX14" s="1"/>
      <c r="BEY14" s="1"/>
      <c r="BEZ14" s="1"/>
      <c r="BFA14" s="1"/>
      <c r="BFB14" s="1"/>
      <c r="BFC14" s="1"/>
      <c r="BFD14" s="1"/>
      <c r="BFE14" s="1"/>
      <c r="BFF14" s="1"/>
      <c r="BFG14" s="1"/>
      <c r="BFH14" s="1"/>
      <c r="BFI14" s="1"/>
      <c r="BFJ14" s="1"/>
      <c r="BFK14" s="1"/>
      <c r="BFL14" s="1"/>
      <c r="BFM14" s="1"/>
      <c r="BFN14" s="1"/>
      <c r="BFO14" s="1"/>
      <c r="BFP14" s="1"/>
      <c r="BFQ14" s="1"/>
      <c r="BFR14" s="1"/>
      <c r="BFS14" s="1"/>
      <c r="BFT14" s="1"/>
      <c r="BFU14" s="1"/>
      <c r="BFV14" s="1"/>
      <c r="BFW14" s="1"/>
      <c r="BFX14" s="1"/>
      <c r="BFY14" s="1"/>
      <c r="BFZ14" s="1"/>
      <c r="BGA14" s="1"/>
      <c r="BGB14" s="1"/>
      <c r="BGC14" s="1"/>
      <c r="BGD14" s="1"/>
      <c r="BGE14" s="1"/>
      <c r="BGF14" s="1"/>
      <c r="BGG14" s="1"/>
      <c r="BGH14" s="1"/>
      <c r="BGI14" s="1"/>
      <c r="BGJ14" s="1"/>
      <c r="BGK14" s="1"/>
      <c r="BGL14" s="1"/>
      <c r="BGM14" s="1"/>
      <c r="BGN14" s="1"/>
      <c r="BGO14" s="1"/>
      <c r="BGP14" s="1"/>
      <c r="BGQ14" s="1"/>
      <c r="BGR14" s="1"/>
      <c r="BGS14" s="1"/>
      <c r="BGT14" s="1"/>
      <c r="BGU14" s="1"/>
      <c r="BGV14" s="1"/>
      <c r="BGW14" s="1"/>
      <c r="BGX14" s="1"/>
      <c r="BGY14" s="1"/>
      <c r="BGZ14" s="1"/>
      <c r="BHA14" s="1"/>
      <c r="BHB14" s="1"/>
      <c r="BHC14" s="1"/>
      <c r="BHD14" s="1"/>
      <c r="BHE14" s="1"/>
      <c r="BHF14" s="1"/>
      <c r="BHG14" s="1"/>
      <c r="BHH14" s="1"/>
      <c r="BHI14" s="1"/>
      <c r="BHJ14" s="1"/>
      <c r="BHK14" s="1"/>
      <c r="BHL14" s="1"/>
      <c r="BHM14" s="1"/>
      <c r="BHN14" s="1"/>
      <c r="BHO14" s="1"/>
      <c r="BHP14" s="1"/>
      <c r="BHQ14" s="1"/>
      <c r="BHR14" s="1"/>
      <c r="BHS14" s="1"/>
      <c r="BHT14" s="1"/>
      <c r="BHU14" s="1"/>
      <c r="BHV14" s="1"/>
      <c r="BHW14" s="1"/>
      <c r="BHX14" s="1"/>
      <c r="BHY14" s="1"/>
      <c r="BHZ14" s="1"/>
      <c r="BIA14" s="1"/>
      <c r="BIB14" s="1"/>
      <c r="BIC14" s="1"/>
      <c r="BID14" s="1"/>
      <c r="BIE14" s="1"/>
      <c r="BIF14" s="1"/>
      <c r="BIG14" s="1"/>
      <c r="BIH14" s="1"/>
      <c r="BII14" s="1"/>
      <c r="BIJ14" s="1"/>
      <c r="BIK14" s="1"/>
      <c r="BIL14" s="1"/>
      <c r="BIM14" s="1"/>
      <c r="BIN14" s="1"/>
      <c r="BIO14" s="1"/>
      <c r="BIP14" s="1"/>
      <c r="BIQ14" s="1"/>
      <c r="BIR14" s="1"/>
      <c r="BIS14" s="1"/>
      <c r="BIT14" s="1"/>
      <c r="BIU14" s="1"/>
      <c r="BIV14" s="1"/>
      <c r="BIW14" s="1"/>
      <c r="BIX14" s="1"/>
      <c r="BIY14" s="1"/>
      <c r="BIZ14" s="1"/>
      <c r="BJA14" s="1"/>
      <c r="BJB14" s="1"/>
      <c r="BJC14" s="1"/>
      <c r="BJD14" s="1"/>
      <c r="BJE14" s="1"/>
      <c r="BJF14" s="1"/>
      <c r="BJG14" s="1"/>
      <c r="BJH14" s="1"/>
      <c r="BJI14" s="1"/>
      <c r="BJJ14" s="1"/>
      <c r="BJK14" s="1"/>
      <c r="BJL14" s="1"/>
      <c r="BJM14" s="1"/>
      <c r="BJN14" s="1"/>
      <c r="BJO14" s="1"/>
      <c r="BJP14" s="1"/>
      <c r="BJQ14" s="1"/>
      <c r="BJR14" s="1"/>
      <c r="BJS14" s="1"/>
      <c r="BJT14" s="1"/>
      <c r="BJU14" s="1"/>
      <c r="BJV14" s="1"/>
      <c r="BJW14" s="1"/>
      <c r="BJX14" s="1"/>
      <c r="BJY14" s="1"/>
      <c r="BJZ14" s="1"/>
      <c r="BKA14" s="1"/>
      <c r="BKB14" s="1"/>
      <c r="BKC14" s="1"/>
      <c r="BKD14" s="1"/>
      <c r="BKE14" s="1"/>
      <c r="BKF14" s="1"/>
      <c r="BKG14" s="1"/>
      <c r="BKH14" s="1"/>
      <c r="BKI14" s="1"/>
      <c r="BKJ14" s="1"/>
      <c r="BKK14" s="1"/>
      <c r="BKL14" s="1"/>
      <c r="BKM14" s="1"/>
      <c r="BKN14" s="1"/>
      <c r="BKO14" s="1"/>
      <c r="BKP14" s="1"/>
      <c r="BKQ14" s="1"/>
      <c r="BKR14" s="1"/>
      <c r="BKS14" s="1"/>
      <c r="BKT14" s="1"/>
      <c r="BKU14" s="1"/>
      <c r="BKV14" s="1"/>
      <c r="BKW14" s="1"/>
      <c r="BKX14" s="1"/>
      <c r="BKY14" s="1"/>
      <c r="BKZ14" s="1"/>
      <c r="BLA14" s="1"/>
      <c r="BLB14" s="1"/>
      <c r="BLC14" s="1"/>
      <c r="BLD14" s="1"/>
      <c r="BLE14" s="1"/>
      <c r="BLF14" s="1"/>
      <c r="BLG14" s="1"/>
      <c r="BLH14" s="1"/>
      <c r="BLI14" s="1"/>
      <c r="BLJ14" s="1"/>
      <c r="BLK14" s="1"/>
      <c r="BLL14" s="1"/>
      <c r="BLM14" s="1"/>
      <c r="BLN14" s="1"/>
      <c r="BLO14" s="1"/>
      <c r="BLP14" s="1"/>
      <c r="BLQ14" s="1"/>
      <c r="BLR14" s="1"/>
      <c r="BLS14" s="1"/>
      <c r="BLT14" s="1"/>
      <c r="BLU14" s="1"/>
      <c r="BLV14" s="1"/>
      <c r="BLW14" s="1"/>
      <c r="BLX14" s="1"/>
      <c r="BLY14" s="1"/>
      <c r="BLZ14" s="1"/>
      <c r="BMA14" s="1"/>
      <c r="BMB14" s="1"/>
      <c r="BMC14" s="1"/>
      <c r="BMD14" s="1"/>
      <c r="BME14" s="1"/>
      <c r="BMF14" s="1"/>
      <c r="BMG14" s="1"/>
      <c r="BMH14" s="1"/>
      <c r="BMI14" s="1"/>
      <c r="BMJ14" s="1"/>
      <c r="BMK14" s="1"/>
      <c r="BML14" s="1"/>
      <c r="BMM14" s="1"/>
      <c r="BMN14" s="1"/>
      <c r="BMO14" s="1"/>
      <c r="BMP14" s="1"/>
      <c r="BMQ14" s="1"/>
      <c r="BMR14" s="1"/>
      <c r="BMS14" s="1"/>
      <c r="BMT14" s="1"/>
      <c r="BMU14" s="1"/>
      <c r="BMV14" s="1"/>
      <c r="BMW14" s="1"/>
      <c r="BMX14" s="1"/>
      <c r="BMY14" s="1"/>
      <c r="BMZ14" s="1"/>
      <c r="BNA14" s="1"/>
      <c r="BNB14" s="1"/>
      <c r="BNC14" s="1"/>
      <c r="BND14" s="1"/>
      <c r="BNE14" s="1"/>
      <c r="BNF14" s="1"/>
      <c r="BNG14" s="1"/>
      <c r="BNH14" s="1"/>
      <c r="BNI14" s="1"/>
      <c r="BNJ14" s="1"/>
      <c r="BNK14" s="1"/>
      <c r="BNL14" s="1"/>
      <c r="BNM14" s="1"/>
      <c r="BNN14" s="1"/>
      <c r="BNO14" s="1"/>
      <c r="BNP14" s="1"/>
      <c r="BNQ14" s="1"/>
      <c r="BNR14" s="1"/>
      <c r="BNS14" s="1"/>
      <c r="BNT14" s="1"/>
      <c r="BNU14" s="1"/>
      <c r="BNV14" s="1"/>
      <c r="BNW14" s="1"/>
      <c r="BNX14" s="1"/>
      <c r="BNY14" s="1"/>
      <c r="BNZ14" s="1"/>
      <c r="BOA14" s="1"/>
      <c r="BOB14" s="1"/>
      <c r="BOC14" s="1"/>
      <c r="BOD14" s="1"/>
      <c r="BOE14" s="1"/>
      <c r="BOF14" s="1"/>
      <c r="BOG14" s="1"/>
      <c r="BOH14" s="1"/>
      <c r="BOI14" s="1"/>
      <c r="BOJ14" s="1"/>
      <c r="BOK14" s="1"/>
      <c r="BOL14" s="1"/>
      <c r="BOM14" s="1"/>
      <c r="BON14" s="1"/>
      <c r="BOO14" s="1"/>
      <c r="BOP14" s="1"/>
      <c r="BOQ14" s="1"/>
      <c r="BOR14" s="1"/>
      <c r="BOS14" s="1"/>
      <c r="BOT14" s="1"/>
      <c r="BOU14" s="1"/>
      <c r="BOV14" s="1"/>
      <c r="BOW14" s="1"/>
      <c r="BOX14" s="1"/>
      <c r="BOY14" s="1"/>
      <c r="BOZ14" s="1"/>
      <c r="BPA14" s="1"/>
      <c r="BPB14" s="1"/>
      <c r="BPC14" s="1"/>
      <c r="BPD14" s="1"/>
      <c r="BPE14" s="1"/>
      <c r="BPF14" s="1"/>
      <c r="BPG14" s="1"/>
      <c r="BPH14" s="1"/>
      <c r="BPI14" s="1"/>
      <c r="BPJ14" s="1"/>
      <c r="BPK14" s="1"/>
      <c r="BPL14" s="1"/>
      <c r="BPM14" s="1"/>
      <c r="BPN14" s="1"/>
      <c r="BPO14" s="1"/>
      <c r="BPP14" s="1"/>
      <c r="BPQ14" s="1"/>
      <c r="BPR14" s="1"/>
      <c r="BPS14" s="1"/>
      <c r="BPT14" s="1"/>
      <c r="BPU14" s="1"/>
      <c r="BPV14" s="1"/>
      <c r="BPW14" s="1"/>
      <c r="BPX14" s="1"/>
      <c r="BPY14" s="1"/>
      <c r="BPZ14" s="1"/>
      <c r="BQA14" s="1"/>
      <c r="BQB14" s="1"/>
      <c r="BQC14" s="1"/>
      <c r="BQD14" s="1"/>
      <c r="BQE14" s="1"/>
      <c r="BQF14" s="1"/>
      <c r="BQG14" s="1"/>
      <c r="BQH14" s="1"/>
      <c r="BQI14" s="1"/>
      <c r="BQJ14" s="1"/>
      <c r="BQK14" s="1"/>
      <c r="BQL14" s="1"/>
      <c r="BQM14" s="1"/>
      <c r="BQN14" s="1"/>
      <c r="BQO14" s="1"/>
      <c r="BQP14" s="1"/>
      <c r="BQQ14" s="1"/>
      <c r="BQR14" s="1"/>
      <c r="BQS14" s="1"/>
      <c r="BQT14" s="1"/>
      <c r="BQU14" s="1"/>
      <c r="BQV14" s="1"/>
      <c r="BQW14" s="1"/>
      <c r="BQX14" s="1"/>
      <c r="BQY14" s="1"/>
      <c r="BQZ14" s="1"/>
      <c r="BRA14" s="1"/>
      <c r="BRB14" s="1"/>
      <c r="BRC14" s="1"/>
      <c r="BRD14" s="1"/>
      <c r="BRE14" s="1"/>
      <c r="BRF14" s="1"/>
      <c r="BRG14" s="1"/>
      <c r="BRH14" s="1"/>
      <c r="BRI14" s="1"/>
      <c r="BRJ14" s="1"/>
      <c r="BRK14" s="1"/>
      <c r="BRL14" s="1"/>
      <c r="BRM14" s="1"/>
      <c r="BRN14" s="1"/>
      <c r="BRO14" s="1"/>
      <c r="BRP14" s="1"/>
      <c r="BRQ14" s="1"/>
      <c r="BRR14" s="1"/>
      <c r="BRS14" s="1"/>
      <c r="BRT14" s="1"/>
      <c r="BRU14" s="1"/>
      <c r="BRV14" s="1"/>
      <c r="BRW14" s="1"/>
      <c r="BRX14" s="1"/>
      <c r="BRY14" s="1"/>
      <c r="BRZ14" s="1"/>
      <c r="BSA14" s="1"/>
      <c r="BSB14" s="1"/>
      <c r="BSC14" s="1"/>
      <c r="BSD14" s="1"/>
      <c r="BSE14" s="1"/>
      <c r="BSF14" s="1"/>
      <c r="BSG14" s="1"/>
      <c r="BSH14" s="1"/>
      <c r="BSI14" s="1"/>
      <c r="BSJ14" s="1"/>
      <c r="BSK14" s="1"/>
      <c r="BSL14" s="1"/>
      <c r="BSM14" s="1"/>
      <c r="BSN14" s="1"/>
      <c r="BSO14" s="1"/>
      <c r="BSP14" s="1"/>
      <c r="BSQ14" s="1"/>
      <c r="BSR14" s="1"/>
      <c r="BSS14" s="1"/>
      <c r="BST14" s="1"/>
      <c r="BSU14" s="1"/>
      <c r="BSV14" s="1"/>
      <c r="BSW14" s="1"/>
      <c r="BSX14" s="1"/>
      <c r="BSY14" s="1"/>
      <c r="BSZ14" s="1"/>
      <c r="BTA14" s="1"/>
      <c r="BTB14" s="1"/>
      <c r="BTC14" s="1"/>
      <c r="BTD14" s="1"/>
      <c r="BTE14" s="1"/>
      <c r="BTF14" s="1"/>
      <c r="BTG14" s="1"/>
      <c r="BTH14" s="1"/>
      <c r="BTI14" s="1"/>
      <c r="BTJ14" s="1"/>
      <c r="BTK14" s="1"/>
      <c r="BTL14" s="1"/>
      <c r="BTM14" s="1"/>
      <c r="BTN14" s="1"/>
      <c r="BTO14" s="1"/>
      <c r="BTP14" s="1"/>
      <c r="BTQ14" s="1"/>
      <c r="BTR14" s="1"/>
      <c r="BTS14" s="1"/>
      <c r="BTT14" s="1"/>
      <c r="BTU14" s="1"/>
      <c r="BTV14" s="1"/>
      <c r="BTW14" s="1"/>
      <c r="BTX14" s="1"/>
      <c r="BTY14" s="1"/>
      <c r="BTZ14" s="1"/>
      <c r="BUA14" s="1"/>
      <c r="BUB14" s="1"/>
      <c r="BUC14" s="1"/>
      <c r="BUD14" s="1"/>
      <c r="BUE14" s="1"/>
      <c r="BUF14" s="1"/>
      <c r="BUG14" s="1"/>
      <c r="BUH14" s="1"/>
      <c r="BUI14" s="1"/>
      <c r="BUJ14" s="1"/>
      <c r="BUK14" s="1"/>
      <c r="BUL14" s="1"/>
      <c r="BUM14" s="1"/>
      <c r="BUN14" s="1"/>
      <c r="BUO14" s="1"/>
      <c r="BUP14" s="1"/>
      <c r="BUQ14" s="1"/>
      <c r="BUR14" s="1"/>
      <c r="BUS14" s="1"/>
      <c r="BUT14" s="1"/>
      <c r="BUU14" s="1"/>
      <c r="BUV14" s="1"/>
      <c r="BUW14" s="1"/>
      <c r="BUX14" s="1"/>
      <c r="BUY14" s="1"/>
      <c r="BUZ14" s="1"/>
      <c r="BVA14" s="1"/>
      <c r="BVB14" s="1"/>
      <c r="BVC14" s="1"/>
      <c r="BVD14" s="1"/>
      <c r="BVE14" s="1"/>
      <c r="BVF14" s="1"/>
      <c r="BVG14" s="1"/>
      <c r="BVH14" s="1"/>
      <c r="BVI14" s="1"/>
      <c r="BVJ14" s="1"/>
      <c r="BVK14" s="1"/>
      <c r="BVL14" s="1"/>
      <c r="BVM14" s="1"/>
      <c r="BVN14" s="1"/>
      <c r="BVO14" s="1"/>
      <c r="BVP14" s="1"/>
      <c r="BVQ14" s="1"/>
      <c r="BVR14" s="1"/>
      <c r="BVS14" s="1"/>
      <c r="BVT14" s="1"/>
      <c r="BVU14" s="1"/>
      <c r="BVV14" s="1"/>
      <c r="BVW14" s="1"/>
      <c r="BVX14" s="1"/>
      <c r="BVY14" s="1"/>
      <c r="BVZ14" s="1"/>
      <c r="BWA14" s="1"/>
      <c r="BWB14" s="1"/>
      <c r="BWC14" s="1"/>
      <c r="BWD14" s="1"/>
      <c r="BWE14" s="1"/>
      <c r="BWF14" s="1"/>
      <c r="BWG14" s="1"/>
      <c r="BWH14" s="1"/>
      <c r="BWI14" s="1"/>
      <c r="BWJ14" s="1"/>
      <c r="BWK14" s="1"/>
      <c r="BWL14" s="1"/>
      <c r="BWM14" s="1"/>
      <c r="BWN14" s="1"/>
      <c r="BWO14" s="1"/>
      <c r="BWP14" s="1"/>
      <c r="BWQ14" s="1"/>
      <c r="BWR14" s="1"/>
      <c r="BWS14" s="1"/>
      <c r="BWT14" s="1"/>
      <c r="BWU14" s="1"/>
      <c r="BWV14" s="1"/>
      <c r="BWW14" s="1"/>
      <c r="BWX14" s="1"/>
      <c r="BWY14" s="1"/>
      <c r="BWZ14" s="1"/>
      <c r="BXA14" s="1"/>
      <c r="BXB14" s="1"/>
      <c r="BXC14" s="1"/>
      <c r="BXD14" s="1"/>
      <c r="BXE14" s="1"/>
      <c r="BXF14" s="1"/>
      <c r="BXG14" s="1"/>
      <c r="BXH14" s="1"/>
      <c r="BXI14" s="1"/>
      <c r="BXJ14" s="1"/>
      <c r="BXK14" s="1"/>
      <c r="BXL14" s="1"/>
      <c r="BXM14" s="1"/>
      <c r="BXN14" s="1"/>
      <c r="BXO14" s="1"/>
      <c r="BXP14" s="1"/>
      <c r="BXQ14" s="1"/>
      <c r="BXR14" s="1"/>
      <c r="BXS14" s="1"/>
      <c r="BXT14" s="1"/>
      <c r="BXU14" s="1"/>
      <c r="BXV14" s="1"/>
      <c r="BXW14" s="1"/>
      <c r="BXX14" s="1"/>
      <c r="BXY14" s="1"/>
      <c r="BXZ14" s="1"/>
      <c r="BYA14" s="1"/>
      <c r="BYB14" s="1"/>
      <c r="BYC14" s="1"/>
      <c r="BYD14" s="1"/>
      <c r="BYE14" s="1"/>
      <c r="BYF14" s="1"/>
      <c r="BYG14" s="1"/>
      <c r="BYH14" s="1"/>
      <c r="BYI14" s="1"/>
      <c r="BYJ14" s="1"/>
      <c r="BYK14" s="1"/>
      <c r="BYL14" s="1"/>
      <c r="BYM14" s="1"/>
      <c r="BYN14" s="1"/>
      <c r="BYO14" s="1"/>
      <c r="BYP14" s="1"/>
      <c r="BYQ14" s="1"/>
      <c r="BYR14" s="1"/>
      <c r="BYS14" s="1"/>
      <c r="BYT14" s="1"/>
      <c r="BYU14" s="1"/>
      <c r="BYV14" s="1"/>
      <c r="BYW14" s="1"/>
      <c r="BYX14" s="1"/>
      <c r="BYY14" s="1"/>
      <c r="BYZ14" s="1"/>
      <c r="BZA14" s="1"/>
      <c r="BZB14" s="1"/>
      <c r="BZC14" s="1"/>
      <c r="BZD14" s="1"/>
      <c r="BZE14" s="1"/>
      <c r="BZF14" s="1"/>
      <c r="BZG14" s="1"/>
      <c r="BZH14" s="1"/>
      <c r="BZI14" s="1"/>
      <c r="BZJ14" s="1"/>
      <c r="BZK14" s="1"/>
      <c r="BZL14" s="1"/>
      <c r="BZM14" s="1"/>
      <c r="BZN14" s="1"/>
      <c r="BZO14" s="1"/>
      <c r="BZP14" s="1"/>
      <c r="BZQ14" s="1"/>
      <c r="BZR14" s="1"/>
      <c r="BZS14" s="1"/>
      <c r="BZT14" s="1"/>
      <c r="BZU14" s="1"/>
      <c r="BZV14" s="1"/>
      <c r="BZW14" s="1"/>
      <c r="BZX14" s="1"/>
      <c r="BZY14" s="1"/>
      <c r="BZZ14" s="1"/>
      <c r="CAA14" s="1"/>
      <c r="CAB14" s="1"/>
      <c r="CAC14" s="1"/>
      <c r="CAD14" s="1"/>
      <c r="CAE14" s="1"/>
      <c r="CAF14" s="1"/>
      <c r="CAG14" s="1"/>
      <c r="CAH14" s="1"/>
      <c r="CAI14" s="1"/>
      <c r="CAJ14" s="1"/>
      <c r="CAK14" s="1"/>
      <c r="CAL14" s="1"/>
      <c r="CAM14" s="1"/>
      <c r="CAN14" s="1"/>
      <c r="CAO14" s="1"/>
      <c r="CAP14" s="1"/>
      <c r="CAQ14" s="1"/>
      <c r="CAR14" s="1"/>
      <c r="CAS14" s="1"/>
      <c r="CAT14" s="1"/>
      <c r="CAU14" s="1"/>
      <c r="CAV14" s="1"/>
      <c r="CAW14" s="1"/>
      <c r="CAX14" s="1"/>
      <c r="CAY14" s="1"/>
      <c r="CAZ14" s="1"/>
      <c r="CBA14" s="1"/>
      <c r="CBB14" s="1"/>
      <c r="CBC14" s="1"/>
      <c r="CBD14" s="1"/>
      <c r="CBE14" s="1"/>
      <c r="CBF14" s="1"/>
      <c r="CBG14" s="1"/>
      <c r="CBH14" s="1"/>
      <c r="CBI14" s="1"/>
      <c r="CBJ14" s="1"/>
      <c r="CBK14" s="1"/>
      <c r="CBL14" s="1"/>
      <c r="CBM14" s="1"/>
      <c r="CBN14" s="1"/>
      <c r="CBO14" s="1"/>
      <c r="CBP14" s="1"/>
      <c r="CBQ14" s="1"/>
      <c r="CBR14" s="1"/>
      <c r="CBS14" s="1"/>
      <c r="CBT14" s="1"/>
      <c r="CBU14" s="1"/>
      <c r="CBV14" s="1"/>
      <c r="CBW14" s="1"/>
      <c r="CBX14" s="1"/>
      <c r="CBY14" s="1"/>
      <c r="CBZ14" s="1"/>
      <c r="CCA14" s="1"/>
      <c r="CCB14" s="1"/>
      <c r="CCC14" s="1"/>
      <c r="CCD14" s="1"/>
      <c r="CCE14" s="1"/>
      <c r="CCF14" s="1"/>
      <c r="CCG14" s="1"/>
      <c r="CCH14" s="1"/>
      <c r="CCI14" s="1"/>
      <c r="CCJ14" s="1"/>
      <c r="CCK14" s="1"/>
      <c r="CCL14" s="1"/>
      <c r="CCM14" s="1"/>
      <c r="CCN14" s="1"/>
      <c r="CCO14" s="1"/>
      <c r="CCP14" s="1"/>
      <c r="CCQ14" s="1"/>
      <c r="CCR14" s="1"/>
      <c r="CCS14" s="1"/>
      <c r="CCT14" s="1"/>
      <c r="CCU14" s="1"/>
      <c r="CCV14" s="1"/>
      <c r="CCW14" s="1"/>
      <c r="CCX14" s="1"/>
      <c r="CCY14" s="1"/>
      <c r="CCZ14" s="1"/>
      <c r="CDA14" s="1"/>
      <c r="CDB14" s="1"/>
      <c r="CDC14" s="1"/>
      <c r="CDD14" s="1"/>
      <c r="CDE14" s="1"/>
      <c r="CDF14" s="1"/>
      <c r="CDG14" s="1"/>
      <c r="CDH14" s="1"/>
      <c r="CDI14" s="1"/>
      <c r="CDJ14" s="1"/>
      <c r="CDK14" s="1"/>
      <c r="CDL14" s="1"/>
      <c r="CDM14" s="1"/>
      <c r="CDN14" s="1"/>
      <c r="CDO14" s="1"/>
      <c r="CDP14" s="1"/>
      <c r="CDQ14" s="1"/>
      <c r="CDR14" s="1"/>
      <c r="CDS14" s="1"/>
      <c r="CDT14" s="1"/>
      <c r="CDU14" s="1"/>
      <c r="CDV14" s="1"/>
      <c r="CDW14" s="1"/>
      <c r="CDX14" s="1"/>
      <c r="CDY14" s="1"/>
      <c r="CDZ14" s="1"/>
      <c r="CEA14" s="1"/>
      <c r="CEB14" s="1"/>
      <c r="CEC14" s="1"/>
      <c r="CED14" s="1"/>
      <c r="CEE14" s="1"/>
      <c r="CEF14" s="1"/>
      <c r="CEG14" s="1"/>
      <c r="CEH14" s="1"/>
      <c r="CEI14" s="1"/>
      <c r="CEJ14" s="1"/>
      <c r="CEK14" s="1"/>
      <c r="CEL14" s="1"/>
      <c r="CEM14" s="1"/>
      <c r="CEN14" s="1"/>
      <c r="CEO14" s="1"/>
      <c r="CEP14" s="1"/>
      <c r="CEQ14" s="1"/>
      <c r="CER14" s="1"/>
      <c r="CES14" s="1"/>
      <c r="CET14" s="1"/>
      <c r="CEU14" s="1"/>
      <c r="CEV14" s="1"/>
      <c r="CEW14" s="1"/>
      <c r="CEX14" s="1"/>
      <c r="CEY14" s="1"/>
      <c r="CEZ14" s="1"/>
      <c r="CFA14" s="1"/>
      <c r="CFB14" s="1"/>
      <c r="CFC14" s="1"/>
      <c r="CFD14" s="1"/>
      <c r="CFE14" s="1"/>
      <c r="CFF14" s="1"/>
      <c r="CFG14" s="1"/>
      <c r="CFH14" s="1"/>
      <c r="CFI14" s="1"/>
      <c r="CFJ14" s="1"/>
      <c r="CFK14" s="1"/>
      <c r="CFL14" s="1"/>
      <c r="CFM14" s="1"/>
      <c r="CFN14" s="1"/>
      <c r="CFO14" s="1"/>
      <c r="CFP14" s="1"/>
      <c r="CFQ14" s="1"/>
      <c r="CFR14" s="1"/>
      <c r="CFS14" s="1"/>
      <c r="CFT14" s="1"/>
      <c r="CFU14" s="1"/>
      <c r="CFV14" s="1"/>
      <c r="CFW14" s="1"/>
      <c r="CFX14" s="1"/>
      <c r="CFY14" s="1"/>
      <c r="CFZ14" s="1"/>
      <c r="CGA14" s="1"/>
      <c r="CGB14" s="1"/>
      <c r="CGC14" s="1"/>
      <c r="CGD14" s="1"/>
      <c r="CGE14" s="1"/>
      <c r="CGF14" s="1"/>
      <c r="CGG14" s="1"/>
      <c r="CGH14" s="1"/>
      <c r="CGI14" s="1"/>
      <c r="CGJ14" s="1"/>
      <c r="CGK14" s="1"/>
      <c r="CGL14" s="1"/>
      <c r="CGM14" s="1"/>
      <c r="CGN14" s="1"/>
      <c r="CGO14" s="1"/>
      <c r="CGP14" s="1"/>
      <c r="CGQ14" s="1"/>
      <c r="CGR14" s="1"/>
      <c r="CGS14" s="1"/>
      <c r="CGT14" s="1"/>
      <c r="CGU14" s="1"/>
      <c r="CGV14" s="1"/>
      <c r="CGW14" s="1"/>
      <c r="CGX14" s="1"/>
      <c r="CGY14" s="1"/>
      <c r="CGZ14" s="1"/>
      <c r="CHA14" s="1"/>
      <c r="CHB14" s="1"/>
      <c r="CHC14" s="1"/>
      <c r="CHD14" s="1"/>
      <c r="CHE14" s="1"/>
      <c r="CHF14" s="1"/>
      <c r="CHG14" s="1"/>
      <c r="CHH14" s="1"/>
      <c r="CHI14" s="1"/>
      <c r="CHJ14" s="1"/>
      <c r="CHK14" s="1"/>
      <c r="CHL14" s="1"/>
      <c r="CHM14" s="1"/>
      <c r="CHN14" s="1"/>
      <c r="CHO14" s="1"/>
      <c r="CHP14" s="1"/>
      <c r="CHQ14" s="1"/>
      <c r="CHR14" s="1"/>
      <c r="CHS14" s="1"/>
      <c r="CHT14" s="1"/>
      <c r="CHU14" s="1"/>
      <c r="CHV14" s="1"/>
      <c r="CHW14" s="1"/>
      <c r="CHX14" s="1"/>
      <c r="CHY14" s="1"/>
      <c r="CHZ14" s="1"/>
      <c r="CIA14" s="1"/>
      <c r="CIB14" s="1"/>
      <c r="CIC14" s="1"/>
      <c r="CID14" s="1"/>
      <c r="CIE14" s="1"/>
      <c r="CIF14" s="1"/>
      <c r="CIG14" s="1"/>
      <c r="CIH14" s="1"/>
      <c r="CII14" s="1"/>
      <c r="CIJ14" s="1"/>
      <c r="CIK14" s="1"/>
      <c r="CIL14" s="1"/>
      <c r="CIM14" s="1"/>
      <c r="CIN14" s="1"/>
      <c r="CIO14" s="1"/>
      <c r="CIP14" s="1"/>
      <c r="CIQ14" s="1"/>
      <c r="CIR14" s="1"/>
      <c r="CIS14" s="1"/>
      <c r="CIT14" s="1"/>
      <c r="CIU14" s="1"/>
      <c r="CIV14" s="1"/>
      <c r="CIW14" s="1"/>
      <c r="CIX14" s="1"/>
      <c r="CIY14" s="1"/>
      <c r="CIZ14" s="1"/>
      <c r="CJA14" s="1"/>
      <c r="CJB14" s="1"/>
      <c r="CJC14" s="1"/>
      <c r="CJD14" s="1"/>
      <c r="CJE14" s="1"/>
      <c r="CJF14" s="1"/>
      <c r="CJG14" s="1"/>
      <c r="CJH14" s="1"/>
      <c r="CJI14" s="1"/>
      <c r="CJJ14" s="1"/>
      <c r="CJK14" s="1"/>
      <c r="CJL14" s="1"/>
      <c r="CJM14" s="1"/>
      <c r="CJN14" s="1"/>
      <c r="CJO14" s="1"/>
      <c r="CJP14" s="1"/>
      <c r="CJQ14" s="1"/>
      <c r="CJR14" s="1"/>
      <c r="CJS14" s="1"/>
      <c r="CJT14" s="1"/>
      <c r="CJU14" s="1"/>
      <c r="CJV14" s="1"/>
      <c r="CJW14" s="1"/>
      <c r="CJX14" s="1"/>
      <c r="CJY14" s="1"/>
      <c r="CJZ14" s="1"/>
      <c r="CKA14" s="1"/>
      <c r="CKB14" s="1"/>
      <c r="CKC14" s="1"/>
      <c r="CKD14" s="1"/>
      <c r="CKE14" s="1"/>
      <c r="CKF14" s="1"/>
      <c r="CKG14" s="1"/>
      <c r="CKH14" s="1"/>
      <c r="CKI14" s="1"/>
      <c r="CKJ14" s="1"/>
      <c r="CKK14" s="1"/>
    </row>
    <row r="15" spans="1:2325" s="408" customFormat="1" ht="61.5" customHeight="1">
      <c r="A15" s="926"/>
      <c r="B15" s="838"/>
      <c r="C15" s="843"/>
      <c r="D15" s="114" t="s">
        <v>346</v>
      </c>
      <c r="E15" s="58">
        <v>1</v>
      </c>
      <c r="F15" s="148">
        <v>43819</v>
      </c>
      <c r="G15" s="113" t="s">
        <v>366</v>
      </c>
      <c r="H15" s="65" t="s">
        <v>76</v>
      </c>
      <c r="I15" s="113"/>
      <c r="J15" s="113"/>
      <c r="K15" s="113"/>
      <c r="L15" s="113"/>
      <c r="M15" s="113"/>
      <c r="N15" s="145">
        <v>0</v>
      </c>
      <c r="O15" s="145">
        <v>1445400</v>
      </c>
      <c r="P15" s="145">
        <v>130000</v>
      </c>
      <c r="Q15" s="164">
        <f t="shared" si="0"/>
        <v>1575400</v>
      </c>
      <c r="R15" s="154"/>
      <c r="S15" s="154"/>
      <c r="T15" s="154">
        <v>0</v>
      </c>
      <c r="U15" s="154">
        <v>5500</v>
      </c>
      <c r="V15" s="895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55"/>
      <c r="AH15" s="155"/>
      <c r="AI15" s="155"/>
      <c r="AJ15" s="155"/>
      <c r="AK15" s="115">
        <f t="shared" si="6"/>
        <v>0</v>
      </c>
      <c r="AL15" s="115">
        <f t="shared" si="3"/>
        <v>0</v>
      </c>
      <c r="AM15" s="115">
        <f t="shared" si="4"/>
        <v>0</v>
      </c>
      <c r="AN15" s="115">
        <f t="shared" si="5"/>
        <v>0</v>
      </c>
      <c r="AO15" s="105">
        <f t="shared" si="1"/>
        <v>0</v>
      </c>
      <c r="AP15" s="106">
        <f t="shared" si="2"/>
        <v>-1575400</v>
      </c>
      <c r="AQ15" s="362" t="s">
        <v>359</v>
      </c>
      <c r="AR15" s="11"/>
      <c r="AS15" s="11"/>
      <c r="AT15" s="11"/>
      <c r="AU15" s="11"/>
      <c r="AV15" s="1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I15" s="1"/>
      <c r="AMJ15" s="1"/>
      <c r="AMK15" s="1"/>
      <c r="AML15" s="1"/>
      <c r="AMM15" s="1"/>
      <c r="AMN15" s="1"/>
      <c r="AMO15" s="1"/>
      <c r="AMP15" s="1"/>
      <c r="AMQ15" s="1"/>
      <c r="AMR15" s="1"/>
      <c r="AMS15" s="1"/>
      <c r="AMT15" s="1"/>
      <c r="AMU15" s="1"/>
      <c r="AMV15" s="1"/>
      <c r="AMW15" s="1"/>
      <c r="AMX15" s="1"/>
      <c r="AMY15" s="1"/>
      <c r="AMZ15" s="1"/>
      <c r="ANA15" s="1"/>
      <c r="ANB15" s="1"/>
      <c r="ANC15" s="1"/>
      <c r="AND15" s="1"/>
      <c r="ANE15" s="1"/>
      <c r="ANF15" s="1"/>
      <c r="ANG15" s="1"/>
      <c r="ANH15" s="1"/>
      <c r="ANI15" s="1"/>
      <c r="ANJ15" s="1"/>
      <c r="ANK15" s="1"/>
      <c r="ANL15" s="1"/>
      <c r="ANM15" s="1"/>
      <c r="ANN15" s="1"/>
      <c r="ANO15" s="1"/>
      <c r="ANP15" s="1"/>
      <c r="ANQ15" s="1"/>
      <c r="ANR15" s="1"/>
      <c r="ANS15" s="1"/>
      <c r="ANT15" s="1"/>
      <c r="ANU15" s="1"/>
      <c r="ANV15" s="1"/>
      <c r="ANW15" s="1"/>
      <c r="ANX15" s="1"/>
      <c r="ANY15" s="1"/>
      <c r="ANZ15" s="1"/>
      <c r="AOA15" s="1"/>
      <c r="AOB15" s="1"/>
      <c r="AOC15" s="1"/>
      <c r="AOD15" s="1"/>
      <c r="AOE15" s="1"/>
      <c r="AOF15" s="1"/>
      <c r="AOG15" s="1"/>
      <c r="AOH15" s="1"/>
      <c r="AOI15" s="1"/>
      <c r="AOJ15" s="1"/>
      <c r="AOK15" s="1"/>
      <c r="AOL15" s="1"/>
      <c r="AOM15" s="1"/>
      <c r="AON15" s="1"/>
      <c r="AOO15" s="1"/>
      <c r="AOP15" s="1"/>
      <c r="AOQ15" s="1"/>
      <c r="AOR15" s="1"/>
      <c r="AOS15" s="1"/>
      <c r="AOT15" s="1"/>
      <c r="AOU15" s="1"/>
      <c r="AOV15" s="1"/>
      <c r="AOW15" s="1"/>
      <c r="AOX15" s="1"/>
      <c r="AOY15" s="1"/>
      <c r="AOZ15" s="1"/>
      <c r="APA15" s="1"/>
      <c r="APB15" s="1"/>
      <c r="APC15" s="1"/>
      <c r="APD15" s="1"/>
      <c r="APE15" s="1"/>
      <c r="APF15" s="1"/>
      <c r="APG15" s="1"/>
      <c r="APH15" s="1"/>
      <c r="API15" s="1"/>
      <c r="APJ15" s="1"/>
      <c r="APK15" s="1"/>
      <c r="APL15" s="1"/>
      <c r="APM15" s="1"/>
      <c r="APN15" s="1"/>
      <c r="APO15" s="1"/>
      <c r="APP15" s="1"/>
      <c r="APQ15" s="1"/>
      <c r="APR15" s="1"/>
      <c r="APS15" s="1"/>
      <c r="APT15" s="1"/>
      <c r="APU15" s="1"/>
      <c r="APV15" s="1"/>
      <c r="APW15" s="1"/>
      <c r="APX15" s="1"/>
      <c r="APY15" s="1"/>
      <c r="APZ15" s="1"/>
      <c r="AQA15" s="1"/>
      <c r="AQB15" s="1"/>
      <c r="AQC15" s="1"/>
      <c r="AQD15" s="1"/>
      <c r="AQE15" s="1"/>
      <c r="AQF15" s="1"/>
      <c r="AQG15" s="1"/>
      <c r="AQH15" s="1"/>
      <c r="AQI15" s="1"/>
      <c r="AQJ15" s="1"/>
      <c r="AQK15" s="1"/>
      <c r="AQL15" s="1"/>
      <c r="AQM15" s="1"/>
      <c r="AQN15" s="1"/>
      <c r="AQO15" s="1"/>
      <c r="AQP15" s="1"/>
      <c r="AQQ15" s="1"/>
      <c r="AQR15" s="1"/>
      <c r="AQS15" s="1"/>
      <c r="AQT15" s="1"/>
      <c r="AQU15" s="1"/>
      <c r="AQV15" s="1"/>
      <c r="AQW15" s="1"/>
      <c r="AQX15" s="1"/>
      <c r="AQY15" s="1"/>
      <c r="AQZ15" s="1"/>
      <c r="ARA15" s="1"/>
      <c r="ARB15" s="1"/>
      <c r="ARC15" s="1"/>
      <c r="ARD15" s="1"/>
      <c r="ARE15" s="1"/>
      <c r="ARF15" s="1"/>
      <c r="ARG15" s="1"/>
      <c r="ARH15" s="1"/>
      <c r="ARI15" s="1"/>
      <c r="ARJ15" s="1"/>
      <c r="ARK15" s="1"/>
      <c r="ARL15" s="1"/>
      <c r="ARM15" s="1"/>
      <c r="ARN15" s="1"/>
      <c r="ARO15" s="1"/>
      <c r="ARP15" s="1"/>
      <c r="ARQ15" s="1"/>
      <c r="ARR15" s="1"/>
      <c r="ARS15" s="1"/>
      <c r="ART15" s="1"/>
      <c r="ARU15" s="1"/>
      <c r="ARV15" s="1"/>
      <c r="ARW15" s="1"/>
      <c r="ARX15" s="1"/>
      <c r="ARY15" s="1"/>
      <c r="ARZ15" s="1"/>
      <c r="ASA15" s="1"/>
      <c r="ASB15" s="1"/>
      <c r="ASC15" s="1"/>
      <c r="ASD15" s="1"/>
      <c r="ASE15" s="1"/>
      <c r="ASF15" s="1"/>
      <c r="ASG15" s="1"/>
      <c r="ASH15" s="1"/>
      <c r="ASI15" s="1"/>
      <c r="ASJ15" s="1"/>
      <c r="ASK15" s="1"/>
      <c r="ASL15" s="1"/>
      <c r="ASM15" s="1"/>
      <c r="ASN15" s="1"/>
      <c r="ASO15" s="1"/>
      <c r="ASP15" s="1"/>
      <c r="ASQ15" s="1"/>
      <c r="ASR15" s="1"/>
      <c r="ASS15" s="1"/>
      <c r="AST15" s="1"/>
      <c r="ASU15" s="1"/>
      <c r="ASV15" s="1"/>
      <c r="ASW15" s="1"/>
      <c r="ASX15" s="1"/>
      <c r="ASY15" s="1"/>
      <c r="ASZ15" s="1"/>
      <c r="ATA15" s="1"/>
      <c r="ATB15" s="1"/>
      <c r="ATC15" s="1"/>
      <c r="ATD15" s="1"/>
      <c r="ATE15" s="1"/>
      <c r="ATF15" s="1"/>
      <c r="ATG15" s="1"/>
      <c r="ATH15" s="1"/>
      <c r="ATI15" s="1"/>
      <c r="ATJ15" s="1"/>
      <c r="ATK15" s="1"/>
      <c r="ATL15" s="1"/>
      <c r="ATM15" s="1"/>
      <c r="ATN15" s="1"/>
      <c r="ATO15" s="1"/>
      <c r="ATP15" s="1"/>
      <c r="ATQ15" s="1"/>
      <c r="ATR15" s="1"/>
      <c r="ATS15" s="1"/>
      <c r="ATT15" s="1"/>
      <c r="ATU15" s="1"/>
      <c r="ATV15" s="1"/>
      <c r="ATW15" s="1"/>
      <c r="ATX15" s="1"/>
      <c r="ATY15" s="1"/>
      <c r="ATZ15" s="1"/>
      <c r="AUA15" s="1"/>
      <c r="AUB15" s="1"/>
      <c r="AUC15" s="1"/>
      <c r="AUD15" s="1"/>
      <c r="AUE15" s="1"/>
      <c r="AUF15" s="1"/>
      <c r="AUG15" s="1"/>
      <c r="AUH15" s="1"/>
      <c r="AUI15" s="1"/>
      <c r="AUJ15" s="1"/>
      <c r="AUK15" s="1"/>
      <c r="AUL15" s="1"/>
      <c r="AUM15" s="1"/>
      <c r="AUN15" s="1"/>
      <c r="AUO15" s="1"/>
      <c r="AUP15" s="1"/>
      <c r="AUQ15" s="1"/>
      <c r="AUR15" s="1"/>
      <c r="AUS15" s="1"/>
      <c r="AUT15" s="1"/>
      <c r="AUU15" s="1"/>
      <c r="AUV15" s="1"/>
      <c r="AUW15" s="1"/>
      <c r="AUX15" s="1"/>
      <c r="AUY15" s="1"/>
      <c r="AUZ15" s="1"/>
      <c r="AVA15" s="1"/>
      <c r="AVB15" s="1"/>
      <c r="AVC15" s="1"/>
      <c r="AVD15" s="1"/>
      <c r="AVE15" s="1"/>
      <c r="AVF15" s="1"/>
      <c r="AVG15" s="1"/>
      <c r="AVH15" s="1"/>
      <c r="AVI15" s="1"/>
      <c r="AVJ15" s="1"/>
      <c r="AVK15" s="1"/>
      <c r="AVL15" s="1"/>
      <c r="AVM15" s="1"/>
      <c r="AVN15" s="1"/>
      <c r="AVO15" s="1"/>
      <c r="AVP15" s="1"/>
      <c r="AVQ15" s="1"/>
      <c r="AVR15" s="1"/>
      <c r="AVS15" s="1"/>
      <c r="AVT15" s="1"/>
      <c r="AVU15" s="1"/>
      <c r="AVV15" s="1"/>
      <c r="AVW15" s="1"/>
      <c r="AVX15" s="1"/>
      <c r="AVY15" s="1"/>
      <c r="AVZ15" s="1"/>
      <c r="AWA15" s="1"/>
      <c r="AWB15" s="1"/>
      <c r="AWC15" s="1"/>
      <c r="AWD15" s="1"/>
      <c r="AWE15" s="1"/>
      <c r="AWF15" s="1"/>
      <c r="AWG15" s="1"/>
      <c r="AWH15" s="1"/>
      <c r="AWI15" s="1"/>
      <c r="AWJ15" s="1"/>
      <c r="AWK15" s="1"/>
      <c r="AWL15" s="1"/>
      <c r="AWM15" s="1"/>
      <c r="AWN15" s="1"/>
      <c r="AWO15" s="1"/>
      <c r="AWP15" s="1"/>
      <c r="AWQ15" s="1"/>
      <c r="AWR15" s="1"/>
      <c r="AWS15" s="1"/>
      <c r="AWT15" s="1"/>
      <c r="AWU15" s="1"/>
      <c r="AWV15" s="1"/>
      <c r="AWW15" s="1"/>
      <c r="AWX15" s="1"/>
      <c r="AWY15" s="1"/>
      <c r="AWZ15" s="1"/>
      <c r="AXA15" s="1"/>
      <c r="AXB15" s="1"/>
      <c r="AXC15" s="1"/>
      <c r="AXD15" s="1"/>
      <c r="AXE15" s="1"/>
      <c r="AXF15" s="1"/>
      <c r="AXG15" s="1"/>
      <c r="AXH15" s="1"/>
      <c r="AXI15" s="1"/>
      <c r="AXJ15" s="1"/>
      <c r="AXK15" s="1"/>
      <c r="AXL15" s="1"/>
      <c r="AXM15" s="1"/>
      <c r="AXN15" s="1"/>
      <c r="AXO15" s="1"/>
      <c r="AXP15" s="1"/>
      <c r="AXQ15" s="1"/>
      <c r="AXR15" s="1"/>
      <c r="AXS15" s="1"/>
      <c r="AXT15" s="1"/>
      <c r="AXU15" s="1"/>
      <c r="AXV15" s="1"/>
      <c r="AXW15" s="1"/>
      <c r="AXX15" s="1"/>
      <c r="AXY15" s="1"/>
      <c r="AXZ15" s="1"/>
      <c r="AYA15" s="1"/>
      <c r="AYB15" s="1"/>
      <c r="AYC15" s="1"/>
      <c r="AYD15" s="1"/>
      <c r="AYE15" s="1"/>
      <c r="AYF15" s="1"/>
      <c r="AYG15" s="1"/>
      <c r="AYH15" s="1"/>
      <c r="AYI15" s="1"/>
      <c r="AYJ15" s="1"/>
      <c r="AYK15" s="1"/>
      <c r="AYL15" s="1"/>
      <c r="AYM15" s="1"/>
      <c r="AYN15" s="1"/>
      <c r="AYO15" s="1"/>
      <c r="AYP15" s="1"/>
      <c r="AYQ15" s="1"/>
      <c r="AYR15" s="1"/>
      <c r="AYS15" s="1"/>
      <c r="AYT15" s="1"/>
      <c r="AYU15" s="1"/>
      <c r="AYV15" s="1"/>
      <c r="AYW15" s="1"/>
      <c r="AYX15" s="1"/>
      <c r="AYY15" s="1"/>
      <c r="AYZ15" s="1"/>
      <c r="AZA15" s="1"/>
      <c r="AZB15" s="1"/>
      <c r="AZC15" s="1"/>
      <c r="AZD15" s="1"/>
      <c r="AZE15" s="1"/>
      <c r="AZF15" s="1"/>
      <c r="AZG15" s="1"/>
      <c r="AZH15" s="1"/>
      <c r="AZI15" s="1"/>
      <c r="AZJ15" s="1"/>
      <c r="AZK15" s="1"/>
      <c r="AZL15" s="1"/>
      <c r="AZM15" s="1"/>
      <c r="AZN15" s="1"/>
      <c r="AZO15" s="1"/>
      <c r="AZP15" s="1"/>
      <c r="AZQ15" s="1"/>
      <c r="AZR15" s="1"/>
      <c r="AZS15" s="1"/>
      <c r="AZT15" s="1"/>
      <c r="AZU15" s="1"/>
      <c r="AZV15" s="1"/>
      <c r="AZW15" s="1"/>
      <c r="AZX15" s="1"/>
      <c r="AZY15" s="1"/>
      <c r="AZZ15" s="1"/>
      <c r="BAA15" s="1"/>
      <c r="BAB15" s="1"/>
      <c r="BAC15" s="1"/>
      <c r="BAD15" s="1"/>
      <c r="BAE15" s="1"/>
      <c r="BAF15" s="1"/>
      <c r="BAG15" s="1"/>
      <c r="BAH15" s="1"/>
      <c r="BAI15" s="1"/>
      <c r="BAJ15" s="1"/>
      <c r="BAK15" s="1"/>
      <c r="BAL15" s="1"/>
      <c r="BAM15" s="1"/>
      <c r="BAN15" s="1"/>
      <c r="BAO15" s="1"/>
      <c r="BAP15" s="1"/>
      <c r="BAQ15" s="1"/>
      <c r="BAR15" s="1"/>
      <c r="BAS15" s="1"/>
      <c r="BAT15" s="1"/>
      <c r="BAU15" s="1"/>
      <c r="BAV15" s="1"/>
      <c r="BAW15" s="1"/>
      <c r="BAX15" s="1"/>
      <c r="BAY15" s="1"/>
      <c r="BAZ15" s="1"/>
      <c r="BBA15" s="1"/>
      <c r="BBB15" s="1"/>
      <c r="BBC15" s="1"/>
      <c r="BBD15" s="1"/>
      <c r="BBE15" s="1"/>
      <c r="BBF15" s="1"/>
      <c r="BBG15" s="1"/>
      <c r="BBH15" s="1"/>
      <c r="BBI15" s="1"/>
      <c r="BBJ15" s="1"/>
      <c r="BBK15" s="1"/>
      <c r="BBL15" s="1"/>
      <c r="BBM15" s="1"/>
      <c r="BBN15" s="1"/>
      <c r="BBO15" s="1"/>
      <c r="BBP15" s="1"/>
      <c r="BBQ15" s="1"/>
      <c r="BBR15" s="1"/>
      <c r="BBS15" s="1"/>
      <c r="BBT15" s="1"/>
      <c r="BBU15" s="1"/>
      <c r="BBV15" s="1"/>
      <c r="BBW15" s="1"/>
      <c r="BBX15" s="1"/>
      <c r="BBY15" s="1"/>
      <c r="BBZ15" s="1"/>
      <c r="BCA15" s="1"/>
      <c r="BCB15" s="1"/>
      <c r="BCC15" s="1"/>
      <c r="BCD15" s="1"/>
      <c r="BCE15" s="1"/>
      <c r="BCF15" s="1"/>
      <c r="BCG15" s="1"/>
      <c r="BCH15" s="1"/>
      <c r="BCI15" s="1"/>
      <c r="BCJ15" s="1"/>
      <c r="BCK15" s="1"/>
      <c r="BCL15" s="1"/>
      <c r="BCM15" s="1"/>
      <c r="BCN15" s="1"/>
      <c r="BCO15" s="1"/>
      <c r="BCP15" s="1"/>
      <c r="BCQ15" s="1"/>
      <c r="BCR15" s="1"/>
      <c r="BCS15" s="1"/>
      <c r="BCT15" s="1"/>
      <c r="BCU15" s="1"/>
      <c r="BCV15" s="1"/>
      <c r="BCW15" s="1"/>
      <c r="BCX15" s="1"/>
      <c r="BCY15" s="1"/>
      <c r="BCZ15" s="1"/>
      <c r="BDA15" s="1"/>
      <c r="BDB15" s="1"/>
      <c r="BDC15" s="1"/>
      <c r="BDD15" s="1"/>
      <c r="BDE15" s="1"/>
      <c r="BDF15" s="1"/>
      <c r="BDG15" s="1"/>
      <c r="BDH15" s="1"/>
      <c r="BDI15" s="1"/>
      <c r="BDJ15" s="1"/>
      <c r="BDK15" s="1"/>
      <c r="BDL15" s="1"/>
      <c r="BDM15" s="1"/>
      <c r="BDN15" s="1"/>
      <c r="BDO15" s="1"/>
      <c r="BDP15" s="1"/>
      <c r="BDQ15" s="1"/>
      <c r="BDR15" s="1"/>
      <c r="BDS15" s="1"/>
      <c r="BDT15" s="1"/>
      <c r="BDU15" s="1"/>
      <c r="BDV15" s="1"/>
      <c r="BDW15" s="1"/>
      <c r="BDX15" s="1"/>
      <c r="BDY15" s="1"/>
      <c r="BDZ15" s="1"/>
      <c r="BEA15" s="1"/>
      <c r="BEB15" s="1"/>
      <c r="BEC15" s="1"/>
      <c r="BED15" s="1"/>
      <c r="BEE15" s="1"/>
      <c r="BEF15" s="1"/>
      <c r="BEG15" s="1"/>
      <c r="BEH15" s="1"/>
      <c r="BEI15" s="1"/>
      <c r="BEJ15" s="1"/>
      <c r="BEK15" s="1"/>
      <c r="BEL15" s="1"/>
      <c r="BEM15" s="1"/>
      <c r="BEN15" s="1"/>
      <c r="BEO15" s="1"/>
      <c r="BEP15" s="1"/>
      <c r="BEQ15" s="1"/>
      <c r="BER15" s="1"/>
      <c r="BES15" s="1"/>
      <c r="BET15" s="1"/>
      <c r="BEU15" s="1"/>
      <c r="BEV15" s="1"/>
      <c r="BEW15" s="1"/>
      <c r="BEX15" s="1"/>
      <c r="BEY15" s="1"/>
      <c r="BEZ15" s="1"/>
      <c r="BFA15" s="1"/>
      <c r="BFB15" s="1"/>
      <c r="BFC15" s="1"/>
      <c r="BFD15" s="1"/>
      <c r="BFE15" s="1"/>
      <c r="BFF15" s="1"/>
      <c r="BFG15" s="1"/>
      <c r="BFH15" s="1"/>
      <c r="BFI15" s="1"/>
      <c r="BFJ15" s="1"/>
      <c r="BFK15" s="1"/>
      <c r="BFL15" s="1"/>
      <c r="BFM15" s="1"/>
      <c r="BFN15" s="1"/>
      <c r="BFO15" s="1"/>
      <c r="BFP15" s="1"/>
      <c r="BFQ15" s="1"/>
      <c r="BFR15" s="1"/>
      <c r="BFS15" s="1"/>
      <c r="BFT15" s="1"/>
      <c r="BFU15" s="1"/>
      <c r="BFV15" s="1"/>
      <c r="BFW15" s="1"/>
      <c r="BFX15" s="1"/>
      <c r="BFY15" s="1"/>
      <c r="BFZ15" s="1"/>
      <c r="BGA15" s="1"/>
      <c r="BGB15" s="1"/>
      <c r="BGC15" s="1"/>
      <c r="BGD15" s="1"/>
      <c r="BGE15" s="1"/>
      <c r="BGF15" s="1"/>
      <c r="BGG15" s="1"/>
      <c r="BGH15" s="1"/>
      <c r="BGI15" s="1"/>
      <c r="BGJ15" s="1"/>
      <c r="BGK15" s="1"/>
      <c r="BGL15" s="1"/>
      <c r="BGM15" s="1"/>
      <c r="BGN15" s="1"/>
      <c r="BGO15" s="1"/>
      <c r="BGP15" s="1"/>
      <c r="BGQ15" s="1"/>
      <c r="BGR15" s="1"/>
      <c r="BGS15" s="1"/>
      <c r="BGT15" s="1"/>
      <c r="BGU15" s="1"/>
      <c r="BGV15" s="1"/>
      <c r="BGW15" s="1"/>
      <c r="BGX15" s="1"/>
      <c r="BGY15" s="1"/>
      <c r="BGZ15" s="1"/>
      <c r="BHA15" s="1"/>
      <c r="BHB15" s="1"/>
      <c r="BHC15" s="1"/>
      <c r="BHD15" s="1"/>
      <c r="BHE15" s="1"/>
      <c r="BHF15" s="1"/>
      <c r="BHG15" s="1"/>
      <c r="BHH15" s="1"/>
      <c r="BHI15" s="1"/>
      <c r="BHJ15" s="1"/>
      <c r="BHK15" s="1"/>
      <c r="BHL15" s="1"/>
      <c r="BHM15" s="1"/>
      <c r="BHN15" s="1"/>
      <c r="BHO15" s="1"/>
      <c r="BHP15" s="1"/>
      <c r="BHQ15" s="1"/>
      <c r="BHR15" s="1"/>
      <c r="BHS15" s="1"/>
      <c r="BHT15" s="1"/>
      <c r="BHU15" s="1"/>
      <c r="BHV15" s="1"/>
      <c r="BHW15" s="1"/>
      <c r="BHX15" s="1"/>
      <c r="BHY15" s="1"/>
      <c r="BHZ15" s="1"/>
      <c r="BIA15" s="1"/>
      <c r="BIB15" s="1"/>
      <c r="BIC15" s="1"/>
      <c r="BID15" s="1"/>
      <c r="BIE15" s="1"/>
      <c r="BIF15" s="1"/>
      <c r="BIG15" s="1"/>
      <c r="BIH15" s="1"/>
      <c r="BII15" s="1"/>
      <c r="BIJ15" s="1"/>
      <c r="BIK15" s="1"/>
      <c r="BIL15" s="1"/>
      <c r="BIM15" s="1"/>
      <c r="BIN15" s="1"/>
      <c r="BIO15" s="1"/>
      <c r="BIP15" s="1"/>
      <c r="BIQ15" s="1"/>
      <c r="BIR15" s="1"/>
      <c r="BIS15" s="1"/>
      <c r="BIT15" s="1"/>
      <c r="BIU15" s="1"/>
      <c r="BIV15" s="1"/>
      <c r="BIW15" s="1"/>
      <c r="BIX15" s="1"/>
      <c r="BIY15" s="1"/>
      <c r="BIZ15" s="1"/>
      <c r="BJA15" s="1"/>
      <c r="BJB15" s="1"/>
      <c r="BJC15" s="1"/>
      <c r="BJD15" s="1"/>
      <c r="BJE15" s="1"/>
      <c r="BJF15" s="1"/>
      <c r="BJG15" s="1"/>
      <c r="BJH15" s="1"/>
      <c r="BJI15" s="1"/>
      <c r="BJJ15" s="1"/>
      <c r="BJK15" s="1"/>
      <c r="BJL15" s="1"/>
      <c r="BJM15" s="1"/>
      <c r="BJN15" s="1"/>
      <c r="BJO15" s="1"/>
      <c r="BJP15" s="1"/>
      <c r="BJQ15" s="1"/>
      <c r="BJR15" s="1"/>
      <c r="BJS15" s="1"/>
      <c r="BJT15" s="1"/>
      <c r="BJU15" s="1"/>
      <c r="BJV15" s="1"/>
      <c r="BJW15" s="1"/>
      <c r="BJX15" s="1"/>
      <c r="BJY15" s="1"/>
      <c r="BJZ15" s="1"/>
      <c r="BKA15" s="1"/>
      <c r="BKB15" s="1"/>
      <c r="BKC15" s="1"/>
      <c r="BKD15" s="1"/>
      <c r="BKE15" s="1"/>
      <c r="BKF15" s="1"/>
      <c r="BKG15" s="1"/>
      <c r="BKH15" s="1"/>
      <c r="BKI15" s="1"/>
      <c r="BKJ15" s="1"/>
      <c r="BKK15" s="1"/>
      <c r="BKL15" s="1"/>
      <c r="BKM15" s="1"/>
      <c r="BKN15" s="1"/>
      <c r="BKO15" s="1"/>
      <c r="BKP15" s="1"/>
      <c r="BKQ15" s="1"/>
      <c r="BKR15" s="1"/>
      <c r="BKS15" s="1"/>
      <c r="BKT15" s="1"/>
      <c r="BKU15" s="1"/>
      <c r="BKV15" s="1"/>
      <c r="BKW15" s="1"/>
      <c r="BKX15" s="1"/>
      <c r="BKY15" s="1"/>
      <c r="BKZ15" s="1"/>
      <c r="BLA15" s="1"/>
      <c r="BLB15" s="1"/>
      <c r="BLC15" s="1"/>
      <c r="BLD15" s="1"/>
      <c r="BLE15" s="1"/>
      <c r="BLF15" s="1"/>
      <c r="BLG15" s="1"/>
      <c r="BLH15" s="1"/>
      <c r="BLI15" s="1"/>
      <c r="BLJ15" s="1"/>
      <c r="BLK15" s="1"/>
      <c r="BLL15" s="1"/>
      <c r="BLM15" s="1"/>
      <c r="BLN15" s="1"/>
      <c r="BLO15" s="1"/>
      <c r="BLP15" s="1"/>
      <c r="BLQ15" s="1"/>
      <c r="BLR15" s="1"/>
      <c r="BLS15" s="1"/>
      <c r="BLT15" s="1"/>
      <c r="BLU15" s="1"/>
      <c r="BLV15" s="1"/>
      <c r="BLW15" s="1"/>
      <c r="BLX15" s="1"/>
      <c r="BLY15" s="1"/>
      <c r="BLZ15" s="1"/>
      <c r="BMA15" s="1"/>
      <c r="BMB15" s="1"/>
      <c r="BMC15" s="1"/>
      <c r="BMD15" s="1"/>
      <c r="BME15" s="1"/>
      <c r="BMF15" s="1"/>
      <c r="BMG15" s="1"/>
      <c r="BMH15" s="1"/>
      <c r="BMI15" s="1"/>
      <c r="BMJ15" s="1"/>
      <c r="BMK15" s="1"/>
      <c r="BML15" s="1"/>
      <c r="BMM15" s="1"/>
      <c r="BMN15" s="1"/>
      <c r="BMO15" s="1"/>
      <c r="BMP15" s="1"/>
      <c r="BMQ15" s="1"/>
      <c r="BMR15" s="1"/>
      <c r="BMS15" s="1"/>
      <c r="BMT15" s="1"/>
      <c r="BMU15" s="1"/>
      <c r="BMV15" s="1"/>
      <c r="BMW15" s="1"/>
      <c r="BMX15" s="1"/>
      <c r="BMY15" s="1"/>
      <c r="BMZ15" s="1"/>
      <c r="BNA15" s="1"/>
      <c r="BNB15" s="1"/>
      <c r="BNC15" s="1"/>
      <c r="BND15" s="1"/>
      <c r="BNE15" s="1"/>
      <c r="BNF15" s="1"/>
      <c r="BNG15" s="1"/>
      <c r="BNH15" s="1"/>
      <c r="BNI15" s="1"/>
      <c r="BNJ15" s="1"/>
      <c r="BNK15" s="1"/>
      <c r="BNL15" s="1"/>
      <c r="BNM15" s="1"/>
      <c r="BNN15" s="1"/>
      <c r="BNO15" s="1"/>
      <c r="BNP15" s="1"/>
      <c r="BNQ15" s="1"/>
      <c r="BNR15" s="1"/>
      <c r="BNS15" s="1"/>
      <c r="BNT15" s="1"/>
      <c r="BNU15" s="1"/>
      <c r="BNV15" s="1"/>
      <c r="BNW15" s="1"/>
      <c r="BNX15" s="1"/>
      <c r="BNY15" s="1"/>
      <c r="BNZ15" s="1"/>
      <c r="BOA15" s="1"/>
      <c r="BOB15" s="1"/>
      <c r="BOC15" s="1"/>
      <c r="BOD15" s="1"/>
      <c r="BOE15" s="1"/>
      <c r="BOF15" s="1"/>
      <c r="BOG15" s="1"/>
      <c r="BOH15" s="1"/>
      <c r="BOI15" s="1"/>
      <c r="BOJ15" s="1"/>
      <c r="BOK15" s="1"/>
      <c r="BOL15" s="1"/>
      <c r="BOM15" s="1"/>
      <c r="BON15" s="1"/>
      <c r="BOO15" s="1"/>
      <c r="BOP15" s="1"/>
      <c r="BOQ15" s="1"/>
      <c r="BOR15" s="1"/>
      <c r="BOS15" s="1"/>
      <c r="BOT15" s="1"/>
      <c r="BOU15" s="1"/>
      <c r="BOV15" s="1"/>
      <c r="BOW15" s="1"/>
      <c r="BOX15" s="1"/>
      <c r="BOY15" s="1"/>
      <c r="BOZ15" s="1"/>
      <c r="BPA15" s="1"/>
      <c r="BPB15" s="1"/>
      <c r="BPC15" s="1"/>
      <c r="BPD15" s="1"/>
      <c r="BPE15" s="1"/>
      <c r="BPF15" s="1"/>
      <c r="BPG15" s="1"/>
      <c r="BPH15" s="1"/>
      <c r="BPI15" s="1"/>
      <c r="BPJ15" s="1"/>
      <c r="BPK15" s="1"/>
      <c r="BPL15" s="1"/>
      <c r="BPM15" s="1"/>
      <c r="BPN15" s="1"/>
      <c r="BPO15" s="1"/>
      <c r="BPP15" s="1"/>
      <c r="BPQ15" s="1"/>
      <c r="BPR15" s="1"/>
      <c r="BPS15" s="1"/>
      <c r="BPT15" s="1"/>
      <c r="BPU15" s="1"/>
      <c r="BPV15" s="1"/>
      <c r="BPW15" s="1"/>
      <c r="BPX15" s="1"/>
      <c r="BPY15" s="1"/>
      <c r="BPZ15" s="1"/>
      <c r="BQA15" s="1"/>
      <c r="BQB15" s="1"/>
      <c r="BQC15" s="1"/>
      <c r="BQD15" s="1"/>
      <c r="BQE15" s="1"/>
      <c r="BQF15" s="1"/>
      <c r="BQG15" s="1"/>
      <c r="BQH15" s="1"/>
      <c r="BQI15" s="1"/>
      <c r="BQJ15" s="1"/>
      <c r="BQK15" s="1"/>
      <c r="BQL15" s="1"/>
      <c r="BQM15" s="1"/>
      <c r="BQN15" s="1"/>
      <c r="BQO15" s="1"/>
      <c r="BQP15" s="1"/>
      <c r="BQQ15" s="1"/>
      <c r="BQR15" s="1"/>
      <c r="BQS15" s="1"/>
      <c r="BQT15" s="1"/>
      <c r="BQU15" s="1"/>
      <c r="BQV15" s="1"/>
      <c r="BQW15" s="1"/>
      <c r="BQX15" s="1"/>
      <c r="BQY15" s="1"/>
      <c r="BQZ15" s="1"/>
      <c r="BRA15" s="1"/>
      <c r="BRB15" s="1"/>
      <c r="BRC15" s="1"/>
      <c r="BRD15" s="1"/>
      <c r="BRE15" s="1"/>
      <c r="BRF15" s="1"/>
      <c r="BRG15" s="1"/>
      <c r="BRH15" s="1"/>
      <c r="BRI15" s="1"/>
      <c r="BRJ15" s="1"/>
      <c r="BRK15" s="1"/>
      <c r="BRL15" s="1"/>
      <c r="BRM15" s="1"/>
      <c r="BRN15" s="1"/>
      <c r="BRO15" s="1"/>
      <c r="BRP15" s="1"/>
      <c r="BRQ15" s="1"/>
      <c r="BRR15" s="1"/>
      <c r="BRS15" s="1"/>
      <c r="BRT15" s="1"/>
      <c r="BRU15" s="1"/>
      <c r="BRV15" s="1"/>
      <c r="BRW15" s="1"/>
      <c r="BRX15" s="1"/>
      <c r="BRY15" s="1"/>
      <c r="BRZ15" s="1"/>
      <c r="BSA15" s="1"/>
      <c r="BSB15" s="1"/>
      <c r="BSC15" s="1"/>
      <c r="BSD15" s="1"/>
      <c r="BSE15" s="1"/>
      <c r="BSF15" s="1"/>
      <c r="BSG15" s="1"/>
      <c r="BSH15" s="1"/>
      <c r="BSI15" s="1"/>
      <c r="BSJ15" s="1"/>
      <c r="BSK15" s="1"/>
      <c r="BSL15" s="1"/>
      <c r="BSM15" s="1"/>
      <c r="BSN15" s="1"/>
      <c r="BSO15" s="1"/>
      <c r="BSP15" s="1"/>
      <c r="BSQ15" s="1"/>
      <c r="BSR15" s="1"/>
      <c r="BSS15" s="1"/>
      <c r="BST15" s="1"/>
      <c r="BSU15" s="1"/>
      <c r="BSV15" s="1"/>
      <c r="BSW15" s="1"/>
      <c r="BSX15" s="1"/>
      <c r="BSY15" s="1"/>
      <c r="BSZ15" s="1"/>
      <c r="BTA15" s="1"/>
      <c r="BTB15" s="1"/>
      <c r="BTC15" s="1"/>
      <c r="BTD15" s="1"/>
      <c r="BTE15" s="1"/>
      <c r="BTF15" s="1"/>
      <c r="BTG15" s="1"/>
      <c r="BTH15" s="1"/>
      <c r="BTI15" s="1"/>
      <c r="BTJ15" s="1"/>
      <c r="BTK15" s="1"/>
      <c r="BTL15" s="1"/>
      <c r="BTM15" s="1"/>
      <c r="BTN15" s="1"/>
      <c r="BTO15" s="1"/>
      <c r="BTP15" s="1"/>
      <c r="BTQ15" s="1"/>
      <c r="BTR15" s="1"/>
      <c r="BTS15" s="1"/>
      <c r="BTT15" s="1"/>
      <c r="BTU15" s="1"/>
      <c r="BTV15" s="1"/>
      <c r="BTW15" s="1"/>
      <c r="BTX15" s="1"/>
      <c r="BTY15" s="1"/>
      <c r="BTZ15" s="1"/>
      <c r="BUA15" s="1"/>
      <c r="BUB15" s="1"/>
      <c r="BUC15" s="1"/>
      <c r="BUD15" s="1"/>
      <c r="BUE15" s="1"/>
      <c r="BUF15" s="1"/>
      <c r="BUG15" s="1"/>
      <c r="BUH15" s="1"/>
      <c r="BUI15" s="1"/>
      <c r="BUJ15" s="1"/>
      <c r="BUK15" s="1"/>
      <c r="BUL15" s="1"/>
      <c r="BUM15" s="1"/>
      <c r="BUN15" s="1"/>
      <c r="BUO15" s="1"/>
      <c r="BUP15" s="1"/>
      <c r="BUQ15" s="1"/>
      <c r="BUR15" s="1"/>
      <c r="BUS15" s="1"/>
      <c r="BUT15" s="1"/>
      <c r="BUU15" s="1"/>
      <c r="BUV15" s="1"/>
      <c r="BUW15" s="1"/>
      <c r="BUX15" s="1"/>
      <c r="BUY15" s="1"/>
      <c r="BUZ15" s="1"/>
      <c r="BVA15" s="1"/>
      <c r="BVB15" s="1"/>
      <c r="BVC15" s="1"/>
      <c r="BVD15" s="1"/>
      <c r="BVE15" s="1"/>
      <c r="BVF15" s="1"/>
      <c r="BVG15" s="1"/>
      <c r="BVH15" s="1"/>
      <c r="BVI15" s="1"/>
      <c r="BVJ15" s="1"/>
      <c r="BVK15" s="1"/>
      <c r="BVL15" s="1"/>
      <c r="BVM15" s="1"/>
      <c r="BVN15" s="1"/>
      <c r="BVO15" s="1"/>
      <c r="BVP15" s="1"/>
      <c r="BVQ15" s="1"/>
      <c r="BVR15" s="1"/>
      <c r="BVS15" s="1"/>
      <c r="BVT15" s="1"/>
      <c r="BVU15" s="1"/>
      <c r="BVV15" s="1"/>
      <c r="BVW15" s="1"/>
      <c r="BVX15" s="1"/>
      <c r="BVY15" s="1"/>
      <c r="BVZ15" s="1"/>
      <c r="BWA15" s="1"/>
      <c r="BWB15" s="1"/>
      <c r="BWC15" s="1"/>
      <c r="BWD15" s="1"/>
      <c r="BWE15" s="1"/>
      <c r="BWF15" s="1"/>
      <c r="BWG15" s="1"/>
      <c r="BWH15" s="1"/>
      <c r="BWI15" s="1"/>
      <c r="BWJ15" s="1"/>
      <c r="BWK15" s="1"/>
      <c r="BWL15" s="1"/>
      <c r="BWM15" s="1"/>
      <c r="BWN15" s="1"/>
      <c r="BWO15" s="1"/>
      <c r="BWP15" s="1"/>
      <c r="BWQ15" s="1"/>
      <c r="BWR15" s="1"/>
      <c r="BWS15" s="1"/>
      <c r="BWT15" s="1"/>
      <c r="BWU15" s="1"/>
      <c r="BWV15" s="1"/>
      <c r="BWW15" s="1"/>
      <c r="BWX15" s="1"/>
      <c r="BWY15" s="1"/>
      <c r="BWZ15" s="1"/>
      <c r="BXA15" s="1"/>
      <c r="BXB15" s="1"/>
      <c r="BXC15" s="1"/>
      <c r="BXD15" s="1"/>
      <c r="BXE15" s="1"/>
      <c r="BXF15" s="1"/>
      <c r="BXG15" s="1"/>
      <c r="BXH15" s="1"/>
      <c r="BXI15" s="1"/>
      <c r="BXJ15" s="1"/>
      <c r="BXK15" s="1"/>
      <c r="BXL15" s="1"/>
      <c r="BXM15" s="1"/>
      <c r="BXN15" s="1"/>
      <c r="BXO15" s="1"/>
      <c r="BXP15" s="1"/>
      <c r="BXQ15" s="1"/>
      <c r="BXR15" s="1"/>
      <c r="BXS15" s="1"/>
      <c r="BXT15" s="1"/>
      <c r="BXU15" s="1"/>
      <c r="BXV15" s="1"/>
      <c r="BXW15" s="1"/>
      <c r="BXX15" s="1"/>
      <c r="BXY15" s="1"/>
      <c r="BXZ15" s="1"/>
      <c r="BYA15" s="1"/>
      <c r="BYB15" s="1"/>
      <c r="BYC15" s="1"/>
      <c r="BYD15" s="1"/>
      <c r="BYE15" s="1"/>
      <c r="BYF15" s="1"/>
      <c r="BYG15" s="1"/>
      <c r="BYH15" s="1"/>
      <c r="BYI15" s="1"/>
      <c r="BYJ15" s="1"/>
      <c r="BYK15" s="1"/>
      <c r="BYL15" s="1"/>
      <c r="BYM15" s="1"/>
      <c r="BYN15" s="1"/>
      <c r="BYO15" s="1"/>
      <c r="BYP15" s="1"/>
      <c r="BYQ15" s="1"/>
      <c r="BYR15" s="1"/>
      <c r="BYS15" s="1"/>
      <c r="BYT15" s="1"/>
      <c r="BYU15" s="1"/>
      <c r="BYV15" s="1"/>
      <c r="BYW15" s="1"/>
      <c r="BYX15" s="1"/>
      <c r="BYY15" s="1"/>
      <c r="BYZ15" s="1"/>
      <c r="BZA15" s="1"/>
      <c r="BZB15" s="1"/>
      <c r="BZC15" s="1"/>
      <c r="BZD15" s="1"/>
      <c r="BZE15" s="1"/>
      <c r="BZF15" s="1"/>
      <c r="BZG15" s="1"/>
      <c r="BZH15" s="1"/>
      <c r="BZI15" s="1"/>
      <c r="BZJ15" s="1"/>
      <c r="BZK15" s="1"/>
      <c r="BZL15" s="1"/>
      <c r="BZM15" s="1"/>
      <c r="BZN15" s="1"/>
      <c r="BZO15" s="1"/>
      <c r="BZP15" s="1"/>
      <c r="BZQ15" s="1"/>
      <c r="BZR15" s="1"/>
      <c r="BZS15" s="1"/>
      <c r="BZT15" s="1"/>
      <c r="BZU15" s="1"/>
      <c r="BZV15" s="1"/>
      <c r="BZW15" s="1"/>
      <c r="BZX15" s="1"/>
      <c r="BZY15" s="1"/>
      <c r="BZZ15" s="1"/>
      <c r="CAA15" s="1"/>
      <c r="CAB15" s="1"/>
      <c r="CAC15" s="1"/>
      <c r="CAD15" s="1"/>
      <c r="CAE15" s="1"/>
      <c r="CAF15" s="1"/>
      <c r="CAG15" s="1"/>
      <c r="CAH15" s="1"/>
      <c r="CAI15" s="1"/>
      <c r="CAJ15" s="1"/>
      <c r="CAK15" s="1"/>
      <c r="CAL15" s="1"/>
      <c r="CAM15" s="1"/>
      <c r="CAN15" s="1"/>
      <c r="CAO15" s="1"/>
      <c r="CAP15" s="1"/>
      <c r="CAQ15" s="1"/>
      <c r="CAR15" s="1"/>
      <c r="CAS15" s="1"/>
      <c r="CAT15" s="1"/>
      <c r="CAU15" s="1"/>
      <c r="CAV15" s="1"/>
      <c r="CAW15" s="1"/>
      <c r="CAX15" s="1"/>
      <c r="CAY15" s="1"/>
      <c r="CAZ15" s="1"/>
      <c r="CBA15" s="1"/>
      <c r="CBB15" s="1"/>
      <c r="CBC15" s="1"/>
      <c r="CBD15" s="1"/>
      <c r="CBE15" s="1"/>
      <c r="CBF15" s="1"/>
      <c r="CBG15" s="1"/>
      <c r="CBH15" s="1"/>
      <c r="CBI15" s="1"/>
      <c r="CBJ15" s="1"/>
      <c r="CBK15" s="1"/>
      <c r="CBL15" s="1"/>
      <c r="CBM15" s="1"/>
      <c r="CBN15" s="1"/>
      <c r="CBO15" s="1"/>
      <c r="CBP15" s="1"/>
      <c r="CBQ15" s="1"/>
      <c r="CBR15" s="1"/>
      <c r="CBS15" s="1"/>
      <c r="CBT15" s="1"/>
      <c r="CBU15" s="1"/>
      <c r="CBV15" s="1"/>
      <c r="CBW15" s="1"/>
      <c r="CBX15" s="1"/>
      <c r="CBY15" s="1"/>
      <c r="CBZ15" s="1"/>
      <c r="CCA15" s="1"/>
      <c r="CCB15" s="1"/>
      <c r="CCC15" s="1"/>
      <c r="CCD15" s="1"/>
      <c r="CCE15" s="1"/>
      <c r="CCF15" s="1"/>
      <c r="CCG15" s="1"/>
      <c r="CCH15" s="1"/>
      <c r="CCI15" s="1"/>
      <c r="CCJ15" s="1"/>
      <c r="CCK15" s="1"/>
      <c r="CCL15" s="1"/>
      <c r="CCM15" s="1"/>
      <c r="CCN15" s="1"/>
      <c r="CCO15" s="1"/>
      <c r="CCP15" s="1"/>
      <c r="CCQ15" s="1"/>
      <c r="CCR15" s="1"/>
      <c r="CCS15" s="1"/>
      <c r="CCT15" s="1"/>
      <c r="CCU15" s="1"/>
      <c r="CCV15" s="1"/>
      <c r="CCW15" s="1"/>
      <c r="CCX15" s="1"/>
      <c r="CCY15" s="1"/>
      <c r="CCZ15" s="1"/>
      <c r="CDA15" s="1"/>
      <c r="CDB15" s="1"/>
      <c r="CDC15" s="1"/>
      <c r="CDD15" s="1"/>
      <c r="CDE15" s="1"/>
      <c r="CDF15" s="1"/>
      <c r="CDG15" s="1"/>
      <c r="CDH15" s="1"/>
      <c r="CDI15" s="1"/>
      <c r="CDJ15" s="1"/>
      <c r="CDK15" s="1"/>
      <c r="CDL15" s="1"/>
      <c r="CDM15" s="1"/>
      <c r="CDN15" s="1"/>
      <c r="CDO15" s="1"/>
      <c r="CDP15" s="1"/>
      <c r="CDQ15" s="1"/>
      <c r="CDR15" s="1"/>
      <c r="CDS15" s="1"/>
      <c r="CDT15" s="1"/>
      <c r="CDU15" s="1"/>
      <c r="CDV15" s="1"/>
      <c r="CDW15" s="1"/>
      <c r="CDX15" s="1"/>
      <c r="CDY15" s="1"/>
      <c r="CDZ15" s="1"/>
      <c r="CEA15" s="1"/>
      <c r="CEB15" s="1"/>
      <c r="CEC15" s="1"/>
      <c r="CED15" s="1"/>
      <c r="CEE15" s="1"/>
      <c r="CEF15" s="1"/>
      <c r="CEG15" s="1"/>
      <c r="CEH15" s="1"/>
      <c r="CEI15" s="1"/>
      <c r="CEJ15" s="1"/>
      <c r="CEK15" s="1"/>
      <c r="CEL15" s="1"/>
      <c r="CEM15" s="1"/>
      <c r="CEN15" s="1"/>
      <c r="CEO15" s="1"/>
      <c r="CEP15" s="1"/>
      <c r="CEQ15" s="1"/>
      <c r="CER15" s="1"/>
      <c r="CES15" s="1"/>
      <c r="CET15" s="1"/>
      <c r="CEU15" s="1"/>
      <c r="CEV15" s="1"/>
      <c r="CEW15" s="1"/>
      <c r="CEX15" s="1"/>
      <c r="CEY15" s="1"/>
      <c r="CEZ15" s="1"/>
      <c r="CFA15" s="1"/>
      <c r="CFB15" s="1"/>
      <c r="CFC15" s="1"/>
      <c r="CFD15" s="1"/>
      <c r="CFE15" s="1"/>
      <c r="CFF15" s="1"/>
      <c r="CFG15" s="1"/>
      <c r="CFH15" s="1"/>
      <c r="CFI15" s="1"/>
      <c r="CFJ15" s="1"/>
      <c r="CFK15" s="1"/>
      <c r="CFL15" s="1"/>
      <c r="CFM15" s="1"/>
      <c r="CFN15" s="1"/>
      <c r="CFO15" s="1"/>
      <c r="CFP15" s="1"/>
      <c r="CFQ15" s="1"/>
      <c r="CFR15" s="1"/>
      <c r="CFS15" s="1"/>
      <c r="CFT15" s="1"/>
      <c r="CFU15" s="1"/>
      <c r="CFV15" s="1"/>
      <c r="CFW15" s="1"/>
      <c r="CFX15" s="1"/>
      <c r="CFY15" s="1"/>
      <c r="CFZ15" s="1"/>
      <c r="CGA15" s="1"/>
      <c r="CGB15" s="1"/>
      <c r="CGC15" s="1"/>
      <c r="CGD15" s="1"/>
      <c r="CGE15" s="1"/>
      <c r="CGF15" s="1"/>
      <c r="CGG15" s="1"/>
      <c r="CGH15" s="1"/>
      <c r="CGI15" s="1"/>
      <c r="CGJ15" s="1"/>
      <c r="CGK15" s="1"/>
      <c r="CGL15" s="1"/>
      <c r="CGM15" s="1"/>
      <c r="CGN15" s="1"/>
      <c r="CGO15" s="1"/>
      <c r="CGP15" s="1"/>
      <c r="CGQ15" s="1"/>
      <c r="CGR15" s="1"/>
      <c r="CGS15" s="1"/>
      <c r="CGT15" s="1"/>
      <c r="CGU15" s="1"/>
      <c r="CGV15" s="1"/>
      <c r="CGW15" s="1"/>
      <c r="CGX15" s="1"/>
      <c r="CGY15" s="1"/>
      <c r="CGZ15" s="1"/>
      <c r="CHA15" s="1"/>
      <c r="CHB15" s="1"/>
      <c r="CHC15" s="1"/>
      <c r="CHD15" s="1"/>
      <c r="CHE15" s="1"/>
      <c r="CHF15" s="1"/>
      <c r="CHG15" s="1"/>
      <c r="CHH15" s="1"/>
      <c r="CHI15" s="1"/>
      <c r="CHJ15" s="1"/>
      <c r="CHK15" s="1"/>
      <c r="CHL15" s="1"/>
      <c r="CHM15" s="1"/>
      <c r="CHN15" s="1"/>
      <c r="CHO15" s="1"/>
      <c r="CHP15" s="1"/>
      <c r="CHQ15" s="1"/>
      <c r="CHR15" s="1"/>
      <c r="CHS15" s="1"/>
      <c r="CHT15" s="1"/>
      <c r="CHU15" s="1"/>
      <c r="CHV15" s="1"/>
      <c r="CHW15" s="1"/>
      <c r="CHX15" s="1"/>
      <c r="CHY15" s="1"/>
      <c r="CHZ15" s="1"/>
      <c r="CIA15" s="1"/>
      <c r="CIB15" s="1"/>
      <c r="CIC15" s="1"/>
      <c r="CID15" s="1"/>
      <c r="CIE15" s="1"/>
      <c r="CIF15" s="1"/>
      <c r="CIG15" s="1"/>
      <c r="CIH15" s="1"/>
      <c r="CII15" s="1"/>
      <c r="CIJ15" s="1"/>
      <c r="CIK15" s="1"/>
      <c r="CIL15" s="1"/>
      <c r="CIM15" s="1"/>
      <c r="CIN15" s="1"/>
      <c r="CIO15" s="1"/>
      <c r="CIP15" s="1"/>
      <c r="CIQ15" s="1"/>
      <c r="CIR15" s="1"/>
      <c r="CIS15" s="1"/>
      <c r="CIT15" s="1"/>
      <c r="CIU15" s="1"/>
      <c r="CIV15" s="1"/>
      <c r="CIW15" s="1"/>
      <c r="CIX15" s="1"/>
      <c r="CIY15" s="1"/>
      <c r="CIZ15" s="1"/>
      <c r="CJA15" s="1"/>
      <c r="CJB15" s="1"/>
      <c r="CJC15" s="1"/>
      <c r="CJD15" s="1"/>
      <c r="CJE15" s="1"/>
      <c r="CJF15" s="1"/>
      <c r="CJG15" s="1"/>
      <c r="CJH15" s="1"/>
      <c r="CJI15" s="1"/>
      <c r="CJJ15" s="1"/>
      <c r="CJK15" s="1"/>
      <c r="CJL15" s="1"/>
      <c r="CJM15" s="1"/>
      <c r="CJN15" s="1"/>
      <c r="CJO15" s="1"/>
      <c r="CJP15" s="1"/>
      <c r="CJQ15" s="1"/>
      <c r="CJR15" s="1"/>
      <c r="CJS15" s="1"/>
      <c r="CJT15" s="1"/>
      <c r="CJU15" s="1"/>
      <c r="CJV15" s="1"/>
      <c r="CJW15" s="1"/>
      <c r="CJX15" s="1"/>
      <c r="CJY15" s="1"/>
      <c r="CJZ15" s="1"/>
      <c r="CKA15" s="1"/>
      <c r="CKB15" s="1"/>
      <c r="CKC15" s="1"/>
      <c r="CKD15" s="1"/>
      <c r="CKE15" s="1"/>
      <c r="CKF15" s="1"/>
      <c r="CKG15" s="1"/>
      <c r="CKH15" s="1"/>
      <c r="CKI15" s="1"/>
      <c r="CKJ15" s="1"/>
      <c r="CKK15" s="1"/>
    </row>
    <row r="16" spans="1:2325" s="268" customFormat="1" ht="61.5" customHeight="1">
      <c r="A16" s="926"/>
      <c r="B16" s="838"/>
      <c r="C16" s="843"/>
      <c r="D16" s="114" t="s">
        <v>365</v>
      </c>
      <c r="E16" s="58">
        <v>1</v>
      </c>
      <c r="F16" s="148">
        <v>43741</v>
      </c>
      <c r="G16" s="113" t="s">
        <v>364</v>
      </c>
      <c r="H16" s="65" t="s">
        <v>76</v>
      </c>
      <c r="I16" s="113"/>
      <c r="J16" s="113"/>
      <c r="K16" s="113"/>
      <c r="L16" s="113"/>
      <c r="M16" s="113"/>
      <c r="N16" s="145">
        <v>0</v>
      </c>
      <c r="O16" s="145">
        <v>5075600</v>
      </c>
      <c r="P16" s="145">
        <v>178000</v>
      </c>
      <c r="Q16" s="164">
        <f t="shared" si="0"/>
        <v>5253600</v>
      </c>
      <c r="R16" s="154"/>
      <c r="S16" s="154"/>
      <c r="T16" s="154"/>
      <c r="U16" s="154"/>
      <c r="V16" s="895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55"/>
      <c r="AH16" s="155"/>
      <c r="AI16" s="155"/>
      <c r="AJ16" s="155"/>
      <c r="AK16" s="115">
        <f t="shared" si="6"/>
        <v>0</v>
      </c>
      <c r="AL16" s="115">
        <f t="shared" si="3"/>
        <v>0</v>
      </c>
      <c r="AM16" s="115">
        <f t="shared" si="4"/>
        <v>0</v>
      </c>
      <c r="AN16" s="115">
        <f t="shared" si="5"/>
        <v>0</v>
      </c>
      <c r="AO16" s="105">
        <f t="shared" si="1"/>
        <v>0</v>
      </c>
      <c r="AP16" s="106">
        <f t="shared" si="2"/>
        <v>-5253600</v>
      </c>
      <c r="AQ16" s="362" t="s">
        <v>363</v>
      </c>
      <c r="AR16" s="11"/>
      <c r="AS16" s="11"/>
      <c r="AT16" s="11"/>
      <c r="AU16" s="11"/>
      <c r="AV16" s="1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  <c r="ALW16" s="1"/>
      <c r="ALX16" s="1"/>
      <c r="ALY16" s="1"/>
      <c r="ALZ16" s="1"/>
      <c r="AMA16" s="1"/>
      <c r="AMB16" s="1"/>
      <c r="AMC16" s="1"/>
      <c r="AMD16" s="1"/>
      <c r="AME16" s="1"/>
      <c r="AMF16" s="1"/>
      <c r="AMG16" s="1"/>
      <c r="AMH16" s="1"/>
      <c r="AMI16" s="1"/>
      <c r="AMJ16" s="1"/>
      <c r="AMK16" s="1"/>
      <c r="AML16" s="1"/>
      <c r="AMM16" s="1"/>
      <c r="AMN16" s="1"/>
      <c r="AMO16" s="1"/>
      <c r="AMP16" s="1"/>
      <c r="AMQ16" s="1"/>
      <c r="AMR16" s="1"/>
      <c r="AMS16" s="1"/>
      <c r="AMT16" s="1"/>
      <c r="AMU16" s="1"/>
      <c r="AMV16" s="1"/>
      <c r="AMW16" s="1"/>
      <c r="AMX16" s="1"/>
      <c r="AMY16" s="1"/>
      <c r="AMZ16" s="1"/>
      <c r="ANA16" s="1"/>
      <c r="ANB16" s="1"/>
      <c r="ANC16" s="1"/>
      <c r="AND16" s="1"/>
      <c r="ANE16" s="1"/>
      <c r="ANF16" s="1"/>
      <c r="ANG16" s="1"/>
      <c r="ANH16" s="1"/>
      <c r="ANI16" s="1"/>
      <c r="ANJ16" s="1"/>
      <c r="ANK16" s="1"/>
      <c r="ANL16" s="1"/>
      <c r="ANM16" s="1"/>
      <c r="ANN16" s="1"/>
      <c r="ANO16" s="1"/>
      <c r="ANP16" s="1"/>
      <c r="ANQ16" s="1"/>
      <c r="ANR16" s="1"/>
      <c r="ANS16" s="1"/>
      <c r="ANT16" s="1"/>
      <c r="ANU16" s="1"/>
      <c r="ANV16" s="1"/>
      <c r="ANW16" s="1"/>
      <c r="ANX16" s="1"/>
      <c r="ANY16" s="1"/>
      <c r="ANZ16" s="1"/>
      <c r="AOA16" s="1"/>
      <c r="AOB16" s="1"/>
      <c r="AOC16" s="1"/>
      <c r="AOD16" s="1"/>
      <c r="AOE16" s="1"/>
      <c r="AOF16" s="1"/>
      <c r="AOG16" s="1"/>
      <c r="AOH16" s="1"/>
      <c r="AOI16" s="1"/>
      <c r="AOJ16" s="1"/>
      <c r="AOK16" s="1"/>
      <c r="AOL16" s="1"/>
      <c r="AOM16" s="1"/>
      <c r="AON16" s="1"/>
      <c r="AOO16" s="1"/>
      <c r="AOP16" s="1"/>
      <c r="AOQ16" s="1"/>
      <c r="AOR16" s="1"/>
      <c r="AOS16" s="1"/>
      <c r="AOT16" s="1"/>
      <c r="AOU16" s="1"/>
      <c r="AOV16" s="1"/>
      <c r="AOW16" s="1"/>
      <c r="AOX16" s="1"/>
      <c r="AOY16" s="1"/>
      <c r="AOZ16" s="1"/>
      <c r="APA16" s="1"/>
      <c r="APB16" s="1"/>
      <c r="APC16" s="1"/>
      <c r="APD16" s="1"/>
      <c r="APE16" s="1"/>
      <c r="APF16" s="1"/>
      <c r="APG16" s="1"/>
      <c r="APH16" s="1"/>
      <c r="API16" s="1"/>
      <c r="APJ16" s="1"/>
      <c r="APK16" s="1"/>
      <c r="APL16" s="1"/>
      <c r="APM16" s="1"/>
      <c r="APN16" s="1"/>
      <c r="APO16" s="1"/>
      <c r="APP16" s="1"/>
      <c r="APQ16" s="1"/>
      <c r="APR16" s="1"/>
      <c r="APS16" s="1"/>
      <c r="APT16" s="1"/>
      <c r="APU16" s="1"/>
      <c r="APV16" s="1"/>
      <c r="APW16" s="1"/>
      <c r="APX16" s="1"/>
      <c r="APY16" s="1"/>
      <c r="APZ16" s="1"/>
      <c r="AQA16" s="1"/>
      <c r="AQB16" s="1"/>
      <c r="AQC16" s="1"/>
      <c r="AQD16" s="1"/>
      <c r="AQE16" s="1"/>
      <c r="AQF16" s="1"/>
      <c r="AQG16" s="1"/>
      <c r="AQH16" s="1"/>
      <c r="AQI16" s="1"/>
      <c r="AQJ16" s="1"/>
      <c r="AQK16" s="1"/>
      <c r="AQL16" s="1"/>
      <c r="AQM16" s="1"/>
      <c r="AQN16" s="1"/>
      <c r="AQO16" s="1"/>
      <c r="AQP16" s="1"/>
      <c r="AQQ16" s="1"/>
      <c r="AQR16" s="1"/>
      <c r="AQS16" s="1"/>
      <c r="AQT16" s="1"/>
      <c r="AQU16" s="1"/>
      <c r="AQV16" s="1"/>
      <c r="AQW16" s="1"/>
      <c r="AQX16" s="1"/>
      <c r="AQY16" s="1"/>
      <c r="AQZ16" s="1"/>
      <c r="ARA16" s="1"/>
      <c r="ARB16" s="1"/>
      <c r="ARC16" s="1"/>
      <c r="ARD16" s="1"/>
      <c r="ARE16" s="1"/>
      <c r="ARF16" s="1"/>
      <c r="ARG16" s="1"/>
      <c r="ARH16" s="1"/>
      <c r="ARI16" s="1"/>
      <c r="ARJ16" s="1"/>
      <c r="ARK16" s="1"/>
      <c r="ARL16" s="1"/>
      <c r="ARM16" s="1"/>
      <c r="ARN16" s="1"/>
      <c r="ARO16" s="1"/>
      <c r="ARP16" s="1"/>
      <c r="ARQ16" s="1"/>
      <c r="ARR16" s="1"/>
      <c r="ARS16" s="1"/>
      <c r="ART16" s="1"/>
      <c r="ARU16" s="1"/>
      <c r="ARV16" s="1"/>
      <c r="ARW16" s="1"/>
      <c r="ARX16" s="1"/>
      <c r="ARY16" s="1"/>
      <c r="ARZ16" s="1"/>
      <c r="ASA16" s="1"/>
      <c r="ASB16" s="1"/>
      <c r="ASC16" s="1"/>
      <c r="ASD16" s="1"/>
      <c r="ASE16" s="1"/>
      <c r="ASF16" s="1"/>
      <c r="ASG16" s="1"/>
      <c r="ASH16" s="1"/>
      <c r="ASI16" s="1"/>
      <c r="ASJ16" s="1"/>
      <c r="ASK16" s="1"/>
      <c r="ASL16" s="1"/>
      <c r="ASM16" s="1"/>
      <c r="ASN16" s="1"/>
      <c r="ASO16" s="1"/>
      <c r="ASP16" s="1"/>
      <c r="ASQ16" s="1"/>
      <c r="ASR16" s="1"/>
      <c r="ASS16" s="1"/>
      <c r="AST16" s="1"/>
      <c r="ASU16" s="1"/>
      <c r="ASV16" s="1"/>
      <c r="ASW16" s="1"/>
      <c r="ASX16" s="1"/>
      <c r="ASY16" s="1"/>
      <c r="ASZ16" s="1"/>
      <c r="ATA16" s="1"/>
      <c r="ATB16" s="1"/>
      <c r="ATC16" s="1"/>
      <c r="ATD16" s="1"/>
      <c r="ATE16" s="1"/>
      <c r="ATF16" s="1"/>
      <c r="ATG16" s="1"/>
      <c r="ATH16" s="1"/>
      <c r="ATI16" s="1"/>
      <c r="ATJ16" s="1"/>
      <c r="ATK16" s="1"/>
      <c r="ATL16" s="1"/>
      <c r="ATM16" s="1"/>
      <c r="ATN16" s="1"/>
      <c r="ATO16" s="1"/>
      <c r="ATP16" s="1"/>
      <c r="ATQ16" s="1"/>
      <c r="ATR16" s="1"/>
      <c r="ATS16" s="1"/>
      <c r="ATT16" s="1"/>
      <c r="ATU16" s="1"/>
      <c r="ATV16" s="1"/>
      <c r="ATW16" s="1"/>
      <c r="ATX16" s="1"/>
      <c r="ATY16" s="1"/>
      <c r="ATZ16" s="1"/>
      <c r="AUA16" s="1"/>
      <c r="AUB16" s="1"/>
      <c r="AUC16" s="1"/>
      <c r="AUD16" s="1"/>
      <c r="AUE16" s="1"/>
      <c r="AUF16" s="1"/>
      <c r="AUG16" s="1"/>
      <c r="AUH16" s="1"/>
      <c r="AUI16" s="1"/>
      <c r="AUJ16" s="1"/>
      <c r="AUK16" s="1"/>
      <c r="AUL16" s="1"/>
      <c r="AUM16" s="1"/>
      <c r="AUN16" s="1"/>
      <c r="AUO16" s="1"/>
      <c r="AUP16" s="1"/>
      <c r="AUQ16" s="1"/>
      <c r="AUR16" s="1"/>
      <c r="AUS16" s="1"/>
      <c r="AUT16" s="1"/>
      <c r="AUU16" s="1"/>
      <c r="AUV16" s="1"/>
      <c r="AUW16" s="1"/>
      <c r="AUX16" s="1"/>
      <c r="AUY16" s="1"/>
      <c r="AUZ16" s="1"/>
      <c r="AVA16" s="1"/>
      <c r="AVB16" s="1"/>
      <c r="AVC16" s="1"/>
      <c r="AVD16" s="1"/>
      <c r="AVE16" s="1"/>
      <c r="AVF16" s="1"/>
      <c r="AVG16" s="1"/>
      <c r="AVH16" s="1"/>
      <c r="AVI16" s="1"/>
      <c r="AVJ16" s="1"/>
      <c r="AVK16" s="1"/>
      <c r="AVL16" s="1"/>
      <c r="AVM16" s="1"/>
      <c r="AVN16" s="1"/>
      <c r="AVO16" s="1"/>
      <c r="AVP16" s="1"/>
      <c r="AVQ16" s="1"/>
      <c r="AVR16" s="1"/>
      <c r="AVS16" s="1"/>
      <c r="AVT16" s="1"/>
      <c r="AVU16" s="1"/>
      <c r="AVV16" s="1"/>
      <c r="AVW16" s="1"/>
      <c r="AVX16" s="1"/>
      <c r="AVY16" s="1"/>
      <c r="AVZ16" s="1"/>
      <c r="AWA16" s="1"/>
      <c r="AWB16" s="1"/>
      <c r="AWC16" s="1"/>
      <c r="AWD16" s="1"/>
      <c r="AWE16" s="1"/>
      <c r="AWF16" s="1"/>
      <c r="AWG16" s="1"/>
      <c r="AWH16" s="1"/>
      <c r="AWI16" s="1"/>
      <c r="AWJ16" s="1"/>
      <c r="AWK16" s="1"/>
      <c r="AWL16" s="1"/>
      <c r="AWM16" s="1"/>
      <c r="AWN16" s="1"/>
      <c r="AWO16" s="1"/>
      <c r="AWP16" s="1"/>
      <c r="AWQ16" s="1"/>
      <c r="AWR16" s="1"/>
      <c r="AWS16" s="1"/>
      <c r="AWT16" s="1"/>
      <c r="AWU16" s="1"/>
      <c r="AWV16" s="1"/>
      <c r="AWW16" s="1"/>
      <c r="AWX16" s="1"/>
      <c r="AWY16" s="1"/>
      <c r="AWZ16" s="1"/>
      <c r="AXA16" s="1"/>
      <c r="AXB16" s="1"/>
      <c r="AXC16" s="1"/>
      <c r="AXD16" s="1"/>
      <c r="AXE16" s="1"/>
      <c r="AXF16" s="1"/>
      <c r="AXG16" s="1"/>
      <c r="AXH16" s="1"/>
      <c r="AXI16" s="1"/>
      <c r="AXJ16" s="1"/>
      <c r="AXK16" s="1"/>
      <c r="AXL16" s="1"/>
      <c r="AXM16" s="1"/>
      <c r="AXN16" s="1"/>
      <c r="AXO16" s="1"/>
      <c r="AXP16" s="1"/>
      <c r="AXQ16" s="1"/>
      <c r="AXR16" s="1"/>
      <c r="AXS16" s="1"/>
      <c r="AXT16" s="1"/>
      <c r="AXU16" s="1"/>
      <c r="AXV16" s="1"/>
      <c r="AXW16" s="1"/>
      <c r="AXX16" s="1"/>
      <c r="AXY16" s="1"/>
      <c r="AXZ16" s="1"/>
      <c r="AYA16" s="1"/>
      <c r="AYB16" s="1"/>
      <c r="AYC16" s="1"/>
      <c r="AYD16" s="1"/>
      <c r="AYE16" s="1"/>
      <c r="AYF16" s="1"/>
      <c r="AYG16" s="1"/>
      <c r="AYH16" s="1"/>
      <c r="AYI16" s="1"/>
      <c r="AYJ16" s="1"/>
      <c r="AYK16" s="1"/>
      <c r="AYL16" s="1"/>
      <c r="AYM16" s="1"/>
      <c r="AYN16" s="1"/>
      <c r="AYO16" s="1"/>
      <c r="AYP16" s="1"/>
      <c r="AYQ16" s="1"/>
      <c r="AYR16" s="1"/>
      <c r="AYS16" s="1"/>
      <c r="AYT16" s="1"/>
      <c r="AYU16" s="1"/>
      <c r="AYV16" s="1"/>
      <c r="AYW16" s="1"/>
      <c r="AYX16" s="1"/>
      <c r="AYY16" s="1"/>
      <c r="AYZ16" s="1"/>
      <c r="AZA16" s="1"/>
      <c r="AZB16" s="1"/>
      <c r="AZC16" s="1"/>
      <c r="AZD16" s="1"/>
      <c r="AZE16" s="1"/>
      <c r="AZF16" s="1"/>
      <c r="AZG16" s="1"/>
      <c r="AZH16" s="1"/>
      <c r="AZI16" s="1"/>
      <c r="AZJ16" s="1"/>
      <c r="AZK16" s="1"/>
      <c r="AZL16" s="1"/>
      <c r="AZM16" s="1"/>
      <c r="AZN16" s="1"/>
      <c r="AZO16" s="1"/>
      <c r="AZP16" s="1"/>
      <c r="AZQ16" s="1"/>
      <c r="AZR16" s="1"/>
      <c r="AZS16" s="1"/>
      <c r="AZT16" s="1"/>
      <c r="AZU16" s="1"/>
      <c r="AZV16" s="1"/>
      <c r="AZW16" s="1"/>
      <c r="AZX16" s="1"/>
      <c r="AZY16" s="1"/>
      <c r="AZZ16" s="1"/>
      <c r="BAA16" s="1"/>
      <c r="BAB16" s="1"/>
      <c r="BAC16" s="1"/>
      <c r="BAD16" s="1"/>
      <c r="BAE16" s="1"/>
      <c r="BAF16" s="1"/>
      <c r="BAG16" s="1"/>
      <c r="BAH16" s="1"/>
      <c r="BAI16" s="1"/>
      <c r="BAJ16" s="1"/>
      <c r="BAK16" s="1"/>
      <c r="BAL16" s="1"/>
      <c r="BAM16" s="1"/>
      <c r="BAN16" s="1"/>
      <c r="BAO16" s="1"/>
      <c r="BAP16" s="1"/>
      <c r="BAQ16" s="1"/>
      <c r="BAR16" s="1"/>
      <c r="BAS16" s="1"/>
      <c r="BAT16" s="1"/>
      <c r="BAU16" s="1"/>
      <c r="BAV16" s="1"/>
      <c r="BAW16" s="1"/>
      <c r="BAX16" s="1"/>
      <c r="BAY16" s="1"/>
      <c r="BAZ16" s="1"/>
      <c r="BBA16" s="1"/>
      <c r="BBB16" s="1"/>
      <c r="BBC16" s="1"/>
      <c r="BBD16" s="1"/>
      <c r="BBE16" s="1"/>
      <c r="BBF16" s="1"/>
      <c r="BBG16" s="1"/>
      <c r="BBH16" s="1"/>
      <c r="BBI16" s="1"/>
      <c r="BBJ16" s="1"/>
      <c r="BBK16" s="1"/>
      <c r="BBL16" s="1"/>
      <c r="BBM16" s="1"/>
      <c r="BBN16" s="1"/>
      <c r="BBO16" s="1"/>
      <c r="BBP16" s="1"/>
      <c r="BBQ16" s="1"/>
      <c r="BBR16" s="1"/>
      <c r="BBS16" s="1"/>
      <c r="BBT16" s="1"/>
      <c r="BBU16" s="1"/>
      <c r="BBV16" s="1"/>
      <c r="BBW16" s="1"/>
      <c r="BBX16" s="1"/>
      <c r="BBY16" s="1"/>
      <c r="BBZ16" s="1"/>
      <c r="BCA16" s="1"/>
      <c r="BCB16" s="1"/>
      <c r="BCC16" s="1"/>
      <c r="BCD16" s="1"/>
      <c r="BCE16" s="1"/>
      <c r="BCF16" s="1"/>
      <c r="BCG16" s="1"/>
      <c r="BCH16" s="1"/>
      <c r="BCI16" s="1"/>
      <c r="BCJ16" s="1"/>
      <c r="BCK16" s="1"/>
      <c r="BCL16" s="1"/>
      <c r="BCM16" s="1"/>
      <c r="BCN16" s="1"/>
      <c r="BCO16" s="1"/>
      <c r="BCP16" s="1"/>
      <c r="BCQ16" s="1"/>
      <c r="BCR16" s="1"/>
      <c r="BCS16" s="1"/>
      <c r="BCT16" s="1"/>
      <c r="BCU16" s="1"/>
      <c r="BCV16" s="1"/>
      <c r="BCW16" s="1"/>
      <c r="BCX16" s="1"/>
      <c r="BCY16" s="1"/>
      <c r="BCZ16" s="1"/>
      <c r="BDA16" s="1"/>
      <c r="BDB16" s="1"/>
      <c r="BDC16" s="1"/>
      <c r="BDD16" s="1"/>
      <c r="BDE16" s="1"/>
      <c r="BDF16" s="1"/>
      <c r="BDG16" s="1"/>
      <c r="BDH16" s="1"/>
      <c r="BDI16" s="1"/>
      <c r="BDJ16" s="1"/>
      <c r="BDK16" s="1"/>
      <c r="BDL16" s="1"/>
      <c r="BDM16" s="1"/>
      <c r="BDN16" s="1"/>
      <c r="BDO16" s="1"/>
      <c r="BDP16" s="1"/>
      <c r="BDQ16" s="1"/>
      <c r="BDR16" s="1"/>
      <c r="BDS16" s="1"/>
      <c r="BDT16" s="1"/>
      <c r="BDU16" s="1"/>
      <c r="BDV16" s="1"/>
      <c r="BDW16" s="1"/>
      <c r="BDX16" s="1"/>
      <c r="BDY16" s="1"/>
      <c r="BDZ16" s="1"/>
      <c r="BEA16" s="1"/>
      <c r="BEB16" s="1"/>
      <c r="BEC16" s="1"/>
      <c r="BED16" s="1"/>
      <c r="BEE16" s="1"/>
      <c r="BEF16" s="1"/>
      <c r="BEG16" s="1"/>
      <c r="BEH16" s="1"/>
      <c r="BEI16" s="1"/>
      <c r="BEJ16" s="1"/>
      <c r="BEK16" s="1"/>
      <c r="BEL16" s="1"/>
      <c r="BEM16" s="1"/>
      <c r="BEN16" s="1"/>
      <c r="BEO16" s="1"/>
      <c r="BEP16" s="1"/>
      <c r="BEQ16" s="1"/>
      <c r="BER16" s="1"/>
      <c r="BES16" s="1"/>
      <c r="BET16" s="1"/>
      <c r="BEU16" s="1"/>
      <c r="BEV16" s="1"/>
      <c r="BEW16" s="1"/>
      <c r="BEX16" s="1"/>
      <c r="BEY16" s="1"/>
      <c r="BEZ16" s="1"/>
      <c r="BFA16" s="1"/>
      <c r="BFB16" s="1"/>
      <c r="BFC16" s="1"/>
      <c r="BFD16" s="1"/>
      <c r="BFE16" s="1"/>
      <c r="BFF16" s="1"/>
      <c r="BFG16" s="1"/>
      <c r="BFH16" s="1"/>
      <c r="BFI16" s="1"/>
      <c r="BFJ16" s="1"/>
      <c r="BFK16" s="1"/>
      <c r="BFL16" s="1"/>
      <c r="BFM16" s="1"/>
      <c r="BFN16" s="1"/>
      <c r="BFO16" s="1"/>
      <c r="BFP16" s="1"/>
      <c r="BFQ16" s="1"/>
      <c r="BFR16" s="1"/>
      <c r="BFS16" s="1"/>
      <c r="BFT16" s="1"/>
      <c r="BFU16" s="1"/>
      <c r="BFV16" s="1"/>
      <c r="BFW16" s="1"/>
      <c r="BFX16" s="1"/>
      <c r="BFY16" s="1"/>
      <c r="BFZ16" s="1"/>
      <c r="BGA16" s="1"/>
      <c r="BGB16" s="1"/>
      <c r="BGC16" s="1"/>
      <c r="BGD16" s="1"/>
      <c r="BGE16" s="1"/>
      <c r="BGF16" s="1"/>
      <c r="BGG16" s="1"/>
      <c r="BGH16" s="1"/>
      <c r="BGI16" s="1"/>
      <c r="BGJ16" s="1"/>
      <c r="BGK16" s="1"/>
      <c r="BGL16" s="1"/>
      <c r="BGM16" s="1"/>
      <c r="BGN16" s="1"/>
      <c r="BGO16" s="1"/>
      <c r="BGP16" s="1"/>
      <c r="BGQ16" s="1"/>
      <c r="BGR16" s="1"/>
      <c r="BGS16" s="1"/>
      <c r="BGT16" s="1"/>
      <c r="BGU16" s="1"/>
      <c r="BGV16" s="1"/>
      <c r="BGW16" s="1"/>
      <c r="BGX16" s="1"/>
      <c r="BGY16" s="1"/>
      <c r="BGZ16" s="1"/>
      <c r="BHA16" s="1"/>
      <c r="BHB16" s="1"/>
      <c r="BHC16" s="1"/>
      <c r="BHD16" s="1"/>
      <c r="BHE16" s="1"/>
      <c r="BHF16" s="1"/>
      <c r="BHG16" s="1"/>
      <c r="BHH16" s="1"/>
      <c r="BHI16" s="1"/>
      <c r="BHJ16" s="1"/>
      <c r="BHK16" s="1"/>
      <c r="BHL16" s="1"/>
      <c r="BHM16" s="1"/>
      <c r="BHN16" s="1"/>
      <c r="BHO16" s="1"/>
      <c r="BHP16" s="1"/>
      <c r="BHQ16" s="1"/>
      <c r="BHR16" s="1"/>
      <c r="BHS16" s="1"/>
      <c r="BHT16" s="1"/>
      <c r="BHU16" s="1"/>
      <c r="BHV16" s="1"/>
      <c r="BHW16" s="1"/>
      <c r="BHX16" s="1"/>
      <c r="BHY16" s="1"/>
      <c r="BHZ16" s="1"/>
      <c r="BIA16" s="1"/>
      <c r="BIB16" s="1"/>
      <c r="BIC16" s="1"/>
      <c r="BID16" s="1"/>
      <c r="BIE16" s="1"/>
      <c r="BIF16" s="1"/>
      <c r="BIG16" s="1"/>
      <c r="BIH16" s="1"/>
      <c r="BII16" s="1"/>
      <c r="BIJ16" s="1"/>
      <c r="BIK16" s="1"/>
      <c r="BIL16" s="1"/>
      <c r="BIM16" s="1"/>
      <c r="BIN16" s="1"/>
      <c r="BIO16" s="1"/>
      <c r="BIP16" s="1"/>
      <c r="BIQ16" s="1"/>
      <c r="BIR16" s="1"/>
      <c r="BIS16" s="1"/>
      <c r="BIT16" s="1"/>
      <c r="BIU16" s="1"/>
      <c r="BIV16" s="1"/>
      <c r="BIW16" s="1"/>
      <c r="BIX16" s="1"/>
      <c r="BIY16" s="1"/>
      <c r="BIZ16" s="1"/>
      <c r="BJA16" s="1"/>
      <c r="BJB16" s="1"/>
      <c r="BJC16" s="1"/>
      <c r="BJD16" s="1"/>
      <c r="BJE16" s="1"/>
      <c r="BJF16" s="1"/>
      <c r="BJG16" s="1"/>
      <c r="BJH16" s="1"/>
      <c r="BJI16" s="1"/>
      <c r="BJJ16" s="1"/>
      <c r="BJK16" s="1"/>
      <c r="BJL16" s="1"/>
      <c r="BJM16" s="1"/>
      <c r="BJN16" s="1"/>
      <c r="BJO16" s="1"/>
      <c r="BJP16" s="1"/>
      <c r="BJQ16" s="1"/>
      <c r="BJR16" s="1"/>
      <c r="BJS16" s="1"/>
      <c r="BJT16" s="1"/>
      <c r="BJU16" s="1"/>
      <c r="BJV16" s="1"/>
      <c r="BJW16" s="1"/>
      <c r="BJX16" s="1"/>
      <c r="BJY16" s="1"/>
      <c r="BJZ16" s="1"/>
      <c r="BKA16" s="1"/>
      <c r="BKB16" s="1"/>
      <c r="BKC16" s="1"/>
      <c r="BKD16" s="1"/>
      <c r="BKE16" s="1"/>
      <c r="BKF16" s="1"/>
      <c r="BKG16" s="1"/>
      <c r="BKH16" s="1"/>
      <c r="BKI16" s="1"/>
      <c r="BKJ16" s="1"/>
      <c r="BKK16" s="1"/>
      <c r="BKL16" s="1"/>
      <c r="BKM16" s="1"/>
      <c r="BKN16" s="1"/>
      <c r="BKO16" s="1"/>
      <c r="BKP16" s="1"/>
      <c r="BKQ16" s="1"/>
      <c r="BKR16" s="1"/>
      <c r="BKS16" s="1"/>
      <c r="BKT16" s="1"/>
      <c r="BKU16" s="1"/>
      <c r="BKV16" s="1"/>
      <c r="BKW16" s="1"/>
      <c r="BKX16" s="1"/>
      <c r="BKY16" s="1"/>
      <c r="BKZ16" s="1"/>
      <c r="BLA16" s="1"/>
      <c r="BLB16" s="1"/>
      <c r="BLC16" s="1"/>
      <c r="BLD16" s="1"/>
      <c r="BLE16" s="1"/>
      <c r="BLF16" s="1"/>
      <c r="BLG16" s="1"/>
      <c r="BLH16" s="1"/>
      <c r="BLI16" s="1"/>
      <c r="BLJ16" s="1"/>
      <c r="BLK16" s="1"/>
      <c r="BLL16" s="1"/>
      <c r="BLM16" s="1"/>
      <c r="BLN16" s="1"/>
      <c r="BLO16" s="1"/>
      <c r="BLP16" s="1"/>
      <c r="BLQ16" s="1"/>
      <c r="BLR16" s="1"/>
      <c r="BLS16" s="1"/>
      <c r="BLT16" s="1"/>
      <c r="BLU16" s="1"/>
      <c r="BLV16" s="1"/>
      <c r="BLW16" s="1"/>
      <c r="BLX16" s="1"/>
      <c r="BLY16" s="1"/>
      <c r="BLZ16" s="1"/>
      <c r="BMA16" s="1"/>
      <c r="BMB16" s="1"/>
      <c r="BMC16" s="1"/>
      <c r="BMD16" s="1"/>
      <c r="BME16" s="1"/>
      <c r="BMF16" s="1"/>
      <c r="BMG16" s="1"/>
      <c r="BMH16" s="1"/>
      <c r="BMI16" s="1"/>
      <c r="BMJ16" s="1"/>
      <c r="BMK16" s="1"/>
      <c r="BML16" s="1"/>
      <c r="BMM16" s="1"/>
      <c r="BMN16" s="1"/>
      <c r="BMO16" s="1"/>
      <c r="BMP16" s="1"/>
      <c r="BMQ16" s="1"/>
      <c r="BMR16" s="1"/>
      <c r="BMS16" s="1"/>
      <c r="BMT16" s="1"/>
      <c r="BMU16" s="1"/>
      <c r="BMV16" s="1"/>
      <c r="BMW16" s="1"/>
      <c r="BMX16" s="1"/>
      <c r="BMY16" s="1"/>
      <c r="BMZ16" s="1"/>
      <c r="BNA16" s="1"/>
      <c r="BNB16" s="1"/>
      <c r="BNC16" s="1"/>
      <c r="BND16" s="1"/>
      <c r="BNE16" s="1"/>
      <c r="BNF16" s="1"/>
      <c r="BNG16" s="1"/>
      <c r="BNH16" s="1"/>
      <c r="BNI16" s="1"/>
      <c r="BNJ16" s="1"/>
      <c r="BNK16" s="1"/>
      <c r="BNL16" s="1"/>
      <c r="BNM16" s="1"/>
      <c r="BNN16" s="1"/>
      <c r="BNO16" s="1"/>
      <c r="BNP16" s="1"/>
      <c r="BNQ16" s="1"/>
      <c r="BNR16" s="1"/>
      <c r="BNS16" s="1"/>
      <c r="BNT16" s="1"/>
      <c r="BNU16" s="1"/>
      <c r="BNV16" s="1"/>
      <c r="BNW16" s="1"/>
      <c r="BNX16" s="1"/>
      <c r="BNY16" s="1"/>
      <c r="BNZ16" s="1"/>
      <c r="BOA16" s="1"/>
      <c r="BOB16" s="1"/>
      <c r="BOC16" s="1"/>
      <c r="BOD16" s="1"/>
      <c r="BOE16" s="1"/>
      <c r="BOF16" s="1"/>
      <c r="BOG16" s="1"/>
      <c r="BOH16" s="1"/>
      <c r="BOI16" s="1"/>
      <c r="BOJ16" s="1"/>
      <c r="BOK16" s="1"/>
      <c r="BOL16" s="1"/>
      <c r="BOM16" s="1"/>
      <c r="BON16" s="1"/>
      <c r="BOO16" s="1"/>
      <c r="BOP16" s="1"/>
      <c r="BOQ16" s="1"/>
      <c r="BOR16" s="1"/>
      <c r="BOS16" s="1"/>
      <c r="BOT16" s="1"/>
      <c r="BOU16" s="1"/>
      <c r="BOV16" s="1"/>
      <c r="BOW16" s="1"/>
      <c r="BOX16" s="1"/>
      <c r="BOY16" s="1"/>
      <c r="BOZ16" s="1"/>
      <c r="BPA16" s="1"/>
      <c r="BPB16" s="1"/>
      <c r="BPC16" s="1"/>
      <c r="BPD16" s="1"/>
      <c r="BPE16" s="1"/>
      <c r="BPF16" s="1"/>
      <c r="BPG16" s="1"/>
      <c r="BPH16" s="1"/>
      <c r="BPI16" s="1"/>
      <c r="BPJ16" s="1"/>
      <c r="BPK16" s="1"/>
      <c r="BPL16" s="1"/>
      <c r="BPM16" s="1"/>
      <c r="BPN16" s="1"/>
      <c r="BPO16" s="1"/>
      <c r="BPP16" s="1"/>
      <c r="BPQ16" s="1"/>
      <c r="BPR16" s="1"/>
      <c r="BPS16" s="1"/>
      <c r="BPT16" s="1"/>
      <c r="BPU16" s="1"/>
      <c r="BPV16" s="1"/>
      <c r="BPW16" s="1"/>
      <c r="BPX16" s="1"/>
      <c r="BPY16" s="1"/>
      <c r="BPZ16" s="1"/>
      <c r="BQA16" s="1"/>
      <c r="BQB16" s="1"/>
      <c r="BQC16" s="1"/>
      <c r="BQD16" s="1"/>
      <c r="BQE16" s="1"/>
      <c r="BQF16" s="1"/>
      <c r="BQG16" s="1"/>
      <c r="BQH16" s="1"/>
      <c r="BQI16" s="1"/>
      <c r="BQJ16" s="1"/>
      <c r="BQK16" s="1"/>
      <c r="BQL16" s="1"/>
      <c r="BQM16" s="1"/>
      <c r="BQN16" s="1"/>
      <c r="BQO16" s="1"/>
      <c r="BQP16" s="1"/>
      <c r="BQQ16" s="1"/>
      <c r="BQR16" s="1"/>
      <c r="BQS16" s="1"/>
      <c r="BQT16" s="1"/>
      <c r="BQU16" s="1"/>
      <c r="BQV16" s="1"/>
      <c r="BQW16" s="1"/>
      <c r="BQX16" s="1"/>
      <c r="BQY16" s="1"/>
      <c r="BQZ16" s="1"/>
      <c r="BRA16" s="1"/>
      <c r="BRB16" s="1"/>
      <c r="BRC16" s="1"/>
      <c r="BRD16" s="1"/>
      <c r="BRE16" s="1"/>
      <c r="BRF16" s="1"/>
      <c r="BRG16" s="1"/>
      <c r="BRH16" s="1"/>
      <c r="BRI16" s="1"/>
      <c r="BRJ16" s="1"/>
      <c r="BRK16" s="1"/>
      <c r="BRL16" s="1"/>
      <c r="BRM16" s="1"/>
      <c r="BRN16" s="1"/>
      <c r="BRO16" s="1"/>
      <c r="BRP16" s="1"/>
      <c r="BRQ16" s="1"/>
      <c r="BRR16" s="1"/>
      <c r="BRS16" s="1"/>
      <c r="BRT16" s="1"/>
      <c r="BRU16" s="1"/>
      <c r="BRV16" s="1"/>
      <c r="BRW16" s="1"/>
      <c r="BRX16" s="1"/>
      <c r="BRY16" s="1"/>
      <c r="BRZ16" s="1"/>
      <c r="BSA16" s="1"/>
      <c r="BSB16" s="1"/>
      <c r="BSC16" s="1"/>
      <c r="BSD16" s="1"/>
      <c r="BSE16" s="1"/>
      <c r="BSF16" s="1"/>
      <c r="BSG16" s="1"/>
      <c r="BSH16" s="1"/>
      <c r="BSI16" s="1"/>
      <c r="BSJ16" s="1"/>
      <c r="BSK16" s="1"/>
      <c r="BSL16" s="1"/>
      <c r="BSM16" s="1"/>
      <c r="BSN16" s="1"/>
      <c r="BSO16" s="1"/>
      <c r="BSP16" s="1"/>
      <c r="BSQ16" s="1"/>
      <c r="BSR16" s="1"/>
      <c r="BSS16" s="1"/>
      <c r="BST16" s="1"/>
      <c r="BSU16" s="1"/>
      <c r="BSV16" s="1"/>
      <c r="BSW16" s="1"/>
      <c r="BSX16" s="1"/>
      <c r="BSY16" s="1"/>
      <c r="BSZ16" s="1"/>
      <c r="BTA16" s="1"/>
      <c r="BTB16" s="1"/>
      <c r="BTC16" s="1"/>
      <c r="BTD16" s="1"/>
      <c r="BTE16" s="1"/>
      <c r="BTF16" s="1"/>
      <c r="BTG16" s="1"/>
      <c r="BTH16" s="1"/>
      <c r="BTI16" s="1"/>
      <c r="BTJ16" s="1"/>
      <c r="BTK16" s="1"/>
      <c r="BTL16" s="1"/>
      <c r="BTM16" s="1"/>
      <c r="BTN16" s="1"/>
      <c r="BTO16" s="1"/>
      <c r="BTP16" s="1"/>
      <c r="BTQ16" s="1"/>
      <c r="BTR16" s="1"/>
      <c r="BTS16" s="1"/>
      <c r="BTT16" s="1"/>
      <c r="BTU16" s="1"/>
      <c r="BTV16" s="1"/>
      <c r="BTW16" s="1"/>
      <c r="BTX16" s="1"/>
      <c r="BTY16" s="1"/>
      <c r="BTZ16" s="1"/>
      <c r="BUA16" s="1"/>
      <c r="BUB16" s="1"/>
      <c r="BUC16" s="1"/>
      <c r="BUD16" s="1"/>
      <c r="BUE16" s="1"/>
      <c r="BUF16" s="1"/>
      <c r="BUG16" s="1"/>
      <c r="BUH16" s="1"/>
      <c r="BUI16" s="1"/>
      <c r="BUJ16" s="1"/>
      <c r="BUK16" s="1"/>
      <c r="BUL16" s="1"/>
      <c r="BUM16" s="1"/>
      <c r="BUN16" s="1"/>
      <c r="BUO16" s="1"/>
      <c r="BUP16" s="1"/>
      <c r="BUQ16" s="1"/>
      <c r="BUR16" s="1"/>
      <c r="BUS16" s="1"/>
      <c r="BUT16" s="1"/>
      <c r="BUU16" s="1"/>
      <c r="BUV16" s="1"/>
      <c r="BUW16" s="1"/>
      <c r="BUX16" s="1"/>
      <c r="BUY16" s="1"/>
      <c r="BUZ16" s="1"/>
      <c r="BVA16" s="1"/>
      <c r="BVB16" s="1"/>
      <c r="BVC16" s="1"/>
      <c r="BVD16" s="1"/>
      <c r="BVE16" s="1"/>
      <c r="BVF16" s="1"/>
      <c r="BVG16" s="1"/>
      <c r="BVH16" s="1"/>
      <c r="BVI16" s="1"/>
      <c r="BVJ16" s="1"/>
      <c r="BVK16" s="1"/>
      <c r="BVL16" s="1"/>
      <c r="BVM16" s="1"/>
      <c r="BVN16" s="1"/>
      <c r="BVO16" s="1"/>
      <c r="BVP16" s="1"/>
      <c r="BVQ16" s="1"/>
      <c r="BVR16" s="1"/>
      <c r="BVS16" s="1"/>
      <c r="BVT16" s="1"/>
      <c r="BVU16" s="1"/>
      <c r="BVV16" s="1"/>
      <c r="BVW16" s="1"/>
      <c r="BVX16" s="1"/>
      <c r="BVY16" s="1"/>
      <c r="BVZ16" s="1"/>
      <c r="BWA16" s="1"/>
      <c r="BWB16" s="1"/>
      <c r="BWC16" s="1"/>
      <c r="BWD16" s="1"/>
      <c r="BWE16" s="1"/>
      <c r="BWF16" s="1"/>
      <c r="BWG16" s="1"/>
      <c r="BWH16" s="1"/>
      <c r="BWI16" s="1"/>
      <c r="BWJ16" s="1"/>
      <c r="BWK16" s="1"/>
      <c r="BWL16" s="1"/>
      <c r="BWM16" s="1"/>
      <c r="BWN16" s="1"/>
      <c r="BWO16" s="1"/>
      <c r="BWP16" s="1"/>
      <c r="BWQ16" s="1"/>
      <c r="BWR16" s="1"/>
      <c r="BWS16" s="1"/>
      <c r="BWT16" s="1"/>
      <c r="BWU16" s="1"/>
      <c r="BWV16" s="1"/>
      <c r="BWW16" s="1"/>
      <c r="BWX16" s="1"/>
      <c r="BWY16" s="1"/>
      <c r="BWZ16" s="1"/>
      <c r="BXA16" s="1"/>
      <c r="BXB16" s="1"/>
      <c r="BXC16" s="1"/>
      <c r="BXD16" s="1"/>
      <c r="BXE16" s="1"/>
      <c r="BXF16" s="1"/>
      <c r="BXG16" s="1"/>
      <c r="BXH16" s="1"/>
      <c r="BXI16" s="1"/>
      <c r="BXJ16" s="1"/>
      <c r="BXK16" s="1"/>
      <c r="BXL16" s="1"/>
      <c r="BXM16" s="1"/>
      <c r="BXN16" s="1"/>
      <c r="BXO16" s="1"/>
      <c r="BXP16" s="1"/>
      <c r="BXQ16" s="1"/>
      <c r="BXR16" s="1"/>
      <c r="BXS16" s="1"/>
      <c r="BXT16" s="1"/>
      <c r="BXU16" s="1"/>
      <c r="BXV16" s="1"/>
      <c r="BXW16" s="1"/>
      <c r="BXX16" s="1"/>
      <c r="BXY16" s="1"/>
      <c r="BXZ16" s="1"/>
      <c r="BYA16" s="1"/>
      <c r="BYB16" s="1"/>
      <c r="BYC16" s="1"/>
      <c r="BYD16" s="1"/>
      <c r="BYE16" s="1"/>
      <c r="BYF16" s="1"/>
      <c r="BYG16" s="1"/>
      <c r="BYH16" s="1"/>
      <c r="BYI16" s="1"/>
      <c r="BYJ16" s="1"/>
      <c r="BYK16" s="1"/>
      <c r="BYL16" s="1"/>
      <c r="BYM16" s="1"/>
      <c r="BYN16" s="1"/>
      <c r="BYO16" s="1"/>
      <c r="BYP16" s="1"/>
      <c r="BYQ16" s="1"/>
      <c r="BYR16" s="1"/>
      <c r="BYS16" s="1"/>
      <c r="BYT16" s="1"/>
      <c r="BYU16" s="1"/>
      <c r="BYV16" s="1"/>
      <c r="BYW16" s="1"/>
      <c r="BYX16" s="1"/>
      <c r="BYY16" s="1"/>
      <c r="BYZ16" s="1"/>
      <c r="BZA16" s="1"/>
      <c r="BZB16" s="1"/>
      <c r="BZC16" s="1"/>
      <c r="BZD16" s="1"/>
      <c r="BZE16" s="1"/>
      <c r="BZF16" s="1"/>
      <c r="BZG16" s="1"/>
      <c r="BZH16" s="1"/>
      <c r="BZI16" s="1"/>
      <c r="BZJ16" s="1"/>
      <c r="BZK16" s="1"/>
      <c r="BZL16" s="1"/>
      <c r="BZM16" s="1"/>
      <c r="BZN16" s="1"/>
      <c r="BZO16" s="1"/>
      <c r="BZP16" s="1"/>
      <c r="BZQ16" s="1"/>
      <c r="BZR16" s="1"/>
      <c r="BZS16" s="1"/>
      <c r="BZT16" s="1"/>
      <c r="BZU16" s="1"/>
      <c r="BZV16" s="1"/>
      <c r="BZW16" s="1"/>
      <c r="BZX16" s="1"/>
      <c r="BZY16" s="1"/>
      <c r="BZZ16" s="1"/>
      <c r="CAA16" s="1"/>
      <c r="CAB16" s="1"/>
      <c r="CAC16" s="1"/>
      <c r="CAD16" s="1"/>
      <c r="CAE16" s="1"/>
      <c r="CAF16" s="1"/>
      <c r="CAG16" s="1"/>
      <c r="CAH16" s="1"/>
      <c r="CAI16" s="1"/>
      <c r="CAJ16" s="1"/>
      <c r="CAK16" s="1"/>
      <c r="CAL16" s="1"/>
      <c r="CAM16" s="1"/>
      <c r="CAN16" s="1"/>
      <c r="CAO16" s="1"/>
      <c r="CAP16" s="1"/>
      <c r="CAQ16" s="1"/>
      <c r="CAR16" s="1"/>
      <c r="CAS16" s="1"/>
      <c r="CAT16" s="1"/>
      <c r="CAU16" s="1"/>
      <c r="CAV16" s="1"/>
      <c r="CAW16" s="1"/>
      <c r="CAX16" s="1"/>
      <c r="CAY16" s="1"/>
      <c r="CAZ16" s="1"/>
      <c r="CBA16" s="1"/>
      <c r="CBB16" s="1"/>
      <c r="CBC16" s="1"/>
      <c r="CBD16" s="1"/>
      <c r="CBE16" s="1"/>
      <c r="CBF16" s="1"/>
      <c r="CBG16" s="1"/>
      <c r="CBH16" s="1"/>
      <c r="CBI16" s="1"/>
      <c r="CBJ16" s="1"/>
      <c r="CBK16" s="1"/>
      <c r="CBL16" s="1"/>
      <c r="CBM16" s="1"/>
      <c r="CBN16" s="1"/>
      <c r="CBO16" s="1"/>
      <c r="CBP16" s="1"/>
      <c r="CBQ16" s="1"/>
      <c r="CBR16" s="1"/>
      <c r="CBS16" s="1"/>
      <c r="CBT16" s="1"/>
      <c r="CBU16" s="1"/>
      <c r="CBV16" s="1"/>
      <c r="CBW16" s="1"/>
      <c r="CBX16" s="1"/>
      <c r="CBY16" s="1"/>
      <c r="CBZ16" s="1"/>
      <c r="CCA16" s="1"/>
      <c r="CCB16" s="1"/>
      <c r="CCC16" s="1"/>
      <c r="CCD16" s="1"/>
      <c r="CCE16" s="1"/>
      <c r="CCF16" s="1"/>
      <c r="CCG16" s="1"/>
      <c r="CCH16" s="1"/>
      <c r="CCI16" s="1"/>
      <c r="CCJ16" s="1"/>
      <c r="CCK16" s="1"/>
      <c r="CCL16" s="1"/>
      <c r="CCM16" s="1"/>
      <c r="CCN16" s="1"/>
      <c r="CCO16" s="1"/>
      <c r="CCP16" s="1"/>
      <c r="CCQ16" s="1"/>
      <c r="CCR16" s="1"/>
      <c r="CCS16" s="1"/>
      <c r="CCT16" s="1"/>
      <c r="CCU16" s="1"/>
      <c r="CCV16" s="1"/>
      <c r="CCW16" s="1"/>
      <c r="CCX16" s="1"/>
      <c r="CCY16" s="1"/>
      <c r="CCZ16" s="1"/>
      <c r="CDA16" s="1"/>
      <c r="CDB16" s="1"/>
      <c r="CDC16" s="1"/>
      <c r="CDD16" s="1"/>
      <c r="CDE16" s="1"/>
      <c r="CDF16" s="1"/>
      <c r="CDG16" s="1"/>
      <c r="CDH16" s="1"/>
      <c r="CDI16" s="1"/>
      <c r="CDJ16" s="1"/>
      <c r="CDK16" s="1"/>
      <c r="CDL16" s="1"/>
      <c r="CDM16" s="1"/>
      <c r="CDN16" s="1"/>
      <c r="CDO16" s="1"/>
      <c r="CDP16" s="1"/>
      <c r="CDQ16" s="1"/>
      <c r="CDR16" s="1"/>
      <c r="CDS16" s="1"/>
      <c r="CDT16" s="1"/>
      <c r="CDU16" s="1"/>
      <c r="CDV16" s="1"/>
      <c r="CDW16" s="1"/>
      <c r="CDX16" s="1"/>
      <c r="CDY16" s="1"/>
      <c r="CDZ16" s="1"/>
      <c r="CEA16" s="1"/>
      <c r="CEB16" s="1"/>
      <c r="CEC16" s="1"/>
      <c r="CED16" s="1"/>
      <c r="CEE16" s="1"/>
      <c r="CEF16" s="1"/>
      <c r="CEG16" s="1"/>
      <c r="CEH16" s="1"/>
      <c r="CEI16" s="1"/>
      <c r="CEJ16" s="1"/>
      <c r="CEK16" s="1"/>
      <c r="CEL16" s="1"/>
      <c r="CEM16" s="1"/>
      <c r="CEN16" s="1"/>
      <c r="CEO16" s="1"/>
      <c r="CEP16" s="1"/>
      <c r="CEQ16" s="1"/>
      <c r="CER16" s="1"/>
      <c r="CES16" s="1"/>
      <c r="CET16" s="1"/>
      <c r="CEU16" s="1"/>
      <c r="CEV16" s="1"/>
      <c r="CEW16" s="1"/>
      <c r="CEX16" s="1"/>
      <c r="CEY16" s="1"/>
      <c r="CEZ16" s="1"/>
      <c r="CFA16" s="1"/>
      <c r="CFB16" s="1"/>
      <c r="CFC16" s="1"/>
      <c r="CFD16" s="1"/>
      <c r="CFE16" s="1"/>
      <c r="CFF16" s="1"/>
      <c r="CFG16" s="1"/>
      <c r="CFH16" s="1"/>
      <c r="CFI16" s="1"/>
      <c r="CFJ16" s="1"/>
      <c r="CFK16" s="1"/>
      <c r="CFL16" s="1"/>
      <c r="CFM16" s="1"/>
      <c r="CFN16" s="1"/>
      <c r="CFO16" s="1"/>
      <c r="CFP16" s="1"/>
      <c r="CFQ16" s="1"/>
      <c r="CFR16" s="1"/>
      <c r="CFS16" s="1"/>
      <c r="CFT16" s="1"/>
      <c r="CFU16" s="1"/>
      <c r="CFV16" s="1"/>
      <c r="CFW16" s="1"/>
      <c r="CFX16" s="1"/>
      <c r="CFY16" s="1"/>
      <c r="CFZ16" s="1"/>
      <c r="CGA16" s="1"/>
      <c r="CGB16" s="1"/>
      <c r="CGC16" s="1"/>
      <c r="CGD16" s="1"/>
      <c r="CGE16" s="1"/>
      <c r="CGF16" s="1"/>
      <c r="CGG16" s="1"/>
      <c r="CGH16" s="1"/>
      <c r="CGI16" s="1"/>
      <c r="CGJ16" s="1"/>
      <c r="CGK16" s="1"/>
      <c r="CGL16" s="1"/>
      <c r="CGM16" s="1"/>
      <c r="CGN16" s="1"/>
      <c r="CGO16" s="1"/>
      <c r="CGP16" s="1"/>
      <c r="CGQ16" s="1"/>
      <c r="CGR16" s="1"/>
      <c r="CGS16" s="1"/>
      <c r="CGT16" s="1"/>
      <c r="CGU16" s="1"/>
      <c r="CGV16" s="1"/>
      <c r="CGW16" s="1"/>
      <c r="CGX16" s="1"/>
      <c r="CGY16" s="1"/>
      <c r="CGZ16" s="1"/>
      <c r="CHA16" s="1"/>
      <c r="CHB16" s="1"/>
      <c r="CHC16" s="1"/>
      <c r="CHD16" s="1"/>
      <c r="CHE16" s="1"/>
      <c r="CHF16" s="1"/>
      <c r="CHG16" s="1"/>
      <c r="CHH16" s="1"/>
      <c r="CHI16" s="1"/>
      <c r="CHJ16" s="1"/>
      <c r="CHK16" s="1"/>
      <c r="CHL16" s="1"/>
      <c r="CHM16" s="1"/>
      <c r="CHN16" s="1"/>
      <c r="CHO16" s="1"/>
      <c r="CHP16" s="1"/>
      <c r="CHQ16" s="1"/>
      <c r="CHR16" s="1"/>
      <c r="CHS16" s="1"/>
      <c r="CHT16" s="1"/>
      <c r="CHU16" s="1"/>
      <c r="CHV16" s="1"/>
      <c r="CHW16" s="1"/>
      <c r="CHX16" s="1"/>
      <c r="CHY16" s="1"/>
      <c r="CHZ16" s="1"/>
      <c r="CIA16" s="1"/>
      <c r="CIB16" s="1"/>
      <c r="CIC16" s="1"/>
      <c r="CID16" s="1"/>
      <c r="CIE16" s="1"/>
      <c r="CIF16" s="1"/>
      <c r="CIG16" s="1"/>
      <c r="CIH16" s="1"/>
      <c r="CII16" s="1"/>
      <c r="CIJ16" s="1"/>
      <c r="CIK16" s="1"/>
      <c r="CIL16" s="1"/>
      <c r="CIM16" s="1"/>
      <c r="CIN16" s="1"/>
      <c r="CIO16" s="1"/>
      <c r="CIP16" s="1"/>
      <c r="CIQ16" s="1"/>
      <c r="CIR16" s="1"/>
      <c r="CIS16" s="1"/>
      <c r="CIT16" s="1"/>
      <c r="CIU16" s="1"/>
      <c r="CIV16" s="1"/>
      <c r="CIW16" s="1"/>
      <c r="CIX16" s="1"/>
      <c r="CIY16" s="1"/>
      <c r="CIZ16" s="1"/>
      <c r="CJA16" s="1"/>
      <c r="CJB16" s="1"/>
      <c r="CJC16" s="1"/>
      <c r="CJD16" s="1"/>
      <c r="CJE16" s="1"/>
      <c r="CJF16" s="1"/>
      <c r="CJG16" s="1"/>
      <c r="CJH16" s="1"/>
      <c r="CJI16" s="1"/>
      <c r="CJJ16" s="1"/>
      <c r="CJK16" s="1"/>
      <c r="CJL16" s="1"/>
      <c r="CJM16" s="1"/>
      <c r="CJN16" s="1"/>
      <c r="CJO16" s="1"/>
      <c r="CJP16" s="1"/>
      <c r="CJQ16" s="1"/>
      <c r="CJR16" s="1"/>
      <c r="CJS16" s="1"/>
      <c r="CJT16" s="1"/>
      <c r="CJU16" s="1"/>
      <c r="CJV16" s="1"/>
      <c r="CJW16" s="1"/>
      <c r="CJX16" s="1"/>
      <c r="CJY16" s="1"/>
      <c r="CJZ16" s="1"/>
      <c r="CKA16" s="1"/>
      <c r="CKB16" s="1"/>
      <c r="CKC16" s="1"/>
      <c r="CKD16" s="1"/>
      <c r="CKE16" s="1"/>
      <c r="CKF16" s="1"/>
      <c r="CKG16" s="1"/>
      <c r="CKH16" s="1"/>
      <c r="CKI16" s="1"/>
      <c r="CKJ16" s="1"/>
      <c r="CKK16" s="1"/>
    </row>
    <row r="17" spans="1:2325" s="268" customFormat="1" ht="61.5" customHeight="1">
      <c r="A17" s="926"/>
      <c r="B17" s="838"/>
      <c r="C17" s="843"/>
      <c r="D17" s="114" t="s">
        <v>362</v>
      </c>
      <c r="E17" s="58">
        <v>1</v>
      </c>
      <c r="F17" s="148">
        <v>43781</v>
      </c>
      <c r="G17" s="113" t="s">
        <v>361</v>
      </c>
      <c r="H17" s="65" t="s">
        <v>76</v>
      </c>
      <c r="I17" s="58" t="s">
        <v>360</v>
      </c>
      <c r="J17" s="270"/>
      <c r="K17" s="113"/>
      <c r="L17" s="113"/>
      <c r="M17" s="113"/>
      <c r="N17" s="241">
        <v>946000</v>
      </c>
      <c r="O17" s="241">
        <v>0</v>
      </c>
      <c r="P17" s="241">
        <v>0</v>
      </c>
      <c r="Q17" s="164">
        <f t="shared" si="0"/>
        <v>946000</v>
      </c>
      <c r="R17" s="154"/>
      <c r="S17" s="154"/>
      <c r="T17" s="154"/>
      <c r="U17" s="154">
        <v>8000</v>
      </c>
      <c r="V17" s="895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55"/>
      <c r="AH17" s="155"/>
      <c r="AI17" s="155"/>
      <c r="AJ17" s="155">
        <v>7540000</v>
      </c>
      <c r="AK17" s="115">
        <f t="shared" si="6"/>
        <v>0</v>
      </c>
      <c r="AL17" s="115">
        <f t="shared" si="3"/>
        <v>0</v>
      </c>
      <c r="AM17" s="115">
        <f t="shared" si="4"/>
        <v>0</v>
      </c>
      <c r="AN17" s="115">
        <f t="shared" si="5"/>
        <v>0</v>
      </c>
      <c r="AO17" s="105">
        <f t="shared" si="1"/>
        <v>0</v>
      </c>
      <c r="AP17" s="106">
        <f t="shared" si="2"/>
        <v>-946000</v>
      </c>
      <c r="AQ17" s="362" t="s">
        <v>359</v>
      </c>
      <c r="AR17" s="11"/>
      <c r="AS17" s="11"/>
      <c r="AT17" s="11"/>
      <c r="AU17" s="11"/>
      <c r="AV17" s="1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  <c r="AGG17" s="1"/>
      <c r="AGH17" s="1"/>
      <c r="AGI17" s="1"/>
      <c r="AGJ17" s="1"/>
      <c r="AGK17" s="1"/>
      <c r="AGL17" s="1"/>
      <c r="AGM17" s="1"/>
      <c r="AGN17" s="1"/>
      <c r="AGO17" s="1"/>
      <c r="AGP17" s="1"/>
      <c r="AGQ17" s="1"/>
      <c r="AGR17" s="1"/>
      <c r="AGS17" s="1"/>
      <c r="AGT17" s="1"/>
      <c r="AGU17" s="1"/>
      <c r="AGV17" s="1"/>
      <c r="AGW17" s="1"/>
      <c r="AGX17" s="1"/>
      <c r="AGY17" s="1"/>
      <c r="AGZ17" s="1"/>
      <c r="AHA17" s="1"/>
      <c r="AHB17" s="1"/>
      <c r="AHC17" s="1"/>
      <c r="AHD17" s="1"/>
      <c r="AHE17" s="1"/>
      <c r="AHF17" s="1"/>
      <c r="AHG17" s="1"/>
      <c r="AHH17" s="1"/>
      <c r="AHI17" s="1"/>
      <c r="AHJ17" s="1"/>
      <c r="AHK17" s="1"/>
      <c r="AHL17" s="1"/>
      <c r="AHM17" s="1"/>
      <c r="AHN17" s="1"/>
      <c r="AHO17" s="1"/>
      <c r="AHP17" s="1"/>
      <c r="AHQ17" s="1"/>
      <c r="AHR17" s="1"/>
      <c r="AHS17" s="1"/>
      <c r="AHT17" s="1"/>
      <c r="AHU17" s="1"/>
      <c r="AHV17" s="1"/>
      <c r="AHW17" s="1"/>
      <c r="AHX17" s="1"/>
      <c r="AHY17" s="1"/>
      <c r="AHZ17" s="1"/>
      <c r="AIA17" s="1"/>
      <c r="AIB17" s="1"/>
      <c r="AIC17" s="1"/>
      <c r="AID17" s="1"/>
      <c r="AIE17" s="1"/>
      <c r="AIF17" s="1"/>
      <c r="AIG17" s="1"/>
      <c r="AIH17" s="1"/>
      <c r="AII17" s="1"/>
      <c r="AIJ17" s="1"/>
      <c r="AIK17" s="1"/>
      <c r="AIL17" s="1"/>
      <c r="AIM17" s="1"/>
      <c r="AIN17" s="1"/>
      <c r="AIO17" s="1"/>
      <c r="AIP17" s="1"/>
      <c r="AIQ17" s="1"/>
      <c r="AIR17" s="1"/>
      <c r="AIS17" s="1"/>
      <c r="AIT17" s="1"/>
      <c r="AIU17" s="1"/>
      <c r="AIV17" s="1"/>
      <c r="AIW17" s="1"/>
      <c r="AIX17" s="1"/>
      <c r="AIY17" s="1"/>
      <c r="AIZ17" s="1"/>
      <c r="AJA17" s="1"/>
      <c r="AJB17" s="1"/>
      <c r="AJC17" s="1"/>
      <c r="AJD17" s="1"/>
      <c r="AJE17" s="1"/>
      <c r="AJF17" s="1"/>
      <c r="AJG17" s="1"/>
      <c r="AJH17" s="1"/>
      <c r="AJI17" s="1"/>
      <c r="AJJ17" s="1"/>
      <c r="AJK17" s="1"/>
      <c r="AJL17" s="1"/>
      <c r="AJM17" s="1"/>
      <c r="AJN17" s="1"/>
      <c r="AJO17" s="1"/>
      <c r="AJP17" s="1"/>
      <c r="AJQ17" s="1"/>
      <c r="AJR17" s="1"/>
      <c r="AJS17" s="1"/>
      <c r="AJT17" s="1"/>
      <c r="AJU17" s="1"/>
      <c r="AJV17" s="1"/>
      <c r="AJW17" s="1"/>
      <c r="AJX17" s="1"/>
      <c r="AJY17" s="1"/>
      <c r="AJZ17" s="1"/>
      <c r="AKA17" s="1"/>
      <c r="AKB17" s="1"/>
      <c r="AKC17" s="1"/>
      <c r="AKD17" s="1"/>
      <c r="AKE17" s="1"/>
      <c r="AKF17" s="1"/>
      <c r="AKG17" s="1"/>
      <c r="AKH17" s="1"/>
      <c r="AKI17" s="1"/>
      <c r="AKJ17" s="1"/>
      <c r="AKK17" s="1"/>
      <c r="AKL17" s="1"/>
      <c r="AKM17" s="1"/>
      <c r="AKN17" s="1"/>
      <c r="AKO17" s="1"/>
      <c r="AKP17" s="1"/>
      <c r="AKQ17" s="1"/>
      <c r="AKR17" s="1"/>
      <c r="AKS17" s="1"/>
      <c r="AKT17" s="1"/>
      <c r="AKU17" s="1"/>
      <c r="AKV17" s="1"/>
      <c r="AKW17" s="1"/>
      <c r="AKX17" s="1"/>
      <c r="AKY17" s="1"/>
      <c r="AKZ17" s="1"/>
      <c r="ALA17" s="1"/>
      <c r="ALB17" s="1"/>
      <c r="ALC17" s="1"/>
      <c r="ALD17" s="1"/>
      <c r="ALE17" s="1"/>
      <c r="ALF17" s="1"/>
      <c r="ALG17" s="1"/>
      <c r="ALH17" s="1"/>
      <c r="ALI17" s="1"/>
      <c r="ALJ17" s="1"/>
      <c r="ALK17" s="1"/>
      <c r="ALL17" s="1"/>
      <c r="ALM17" s="1"/>
      <c r="ALN17" s="1"/>
      <c r="ALO17" s="1"/>
      <c r="ALP17" s="1"/>
      <c r="ALQ17" s="1"/>
      <c r="ALR17" s="1"/>
      <c r="ALS17" s="1"/>
      <c r="ALT17" s="1"/>
      <c r="ALU17" s="1"/>
      <c r="ALV17" s="1"/>
      <c r="ALW17" s="1"/>
      <c r="ALX17" s="1"/>
      <c r="ALY17" s="1"/>
      <c r="ALZ17" s="1"/>
      <c r="AMA17" s="1"/>
      <c r="AMB17" s="1"/>
      <c r="AMC17" s="1"/>
      <c r="AMD17" s="1"/>
      <c r="AME17" s="1"/>
      <c r="AMF17" s="1"/>
      <c r="AMG17" s="1"/>
      <c r="AMH17" s="1"/>
      <c r="AMI17" s="1"/>
      <c r="AMJ17" s="1"/>
      <c r="AMK17" s="1"/>
      <c r="AML17" s="1"/>
      <c r="AMM17" s="1"/>
      <c r="AMN17" s="1"/>
      <c r="AMO17" s="1"/>
      <c r="AMP17" s="1"/>
      <c r="AMQ17" s="1"/>
      <c r="AMR17" s="1"/>
      <c r="AMS17" s="1"/>
      <c r="AMT17" s="1"/>
      <c r="AMU17" s="1"/>
      <c r="AMV17" s="1"/>
      <c r="AMW17" s="1"/>
      <c r="AMX17" s="1"/>
      <c r="AMY17" s="1"/>
      <c r="AMZ17" s="1"/>
      <c r="ANA17" s="1"/>
      <c r="ANB17" s="1"/>
      <c r="ANC17" s="1"/>
      <c r="AND17" s="1"/>
      <c r="ANE17" s="1"/>
      <c r="ANF17" s="1"/>
      <c r="ANG17" s="1"/>
      <c r="ANH17" s="1"/>
      <c r="ANI17" s="1"/>
      <c r="ANJ17" s="1"/>
      <c r="ANK17" s="1"/>
      <c r="ANL17" s="1"/>
      <c r="ANM17" s="1"/>
      <c r="ANN17" s="1"/>
      <c r="ANO17" s="1"/>
      <c r="ANP17" s="1"/>
      <c r="ANQ17" s="1"/>
      <c r="ANR17" s="1"/>
      <c r="ANS17" s="1"/>
      <c r="ANT17" s="1"/>
      <c r="ANU17" s="1"/>
      <c r="ANV17" s="1"/>
      <c r="ANW17" s="1"/>
      <c r="ANX17" s="1"/>
      <c r="ANY17" s="1"/>
      <c r="ANZ17" s="1"/>
      <c r="AOA17" s="1"/>
      <c r="AOB17" s="1"/>
      <c r="AOC17" s="1"/>
      <c r="AOD17" s="1"/>
      <c r="AOE17" s="1"/>
      <c r="AOF17" s="1"/>
      <c r="AOG17" s="1"/>
      <c r="AOH17" s="1"/>
      <c r="AOI17" s="1"/>
      <c r="AOJ17" s="1"/>
      <c r="AOK17" s="1"/>
      <c r="AOL17" s="1"/>
      <c r="AOM17" s="1"/>
      <c r="AON17" s="1"/>
      <c r="AOO17" s="1"/>
      <c r="AOP17" s="1"/>
      <c r="AOQ17" s="1"/>
      <c r="AOR17" s="1"/>
      <c r="AOS17" s="1"/>
      <c r="AOT17" s="1"/>
      <c r="AOU17" s="1"/>
      <c r="AOV17" s="1"/>
      <c r="AOW17" s="1"/>
      <c r="AOX17" s="1"/>
      <c r="AOY17" s="1"/>
      <c r="AOZ17" s="1"/>
      <c r="APA17" s="1"/>
      <c r="APB17" s="1"/>
      <c r="APC17" s="1"/>
      <c r="APD17" s="1"/>
      <c r="APE17" s="1"/>
      <c r="APF17" s="1"/>
      <c r="APG17" s="1"/>
      <c r="APH17" s="1"/>
      <c r="API17" s="1"/>
      <c r="APJ17" s="1"/>
      <c r="APK17" s="1"/>
      <c r="APL17" s="1"/>
      <c r="APM17" s="1"/>
      <c r="APN17" s="1"/>
      <c r="APO17" s="1"/>
      <c r="APP17" s="1"/>
      <c r="APQ17" s="1"/>
      <c r="APR17" s="1"/>
      <c r="APS17" s="1"/>
      <c r="APT17" s="1"/>
      <c r="APU17" s="1"/>
      <c r="APV17" s="1"/>
      <c r="APW17" s="1"/>
      <c r="APX17" s="1"/>
      <c r="APY17" s="1"/>
      <c r="APZ17" s="1"/>
      <c r="AQA17" s="1"/>
      <c r="AQB17" s="1"/>
      <c r="AQC17" s="1"/>
      <c r="AQD17" s="1"/>
      <c r="AQE17" s="1"/>
      <c r="AQF17" s="1"/>
      <c r="AQG17" s="1"/>
      <c r="AQH17" s="1"/>
      <c r="AQI17" s="1"/>
      <c r="AQJ17" s="1"/>
      <c r="AQK17" s="1"/>
      <c r="AQL17" s="1"/>
      <c r="AQM17" s="1"/>
      <c r="AQN17" s="1"/>
      <c r="AQO17" s="1"/>
      <c r="AQP17" s="1"/>
      <c r="AQQ17" s="1"/>
      <c r="AQR17" s="1"/>
      <c r="AQS17" s="1"/>
      <c r="AQT17" s="1"/>
      <c r="AQU17" s="1"/>
      <c r="AQV17" s="1"/>
      <c r="AQW17" s="1"/>
      <c r="AQX17" s="1"/>
      <c r="AQY17" s="1"/>
      <c r="AQZ17" s="1"/>
      <c r="ARA17" s="1"/>
      <c r="ARB17" s="1"/>
      <c r="ARC17" s="1"/>
      <c r="ARD17" s="1"/>
      <c r="ARE17" s="1"/>
      <c r="ARF17" s="1"/>
      <c r="ARG17" s="1"/>
      <c r="ARH17" s="1"/>
      <c r="ARI17" s="1"/>
      <c r="ARJ17" s="1"/>
      <c r="ARK17" s="1"/>
      <c r="ARL17" s="1"/>
      <c r="ARM17" s="1"/>
      <c r="ARN17" s="1"/>
      <c r="ARO17" s="1"/>
      <c r="ARP17" s="1"/>
      <c r="ARQ17" s="1"/>
      <c r="ARR17" s="1"/>
      <c r="ARS17" s="1"/>
      <c r="ART17" s="1"/>
      <c r="ARU17" s="1"/>
      <c r="ARV17" s="1"/>
      <c r="ARW17" s="1"/>
      <c r="ARX17" s="1"/>
      <c r="ARY17" s="1"/>
      <c r="ARZ17" s="1"/>
      <c r="ASA17" s="1"/>
      <c r="ASB17" s="1"/>
      <c r="ASC17" s="1"/>
      <c r="ASD17" s="1"/>
      <c r="ASE17" s="1"/>
      <c r="ASF17" s="1"/>
      <c r="ASG17" s="1"/>
      <c r="ASH17" s="1"/>
      <c r="ASI17" s="1"/>
      <c r="ASJ17" s="1"/>
      <c r="ASK17" s="1"/>
      <c r="ASL17" s="1"/>
      <c r="ASM17" s="1"/>
      <c r="ASN17" s="1"/>
      <c r="ASO17" s="1"/>
      <c r="ASP17" s="1"/>
      <c r="ASQ17" s="1"/>
      <c r="ASR17" s="1"/>
      <c r="ASS17" s="1"/>
      <c r="AST17" s="1"/>
      <c r="ASU17" s="1"/>
      <c r="ASV17" s="1"/>
      <c r="ASW17" s="1"/>
      <c r="ASX17" s="1"/>
      <c r="ASY17" s="1"/>
      <c r="ASZ17" s="1"/>
      <c r="ATA17" s="1"/>
      <c r="ATB17" s="1"/>
      <c r="ATC17" s="1"/>
      <c r="ATD17" s="1"/>
      <c r="ATE17" s="1"/>
      <c r="ATF17" s="1"/>
      <c r="ATG17" s="1"/>
      <c r="ATH17" s="1"/>
      <c r="ATI17" s="1"/>
      <c r="ATJ17" s="1"/>
      <c r="ATK17" s="1"/>
      <c r="ATL17" s="1"/>
      <c r="ATM17" s="1"/>
      <c r="ATN17" s="1"/>
      <c r="ATO17" s="1"/>
      <c r="ATP17" s="1"/>
      <c r="ATQ17" s="1"/>
      <c r="ATR17" s="1"/>
      <c r="ATS17" s="1"/>
      <c r="ATT17" s="1"/>
      <c r="ATU17" s="1"/>
      <c r="ATV17" s="1"/>
      <c r="ATW17" s="1"/>
      <c r="ATX17" s="1"/>
      <c r="ATY17" s="1"/>
      <c r="ATZ17" s="1"/>
      <c r="AUA17" s="1"/>
      <c r="AUB17" s="1"/>
      <c r="AUC17" s="1"/>
      <c r="AUD17" s="1"/>
      <c r="AUE17" s="1"/>
      <c r="AUF17" s="1"/>
      <c r="AUG17" s="1"/>
      <c r="AUH17" s="1"/>
      <c r="AUI17" s="1"/>
      <c r="AUJ17" s="1"/>
      <c r="AUK17" s="1"/>
      <c r="AUL17" s="1"/>
      <c r="AUM17" s="1"/>
      <c r="AUN17" s="1"/>
      <c r="AUO17" s="1"/>
      <c r="AUP17" s="1"/>
      <c r="AUQ17" s="1"/>
      <c r="AUR17" s="1"/>
      <c r="AUS17" s="1"/>
      <c r="AUT17" s="1"/>
      <c r="AUU17" s="1"/>
      <c r="AUV17" s="1"/>
      <c r="AUW17" s="1"/>
      <c r="AUX17" s="1"/>
      <c r="AUY17" s="1"/>
      <c r="AUZ17" s="1"/>
      <c r="AVA17" s="1"/>
      <c r="AVB17" s="1"/>
      <c r="AVC17" s="1"/>
      <c r="AVD17" s="1"/>
      <c r="AVE17" s="1"/>
      <c r="AVF17" s="1"/>
      <c r="AVG17" s="1"/>
      <c r="AVH17" s="1"/>
      <c r="AVI17" s="1"/>
      <c r="AVJ17" s="1"/>
      <c r="AVK17" s="1"/>
      <c r="AVL17" s="1"/>
      <c r="AVM17" s="1"/>
      <c r="AVN17" s="1"/>
      <c r="AVO17" s="1"/>
      <c r="AVP17" s="1"/>
      <c r="AVQ17" s="1"/>
      <c r="AVR17" s="1"/>
      <c r="AVS17" s="1"/>
      <c r="AVT17" s="1"/>
      <c r="AVU17" s="1"/>
      <c r="AVV17" s="1"/>
      <c r="AVW17" s="1"/>
      <c r="AVX17" s="1"/>
      <c r="AVY17" s="1"/>
      <c r="AVZ17" s="1"/>
      <c r="AWA17" s="1"/>
      <c r="AWB17" s="1"/>
      <c r="AWC17" s="1"/>
      <c r="AWD17" s="1"/>
      <c r="AWE17" s="1"/>
      <c r="AWF17" s="1"/>
      <c r="AWG17" s="1"/>
      <c r="AWH17" s="1"/>
      <c r="AWI17" s="1"/>
      <c r="AWJ17" s="1"/>
      <c r="AWK17" s="1"/>
      <c r="AWL17" s="1"/>
      <c r="AWM17" s="1"/>
      <c r="AWN17" s="1"/>
      <c r="AWO17" s="1"/>
      <c r="AWP17" s="1"/>
      <c r="AWQ17" s="1"/>
      <c r="AWR17" s="1"/>
      <c r="AWS17" s="1"/>
      <c r="AWT17" s="1"/>
      <c r="AWU17" s="1"/>
      <c r="AWV17" s="1"/>
      <c r="AWW17" s="1"/>
      <c r="AWX17" s="1"/>
      <c r="AWY17" s="1"/>
      <c r="AWZ17" s="1"/>
      <c r="AXA17" s="1"/>
      <c r="AXB17" s="1"/>
      <c r="AXC17" s="1"/>
      <c r="AXD17" s="1"/>
      <c r="AXE17" s="1"/>
      <c r="AXF17" s="1"/>
      <c r="AXG17" s="1"/>
      <c r="AXH17" s="1"/>
      <c r="AXI17" s="1"/>
      <c r="AXJ17" s="1"/>
      <c r="AXK17" s="1"/>
      <c r="AXL17" s="1"/>
      <c r="AXM17" s="1"/>
      <c r="AXN17" s="1"/>
      <c r="AXO17" s="1"/>
      <c r="AXP17" s="1"/>
      <c r="AXQ17" s="1"/>
      <c r="AXR17" s="1"/>
      <c r="AXS17" s="1"/>
      <c r="AXT17" s="1"/>
      <c r="AXU17" s="1"/>
      <c r="AXV17" s="1"/>
      <c r="AXW17" s="1"/>
      <c r="AXX17" s="1"/>
      <c r="AXY17" s="1"/>
      <c r="AXZ17" s="1"/>
      <c r="AYA17" s="1"/>
      <c r="AYB17" s="1"/>
      <c r="AYC17" s="1"/>
      <c r="AYD17" s="1"/>
      <c r="AYE17" s="1"/>
      <c r="AYF17" s="1"/>
      <c r="AYG17" s="1"/>
      <c r="AYH17" s="1"/>
      <c r="AYI17" s="1"/>
      <c r="AYJ17" s="1"/>
      <c r="AYK17" s="1"/>
      <c r="AYL17" s="1"/>
      <c r="AYM17" s="1"/>
      <c r="AYN17" s="1"/>
      <c r="AYO17" s="1"/>
      <c r="AYP17" s="1"/>
      <c r="AYQ17" s="1"/>
      <c r="AYR17" s="1"/>
      <c r="AYS17" s="1"/>
      <c r="AYT17" s="1"/>
      <c r="AYU17" s="1"/>
      <c r="AYV17" s="1"/>
      <c r="AYW17" s="1"/>
      <c r="AYX17" s="1"/>
      <c r="AYY17" s="1"/>
      <c r="AYZ17" s="1"/>
      <c r="AZA17" s="1"/>
      <c r="AZB17" s="1"/>
      <c r="AZC17" s="1"/>
      <c r="AZD17" s="1"/>
      <c r="AZE17" s="1"/>
      <c r="AZF17" s="1"/>
      <c r="AZG17" s="1"/>
      <c r="AZH17" s="1"/>
      <c r="AZI17" s="1"/>
      <c r="AZJ17" s="1"/>
      <c r="AZK17" s="1"/>
      <c r="AZL17" s="1"/>
      <c r="AZM17" s="1"/>
      <c r="AZN17" s="1"/>
      <c r="AZO17" s="1"/>
      <c r="AZP17" s="1"/>
      <c r="AZQ17" s="1"/>
      <c r="AZR17" s="1"/>
      <c r="AZS17" s="1"/>
      <c r="AZT17" s="1"/>
      <c r="AZU17" s="1"/>
      <c r="AZV17" s="1"/>
      <c r="AZW17" s="1"/>
      <c r="AZX17" s="1"/>
      <c r="AZY17" s="1"/>
      <c r="AZZ17" s="1"/>
      <c r="BAA17" s="1"/>
      <c r="BAB17" s="1"/>
      <c r="BAC17" s="1"/>
      <c r="BAD17" s="1"/>
      <c r="BAE17" s="1"/>
      <c r="BAF17" s="1"/>
      <c r="BAG17" s="1"/>
      <c r="BAH17" s="1"/>
      <c r="BAI17" s="1"/>
      <c r="BAJ17" s="1"/>
      <c r="BAK17" s="1"/>
      <c r="BAL17" s="1"/>
      <c r="BAM17" s="1"/>
      <c r="BAN17" s="1"/>
      <c r="BAO17" s="1"/>
      <c r="BAP17" s="1"/>
      <c r="BAQ17" s="1"/>
      <c r="BAR17" s="1"/>
      <c r="BAS17" s="1"/>
      <c r="BAT17" s="1"/>
      <c r="BAU17" s="1"/>
      <c r="BAV17" s="1"/>
      <c r="BAW17" s="1"/>
      <c r="BAX17" s="1"/>
      <c r="BAY17" s="1"/>
      <c r="BAZ17" s="1"/>
      <c r="BBA17" s="1"/>
      <c r="BBB17" s="1"/>
      <c r="BBC17" s="1"/>
      <c r="BBD17" s="1"/>
      <c r="BBE17" s="1"/>
      <c r="BBF17" s="1"/>
      <c r="BBG17" s="1"/>
      <c r="BBH17" s="1"/>
      <c r="BBI17" s="1"/>
      <c r="BBJ17" s="1"/>
      <c r="BBK17" s="1"/>
      <c r="BBL17" s="1"/>
      <c r="BBM17" s="1"/>
      <c r="BBN17" s="1"/>
      <c r="BBO17" s="1"/>
      <c r="BBP17" s="1"/>
      <c r="BBQ17" s="1"/>
      <c r="BBR17" s="1"/>
      <c r="BBS17" s="1"/>
      <c r="BBT17" s="1"/>
      <c r="BBU17" s="1"/>
      <c r="BBV17" s="1"/>
      <c r="BBW17" s="1"/>
      <c r="BBX17" s="1"/>
      <c r="BBY17" s="1"/>
      <c r="BBZ17" s="1"/>
      <c r="BCA17" s="1"/>
      <c r="BCB17" s="1"/>
      <c r="BCC17" s="1"/>
      <c r="BCD17" s="1"/>
      <c r="BCE17" s="1"/>
      <c r="BCF17" s="1"/>
      <c r="BCG17" s="1"/>
      <c r="BCH17" s="1"/>
      <c r="BCI17" s="1"/>
      <c r="BCJ17" s="1"/>
      <c r="BCK17" s="1"/>
      <c r="BCL17" s="1"/>
      <c r="BCM17" s="1"/>
      <c r="BCN17" s="1"/>
      <c r="BCO17" s="1"/>
      <c r="BCP17" s="1"/>
      <c r="BCQ17" s="1"/>
      <c r="BCR17" s="1"/>
      <c r="BCS17" s="1"/>
      <c r="BCT17" s="1"/>
      <c r="BCU17" s="1"/>
      <c r="BCV17" s="1"/>
      <c r="BCW17" s="1"/>
      <c r="BCX17" s="1"/>
      <c r="BCY17" s="1"/>
      <c r="BCZ17" s="1"/>
      <c r="BDA17" s="1"/>
      <c r="BDB17" s="1"/>
      <c r="BDC17" s="1"/>
      <c r="BDD17" s="1"/>
      <c r="BDE17" s="1"/>
      <c r="BDF17" s="1"/>
      <c r="BDG17" s="1"/>
      <c r="BDH17" s="1"/>
      <c r="BDI17" s="1"/>
      <c r="BDJ17" s="1"/>
      <c r="BDK17" s="1"/>
      <c r="BDL17" s="1"/>
      <c r="BDM17" s="1"/>
      <c r="BDN17" s="1"/>
      <c r="BDO17" s="1"/>
      <c r="BDP17" s="1"/>
      <c r="BDQ17" s="1"/>
      <c r="BDR17" s="1"/>
      <c r="BDS17" s="1"/>
      <c r="BDT17" s="1"/>
      <c r="BDU17" s="1"/>
      <c r="BDV17" s="1"/>
      <c r="BDW17" s="1"/>
      <c r="BDX17" s="1"/>
      <c r="BDY17" s="1"/>
      <c r="BDZ17" s="1"/>
      <c r="BEA17" s="1"/>
      <c r="BEB17" s="1"/>
      <c r="BEC17" s="1"/>
      <c r="BED17" s="1"/>
      <c r="BEE17" s="1"/>
      <c r="BEF17" s="1"/>
      <c r="BEG17" s="1"/>
      <c r="BEH17" s="1"/>
      <c r="BEI17" s="1"/>
      <c r="BEJ17" s="1"/>
      <c r="BEK17" s="1"/>
      <c r="BEL17" s="1"/>
      <c r="BEM17" s="1"/>
      <c r="BEN17" s="1"/>
      <c r="BEO17" s="1"/>
      <c r="BEP17" s="1"/>
      <c r="BEQ17" s="1"/>
      <c r="BER17" s="1"/>
      <c r="BES17" s="1"/>
      <c r="BET17" s="1"/>
      <c r="BEU17" s="1"/>
      <c r="BEV17" s="1"/>
      <c r="BEW17" s="1"/>
      <c r="BEX17" s="1"/>
      <c r="BEY17" s="1"/>
      <c r="BEZ17" s="1"/>
      <c r="BFA17" s="1"/>
      <c r="BFB17" s="1"/>
      <c r="BFC17" s="1"/>
      <c r="BFD17" s="1"/>
      <c r="BFE17" s="1"/>
      <c r="BFF17" s="1"/>
      <c r="BFG17" s="1"/>
      <c r="BFH17" s="1"/>
      <c r="BFI17" s="1"/>
      <c r="BFJ17" s="1"/>
      <c r="BFK17" s="1"/>
      <c r="BFL17" s="1"/>
      <c r="BFM17" s="1"/>
      <c r="BFN17" s="1"/>
      <c r="BFO17" s="1"/>
      <c r="BFP17" s="1"/>
      <c r="BFQ17" s="1"/>
      <c r="BFR17" s="1"/>
      <c r="BFS17" s="1"/>
      <c r="BFT17" s="1"/>
      <c r="BFU17" s="1"/>
      <c r="BFV17" s="1"/>
      <c r="BFW17" s="1"/>
      <c r="BFX17" s="1"/>
      <c r="BFY17" s="1"/>
      <c r="BFZ17" s="1"/>
      <c r="BGA17" s="1"/>
      <c r="BGB17" s="1"/>
      <c r="BGC17" s="1"/>
      <c r="BGD17" s="1"/>
      <c r="BGE17" s="1"/>
      <c r="BGF17" s="1"/>
      <c r="BGG17" s="1"/>
      <c r="BGH17" s="1"/>
      <c r="BGI17" s="1"/>
      <c r="BGJ17" s="1"/>
      <c r="BGK17" s="1"/>
      <c r="BGL17" s="1"/>
      <c r="BGM17" s="1"/>
      <c r="BGN17" s="1"/>
      <c r="BGO17" s="1"/>
      <c r="BGP17" s="1"/>
      <c r="BGQ17" s="1"/>
      <c r="BGR17" s="1"/>
      <c r="BGS17" s="1"/>
      <c r="BGT17" s="1"/>
      <c r="BGU17" s="1"/>
      <c r="BGV17" s="1"/>
      <c r="BGW17" s="1"/>
      <c r="BGX17" s="1"/>
      <c r="BGY17" s="1"/>
      <c r="BGZ17" s="1"/>
      <c r="BHA17" s="1"/>
      <c r="BHB17" s="1"/>
      <c r="BHC17" s="1"/>
      <c r="BHD17" s="1"/>
      <c r="BHE17" s="1"/>
      <c r="BHF17" s="1"/>
      <c r="BHG17" s="1"/>
      <c r="BHH17" s="1"/>
      <c r="BHI17" s="1"/>
      <c r="BHJ17" s="1"/>
      <c r="BHK17" s="1"/>
      <c r="BHL17" s="1"/>
      <c r="BHM17" s="1"/>
      <c r="BHN17" s="1"/>
      <c r="BHO17" s="1"/>
      <c r="BHP17" s="1"/>
      <c r="BHQ17" s="1"/>
      <c r="BHR17" s="1"/>
      <c r="BHS17" s="1"/>
      <c r="BHT17" s="1"/>
      <c r="BHU17" s="1"/>
      <c r="BHV17" s="1"/>
      <c r="BHW17" s="1"/>
      <c r="BHX17" s="1"/>
      <c r="BHY17" s="1"/>
      <c r="BHZ17" s="1"/>
      <c r="BIA17" s="1"/>
      <c r="BIB17" s="1"/>
      <c r="BIC17" s="1"/>
      <c r="BID17" s="1"/>
      <c r="BIE17" s="1"/>
      <c r="BIF17" s="1"/>
      <c r="BIG17" s="1"/>
      <c r="BIH17" s="1"/>
      <c r="BII17" s="1"/>
      <c r="BIJ17" s="1"/>
      <c r="BIK17" s="1"/>
      <c r="BIL17" s="1"/>
      <c r="BIM17" s="1"/>
      <c r="BIN17" s="1"/>
      <c r="BIO17" s="1"/>
      <c r="BIP17" s="1"/>
      <c r="BIQ17" s="1"/>
      <c r="BIR17" s="1"/>
      <c r="BIS17" s="1"/>
      <c r="BIT17" s="1"/>
      <c r="BIU17" s="1"/>
      <c r="BIV17" s="1"/>
      <c r="BIW17" s="1"/>
      <c r="BIX17" s="1"/>
      <c r="BIY17" s="1"/>
      <c r="BIZ17" s="1"/>
      <c r="BJA17" s="1"/>
      <c r="BJB17" s="1"/>
      <c r="BJC17" s="1"/>
      <c r="BJD17" s="1"/>
      <c r="BJE17" s="1"/>
      <c r="BJF17" s="1"/>
      <c r="BJG17" s="1"/>
      <c r="BJH17" s="1"/>
      <c r="BJI17" s="1"/>
      <c r="BJJ17" s="1"/>
      <c r="BJK17" s="1"/>
      <c r="BJL17" s="1"/>
      <c r="BJM17" s="1"/>
      <c r="BJN17" s="1"/>
      <c r="BJO17" s="1"/>
      <c r="BJP17" s="1"/>
      <c r="BJQ17" s="1"/>
      <c r="BJR17" s="1"/>
      <c r="BJS17" s="1"/>
      <c r="BJT17" s="1"/>
      <c r="BJU17" s="1"/>
      <c r="BJV17" s="1"/>
      <c r="BJW17" s="1"/>
      <c r="BJX17" s="1"/>
      <c r="BJY17" s="1"/>
      <c r="BJZ17" s="1"/>
      <c r="BKA17" s="1"/>
      <c r="BKB17" s="1"/>
      <c r="BKC17" s="1"/>
      <c r="BKD17" s="1"/>
      <c r="BKE17" s="1"/>
      <c r="BKF17" s="1"/>
      <c r="BKG17" s="1"/>
      <c r="BKH17" s="1"/>
      <c r="BKI17" s="1"/>
      <c r="BKJ17" s="1"/>
      <c r="BKK17" s="1"/>
      <c r="BKL17" s="1"/>
      <c r="BKM17" s="1"/>
      <c r="BKN17" s="1"/>
      <c r="BKO17" s="1"/>
      <c r="BKP17" s="1"/>
      <c r="BKQ17" s="1"/>
      <c r="BKR17" s="1"/>
      <c r="BKS17" s="1"/>
      <c r="BKT17" s="1"/>
      <c r="BKU17" s="1"/>
      <c r="BKV17" s="1"/>
      <c r="BKW17" s="1"/>
      <c r="BKX17" s="1"/>
      <c r="BKY17" s="1"/>
      <c r="BKZ17" s="1"/>
      <c r="BLA17" s="1"/>
      <c r="BLB17" s="1"/>
      <c r="BLC17" s="1"/>
      <c r="BLD17" s="1"/>
      <c r="BLE17" s="1"/>
      <c r="BLF17" s="1"/>
      <c r="BLG17" s="1"/>
      <c r="BLH17" s="1"/>
      <c r="BLI17" s="1"/>
      <c r="BLJ17" s="1"/>
      <c r="BLK17" s="1"/>
      <c r="BLL17" s="1"/>
      <c r="BLM17" s="1"/>
      <c r="BLN17" s="1"/>
      <c r="BLO17" s="1"/>
      <c r="BLP17" s="1"/>
      <c r="BLQ17" s="1"/>
      <c r="BLR17" s="1"/>
      <c r="BLS17" s="1"/>
      <c r="BLT17" s="1"/>
      <c r="BLU17" s="1"/>
      <c r="BLV17" s="1"/>
      <c r="BLW17" s="1"/>
      <c r="BLX17" s="1"/>
      <c r="BLY17" s="1"/>
      <c r="BLZ17" s="1"/>
      <c r="BMA17" s="1"/>
      <c r="BMB17" s="1"/>
      <c r="BMC17" s="1"/>
      <c r="BMD17" s="1"/>
      <c r="BME17" s="1"/>
      <c r="BMF17" s="1"/>
      <c r="BMG17" s="1"/>
      <c r="BMH17" s="1"/>
      <c r="BMI17" s="1"/>
      <c r="BMJ17" s="1"/>
      <c r="BMK17" s="1"/>
      <c r="BML17" s="1"/>
      <c r="BMM17" s="1"/>
      <c r="BMN17" s="1"/>
      <c r="BMO17" s="1"/>
      <c r="BMP17" s="1"/>
      <c r="BMQ17" s="1"/>
      <c r="BMR17" s="1"/>
      <c r="BMS17" s="1"/>
      <c r="BMT17" s="1"/>
      <c r="BMU17" s="1"/>
      <c r="BMV17" s="1"/>
      <c r="BMW17" s="1"/>
      <c r="BMX17" s="1"/>
      <c r="BMY17" s="1"/>
      <c r="BMZ17" s="1"/>
      <c r="BNA17" s="1"/>
      <c r="BNB17" s="1"/>
      <c r="BNC17" s="1"/>
      <c r="BND17" s="1"/>
      <c r="BNE17" s="1"/>
      <c r="BNF17" s="1"/>
      <c r="BNG17" s="1"/>
      <c r="BNH17" s="1"/>
      <c r="BNI17" s="1"/>
      <c r="BNJ17" s="1"/>
      <c r="BNK17" s="1"/>
      <c r="BNL17" s="1"/>
      <c r="BNM17" s="1"/>
      <c r="BNN17" s="1"/>
      <c r="BNO17" s="1"/>
      <c r="BNP17" s="1"/>
      <c r="BNQ17" s="1"/>
      <c r="BNR17" s="1"/>
      <c r="BNS17" s="1"/>
      <c r="BNT17" s="1"/>
      <c r="BNU17" s="1"/>
      <c r="BNV17" s="1"/>
      <c r="BNW17" s="1"/>
      <c r="BNX17" s="1"/>
      <c r="BNY17" s="1"/>
      <c r="BNZ17" s="1"/>
      <c r="BOA17" s="1"/>
      <c r="BOB17" s="1"/>
      <c r="BOC17" s="1"/>
      <c r="BOD17" s="1"/>
      <c r="BOE17" s="1"/>
      <c r="BOF17" s="1"/>
      <c r="BOG17" s="1"/>
      <c r="BOH17" s="1"/>
      <c r="BOI17" s="1"/>
      <c r="BOJ17" s="1"/>
      <c r="BOK17" s="1"/>
      <c r="BOL17" s="1"/>
      <c r="BOM17" s="1"/>
      <c r="BON17" s="1"/>
      <c r="BOO17" s="1"/>
      <c r="BOP17" s="1"/>
      <c r="BOQ17" s="1"/>
      <c r="BOR17" s="1"/>
      <c r="BOS17" s="1"/>
      <c r="BOT17" s="1"/>
      <c r="BOU17" s="1"/>
      <c r="BOV17" s="1"/>
      <c r="BOW17" s="1"/>
      <c r="BOX17" s="1"/>
      <c r="BOY17" s="1"/>
      <c r="BOZ17" s="1"/>
      <c r="BPA17" s="1"/>
      <c r="BPB17" s="1"/>
      <c r="BPC17" s="1"/>
      <c r="BPD17" s="1"/>
      <c r="BPE17" s="1"/>
      <c r="BPF17" s="1"/>
      <c r="BPG17" s="1"/>
      <c r="BPH17" s="1"/>
      <c r="BPI17" s="1"/>
      <c r="BPJ17" s="1"/>
      <c r="BPK17" s="1"/>
      <c r="BPL17" s="1"/>
      <c r="BPM17" s="1"/>
      <c r="BPN17" s="1"/>
      <c r="BPO17" s="1"/>
      <c r="BPP17" s="1"/>
      <c r="BPQ17" s="1"/>
      <c r="BPR17" s="1"/>
      <c r="BPS17" s="1"/>
      <c r="BPT17" s="1"/>
      <c r="BPU17" s="1"/>
      <c r="BPV17" s="1"/>
      <c r="BPW17" s="1"/>
      <c r="BPX17" s="1"/>
      <c r="BPY17" s="1"/>
      <c r="BPZ17" s="1"/>
      <c r="BQA17" s="1"/>
      <c r="BQB17" s="1"/>
      <c r="BQC17" s="1"/>
      <c r="BQD17" s="1"/>
      <c r="BQE17" s="1"/>
      <c r="BQF17" s="1"/>
      <c r="BQG17" s="1"/>
      <c r="BQH17" s="1"/>
      <c r="BQI17" s="1"/>
      <c r="BQJ17" s="1"/>
      <c r="BQK17" s="1"/>
      <c r="BQL17" s="1"/>
      <c r="BQM17" s="1"/>
      <c r="BQN17" s="1"/>
      <c r="BQO17" s="1"/>
      <c r="BQP17" s="1"/>
      <c r="BQQ17" s="1"/>
      <c r="BQR17" s="1"/>
      <c r="BQS17" s="1"/>
      <c r="BQT17" s="1"/>
      <c r="BQU17" s="1"/>
      <c r="BQV17" s="1"/>
      <c r="BQW17" s="1"/>
      <c r="BQX17" s="1"/>
      <c r="BQY17" s="1"/>
      <c r="BQZ17" s="1"/>
      <c r="BRA17" s="1"/>
      <c r="BRB17" s="1"/>
      <c r="BRC17" s="1"/>
      <c r="BRD17" s="1"/>
      <c r="BRE17" s="1"/>
      <c r="BRF17" s="1"/>
      <c r="BRG17" s="1"/>
      <c r="BRH17" s="1"/>
      <c r="BRI17" s="1"/>
      <c r="BRJ17" s="1"/>
      <c r="BRK17" s="1"/>
      <c r="BRL17" s="1"/>
      <c r="BRM17" s="1"/>
      <c r="BRN17" s="1"/>
      <c r="BRO17" s="1"/>
      <c r="BRP17" s="1"/>
      <c r="BRQ17" s="1"/>
      <c r="BRR17" s="1"/>
      <c r="BRS17" s="1"/>
      <c r="BRT17" s="1"/>
      <c r="BRU17" s="1"/>
      <c r="BRV17" s="1"/>
      <c r="BRW17" s="1"/>
      <c r="BRX17" s="1"/>
      <c r="BRY17" s="1"/>
      <c r="BRZ17" s="1"/>
      <c r="BSA17" s="1"/>
      <c r="BSB17" s="1"/>
      <c r="BSC17" s="1"/>
      <c r="BSD17" s="1"/>
      <c r="BSE17" s="1"/>
      <c r="BSF17" s="1"/>
      <c r="BSG17" s="1"/>
      <c r="BSH17" s="1"/>
      <c r="BSI17" s="1"/>
      <c r="BSJ17" s="1"/>
      <c r="BSK17" s="1"/>
      <c r="BSL17" s="1"/>
      <c r="BSM17" s="1"/>
      <c r="BSN17" s="1"/>
      <c r="BSO17" s="1"/>
      <c r="BSP17" s="1"/>
      <c r="BSQ17" s="1"/>
      <c r="BSR17" s="1"/>
      <c r="BSS17" s="1"/>
      <c r="BST17" s="1"/>
      <c r="BSU17" s="1"/>
      <c r="BSV17" s="1"/>
      <c r="BSW17" s="1"/>
      <c r="BSX17" s="1"/>
      <c r="BSY17" s="1"/>
      <c r="BSZ17" s="1"/>
      <c r="BTA17" s="1"/>
      <c r="BTB17" s="1"/>
      <c r="BTC17" s="1"/>
      <c r="BTD17" s="1"/>
      <c r="BTE17" s="1"/>
      <c r="BTF17" s="1"/>
      <c r="BTG17" s="1"/>
      <c r="BTH17" s="1"/>
      <c r="BTI17" s="1"/>
      <c r="BTJ17" s="1"/>
      <c r="BTK17" s="1"/>
      <c r="BTL17" s="1"/>
      <c r="BTM17" s="1"/>
      <c r="BTN17" s="1"/>
      <c r="BTO17" s="1"/>
      <c r="BTP17" s="1"/>
      <c r="BTQ17" s="1"/>
      <c r="BTR17" s="1"/>
      <c r="BTS17" s="1"/>
      <c r="BTT17" s="1"/>
      <c r="BTU17" s="1"/>
      <c r="BTV17" s="1"/>
      <c r="BTW17" s="1"/>
      <c r="BTX17" s="1"/>
      <c r="BTY17" s="1"/>
      <c r="BTZ17" s="1"/>
      <c r="BUA17" s="1"/>
      <c r="BUB17" s="1"/>
      <c r="BUC17" s="1"/>
      <c r="BUD17" s="1"/>
      <c r="BUE17" s="1"/>
      <c r="BUF17" s="1"/>
      <c r="BUG17" s="1"/>
      <c r="BUH17" s="1"/>
      <c r="BUI17" s="1"/>
      <c r="BUJ17" s="1"/>
      <c r="BUK17" s="1"/>
      <c r="BUL17" s="1"/>
      <c r="BUM17" s="1"/>
      <c r="BUN17" s="1"/>
      <c r="BUO17" s="1"/>
      <c r="BUP17" s="1"/>
      <c r="BUQ17" s="1"/>
      <c r="BUR17" s="1"/>
      <c r="BUS17" s="1"/>
      <c r="BUT17" s="1"/>
      <c r="BUU17" s="1"/>
      <c r="BUV17" s="1"/>
      <c r="BUW17" s="1"/>
      <c r="BUX17" s="1"/>
      <c r="BUY17" s="1"/>
      <c r="BUZ17" s="1"/>
      <c r="BVA17" s="1"/>
      <c r="BVB17" s="1"/>
      <c r="BVC17" s="1"/>
      <c r="BVD17" s="1"/>
      <c r="BVE17" s="1"/>
      <c r="BVF17" s="1"/>
      <c r="BVG17" s="1"/>
      <c r="BVH17" s="1"/>
      <c r="BVI17" s="1"/>
      <c r="BVJ17" s="1"/>
      <c r="BVK17" s="1"/>
      <c r="BVL17" s="1"/>
      <c r="BVM17" s="1"/>
      <c r="BVN17" s="1"/>
      <c r="BVO17" s="1"/>
      <c r="BVP17" s="1"/>
      <c r="BVQ17" s="1"/>
      <c r="BVR17" s="1"/>
      <c r="BVS17" s="1"/>
      <c r="BVT17" s="1"/>
      <c r="BVU17" s="1"/>
      <c r="BVV17" s="1"/>
      <c r="BVW17" s="1"/>
      <c r="BVX17" s="1"/>
      <c r="BVY17" s="1"/>
      <c r="BVZ17" s="1"/>
      <c r="BWA17" s="1"/>
      <c r="BWB17" s="1"/>
      <c r="BWC17" s="1"/>
      <c r="BWD17" s="1"/>
      <c r="BWE17" s="1"/>
      <c r="BWF17" s="1"/>
      <c r="BWG17" s="1"/>
      <c r="BWH17" s="1"/>
      <c r="BWI17" s="1"/>
      <c r="BWJ17" s="1"/>
      <c r="BWK17" s="1"/>
      <c r="BWL17" s="1"/>
      <c r="BWM17" s="1"/>
      <c r="BWN17" s="1"/>
      <c r="BWO17" s="1"/>
      <c r="BWP17" s="1"/>
      <c r="BWQ17" s="1"/>
      <c r="BWR17" s="1"/>
      <c r="BWS17" s="1"/>
      <c r="BWT17" s="1"/>
      <c r="BWU17" s="1"/>
      <c r="BWV17" s="1"/>
      <c r="BWW17" s="1"/>
      <c r="BWX17" s="1"/>
      <c r="BWY17" s="1"/>
      <c r="BWZ17" s="1"/>
      <c r="BXA17" s="1"/>
      <c r="BXB17" s="1"/>
      <c r="BXC17" s="1"/>
      <c r="BXD17" s="1"/>
      <c r="BXE17" s="1"/>
      <c r="BXF17" s="1"/>
      <c r="BXG17" s="1"/>
      <c r="BXH17" s="1"/>
      <c r="BXI17" s="1"/>
      <c r="BXJ17" s="1"/>
      <c r="BXK17" s="1"/>
      <c r="BXL17" s="1"/>
      <c r="BXM17" s="1"/>
      <c r="BXN17" s="1"/>
      <c r="BXO17" s="1"/>
      <c r="BXP17" s="1"/>
      <c r="BXQ17" s="1"/>
      <c r="BXR17" s="1"/>
      <c r="BXS17" s="1"/>
      <c r="BXT17" s="1"/>
      <c r="BXU17" s="1"/>
      <c r="BXV17" s="1"/>
      <c r="BXW17" s="1"/>
      <c r="BXX17" s="1"/>
      <c r="BXY17" s="1"/>
      <c r="BXZ17" s="1"/>
      <c r="BYA17" s="1"/>
      <c r="BYB17" s="1"/>
      <c r="BYC17" s="1"/>
      <c r="BYD17" s="1"/>
      <c r="BYE17" s="1"/>
      <c r="BYF17" s="1"/>
      <c r="BYG17" s="1"/>
      <c r="BYH17" s="1"/>
      <c r="BYI17" s="1"/>
      <c r="BYJ17" s="1"/>
      <c r="BYK17" s="1"/>
      <c r="BYL17" s="1"/>
      <c r="BYM17" s="1"/>
      <c r="BYN17" s="1"/>
      <c r="BYO17" s="1"/>
      <c r="BYP17" s="1"/>
      <c r="BYQ17" s="1"/>
      <c r="BYR17" s="1"/>
      <c r="BYS17" s="1"/>
      <c r="BYT17" s="1"/>
      <c r="BYU17" s="1"/>
      <c r="BYV17" s="1"/>
      <c r="BYW17" s="1"/>
      <c r="BYX17" s="1"/>
      <c r="BYY17" s="1"/>
      <c r="BYZ17" s="1"/>
      <c r="BZA17" s="1"/>
      <c r="BZB17" s="1"/>
      <c r="BZC17" s="1"/>
      <c r="BZD17" s="1"/>
      <c r="BZE17" s="1"/>
      <c r="BZF17" s="1"/>
      <c r="BZG17" s="1"/>
      <c r="BZH17" s="1"/>
      <c r="BZI17" s="1"/>
      <c r="BZJ17" s="1"/>
      <c r="BZK17" s="1"/>
      <c r="BZL17" s="1"/>
      <c r="BZM17" s="1"/>
      <c r="BZN17" s="1"/>
      <c r="BZO17" s="1"/>
      <c r="BZP17" s="1"/>
      <c r="BZQ17" s="1"/>
      <c r="BZR17" s="1"/>
      <c r="BZS17" s="1"/>
      <c r="BZT17" s="1"/>
      <c r="BZU17" s="1"/>
      <c r="BZV17" s="1"/>
      <c r="BZW17" s="1"/>
      <c r="BZX17" s="1"/>
      <c r="BZY17" s="1"/>
      <c r="BZZ17" s="1"/>
      <c r="CAA17" s="1"/>
      <c r="CAB17" s="1"/>
      <c r="CAC17" s="1"/>
      <c r="CAD17" s="1"/>
      <c r="CAE17" s="1"/>
      <c r="CAF17" s="1"/>
      <c r="CAG17" s="1"/>
      <c r="CAH17" s="1"/>
      <c r="CAI17" s="1"/>
      <c r="CAJ17" s="1"/>
      <c r="CAK17" s="1"/>
      <c r="CAL17" s="1"/>
      <c r="CAM17" s="1"/>
      <c r="CAN17" s="1"/>
      <c r="CAO17" s="1"/>
      <c r="CAP17" s="1"/>
      <c r="CAQ17" s="1"/>
      <c r="CAR17" s="1"/>
      <c r="CAS17" s="1"/>
      <c r="CAT17" s="1"/>
      <c r="CAU17" s="1"/>
      <c r="CAV17" s="1"/>
      <c r="CAW17" s="1"/>
      <c r="CAX17" s="1"/>
      <c r="CAY17" s="1"/>
      <c r="CAZ17" s="1"/>
      <c r="CBA17" s="1"/>
      <c r="CBB17" s="1"/>
      <c r="CBC17" s="1"/>
      <c r="CBD17" s="1"/>
      <c r="CBE17" s="1"/>
      <c r="CBF17" s="1"/>
      <c r="CBG17" s="1"/>
      <c r="CBH17" s="1"/>
      <c r="CBI17" s="1"/>
      <c r="CBJ17" s="1"/>
      <c r="CBK17" s="1"/>
      <c r="CBL17" s="1"/>
      <c r="CBM17" s="1"/>
      <c r="CBN17" s="1"/>
      <c r="CBO17" s="1"/>
      <c r="CBP17" s="1"/>
      <c r="CBQ17" s="1"/>
      <c r="CBR17" s="1"/>
      <c r="CBS17" s="1"/>
      <c r="CBT17" s="1"/>
      <c r="CBU17" s="1"/>
      <c r="CBV17" s="1"/>
      <c r="CBW17" s="1"/>
      <c r="CBX17" s="1"/>
      <c r="CBY17" s="1"/>
      <c r="CBZ17" s="1"/>
      <c r="CCA17" s="1"/>
      <c r="CCB17" s="1"/>
      <c r="CCC17" s="1"/>
      <c r="CCD17" s="1"/>
      <c r="CCE17" s="1"/>
      <c r="CCF17" s="1"/>
      <c r="CCG17" s="1"/>
      <c r="CCH17" s="1"/>
      <c r="CCI17" s="1"/>
      <c r="CCJ17" s="1"/>
      <c r="CCK17" s="1"/>
      <c r="CCL17" s="1"/>
      <c r="CCM17" s="1"/>
      <c r="CCN17" s="1"/>
      <c r="CCO17" s="1"/>
      <c r="CCP17" s="1"/>
      <c r="CCQ17" s="1"/>
      <c r="CCR17" s="1"/>
      <c r="CCS17" s="1"/>
      <c r="CCT17" s="1"/>
      <c r="CCU17" s="1"/>
      <c r="CCV17" s="1"/>
      <c r="CCW17" s="1"/>
      <c r="CCX17" s="1"/>
      <c r="CCY17" s="1"/>
      <c r="CCZ17" s="1"/>
      <c r="CDA17" s="1"/>
      <c r="CDB17" s="1"/>
      <c r="CDC17" s="1"/>
      <c r="CDD17" s="1"/>
      <c r="CDE17" s="1"/>
      <c r="CDF17" s="1"/>
      <c r="CDG17" s="1"/>
      <c r="CDH17" s="1"/>
      <c r="CDI17" s="1"/>
      <c r="CDJ17" s="1"/>
      <c r="CDK17" s="1"/>
      <c r="CDL17" s="1"/>
      <c r="CDM17" s="1"/>
      <c r="CDN17" s="1"/>
      <c r="CDO17" s="1"/>
      <c r="CDP17" s="1"/>
      <c r="CDQ17" s="1"/>
      <c r="CDR17" s="1"/>
      <c r="CDS17" s="1"/>
      <c r="CDT17" s="1"/>
      <c r="CDU17" s="1"/>
      <c r="CDV17" s="1"/>
      <c r="CDW17" s="1"/>
      <c r="CDX17" s="1"/>
      <c r="CDY17" s="1"/>
      <c r="CDZ17" s="1"/>
      <c r="CEA17" s="1"/>
      <c r="CEB17" s="1"/>
      <c r="CEC17" s="1"/>
      <c r="CED17" s="1"/>
      <c r="CEE17" s="1"/>
      <c r="CEF17" s="1"/>
      <c r="CEG17" s="1"/>
      <c r="CEH17" s="1"/>
      <c r="CEI17" s="1"/>
      <c r="CEJ17" s="1"/>
      <c r="CEK17" s="1"/>
      <c r="CEL17" s="1"/>
      <c r="CEM17" s="1"/>
      <c r="CEN17" s="1"/>
      <c r="CEO17" s="1"/>
      <c r="CEP17" s="1"/>
      <c r="CEQ17" s="1"/>
      <c r="CER17" s="1"/>
      <c r="CES17" s="1"/>
      <c r="CET17" s="1"/>
      <c r="CEU17" s="1"/>
      <c r="CEV17" s="1"/>
      <c r="CEW17" s="1"/>
      <c r="CEX17" s="1"/>
      <c r="CEY17" s="1"/>
      <c r="CEZ17" s="1"/>
      <c r="CFA17" s="1"/>
      <c r="CFB17" s="1"/>
      <c r="CFC17" s="1"/>
      <c r="CFD17" s="1"/>
      <c r="CFE17" s="1"/>
      <c r="CFF17" s="1"/>
      <c r="CFG17" s="1"/>
      <c r="CFH17" s="1"/>
      <c r="CFI17" s="1"/>
      <c r="CFJ17" s="1"/>
      <c r="CFK17" s="1"/>
      <c r="CFL17" s="1"/>
      <c r="CFM17" s="1"/>
      <c r="CFN17" s="1"/>
      <c r="CFO17" s="1"/>
      <c r="CFP17" s="1"/>
      <c r="CFQ17" s="1"/>
      <c r="CFR17" s="1"/>
      <c r="CFS17" s="1"/>
      <c r="CFT17" s="1"/>
      <c r="CFU17" s="1"/>
      <c r="CFV17" s="1"/>
      <c r="CFW17" s="1"/>
      <c r="CFX17" s="1"/>
      <c r="CFY17" s="1"/>
      <c r="CFZ17" s="1"/>
      <c r="CGA17" s="1"/>
      <c r="CGB17" s="1"/>
      <c r="CGC17" s="1"/>
      <c r="CGD17" s="1"/>
      <c r="CGE17" s="1"/>
      <c r="CGF17" s="1"/>
      <c r="CGG17" s="1"/>
      <c r="CGH17" s="1"/>
      <c r="CGI17" s="1"/>
      <c r="CGJ17" s="1"/>
      <c r="CGK17" s="1"/>
      <c r="CGL17" s="1"/>
      <c r="CGM17" s="1"/>
      <c r="CGN17" s="1"/>
      <c r="CGO17" s="1"/>
      <c r="CGP17" s="1"/>
      <c r="CGQ17" s="1"/>
      <c r="CGR17" s="1"/>
      <c r="CGS17" s="1"/>
      <c r="CGT17" s="1"/>
      <c r="CGU17" s="1"/>
      <c r="CGV17" s="1"/>
      <c r="CGW17" s="1"/>
      <c r="CGX17" s="1"/>
      <c r="CGY17" s="1"/>
      <c r="CGZ17" s="1"/>
      <c r="CHA17" s="1"/>
      <c r="CHB17" s="1"/>
      <c r="CHC17" s="1"/>
      <c r="CHD17" s="1"/>
      <c r="CHE17" s="1"/>
      <c r="CHF17" s="1"/>
      <c r="CHG17" s="1"/>
      <c r="CHH17" s="1"/>
      <c r="CHI17" s="1"/>
      <c r="CHJ17" s="1"/>
      <c r="CHK17" s="1"/>
      <c r="CHL17" s="1"/>
      <c r="CHM17" s="1"/>
      <c r="CHN17" s="1"/>
      <c r="CHO17" s="1"/>
      <c r="CHP17" s="1"/>
      <c r="CHQ17" s="1"/>
      <c r="CHR17" s="1"/>
      <c r="CHS17" s="1"/>
      <c r="CHT17" s="1"/>
      <c r="CHU17" s="1"/>
      <c r="CHV17" s="1"/>
      <c r="CHW17" s="1"/>
      <c r="CHX17" s="1"/>
      <c r="CHY17" s="1"/>
      <c r="CHZ17" s="1"/>
      <c r="CIA17" s="1"/>
      <c r="CIB17" s="1"/>
      <c r="CIC17" s="1"/>
      <c r="CID17" s="1"/>
      <c r="CIE17" s="1"/>
      <c r="CIF17" s="1"/>
      <c r="CIG17" s="1"/>
      <c r="CIH17" s="1"/>
      <c r="CII17" s="1"/>
      <c r="CIJ17" s="1"/>
      <c r="CIK17" s="1"/>
      <c r="CIL17" s="1"/>
      <c r="CIM17" s="1"/>
      <c r="CIN17" s="1"/>
      <c r="CIO17" s="1"/>
      <c r="CIP17" s="1"/>
      <c r="CIQ17" s="1"/>
      <c r="CIR17" s="1"/>
      <c r="CIS17" s="1"/>
      <c r="CIT17" s="1"/>
      <c r="CIU17" s="1"/>
      <c r="CIV17" s="1"/>
      <c r="CIW17" s="1"/>
      <c r="CIX17" s="1"/>
      <c r="CIY17" s="1"/>
      <c r="CIZ17" s="1"/>
      <c r="CJA17" s="1"/>
      <c r="CJB17" s="1"/>
      <c r="CJC17" s="1"/>
      <c r="CJD17" s="1"/>
      <c r="CJE17" s="1"/>
      <c r="CJF17" s="1"/>
      <c r="CJG17" s="1"/>
      <c r="CJH17" s="1"/>
      <c r="CJI17" s="1"/>
      <c r="CJJ17" s="1"/>
      <c r="CJK17" s="1"/>
      <c r="CJL17" s="1"/>
      <c r="CJM17" s="1"/>
      <c r="CJN17" s="1"/>
      <c r="CJO17" s="1"/>
      <c r="CJP17" s="1"/>
      <c r="CJQ17" s="1"/>
      <c r="CJR17" s="1"/>
      <c r="CJS17" s="1"/>
      <c r="CJT17" s="1"/>
      <c r="CJU17" s="1"/>
      <c r="CJV17" s="1"/>
      <c r="CJW17" s="1"/>
      <c r="CJX17" s="1"/>
      <c r="CJY17" s="1"/>
      <c r="CJZ17" s="1"/>
      <c r="CKA17" s="1"/>
      <c r="CKB17" s="1"/>
      <c r="CKC17" s="1"/>
      <c r="CKD17" s="1"/>
      <c r="CKE17" s="1"/>
      <c r="CKF17" s="1"/>
      <c r="CKG17" s="1"/>
      <c r="CKH17" s="1"/>
      <c r="CKI17" s="1"/>
      <c r="CKJ17" s="1"/>
      <c r="CKK17" s="1"/>
    </row>
    <row r="18" spans="1:2325" s="268" customFormat="1" ht="61.5" customHeight="1">
      <c r="A18" s="926"/>
      <c r="B18" s="838"/>
      <c r="C18" s="843"/>
      <c r="D18" s="114" t="s">
        <v>63</v>
      </c>
      <c r="E18" s="58">
        <v>1</v>
      </c>
      <c r="F18" s="148">
        <v>43781</v>
      </c>
      <c r="G18" s="113"/>
      <c r="H18" s="65" t="s">
        <v>76</v>
      </c>
      <c r="I18" s="113"/>
      <c r="J18" s="270"/>
      <c r="K18" s="113"/>
      <c r="L18" s="113"/>
      <c r="M18" s="113"/>
      <c r="N18" s="241">
        <v>0</v>
      </c>
      <c r="O18" s="241">
        <v>2253000</v>
      </c>
      <c r="P18" s="241">
        <v>426000</v>
      </c>
      <c r="Q18" s="164">
        <f t="shared" si="0"/>
        <v>2679000</v>
      </c>
      <c r="R18" s="154"/>
      <c r="S18" s="154"/>
      <c r="T18" s="154"/>
      <c r="U18" s="154">
        <v>15000</v>
      </c>
      <c r="V18" s="895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55"/>
      <c r="AH18" s="155"/>
      <c r="AI18" s="155"/>
      <c r="AJ18" s="155">
        <v>1860000</v>
      </c>
      <c r="AK18" s="115">
        <f t="shared" si="6"/>
        <v>0</v>
      </c>
      <c r="AL18" s="115">
        <f t="shared" si="3"/>
        <v>0</v>
      </c>
      <c r="AM18" s="115">
        <f t="shared" si="4"/>
        <v>0</v>
      </c>
      <c r="AN18" s="115">
        <f t="shared" si="5"/>
        <v>0</v>
      </c>
      <c r="AO18" s="105">
        <f t="shared" si="1"/>
        <v>0</v>
      </c>
      <c r="AP18" s="106">
        <f t="shared" si="2"/>
        <v>-2679000</v>
      </c>
      <c r="AQ18" s="362" t="s">
        <v>358</v>
      </c>
      <c r="AR18" s="11"/>
      <c r="AS18" s="11"/>
      <c r="AT18" s="11"/>
      <c r="AU18" s="11"/>
      <c r="AV18" s="1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  <c r="AGG18" s="1"/>
      <c r="AGH18" s="1"/>
      <c r="AGI18" s="1"/>
      <c r="AGJ18" s="1"/>
      <c r="AGK18" s="1"/>
      <c r="AGL18" s="1"/>
      <c r="AGM18" s="1"/>
      <c r="AGN18" s="1"/>
      <c r="AGO18" s="1"/>
      <c r="AGP18" s="1"/>
      <c r="AGQ18" s="1"/>
      <c r="AGR18" s="1"/>
      <c r="AGS18" s="1"/>
      <c r="AGT18" s="1"/>
      <c r="AGU18" s="1"/>
      <c r="AGV18" s="1"/>
      <c r="AGW18" s="1"/>
      <c r="AGX18" s="1"/>
      <c r="AGY18" s="1"/>
      <c r="AGZ18" s="1"/>
      <c r="AHA18" s="1"/>
      <c r="AHB18" s="1"/>
      <c r="AHC18" s="1"/>
      <c r="AHD18" s="1"/>
      <c r="AHE18" s="1"/>
      <c r="AHF18" s="1"/>
      <c r="AHG18" s="1"/>
      <c r="AHH18" s="1"/>
      <c r="AHI18" s="1"/>
      <c r="AHJ18" s="1"/>
      <c r="AHK18" s="1"/>
      <c r="AHL18" s="1"/>
      <c r="AHM18" s="1"/>
      <c r="AHN18" s="1"/>
      <c r="AHO18" s="1"/>
      <c r="AHP18" s="1"/>
      <c r="AHQ18" s="1"/>
      <c r="AHR18" s="1"/>
      <c r="AHS18" s="1"/>
      <c r="AHT18" s="1"/>
      <c r="AHU18" s="1"/>
      <c r="AHV18" s="1"/>
      <c r="AHW18" s="1"/>
      <c r="AHX18" s="1"/>
      <c r="AHY18" s="1"/>
      <c r="AHZ18" s="1"/>
      <c r="AIA18" s="1"/>
      <c r="AIB18" s="1"/>
      <c r="AIC18" s="1"/>
      <c r="AID18" s="1"/>
      <c r="AIE18" s="1"/>
      <c r="AIF18" s="1"/>
      <c r="AIG18" s="1"/>
      <c r="AIH18" s="1"/>
      <c r="AII18" s="1"/>
      <c r="AIJ18" s="1"/>
      <c r="AIK18" s="1"/>
      <c r="AIL18" s="1"/>
      <c r="AIM18" s="1"/>
      <c r="AIN18" s="1"/>
      <c r="AIO18" s="1"/>
      <c r="AIP18" s="1"/>
      <c r="AIQ18" s="1"/>
      <c r="AIR18" s="1"/>
      <c r="AIS18" s="1"/>
      <c r="AIT18" s="1"/>
      <c r="AIU18" s="1"/>
      <c r="AIV18" s="1"/>
      <c r="AIW18" s="1"/>
      <c r="AIX18" s="1"/>
      <c r="AIY18" s="1"/>
      <c r="AIZ18" s="1"/>
      <c r="AJA18" s="1"/>
      <c r="AJB18" s="1"/>
      <c r="AJC18" s="1"/>
      <c r="AJD18" s="1"/>
      <c r="AJE18" s="1"/>
      <c r="AJF18" s="1"/>
      <c r="AJG18" s="1"/>
      <c r="AJH18" s="1"/>
      <c r="AJI18" s="1"/>
      <c r="AJJ18" s="1"/>
      <c r="AJK18" s="1"/>
      <c r="AJL18" s="1"/>
      <c r="AJM18" s="1"/>
      <c r="AJN18" s="1"/>
      <c r="AJO18" s="1"/>
      <c r="AJP18" s="1"/>
      <c r="AJQ18" s="1"/>
      <c r="AJR18" s="1"/>
      <c r="AJS18" s="1"/>
      <c r="AJT18" s="1"/>
      <c r="AJU18" s="1"/>
      <c r="AJV18" s="1"/>
      <c r="AJW18" s="1"/>
      <c r="AJX18" s="1"/>
      <c r="AJY18" s="1"/>
      <c r="AJZ18" s="1"/>
      <c r="AKA18" s="1"/>
      <c r="AKB18" s="1"/>
      <c r="AKC18" s="1"/>
      <c r="AKD18" s="1"/>
      <c r="AKE18" s="1"/>
      <c r="AKF18" s="1"/>
      <c r="AKG18" s="1"/>
      <c r="AKH18" s="1"/>
      <c r="AKI18" s="1"/>
      <c r="AKJ18" s="1"/>
      <c r="AKK18" s="1"/>
      <c r="AKL18" s="1"/>
      <c r="AKM18" s="1"/>
      <c r="AKN18" s="1"/>
      <c r="AKO18" s="1"/>
      <c r="AKP18" s="1"/>
      <c r="AKQ18" s="1"/>
      <c r="AKR18" s="1"/>
      <c r="AKS18" s="1"/>
      <c r="AKT18" s="1"/>
      <c r="AKU18" s="1"/>
      <c r="AKV18" s="1"/>
      <c r="AKW18" s="1"/>
      <c r="AKX18" s="1"/>
      <c r="AKY18" s="1"/>
      <c r="AKZ18" s="1"/>
      <c r="ALA18" s="1"/>
      <c r="ALB18" s="1"/>
      <c r="ALC18" s="1"/>
      <c r="ALD18" s="1"/>
      <c r="ALE18" s="1"/>
      <c r="ALF18" s="1"/>
      <c r="ALG18" s="1"/>
      <c r="ALH18" s="1"/>
      <c r="ALI18" s="1"/>
      <c r="ALJ18" s="1"/>
      <c r="ALK18" s="1"/>
      <c r="ALL18" s="1"/>
      <c r="ALM18" s="1"/>
      <c r="ALN18" s="1"/>
      <c r="ALO18" s="1"/>
      <c r="ALP18" s="1"/>
      <c r="ALQ18" s="1"/>
      <c r="ALR18" s="1"/>
      <c r="ALS18" s="1"/>
      <c r="ALT18" s="1"/>
      <c r="ALU18" s="1"/>
      <c r="ALV18" s="1"/>
      <c r="ALW18" s="1"/>
      <c r="ALX18" s="1"/>
      <c r="ALY18" s="1"/>
      <c r="ALZ18" s="1"/>
      <c r="AMA18" s="1"/>
      <c r="AMB18" s="1"/>
      <c r="AMC18" s="1"/>
      <c r="AMD18" s="1"/>
      <c r="AME18" s="1"/>
      <c r="AMF18" s="1"/>
      <c r="AMG18" s="1"/>
      <c r="AMH18" s="1"/>
      <c r="AMI18" s="1"/>
      <c r="AMJ18" s="1"/>
      <c r="AMK18" s="1"/>
      <c r="AML18" s="1"/>
      <c r="AMM18" s="1"/>
      <c r="AMN18" s="1"/>
      <c r="AMO18" s="1"/>
      <c r="AMP18" s="1"/>
      <c r="AMQ18" s="1"/>
      <c r="AMR18" s="1"/>
      <c r="AMS18" s="1"/>
      <c r="AMT18" s="1"/>
      <c r="AMU18" s="1"/>
      <c r="AMV18" s="1"/>
      <c r="AMW18" s="1"/>
      <c r="AMX18" s="1"/>
      <c r="AMY18" s="1"/>
      <c r="AMZ18" s="1"/>
      <c r="ANA18" s="1"/>
      <c r="ANB18" s="1"/>
      <c r="ANC18" s="1"/>
      <c r="AND18" s="1"/>
      <c r="ANE18" s="1"/>
      <c r="ANF18" s="1"/>
      <c r="ANG18" s="1"/>
      <c r="ANH18" s="1"/>
      <c r="ANI18" s="1"/>
      <c r="ANJ18" s="1"/>
      <c r="ANK18" s="1"/>
      <c r="ANL18" s="1"/>
      <c r="ANM18" s="1"/>
      <c r="ANN18" s="1"/>
      <c r="ANO18" s="1"/>
      <c r="ANP18" s="1"/>
      <c r="ANQ18" s="1"/>
      <c r="ANR18" s="1"/>
      <c r="ANS18" s="1"/>
      <c r="ANT18" s="1"/>
      <c r="ANU18" s="1"/>
      <c r="ANV18" s="1"/>
      <c r="ANW18" s="1"/>
      <c r="ANX18" s="1"/>
      <c r="ANY18" s="1"/>
      <c r="ANZ18" s="1"/>
      <c r="AOA18" s="1"/>
      <c r="AOB18" s="1"/>
      <c r="AOC18" s="1"/>
      <c r="AOD18" s="1"/>
      <c r="AOE18" s="1"/>
      <c r="AOF18" s="1"/>
      <c r="AOG18" s="1"/>
      <c r="AOH18" s="1"/>
      <c r="AOI18" s="1"/>
      <c r="AOJ18" s="1"/>
      <c r="AOK18" s="1"/>
      <c r="AOL18" s="1"/>
      <c r="AOM18" s="1"/>
      <c r="AON18" s="1"/>
      <c r="AOO18" s="1"/>
      <c r="AOP18" s="1"/>
      <c r="AOQ18" s="1"/>
      <c r="AOR18" s="1"/>
      <c r="AOS18" s="1"/>
      <c r="AOT18" s="1"/>
      <c r="AOU18" s="1"/>
      <c r="AOV18" s="1"/>
      <c r="AOW18" s="1"/>
      <c r="AOX18" s="1"/>
      <c r="AOY18" s="1"/>
      <c r="AOZ18" s="1"/>
      <c r="APA18" s="1"/>
      <c r="APB18" s="1"/>
      <c r="APC18" s="1"/>
      <c r="APD18" s="1"/>
      <c r="APE18" s="1"/>
      <c r="APF18" s="1"/>
      <c r="APG18" s="1"/>
      <c r="APH18" s="1"/>
      <c r="API18" s="1"/>
      <c r="APJ18" s="1"/>
      <c r="APK18" s="1"/>
      <c r="APL18" s="1"/>
      <c r="APM18" s="1"/>
      <c r="APN18" s="1"/>
      <c r="APO18" s="1"/>
      <c r="APP18" s="1"/>
      <c r="APQ18" s="1"/>
      <c r="APR18" s="1"/>
      <c r="APS18" s="1"/>
      <c r="APT18" s="1"/>
      <c r="APU18" s="1"/>
      <c r="APV18" s="1"/>
      <c r="APW18" s="1"/>
      <c r="APX18" s="1"/>
      <c r="APY18" s="1"/>
      <c r="APZ18" s="1"/>
      <c r="AQA18" s="1"/>
      <c r="AQB18" s="1"/>
      <c r="AQC18" s="1"/>
      <c r="AQD18" s="1"/>
      <c r="AQE18" s="1"/>
      <c r="AQF18" s="1"/>
      <c r="AQG18" s="1"/>
      <c r="AQH18" s="1"/>
      <c r="AQI18" s="1"/>
      <c r="AQJ18" s="1"/>
      <c r="AQK18" s="1"/>
      <c r="AQL18" s="1"/>
      <c r="AQM18" s="1"/>
      <c r="AQN18" s="1"/>
      <c r="AQO18" s="1"/>
      <c r="AQP18" s="1"/>
      <c r="AQQ18" s="1"/>
      <c r="AQR18" s="1"/>
      <c r="AQS18" s="1"/>
      <c r="AQT18" s="1"/>
      <c r="AQU18" s="1"/>
      <c r="AQV18" s="1"/>
      <c r="AQW18" s="1"/>
      <c r="AQX18" s="1"/>
      <c r="AQY18" s="1"/>
      <c r="AQZ18" s="1"/>
      <c r="ARA18" s="1"/>
      <c r="ARB18" s="1"/>
      <c r="ARC18" s="1"/>
      <c r="ARD18" s="1"/>
      <c r="ARE18" s="1"/>
      <c r="ARF18" s="1"/>
      <c r="ARG18" s="1"/>
      <c r="ARH18" s="1"/>
      <c r="ARI18" s="1"/>
      <c r="ARJ18" s="1"/>
      <c r="ARK18" s="1"/>
      <c r="ARL18" s="1"/>
      <c r="ARM18" s="1"/>
      <c r="ARN18" s="1"/>
      <c r="ARO18" s="1"/>
      <c r="ARP18" s="1"/>
      <c r="ARQ18" s="1"/>
      <c r="ARR18" s="1"/>
      <c r="ARS18" s="1"/>
      <c r="ART18" s="1"/>
      <c r="ARU18" s="1"/>
      <c r="ARV18" s="1"/>
      <c r="ARW18" s="1"/>
      <c r="ARX18" s="1"/>
      <c r="ARY18" s="1"/>
      <c r="ARZ18" s="1"/>
      <c r="ASA18" s="1"/>
      <c r="ASB18" s="1"/>
      <c r="ASC18" s="1"/>
      <c r="ASD18" s="1"/>
      <c r="ASE18" s="1"/>
      <c r="ASF18" s="1"/>
      <c r="ASG18" s="1"/>
      <c r="ASH18" s="1"/>
      <c r="ASI18" s="1"/>
      <c r="ASJ18" s="1"/>
      <c r="ASK18" s="1"/>
      <c r="ASL18" s="1"/>
      <c r="ASM18" s="1"/>
      <c r="ASN18" s="1"/>
      <c r="ASO18" s="1"/>
      <c r="ASP18" s="1"/>
      <c r="ASQ18" s="1"/>
      <c r="ASR18" s="1"/>
      <c r="ASS18" s="1"/>
      <c r="AST18" s="1"/>
      <c r="ASU18" s="1"/>
      <c r="ASV18" s="1"/>
      <c r="ASW18" s="1"/>
      <c r="ASX18" s="1"/>
      <c r="ASY18" s="1"/>
      <c r="ASZ18" s="1"/>
      <c r="ATA18" s="1"/>
      <c r="ATB18" s="1"/>
      <c r="ATC18" s="1"/>
      <c r="ATD18" s="1"/>
      <c r="ATE18" s="1"/>
      <c r="ATF18" s="1"/>
      <c r="ATG18" s="1"/>
      <c r="ATH18" s="1"/>
      <c r="ATI18" s="1"/>
      <c r="ATJ18" s="1"/>
      <c r="ATK18" s="1"/>
      <c r="ATL18" s="1"/>
      <c r="ATM18" s="1"/>
      <c r="ATN18" s="1"/>
      <c r="ATO18" s="1"/>
      <c r="ATP18" s="1"/>
      <c r="ATQ18" s="1"/>
      <c r="ATR18" s="1"/>
      <c r="ATS18" s="1"/>
      <c r="ATT18" s="1"/>
      <c r="ATU18" s="1"/>
      <c r="ATV18" s="1"/>
      <c r="ATW18" s="1"/>
      <c r="ATX18" s="1"/>
      <c r="ATY18" s="1"/>
      <c r="ATZ18" s="1"/>
      <c r="AUA18" s="1"/>
      <c r="AUB18" s="1"/>
      <c r="AUC18" s="1"/>
      <c r="AUD18" s="1"/>
      <c r="AUE18" s="1"/>
      <c r="AUF18" s="1"/>
      <c r="AUG18" s="1"/>
      <c r="AUH18" s="1"/>
      <c r="AUI18" s="1"/>
      <c r="AUJ18" s="1"/>
      <c r="AUK18" s="1"/>
      <c r="AUL18" s="1"/>
      <c r="AUM18" s="1"/>
      <c r="AUN18" s="1"/>
      <c r="AUO18" s="1"/>
      <c r="AUP18" s="1"/>
      <c r="AUQ18" s="1"/>
      <c r="AUR18" s="1"/>
      <c r="AUS18" s="1"/>
      <c r="AUT18" s="1"/>
      <c r="AUU18" s="1"/>
      <c r="AUV18" s="1"/>
      <c r="AUW18" s="1"/>
      <c r="AUX18" s="1"/>
      <c r="AUY18" s="1"/>
      <c r="AUZ18" s="1"/>
      <c r="AVA18" s="1"/>
      <c r="AVB18" s="1"/>
      <c r="AVC18" s="1"/>
      <c r="AVD18" s="1"/>
      <c r="AVE18" s="1"/>
      <c r="AVF18" s="1"/>
      <c r="AVG18" s="1"/>
      <c r="AVH18" s="1"/>
      <c r="AVI18" s="1"/>
      <c r="AVJ18" s="1"/>
      <c r="AVK18" s="1"/>
      <c r="AVL18" s="1"/>
      <c r="AVM18" s="1"/>
      <c r="AVN18" s="1"/>
      <c r="AVO18" s="1"/>
      <c r="AVP18" s="1"/>
      <c r="AVQ18" s="1"/>
      <c r="AVR18" s="1"/>
      <c r="AVS18" s="1"/>
      <c r="AVT18" s="1"/>
      <c r="AVU18" s="1"/>
      <c r="AVV18" s="1"/>
      <c r="AVW18" s="1"/>
      <c r="AVX18" s="1"/>
      <c r="AVY18" s="1"/>
      <c r="AVZ18" s="1"/>
      <c r="AWA18" s="1"/>
      <c r="AWB18" s="1"/>
      <c r="AWC18" s="1"/>
      <c r="AWD18" s="1"/>
      <c r="AWE18" s="1"/>
      <c r="AWF18" s="1"/>
      <c r="AWG18" s="1"/>
      <c r="AWH18" s="1"/>
      <c r="AWI18" s="1"/>
      <c r="AWJ18" s="1"/>
      <c r="AWK18" s="1"/>
      <c r="AWL18" s="1"/>
      <c r="AWM18" s="1"/>
      <c r="AWN18" s="1"/>
      <c r="AWO18" s="1"/>
      <c r="AWP18" s="1"/>
      <c r="AWQ18" s="1"/>
      <c r="AWR18" s="1"/>
      <c r="AWS18" s="1"/>
      <c r="AWT18" s="1"/>
      <c r="AWU18" s="1"/>
      <c r="AWV18" s="1"/>
      <c r="AWW18" s="1"/>
      <c r="AWX18" s="1"/>
      <c r="AWY18" s="1"/>
      <c r="AWZ18" s="1"/>
      <c r="AXA18" s="1"/>
      <c r="AXB18" s="1"/>
      <c r="AXC18" s="1"/>
      <c r="AXD18" s="1"/>
      <c r="AXE18" s="1"/>
      <c r="AXF18" s="1"/>
      <c r="AXG18" s="1"/>
      <c r="AXH18" s="1"/>
      <c r="AXI18" s="1"/>
      <c r="AXJ18" s="1"/>
      <c r="AXK18" s="1"/>
      <c r="AXL18" s="1"/>
      <c r="AXM18" s="1"/>
      <c r="AXN18" s="1"/>
      <c r="AXO18" s="1"/>
      <c r="AXP18" s="1"/>
      <c r="AXQ18" s="1"/>
      <c r="AXR18" s="1"/>
      <c r="AXS18" s="1"/>
      <c r="AXT18" s="1"/>
      <c r="AXU18" s="1"/>
      <c r="AXV18" s="1"/>
      <c r="AXW18" s="1"/>
      <c r="AXX18" s="1"/>
      <c r="AXY18" s="1"/>
      <c r="AXZ18" s="1"/>
      <c r="AYA18" s="1"/>
      <c r="AYB18" s="1"/>
      <c r="AYC18" s="1"/>
      <c r="AYD18" s="1"/>
      <c r="AYE18" s="1"/>
      <c r="AYF18" s="1"/>
      <c r="AYG18" s="1"/>
      <c r="AYH18" s="1"/>
      <c r="AYI18" s="1"/>
      <c r="AYJ18" s="1"/>
      <c r="AYK18" s="1"/>
      <c r="AYL18" s="1"/>
      <c r="AYM18" s="1"/>
      <c r="AYN18" s="1"/>
      <c r="AYO18" s="1"/>
      <c r="AYP18" s="1"/>
      <c r="AYQ18" s="1"/>
      <c r="AYR18" s="1"/>
      <c r="AYS18" s="1"/>
      <c r="AYT18" s="1"/>
      <c r="AYU18" s="1"/>
      <c r="AYV18" s="1"/>
      <c r="AYW18" s="1"/>
      <c r="AYX18" s="1"/>
      <c r="AYY18" s="1"/>
      <c r="AYZ18" s="1"/>
      <c r="AZA18" s="1"/>
      <c r="AZB18" s="1"/>
      <c r="AZC18" s="1"/>
      <c r="AZD18" s="1"/>
      <c r="AZE18" s="1"/>
      <c r="AZF18" s="1"/>
      <c r="AZG18" s="1"/>
      <c r="AZH18" s="1"/>
      <c r="AZI18" s="1"/>
      <c r="AZJ18" s="1"/>
      <c r="AZK18" s="1"/>
      <c r="AZL18" s="1"/>
      <c r="AZM18" s="1"/>
      <c r="AZN18" s="1"/>
      <c r="AZO18" s="1"/>
      <c r="AZP18" s="1"/>
      <c r="AZQ18" s="1"/>
      <c r="AZR18" s="1"/>
      <c r="AZS18" s="1"/>
      <c r="AZT18" s="1"/>
      <c r="AZU18" s="1"/>
      <c r="AZV18" s="1"/>
      <c r="AZW18" s="1"/>
      <c r="AZX18" s="1"/>
      <c r="AZY18" s="1"/>
      <c r="AZZ18" s="1"/>
      <c r="BAA18" s="1"/>
      <c r="BAB18" s="1"/>
      <c r="BAC18" s="1"/>
      <c r="BAD18" s="1"/>
      <c r="BAE18" s="1"/>
      <c r="BAF18" s="1"/>
      <c r="BAG18" s="1"/>
      <c r="BAH18" s="1"/>
      <c r="BAI18" s="1"/>
      <c r="BAJ18" s="1"/>
      <c r="BAK18" s="1"/>
      <c r="BAL18" s="1"/>
      <c r="BAM18" s="1"/>
      <c r="BAN18" s="1"/>
      <c r="BAO18" s="1"/>
      <c r="BAP18" s="1"/>
      <c r="BAQ18" s="1"/>
      <c r="BAR18" s="1"/>
      <c r="BAS18" s="1"/>
      <c r="BAT18" s="1"/>
      <c r="BAU18" s="1"/>
      <c r="BAV18" s="1"/>
      <c r="BAW18" s="1"/>
      <c r="BAX18" s="1"/>
      <c r="BAY18" s="1"/>
      <c r="BAZ18" s="1"/>
      <c r="BBA18" s="1"/>
      <c r="BBB18" s="1"/>
      <c r="BBC18" s="1"/>
      <c r="BBD18" s="1"/>
      <c r="BBE18" s="1"/>
      <c r="BBF18" s="1"/>
      <c r="BBG18" s="1"/>
      <c r="BBH18" s="1"/>
      <c r="BBI18" s="1"/>
      <c r="BBJ18" s="1"/>
      <c r="BBK18" s="1"/>
      <c r="BBL18" s="1"/>
      <c r="BBM18" s="1"/>
      <c r="BBN18" s="1"/>
      <c r="BBO18" s="1"/>
      <c r="BBP18" s="1"/>
      <c r="BBQ18" s="1"/>
      <c r="BBR18" s="1"/>
      <c r="BBS18" s="1"/>
      <c r="BBT18" s="1"/>
      <c r="BBU18" s="1"/>
      <c r="BBV18" s="1"/>
      <c r="BBW18" s="1"/>
      <c r="BBX18" s="1"/>
      <c r="BBY18" s="1"/>
      <c r="BBZ18" s="1"/>
      <c r="BCA18" s="1"/>
      <c r="BCB18" s="1"/>
      <c r="BCC18" s="1"/>
      <c r="BCD18" s="1"/>
      <c r="BCE18" s="1"/>
      <c r="BCF18" s="1"/>
      <c r="BCG18" s="1"/>
      <c r="BCH18" s="1"/>
      <c r="BCI18" s="1"/>
      <c r="BCJ18" s="1"/>
      <c r="BCK18" s="1"/>
      <c r="BCL18" s="1"/>
      <c r="BCM18" s="1"/>
      <c r="BCN18" s="1"/>
      <c r="BCO18" s="1"/>
      <c r="BCP18" s="1"/>
      <c r="BCQ18" s="1"/>
      <c r="BCR18" s="1"/>
      <c r="BCS18" s="1"/>
      <c r="BCT18" s="1"/>
      <c r="BCU18" s="1"/>
      <c r="BCV18" s="1"/>
      <c r="BCW18" s="1"/>
      <c r="BCX18" s="1"/>
      <c r="BCY18" s="1"/>
      <c r="BCZ18" s="1"/>
      <c r="BDA18" s="1"/>
      <c r="BDB18" s="1"/>
      <c r="BDC18" s="1"/>
      <c r="BDD18" s="1"/>
      <c r="BDE18" s="1"/>
      <c r="BDF18" s="1"/>
      <c r="BDG18" s="1"/>
      <c r="BDH18" s="1"/>
      <c r="BDI18" s="1"/>
      <c r="BDJ18" s="1"/>
      <c r="BDK18" s="1"/>
      <c r="BDL18" s="1"/>
      <c r="BDM18" s="1"/>
      <c r="BDN18" s="1"/>
      <c r="BDO18" s="1"/>
      <c r="BDP18" s="1"/>
      <c r="BDQ18" s="1"/>
      <c r="BDR18" s="1"/>
      <c r="BDS18" s="1"/>
      <c r="BDT18" s="1"/>
      <c r="BDU18" s="1"/>
      <c r="BDV18" s="1"/>
      <c r="BDW18" s="1"/>
      <c r="BDX18" s="1"/>
      <c r="BDY18" s="1"/>
      <c r="BDZ18" s="1"/>
      <c r="BEA18" s="1"/>
      <c r="BEB18" s="1"/>
      <c r="BEC18" s="1"/>
      <c r="BED18" s="1"/>
      <c r="BEE18" s="1"/>
      <c r="BEF18" s="1"/>
      <c r="BEG18" s="1"/>
      <c r="BEH18" s="1"/>
      <c r="BEI18" s="1"/>
      <c r="BEJ18" s="1"/>
      <c r="BEK18" s="1"/>
      <c r="BEL18" s="1"/>
      <c r="BEM18" s="1"/>
      <c r="BEN18" s="1"/>
      <c r="BEO18" s="1"/>
      <c r="BEP18" s="1"/>
      <c r="BEQ18" s="1"/>
      <c r="BER18" s="1"/>
      <c r="BES18" s="1"/>
      <c r="BET18" s="1"/>
      <c r="BEU18" s="1"/>
      <c r="BEV18" s="1"/>
      <c r="BEW18" s="1"/>
      <c r="BEX18" s="1"/>
      <c r="BEY18" s="1"/>
      <c r="BEZ18" s="1"/>
      <c r="BFA18" s="1"/>
      <c r="BFB18" s="1"/>
      <c r="BFC18" s="1"/>
      <c r="BFD18" s="1"/>
      <c r="BFE18" s="1"/>
      <c r="BFF18" s="1"/>
      <c r="BFG18" s="1"/>
      <c r="BFH18" s="1"/>
      <c r="BFI18" s="1"/>
      <c r="BFJ18" s="1"/>
      <c r="BFK18" s="1"/>
      <c r="BFL18" s="1"/>
      <c r="BFM18" s="1"/>
      <c r="BFN18" s="1"/>
      <c r="BFO18" s="1"/>
      <c r="BFP18" s="1"/>
      <c r="BFQ18" s="1"/>
      <c r="BFR18" s="1"/>
      <c r="BFS18" s="1"/>
      <c r="BFT18" s="1"/>
      <c r="BFU18" s="1"/>
      <c r="BFV18" s="1"/>
      <c r="BFW18" s="1"/>
      <c r="BFX18" s="1"/>
      <c r="BFY18" s="1"/>
      <c r="BFZ18" s="1"/>
      <c r="BGA18" s="1"/>
      <c r="BGB18" s="1"/>
      <c r="BGC18" s="1"/>
      <c r="BGD18" s="1"/>
      <c r="BGE18" s="1"/>
      <c r="BGF18" s="1"/>
      <c r="BGG18" s="1"/>
      <c r="BGH18" s="1"/>
      <c r="BGI18" s="1"/>
      <c r="BGJ18" s="1"/>
      <c r="BGK18" s="1"/>
      <c r="BGL18" s="1"/>
      <c r="BGM18" s="1"/>
      <c r="BGN18" s="1"/>
      <c r="BGO18" s="1"/>
      <c r="BGP18" s="1"/>
      <c r="BGQ18" s="1"/>
      <c r="BGR18" s="1"/>
      <c r="BGS18" s="1"/>
      <c r="BGT18" s="1"/>
      <c r="BGU18" s="1"/>
      <c r="BGV18" s="1"/>
      <c r="BGW18" s="1"/>
      <c r="BGX18" s="1"/>
      <c r="BGY18" s="1"/>
      <c r="BGZ18" s="1"/>
      <c r="BHA18" s="1"/>
      <c r="BHB18" s="1"/>
      <c r="BHC18" s="1"/>
      <c r="BHD18" s="1"/>
      <c r="BHE18" s="1"/>
      <c r="BHF18" s="1"/>
      <c r="BHG18" s="1"/>
      <c r="BHH18" s="1"/>
      <c r="BHI18" s="1"/>
      <c r="BHJ18" s="1"/>
      <c r="BHK18" s="1"/>
      <c r="BHL18" s="1"/>
      <c r="BHM18" s="1"/>
      <c r="BHN18" s="1"/>
      <c r="BHO18" s="1"/>
      <c r="BHP18" s="1"/>
      <c r="BHQ18" s="1"/>
      <c r="BHR18" s="1"/>
      <c r="BHS18" s="1"/>
      <c r="BHT18" s="1"/>
      <c r="BHU18" s="1"/>
      <c r="BHV18" s="1"/>
      <c r="BHW18" s="1"/>
      <c r="BHX18" s="1"/>
      <c r="BHY18" s="1"/>
      <c r="BHZ18" s="1"/>
      <c r="BIA18" s="1"/>
      <c r="BIB18" s="1"/>
      <c r="BIC18" s="1"/>
      <c r="BID18" s="1"/>
      <c r="BIE18" s="1"/>
      <c r="BIF18" s="1"/>
      <c r="BIG18" s="1"/>
      <c r="BIH18" s="1"/>
      <c r="BII18" s="1"/>
      <c r="BIJ18" s="1"/>
      <c r="BIK18" s="1"/>
      <c r="BIL18" s="1"/>
      <c r="BIM18" s="1"/>
      <c r="BIN18" s="1"/>
      <c r="BIO18" s="1"/>
      <c r="BIP18" s="1"/>
      <c r="BIQ18" s="1"/>
      <c r="BIR18" s="1"/>
      <c r="BIS18" s="1"/>
      <c r="BIT18" s="1"/>
      <c r="BIU18" s="1"/>
      <c r="BIV18" s="1"/>
      <c r="BIW18" s="1"/>
      <c r="BIX18" s="1"/>
      <c r="BIY18" s="1"/>
      <c r="BIZ18" s="1"/>
      <c r="BJA18" s="1"/>
      <c r="BJB18" s="1"/>
      <c r="BJC18" s="1"/>
      <c r="BJD18" s="1"/>
      <c r="BJE18" s="1"/>
      <c r="BJF18" s="1"/>
      <c r="BJG18" s="1"/>
      <c r="BJH18" s="1"/>
      <c r="BJI18" s="1"/>
      <c r="BJJ18" s="1"/>
      <c r="BJK18" s="1"/>
      <c r="BJL18" s="1"/>
      <c r="BJM18" s="1"/>
      <c r="BJN18" s="1"/>
      <c r="BJO18" s="1"/>
      <c r="BJP18" s="1"/>
      <c r="BJQ18" s="1"/>
      <c r="BJR18" s="1"/>
      <c r="BJS18" s="1"/>
      <c r="BJT18" s="1"/>
      <c r="BJU18" s="1"/>
      <c r="BJV18" s="1"/>
      <c r="BJW18" s="1"/>
      <c r="BJX18" s="1"/>
      <c r="BJY18" s="1"/>
      <c r="BJZ18" s="1"/>
      <c r="BKA18" s="1"/>
      <c r="BKB18" s="1"/>
      <c r="BKC18" s="1"/>
      <c r="BKD18" s="1"/>
      <c r="BKE18" s="1"/>
      <c r="BKF18" s="1"/>
      <c r="BKG18" s="1"/>
      <c r="BKH18" s="1"/>
      <c r="BKI18" s="1"/>
      <c r="BKJ18" s="1"/>
      <c r="BKK18" s="1"/>
      <c r="BKL18" s="1"/>
      <c r="BKM18" s="1"/>
      <c r="BKN18" s="1"/>
      <c r="BKO18" s="1"/>
      <c r="BKP18" s="1"/>
      <c r="BKQ18" s="1"/>
      <c r="BKR18" s="1"/>
      <c r="BKS18" s="1"/>
      <c r="BKT18" s="1"/>
      <c r="BKU18" s="1"/>
      <c r="BKV18" s="1"/>
      <c r="BKW18" s="1"/>
      <c r="BKX18" s="1"/>
      <c r="BKY18" s="1"/>
      <c r="BKZ18" s="1"/>
      <c r="BLA18" s="1"/>
      <c r="BLB18" s="1"/>
      <c r="BLC18" s="1"/>
      <c r="BLD18" s="1"/>
      <c r="BLE18" s="1"/>
      <c r="BLF18" s="1"/>
      <c r="BLG18" s="1"/>
      <c r="BLH18" s="1"/>
      <c r="BLI18" s="1"/>
      <c r="BLJ18" s="1"/>
      <c r="BLK18" s="1"/>
      <c r="BLL18" s="1"/>
      <c r="BLM18" s="1"/>
      <c r="BLN18" s="1"/>
      <c r="BLO18" s="1"/>
      <c r="BLP18" s="1"/>
      <c r="BLQ18" s="1"/>
      <c r="BLR18" s="1"/>
      <c r="BLS18" s="1"/>
      <c r="BLT18" s="1"/>
      <c r="BLU18" s="1"/>
      <c r="BLV18" s="1"/>
      <c r="BLW18" s="1"/>
      <c r="BLX18" s="1"/>
      <c r="BLY18" s="1"/>
      <c r="BLZ18" s="1"/>
      <c r="BMA18" s="1"/>
      <c r="BMB18" s="1"/>
      <c r="BMC18" s="1"/>
      <c r="BMD18" s="1"/>
      <c r="BME18" s="1"/>
      <c r="BMF18" s="1"/>
      <c r="BMG18" s="1"/>
      <c r="BMH18" s="1"/>
      <c r="BMI18" s="1"/>
      <c r="BMJ18" s="1"/>
      <c r="BMK18" s="1"/>
      <c r="BML18" s="1"/>
      <c r="BMM18" s="1"/>
      <c r="BMN18" s="1"/>
      <c r="BMO18" s="1"/>
      <c r="BMP18" s="1"/>
      <c r="BMQ18" s="1"/>
      <c r="BMR18" s="1"/>
      <c r="BMS18" s="1"/>
      <c r="BMT18" s="1"/>
      <c r="BMU18" s="1"/>
      <c r="BMV18" s="1"/>
      <c r="BMW18" s="1"/>
      <c r="BMX18" s="1"/>
      <c r="BMY18" s="1"/>
      <c r="BMZ18" s="1"/>
      <c r="BNA18" s="1"/>
      <c r="BNB18" s="1"/>
      <c r="BNC18" s="1"/>
      <c r="BND18" s="1"/>
      <c r="BNE18" s="1"/>
      <c r="BNF18" s="1"/>
      <c r="BNG18" s="1"/>
      <c r="BNH18" s="1"/>
      <c r="BNI18" s="1"/>
      <c r="BNJ18" s="1"/>
      <c r="BNK18" s="1"/>
      <c r="BNL18" s="1"/>
      <c r="BNM18" s="1"/>
      <c r="BNN18" s="1"/>
      <c r="BNO18" s="1"/>
      <c r="BNP18" s="1"/>
      <c r="BNQ18" s="1"/>
      <c r="BNR18" s="1"/>
      <c r="BNS18" s="1"/>
      <c r="BNT18" s="1"/>
      <c r="BNU18" s="1"/>
      <c r="BNV18" s="1"/>
      <c r="BNW18" s="1"/>
      <c r="BNX18" s="1"/>
      <c r="BNY18" s="1"/>
      <c r="BNZ18" s="1"/>
      <c r="BOA18" s="1"/>
      <c r="BOB18" s="1"/>
      <c r="BOC18" s="1"/>
      <c r="BOD18" s="1"/>
      <c r="BOE18" s="1"/>
      <c r="BOF18" s="1"/>
      <c r="BOG18" s="1"/>
      <c r="BOH18" s="1"/>
      <c r="BOI18" s="1"/>
      <c r="BOJ18" s="1"/>
      <c r="BOK18" s="1"/>
      <c r="BOL18" s="1"/>
      <c r="BOM18" s="1"/>
      <c r="BON18" s="1"/>
      <c r="BOO18" s="1"/>
      <c r="BOP18" s="1"/>
      <c r="BOQ18" s="1"/>
      <c r="BOR18" s="1"/>
      <c r="BOS18" s="1"/>
      <c r="BOT18" s="1"/>
      <c r="BOU18" s="1"/>
      <c r="BOV18" s="1"/>
      <c r="BOW18" s="1"/>
      <c r="BOX18" s="1"/>
      <c r="BOY18" s="1"/>
      <c r="BOZ18" s="1"/>
      <c r="BPA18" s="1"/>
      <c r="BPB18" s="1"/>
      <c r="BPC18" s="1"/>
      <c r="BPD18" s="1"/>
      <c r="BPE18" s="1"/>
      <c r="BPF18" s="1"/>
      <c r="BPG18" s="1"/>
      <c r="BPH18" s="1"/>
      <c r="BPI18" s="1"/>
      <c r="BPJ18" s="1"/>
      <c r="BPK18" s="1"/>
      <c r="BPL18" s="1"/>
      <c r="BPM18" s="1"/>
      <c r="BPN18" s="1"/>
      <c r="BPO18" s="1"/>
      <c r="BPP18" s="1"/>
      <c r="BPQ18" s="1"/>
      <c r="BPR18" s="1"/>
      <c r="BPS18" s="1"/>
      <c r="BPT18" s="1"/>
      <c r="BPU18" s="1"/>
      <c r="BPV18" s="1"/>
      <c r="BPW18" s="1"/>
      <c r="BPX18" s="1"/>
      <c r="BPY18" s="1"/>
      <c r="BPZ18" s="1"/>
      <c r="BQA18" s="1"/>
      <c r="BQB18" s="1"/>
      <c r="BQC18" s="1"/>
      <c r="BQD18" s="1"/>
      <c r="BQE18" s="1"/>
      <c r="BQF18" s="1"/>
      <c r="BQG18" s="1"/>
      <c r="BQH18" s="1"/>
      <c r="BQI18" s="1"/>
      <c r="BQJ18" s="1"/>
      <c r="BQK18" s="1"/>
      <c r="BQL18" s="1"/>
      <c r="BQM18" s="1"/>
      <c r="BQN18" s="1"/>
      <c r="BQO18" s="1"/>
      <c r="BQP18" s="1"/>
      <c r="BQQ18" s="1"/>
      <c r="BQR18" s="1"/>
      <c r="BQS18" s="1"/>
      <c r="BQT18" s="1"/>
      <c r="BQU18" s="1"/>
      <c r="BQV18" s="1"/>
      <c r="BQW18" s="1"/>
      <c r="BQX18" s="1"/>
      <c r="BQY18" s="1"/>
      <c r="BQZ18" s="1"/>
      <c r="BRA18" s="1"/>
      <c r="BRB18" s="1"/>
      <c r="BRC18" s="1"/>
      <c r="BRD18" s="1"/>
      <c r="BRE18" s="1"/>
      <c r="BRF18" s="1"/>
      <c r="BRG18" s="1"/>
      <c r="BRH18" s="1"/>
      <c r="BRI18" s="1"/>
      <c r="BRJ18" s="1"/>
      <c r="BRK18" s="1"/>
      <c r="BRL18" s="1"/>
      <c r="BRM18" s="1"/>
      <c r="BRN18" s="1"/>
      <c r="BRO18" s="1"/>
      <c r="BRP18" s="1"/>
      <c r="BRQ18" s="1"/>
      <c r="BRR18" s="1"/>
      <c r="BRS18" s="1"/>
      <c r="BRT18" s="1"/>
      <c r="BRU18" s="1"/>
      <c r="BRV18" s="1"/>
      <c r="BRW18" s="1"/>
      <c r="BRX18" s="1"/>
      <c r="BRY18" s="1"/>
      <c r="BRZ18" s="1"/>
      <c r="BSA18" s="1"/>
      <c r="BSB18" s="1"/>
      <c r="BSC18" s="1"/>
      <c r="BSD18" s="1"/>
      <c r="BSE18" s="1"/>
      <c r="BSF18" s="1"/>
      <c r="BSG18" s="1"/>
      <c r="BSH18" s="1"/>
      <c r="BSI18" s="1"/>
      <c r="BSJ18" s="1"/>
      <c r="BSK18" s="1"/>
      <c r="BSL18" s="1"/>
      <c r="BSM18" s="1"/>
      <c r="BSN18" s="1"/>
      <c r="BSO18" s="1"/>
      <c r="BSP18" s="1"/>
      <c r="BSQ18" s="1"/>
      <c r="BSR18" s="1"/>
      <c r="BSS18" s="1"/>
      <c r="BST18" s="1"/>
      <c r="BSU18" s="1"/>
      <c r="BSV18" s="1"/>
      <c r="BSW18" s="1"/>
      <c r="BSX18" s="1"/>
      <c r="BSY18" s="1"/>
      <c r="BSZ18" s="1"/>
      <c r="BTA18" s="1"/>
      <c r="BTB18" s="1"/>
      <c r="BTC18" s="1"/>
      <c r="BTD18" s="1"/>
      <c r="BTE18" s="1"/>
      <c r="BTF18" s="1"/>
      <c r="BTG18" s="1"/>
      <c r="BTH18" s="1"/>
      <c r="BTI18" s="1"/>
      <c r="BTJ18" s="1"/>
      <c r="BTK18" s="1"/>
      <c r="BTL18" s="1"/>
      <c r="BTM18" s="1"/>
      <c r="BTN18" s="1"/>
      <c r="BTO18" s="1"/>
      <c r="BTP18" s="1"/>
      <c r="BTQ18" s="1"/>
      <c r="BTR18" s="1"/>
      <c r="BTS18" s="1"/>
      <c r="BTT18" s="1"/>
      <c r="BTU18" s="1"/>
      <c r="BTV18" s="1"/>
      <c r="BTW18" s="1"/>
      <c r="BTX18" s="1"/>
      <c r="BTY18" s="1"/>
      <c r="BTZ18" s="1"/>
      <c r="BUA18" s="1"/>
      <c r="BUB18" s="1"/>
      <c r="BUC18" s="1"/>
      <c r="BUD18" s="1"/>
      <c r="BUE18" s="1"/>
      <c r="BUF18" s="1"/>
      <c r="BUG18" s="1"/>
      <c r="BUH18" s="1"/>
      <c r="BUI18" s="1"/>
      <c r="BUJ18" s="1"/>
      <c r="BUK18" s="1"/>
      <c r="BUL18" s="1"/>
      <c r="BUM18" s="1"/>
      <c r="BUN18" s="1"/>
      <c r="BUO18" s="1"/>
      <c r="BUP18" s="1"/>
      <c r="BUQ18" s="1"/>
      <c r="BUR18" s="1"/>
      <c r="BUS18" s="1"/>
      <c r="BUT18" s="1"/>
      <c r="BUU18" s="1"/>
      <c r="BUV18" s="1"/>
      <c r="BUW18" s="1"/>
      <c r="BUX18" s="1"/>
      <c r="BUY18" s="1"/>
      <c r="BUZ18" s="1"/>
      <c r="BVA18" s="1"/>
      <c r="BVB18" s="1"/>
      <c r="BVC18" s="1"/>
      <c r="BVD18" s="1"/>
      <c r="BVE18" s="1"/>
      <c r="BVF18" s="1"/>
      <c r="BVG18" s="1"/>
      <c r="BVH18" s="1"/>
      <c r="BVI18" s="1"/>
      <c r="BVJ18" s="1"/>
      <c r="BVK18" s="1"/>
      <c r="BVL18" s="1"/>
      <c r="BVM18" s="1"/>
      <c r="BVN18" s="1"/>
      <c r="BVO18" s="1"/>
      <c r="BVP18" s="1"/>
      <c r="BVQ18" s="1"/>
      <c r="BVR18" s="1"/>
      <c r="BVS18" s="1"/>
      <c r="BVT18" s="1"/>
      <c r="BVU18" s="1"/>
      <c r="BVV18" s="1"/>
      <c r="BVW18" s="1"/>
      <c r="BVX18" s="1"/>
      <c r="BVY18" s="1"/>
      <c r="BVZ18" s="1"/>
      <c r="BWA18" s="1"/>
      <c r="BWB18" s="1"/>
      <c r="BWC18" s="1"/>
      <c r="BWD18" s="1"/>
      <c r="BWE18" s="1"/>
      <c r="BWF18" s="1"/>
      <c r="BWG18" s="1"/>
      <c r="BWH18" s="1"/>
      <c r="BWI18" s="1"/>
      <c r="BWJ18" s="1"/>
      <c r="BWK18" s="1"/>
      <c r="BWL18" s="1"/>
      <c r="BWM18" s="1"/>
      <c r="BWN18" s="1"/>
      <c r="BWO18" s="1"/>
      <c r="BWP18" s="1"/>
      <c r="BWQ18" s="1"/>
      <c r="BWR18" s="1"/>
      <c r="BWS18" s="1"/>
      <c r="BWT18" s="1"/>
      <c r="BWU18" s="1"/>
      <c r="BWV18" s="1"/>
      <c r="BWW18" s="1"/>
      <c r="BWX18" s="1"/>
      <c r="BWY18" s="1"/>
      <c r="BWZ18" s="1"/>
      <c r="BXA18" s="1"/>
      <c r="BXB18" s="1"/>
      <c r="BXC18" s="1"/>
      <c r="BXD18" s="1"/>
      <c r="BXE18" s="1"/>
      <c r="BXF18" s="1"/>
      <c r="BXG18" s="1"/>
      <c r="BXH18" s="1"/>
      <c r="BXI18" s="1"/>
      <c r="BXJ18" s="1"/>
      <c r="BXK18" s="1"/>
      <c r="BXL18" s="1"/>
      <c r="BXM18" s="1"/>
      <c r="BXN18" s="1"/>
      <c r="BXO18" s="1"/>
      <c r="BXP18" s="1"/>
      <c r="BXQ18" s="1"/>
      <c r="BXR18" s="1"/>
      <c r="BXS18" s="1"/>
      <c r="BXT18" s="1"/>
      <c r="BXU18" s="1"/>
      <c r="BXV18" s="1"/>
      <c r="BXW18" s="1"/>
      <c r="BXX18" s="1"/>
      <c r="BXY18" s="1"/>
      <c r="BXZ18" s="1"/>
      <c r="BYA18" s="1"/>
      <c r="BYB18" s="1"/>
      <c r="BYC18" s="1"/>
      <c r="BYD18" s="1"/>
      <c r="BYE18" s="1"/>
      <c r="BYF18" s="1"/>
      <c r="BYG18" s="1"/>
      <c r="BYH18" s="1"/>
      <c r="BYI18" s="1"/>
      <c r="BYJ18" s="1"/>
      <c r="BYK18" s="1"/>
      <c r="BYL18" s="1"/>
      <c r="BYM18" s="1"/>
      <c r="BYN18" s="1"/>
      <c r="BYO18" s="1"/>
      <c r="BYP18" s="1"/>
      <c r="BYQ18" s="1"/>
      <c r="BYR18" s="1"/>
      <c r="BYS18" s="1"/>
      <c r="BYT18" s="1"/>
      <c r="BYU18" s="1"/>
      <c r="BYV18" s="1"/>
      <c r="BYW18" s="1"/>
      <c r="BYX18" s="1"/>
      <c r="BYY18" s="1"/>
      <c r="BYZ18" s="1"/>
      <c r="BZA18" s="1"/>
      <c r="BZB18" s="1"/>
      <c r="BZC18" s="1"/>
      <c r="BZD18" s="1"/>
      <c r="BZE18" s="1"/>
      <c r="BZF18" s="1"/>
      <c r="BZG18" s="1"/>
      <c r="BZH18" s="1"/>
      <c r="BZI18" s="1"/>
      <c r="BZJ18" s="1"/>
      <c r="BZK18" s="1"/>
      <c r="BZL18" s="1"/>
      <c r="BZM18" s="1"/>
      <c r="BZN18" s="1"/>
      <c r="BZO18" s="1"/>
      <c r="BZP18" s="1"/>
      <c r="BZQ18" s="1"/>
      <c r="BZR18" s="1"/>
      <c r="BZS18" s="1"/>
      <c r="BZT18" s="1"/>
      <c r="BZU18" s="1"/>
      <c r="BZV18" s="1"/>
      <c r="BZW18" s="1"/>
      <c r="BZX18" s="1"/>
      <c r="BZY18" s="1"/>
      <c r="BZZ18" s="1"/>
      <c r="CAA18" s="1"/>
      <c r="CAB18" s="1"/>
      <c r="CAC18" s="1"/>
      <c r="CAD18" s="1"/>
      <c r="CAE18" s="1"/>
      <c r="CAF18" s="1"/>
      <c r="CAG18" s="1"/>
      <c r="CAH18" s="1"/>
      <c r="CAI18" s="1"/>
      <c r="CAJ18" s="1"/>
      <c r="CAK18" s="1"/>
      <c r="CAL18" s="1"/>
      <c r="CAM18" s="1"/>
      <c r="CAN18" s="1"/>
      <c r="CAO18" s="1"/>
      <c r="CAP18" s="1"/>
      <c r="CAQ18" s="1"/>
      <c r="CAR18" s="1"/>
      <c r="CAS18" s="1"/>
      <c r="CAT18" s="1"/>
      <c r="CAU18" s="1"/>
      <c r="CAV18" s="1"/>
      <c r="CAW18" s="1"/>
      <c r="CAX18" s="1"/>
      <c r="CAY18" s="1"/>
      <c r="CAZ18" s="1"/>
      <c r="CBA18" s="1"/>
      <c r="CBB18" s="1"/>
      <c r="CBC18" s="1"/>
      <c r="CBD18" s="1"/>
      <c r="CBE18" s="1"/>
      <c r="CBF18" s="1"/>
      <c r="CBG18" s="1"/>
      <c r="CBH18" s="1"/>
      <c r="CBI18" s="1"/>
      <c r="CBJ18" s="1"/>
      <c r="CBK18" s="1"/>
      <c r="CBL18" s="1"/>
      <c r="CBM18" s="1"/>
      <c r="CBN18" s="1"/>
      <c r="CBO18" s="1"/>
      <c r="CBP18" s="1"/>
      <c r="CBQ18" s="1"/>
      <c r="CBR18" s="1"/>
      <c r="CBS18" s="1"/>
      <c r="CBT18" s="1"/>
      <c r="CBU18" s="1"/>
      <c r="CBV18" s="1"/>
      <c r="CBW18" s="1"/>
      <c r="CBX18" s="1"/>
      <c r="CBY18" s="1"/>
      <c r="CBZ18" s="1"/>
      <c r="CCA18" s="1"/>
      <c r="CCB18" s="1"/>
      <c r="CCC18" s="1"/>
      <c r="CCD18" s="1"/>
      <c r="CCE18" s="1"/>
      <c r="CCF18" s="1"/>
      <c r="CCG18" s="1"/>
      <c r="CCH18" s="1"/>
      <c r="CCI18" s="1"/>
      <c r="CCJ18" s="1"/>
      <c r="CCK18" s="1"/>
      <c r="CCL18" s="1"/>
      <c r="CCM18" s="1"/>
      <c r="CCN18" s="1"/>
      <c r="CCO18" s="1"/>
      <c r="CCP18" s="1"/>
      <c r="CCQ18" s="1"/>
      <c r="CCR18" s="1"/>
      <c r="CCS18" s="1"/>
      <c r="CCT18" s="1"/>
      <c r="CCU18" s="1"/>
      <c r="CCV18" s="1"/>
      <c r="CCW18" s="1"/>
      <c r="CCX18" s="1"/>
      <c r="CCY18" s="1"/>
      <c r="CCZ18" s="1"/>
      <c r="CDA18" s="1"/>
      <c r="CDB18" s="1"/>
      <c r="CDC18" s="1"/>
      <c r="CDD18" s="1"/>
      <c r="CDE18" s="1"/>
      <c r="CDF18" s="1"/>
      <c r="CDG18" s="1"/>
      <c r="CDH18" s="1"/>
      <c r="CDI18" s="1"/>
      <c r="CDJ18" s="1"/>
      <c r="CDK18" s="1"/>
      <c r="CDL18" s="1"/>
      <c r="CDM18" s="1"/>
      <c r="CDN18" s="1"/>
      <c r="CDO18" s="1"/>
      <c r="CDP18" s="1"/>
      <c r="CDQ18" s="1"/>
      <c r="CDR18" s="1"/>
      <c r="CDS18" s="1"/>
      <c r="CDT18" s="1"/>
      <c r="CDU18" s="1"/>
      <c r="CDV18" s="1"/>
      <c r="CDW18" s="1"/>
      <c r="CDX18" s="1"/>
      <c r="CDY18" s="1"/>
      <c r="CDZ18" s="1"/>
      <c r="CEA18" s="1"/>
      <c r="CEB18" s="1"/>
      <c r="CEC18" s="1"/>
      <c r="CED18" s="1"/>
      <c r="CEE18" s="1"/>
      <c r="CEF18" s="1"/>
      <c r="CEG18" s="1"/>
      <c r="CEH18" s="1"/>
      <c r="CEI18" s="1"/>
      <c r="CEJ18" s="1"/>
      <c r="CEK18" s="1"/>
      <c r="CEL18" s="1"/>
      <c r="CEM18" s="1"/>
      <c r="CEN18" s="1"/>
      <c r="CEO18" s="1"/>
      <c r="CEP18" s="1"/>
      <c r="CEQ18" s="1"/>
      <c r="CER18" s="1"/>
      <c r="CES18" s="1"/>
      <c r="CET18" s="1"/>
      <c r="CEU18" s="1"/>
      <c r="CEV18" s="1"/>
      <c r="CEW18" s="1"/>
      <c r="CEX18" s="1"/>
      <c r="CEY18" s="1"/>
      <c r="CEZ18" s="1"/>
      <c r="CFA18" s="1"/>
      <c r="CFB18" s="1"/>
      <c r="CFC18" s="1"/>
      <c r="CFD18" s="1"/>
      <c r="CFE18" s="1"/>
      <c r="CFF18" s="1"/>
      <c r="CFG18" s="1"/>
      <c r="CFH18" s="1"/>
      <c r="CFI18" s="1"/>
      <c r="CFJ18" s="1"/>
      <c r="CFK18" s="1"/>
      <c r="CFL18" s="1"/>
      <c r="CFM18" s="1"/>
      <c r="CFN18" s="1"/>
      <c r="CFO18" s="1"/>
      <c r="CFP18" s="1"/>
      <c r="CFQ18" s="1"/>
      <c r="CFR18" s="1"/>
      <c r="CFS18" s="1"/>
      <c r="CFT18" s="1"/>
      <c r="CFU18" s="1"/>
      <c r="CFV18" s="1"/>
      <c r="CFW18" s="1"/>
      <c r="CFX18" s="1"/>
      <c r="CFY18" s="1"/>
      <c r="CFZ18" s="1"/>
      <c r="CGA18" s="1"/>
      <c r="CGB18" s="1"/>
      <c r="CGC18" s="1"/>
      <c r="CGD18" s="1"/>
      <c r="CGE18" s="1"/>
      <c r="CGF18" s="1"/>
      <c r="CGG18" s="1"/>
      <c r="CGH18" s="1"/>
      <c r="CGI18" s="1"/>
      <c r="CGJ18" s="1"/>
      <c r="CGK18" s="1"/>
      <c r="CGL18" s="1"/>
      <c r="CGM18" s="1"/>
      <c r="CGN18" s="1"/>
      <c r="CGO18" s="1"/>
      <c r="CGP18" s="1"/>
      <c r="CGQ18" s="1"/>
      <c r="CGR18" s="1"/>
      <c r="CGS18" s="1"/>
      <c r="CGT18" s="1"/>
      <c r="CGU18" s="1"/>
      <c r="CGV18" s="1"/>
      <c r="CGW18" s="1"/>
      <c r="CGX18" s="1"/>
      <c r="CGY18" s="1"/>
      <c r="CGZ18" s="1"/>
      <c r="CHA18" s="1"/>
      <c r="CHB18" s="1"/>
      <c r="CHC18" s="1"/>
      <c r="CHD18" s="1"/>
      <c r="CHE18" s="1"/>
      <c r="CHF18" s="1"/>
      <c r="CHG18" s="1"/>
      <c r="CHH18" s="1"/>
      <c r="CHI18" s="1"/>
      <c r="CHJ18" s="1"/>
      <c r="CHK18" s="1"/>
      <c r="CHL18" s="1"/>
      <c r="CHM18" s="1"/>
      <c r="CHN18" s="1"/>
      <c r="CHO18" s="1"/>
      <c r="CHP18" s="1"/>
      <c r="CHQ18" s="1"/>
      <c r="CHR18" s="1"/>
      <c r="CHS18" s="1"/>
      <c r="CHT18" s="1"/>
      <c r="CHU18" s="1"/>
      <c r="CHV18" s="1"/>
      <c r="CHW18" s="1"/>
      <c r="CHX18" s="1"/>
      <c r="CHY18" s="1"/>
      <c r="CHZ18" s="1"/>
      <c r="CIA18" s="1"/>
      <c r="CIB18" s="1"/>
      <c r="CIC18" s="1"/>
      <c r="CID18" s="1"/>
      <c r="CIE18" s="1"/>
      <c r="CIF18" s="1"/>
      <c r="CIG18" s="1"/>
      <c r="CIH18" s="1"/>
      <c r="CII18" s="1"/>
      <c r="CIJ18" s="1"/>
      <c r="CIK18" s="1"/>
      <c r="CIL18" s="1"/>
      <c r="CIM18" s="1"/>
      <c r="CIN18" s="1"/>
      <c r="CIO18" s="1"/>
      <c r="CIP18" s="1"/>
      <c r="CIQ18" s="1"/>
      <c r="CIR18" s="1"/>
      <c r="CIS18" s="1"/>
      <c r="CIT18" s="1"/>
      <c r="CIU18" s="1"/>
      <c r="CIV18" s="1"/>
      <c r="CIW18" s="1"/>
      <c r="CIX18" s="1"/>
      <c r="CIY18" s="1"/>
      <c r="CIZ18" s="1"/>
      <c r="CJA18" s="1"/>
      <c r="CJB18" s="1"/>
      <c r="CJC18" s="1"/>
      <c r="CJD18" s="1"/>
      <c r="CJE18" s="1"/>
      <c r="CJF18" s="1"/>
      <c r="CJG18" s="1"/>
      <c r="CJH18" s="1"/>
      <c r="CJI18" s="1"/>
      <c r="CJJ18" s="1"/>
      <c r="CJK18" s="1"/>
      <c r="CJL18" s="1"/>
      <c r="CJM18" s="1"/>
      <c r="CJN18" s="1"/>
      <c r="CJO18" s="1"/>
      <c r="CJP18" s="1"/>
      <c r="CJQ18" s="1"/>
      <c r="CJR18" s="1"/>
      <c r="CJS18" s="1"/>
      <c r="CJT18" s="1"/>
      <c r="CJU18" s="1"/>
      <c r="CJV18" s="1"/>
      <c r="CJW18" s="1"/>
      <c r="CJX18" s="1"/>
      <c r="CJY18" s="1"/>
      <c r="CJZ18" s="1"/>
      <c r="CKA18" s="1"/>
      <c r="CKB18" s="1"/>
      <c r="CKC18" s="1"/>
      <c r="CKD18" s="1"/>
      <c r="CKE18" s="1"/>
      <c r="CKF18" s="1"/>
      <c r="CKG18" s="1"/>
      <c r="CKH18" s="1"/>
      <c r="CKI18" s="1"/>
      <c r="CKJ18" s="1"/>
      <c r="CKK18" s="1"/>
    </row>
    <row r="19" spans="1:2325" s="414" customFormat="1" ht="69.75" customHeight="1" thickBot="1">
      <c r="A19" s="926"/>
      <c r="B19" s="838"/>
      <c r="C19" s="843"/>
      <c r="D19" s="113" t="s">
        <v>62</v>
      </c>
      <c r="E19" s="58">
        <v>1</v>
      </c>
      <c r="F19" s="113" t="s">
        <v>357</v>
      </c>
      <c r="G19" s="113" t="s">
        <v>204</v>
      </c>
      <c r="H19" s="65" t="s">
        <v>76</v>
      </c>
      <c r="I19" s="58" t="s">
        <v>356</v>
      </c>
      <c r="J19" s="270"/>
      <c r="K19" s="113"/>
      <c r="L19" s="113"/>
      <c r="M19" s="113"/>
      <c r="N19" s="241">
        <v>0</v>
      </c>
      <c r="O19" s="241">
        <v>2617400</v>
      </c>
      <c r="P19" s="241">
        <v>348500</v>
      </c>
      <c r="Q19" s="164">
        <f t="shared" si="0"/>
        <v>2965900</v>
      </c>
      <c r="R19" s="154"/>
      <c r="S19" s="154"/>
      <c r="T19" s="154"/>
      <c r="U19" s="154">
        <v>7000</v>
      </c>
      <c r="V19" s="895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55"/>
      <c r="AH19" s="155">
        <v>0</v>
      </c>
      <c r="AI19" s="155"/>
      <c r="AJ19" s="155"/>
      <c r="AK19" s="115">
        <f t="shared" si="6"/>
        <v>0</v>
      </c>
      <c r="AL19" s="115">
        <f t="shared" si="3"/>
        <v>0</v>
      </c>
      <c r="AM19" s="115">
        <f t="shared" si="4"/>
        <v>0</v>
      </c>
      <c r="AN19" s="115">
        <f t="shared" si="5"/>
        <v>0</v>
      </c>
      <c r="AO19" s="105">
        <f t="shared" si="1"/>
        <v>0</v>
      </c>
      <c r="AP19" s="106">
        <f t="shared" si="2"/>
        <v>-2965900</v>
      </c>
      <c r="AQ19" s="362" t="s">
        <v>355</v>
      </c>
      <c r="AR19" s="11"/>
      <c r="AS19" s="11"/>
      <c r="AT19" s="11"/>
      <c r="AU19" s="11"/>
      <c r="AV19" s="1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1"/>
      <c r="VI19" s="1"/>
      <c r="VJ19" s="1"/>
      <c r="VK19" s="1"/>
      <c r="VL19" s="1"/>
      <c r="VM19" s="1"/>
      <c r="VN19" s="1"/>
      <c r="VO19" s="1"/>
      <c r="VP19" s="1"/>
      <c r="VQ19" s="1"/>
      <c r="VR19" s="1"/>
      <c r="VS19" s="1"/>
      <c r="VT19" s="1"/>
      <c r="VU19" s="1"/>
      <c r="VV19" s="1"/>
      <c r="VW19" s="1"/>
      <c r="VX19" s="1"/>
      <c r="VY19" s="1"/>
      <c r="VZ19" s="1"/>
      <c r="WA19" s="1"/>
      <c r="WB19" s="1"/>
      <c r="WC19" s="1"/>
      <c r="WD19" s="1"/>
      <c r="WE19" s="1"/>
      <c r="WF19" s="1"/>
      <c r="WG19" s="1"/>
      <c r="WH19" s="1"/>
      <c r="WI19" s="1"/>
      <c r="WJ19" s="1"/>
      <c r="WK19" s="1"/>
      <c r="WL19" s="1"/>
      <c r="WM19" s="1"/>
      <c r="WN19" s="1"/>
      <c r="WO19" s="1"/>
      <c r="WP19" s="1"/>
      <c r="WQ19" s="1"/>
      <c r="WR19" s="1"/>
      <c r="WS19" s="1"/>
      <c r="WT19" s="1"/>
      <c r="WU19" s="1"/>
      <c r="WV19" s="1"/>
      <c r="WW19" s="1"/>
      <c r="WX19" s="1"/>
      <c r="WY19" s="1"/>
      <c r="WZ19" s="1"/>
      <c r="XA19" s="1"/>
      <c r="XB19" s="1"/>
      <c r="XC19" s="1"/>
      <c r="XD19" s="1"/>
      <c r="XE19" s="1"/>
      <c r="XF19" s="1"/>
      <c r="XG19" s="1"/>
      <c r="XH19" s="1"/>
      <c r="XI19" s="1"/>
      <c r="XJ19" s="1"/>
      <c r="XK19" s="1"/>
      <c r="XL19" s="1"/>
      <c r="XM19" s="1"/>
      <c r="XN19" s="1"/>
      <c r="XO19" s="1"/>
      <c r="XP19" s="1"/>
      <c r="XQ19" s="1"/>
      <c r="XR19" s="1"/>
      <c r="XS19" s="1"/>
      <c r="XT19" s="1"/>
      <c r="XU19" s="1"/>
      <c r="XV19" s="1"/>
      <c r="XW19" s="1"/>
      <c r="XX19" s="1"/>
      <c r="XY19" s="1"/>
      <c r="XZ19" s="1"/>
      <c r="YA19" s="1"/>
      <c r="YB19" s="1"/>
      <c r="YC19" s="1"/>
      <c r="YD19" s="1"/>
      <c r="YE19" s="1"/>
      <c r="YF19" s="1"/>
      <c r="YG19" s="1"/>
      <c r="YH19" s="1"/>
      <c r="YI19" s="1"/>
      <c r="YJ19" s="1"/>
      <c r="YK19" s="1"/>
      <c r="YL19" s="1"/>
      <c r="YM19" s="1"/>
      <c r="YN19" s="1"/>
      <c r="YO19" s="1"/>
      <c r="YP19" s="1"/>
      <c r="YQ19" s="1"/>
      <c r="YR19" s="1"/>
      <c r="YS19" s="1"/>
      <c r="YT19" s="1"/>
      <c r="YU19" s="1"/>
      <c r="YV19" s="1"/>
      <c r="YW19" s="1"/>
      <c r="YX19" s="1"/>
      <c r="YY19" s="1"/>
      <c r="YZ19" s="1"/>
      <c r="ZA19" s="1"/>
      <c r="ZB19" s="1"/>
      <c r="ZC19" s="1"/>
      <c r="ZD19" s="1"/>
      <c r="ZE19" s="1"/>
      <c r="ZF19" s="1"/>
      <c r="ZG19" s="1"/>
      <c r="ZH19" s="1"/>
      <c r="ZI19" s="1"/>
      <c r="ZJ19" s="1"/>
      <c r="ZK19" s="1"/>
      <c r="ZL19" s="1"/>
      <c r="ZM19" s="1"/>
      <c r="ZN19" s="1"/>
      <c r="ZO19" s="1"/>
      <c r="ZP19" s="1"/>
      <c r="ZQ19" s="1"/>
      <c r="ZR19" s="1"/>
      <c r="ZS19" s="1"/>
      <c r="ZT19" s="1"/>
      <c r="ZU19" s="1"/>
      <c r="ZV19" s="1"/>
      <c r="ZW19" s="1"/>
      <c r="ZX19" s="1"/>
      <c r="ZY19" s="1"/>
      <c r="ZZ19" s="1"/>
      <c r="AAA19" s="1"/>
      <c r="AAB19" s="1"/>
      <c r="AAC19" s="1"/>
      <c r="AAD19" s="1"/>
      <c r="AAE19" s="1"/>
      <c r="AAF19" s="1"/>
      <c r="AAG19" s="1"/>
      <c r="AAH19" s="1"/>
      <c r="AAI19" s="1"/>
      <c r="AAJ19" s="1"/>
      <c r="AAK19" s="1"/>
      <c r="AAL19" s="1"/>
      <c r="AAM19" s="1"/>
      <c r="AAN19" s="1"/>
      <c r="AAO19" s="1"/>
      <c r="AAP19" s="1"/>
      <c r="AAQ19" s="1"/>
      <c r="AAR19" s="1"/>
      <c r="AAS19" s="1"/>
      <c r="AAT19" s="1"/>
      <c r="AAU19" s="1"/>
      <c r="AAV19" s="1"/>
      <c r="AAW19" s="1"/>
      <c r="AAX19" s="1"/>
      <c r="AAY19" s="1"/>
      <c r="AAZ19" s="1"/>
      <c r="ABA19" s="1"/>
      <c r="ABB19" s="1"/>
      <c r="ABC19" s="1"/>
      <c r="ABD19" s="1"/>
      <c r="ABE19" s="1"/>
      <c r="ABF19" s="1"/>
      <c r="ABG19" s="1"/>
      <c r="ABH19" s="1"/>
      <c r="ABI19" s="1"/>
      <c r="ABJ19" s="1"/>
      <c r="ABK19" s="1"/>
      <c r="ABL19" s="1"/>
      <c r="ABM19" s="1"/>
      <c r="ABN19" s="1"/>
      <c r="ABO19" s="1"/>
      <c r="ABP19" s="1"/>
      <c r="ABQ19" s="1"/>
      <c r="ABR19" s="1"/>
      <c r="ABS19" s="1"/>
      <c r="ABT19" s="1"/>
      <c r="ABU19" s="1"/>
      <c r="ABV19" s="1"/>
      <c r="ABW19" s="1"/>
      <c r="ABX19" s="1"/>
      <c r="ABY19" s="1"/>
      <c r="ABZ19" s="1"/>
      <c r="ACA19" s="1"/>
      <c r="ACB19" s="1"/>
      <c r="ACC19" s="1"/>
      <c r="ACD19" s="1"/>
      <c r="ACE19" s="1"/>
      <c r="ACF19" s="1"/>
      <c r="ACG19" s="1"/>
      <c r="ACH19" s="1"/>
      <c r="ACI19" s="1"/>
      <c r="ACJ19" s="1"/>
      <c r="ACK19" s="1"/>
      <c r="ACL19" s="1"/>
      <c r="ACM19" s="1"/>
      <c r="ACN19" s="1"/>
      <c r="ACO19" s="1"/>
      <c r="ACP19" s="1"/>
      <c r="ACQ19" s="1"/>
      <c r="ACR19" s="1"/>
      <c r="ACS19" s="1"/>
      <c r="ACT19" s="1"/>
      <c r="ACU19" s="1"/>
      <c r="ACV19" s="1"/>
      <c r="ACW19" s="1"/>
      <c r="ACX19" s="1"/>
      <c r="ACY19" s="1"/>
      <c r="ACZ19" s="1"/>
      <c r="ADA19" s="1"/>
      <c r="ADB19" s="1"/>
      <c r="ADC19" s="1"/>
      <c r="ADD19" s="1"/>
      <c r="ADE19" s="1"/>
      <c r="ADF19" s="1"/>
      <c r="ADG19" s="1"/>
      <c r="ADH19" s="1"/>
      <c r="ADI19" s="1"/>
      <c r="ADJ19" s="1"/>
      <c r="ADK19" s="1"/>
      <c r="ADL19" s="1"/>
      <c r="ADM19" s="1"/>
      <c r="ADN19" s="1"/>
      <c r="ADO19" s="1"/>
      <c r="ADP19" s="1"/>
      <c r="ADQ19" s="1"/>
      <c r="ADR19" s="1"/>
      <c r="ADS19" s="1"/>
      <c r="ADT19" s="1"/>
      <c r="ADU19" s="1"/>
      <c r="ADV19" s="1"/>
      <c r="ADW19" s="1"/>
      <c r="ADX19" s="1"/>
      <c r="ADY19" s="1"/>
      <c r="ADZ19" s="1"/>
      <c r="AEA19" s="1"/>
      <c r="AEB19" s="1"/>
      <c r="AEC19" s="1"/>
      <c r="AED19" s="1"/>
      <c r="AEE19" s="1"/>
      <c r="AEF19" s="1"/>
      <c r="AEG19" s="1"/>
      <c r="AEH19" s="1"/>
      <c r="AEI19" s="1"/>
      <c r="AEJ19" s="1"/>
      <c r="AEK19" s="1"/>
      <c r="AEL19" s="1"/>
      <c r="AEM19" s="1"/>
      <c r="AEN19" s="1"/>
      <c r="AEO19" s="1"/>
      <c r="AEP19" s="1"/>
      <c r="AEQ19" s="1"/>
      <c r="AER19" s="1"/>
      <c r="AES19" s="1"/>
      <c r="AET19" s="1"/>
      <c r="AEU19" s="1"/>
      <c r="AEV19" s="1"/>
      <c r="AEW19" s="1"/>
      <c r="AEX19" s="1"/>
      <c r="AEY19" s="1"/>
      <c r="AEZ19" s="1"/>
      <c r="AFA19" s="1"/>
      <c r="AFB19" s="1"/>
      <c r="AFC19" s="1"/>
      <c r="AFD19" s="1"/>
      <c r="AFE19" s="1"/>
      <c r="AFF19" s="1"/>
      <c r="AFG19" s="1"/>
      <c r="AFH19" s="1"/>
      <c r="AFI19" s="1"/>
      <c r="AFJ19" s="1"/>
      <c r="AFK19" s="1"/>
      <c r="AFL19" s="1"/>
      <c r="AFM19" s="1"/>
      <c r="AFN19" s="1"/>
      <c r="AFO19" s="1"/>
      <c r="AFP19" s="1"/>
      <c r="AFQ19" s="1"/>
      <c r="AFR19" s="1"/>
      <c r="AFS19" s="1"/>
      <c r="AFT19" s="1"/>
      <c r="AFU19" s="1"/>
      <c r="AFV19" s="1"/>
      <c r="AFW19" s="1"/>
      <c r="AFX19" s="1"/>
      <c r="AFY19" s="1"/>
      <c r="AFZ19" s="1"/>
      <c r="AGA19" s="1"/>
      <c r="AGB19" s="1"/>
      <c r="AGC19" s="1"/>
      <c r="AGD19" s="1"/>
      <c r="AGE19" s="1"/>
      <c r="AGF19" s="1"/>
      <c r="AGG19" s="1"/>
      <c r="AGH19" s="1"/>
      <c r="AGI19" s="1"/>
      <c r="AGJ19" s="1"/>
      <c r="AGK19" s="1"/>
      <c r="AGL19" s="1"/>
      <c r="AGM19" s="1"/>
      <c r="AGN19" s="1"/>
      <c r="AGO19" s="1"/>
      <c r="AGP19" s="1"/>
      <c r="AGQ19" s="1"/>
      <c r="AGR19" s="1"/>
      <c r="AGS19" s="1"/>
      <c r="AGT19" s="1"/>
      <c r="AGU19" s="1"/>
      <c r="AGV19" s="1"/>
      <c r="AGW19" s="1"/>
      <c r="AGX19" s="1"/>
      <c r="AGY19" s="1"/>
      <c r="AGZ19" s="1"/>
      <c r="AHA19" s="1"/>
      <c r="AHB19" s="1"/>
      <c r="AHC19" s="1"/>
      <c r="AHD19" s="1"/>
      <c r="AHE19" s="1"/>
      <c r="AHF19" s="1"/>
      <c r="AHG19" s="1"/>
      <c r="AHH19" s="1"/>
      <c r="AHI19" s="1"/>
      <c r="AHJ19" s="1"/>
      <c r="AHK19" s="1"/>
      <c r="AHL19" s="1"/>
      <c r="AHM19" s="1"/>
      <c r="AHN19" s="1"/>
      <c r="AHO19" s="1"/>
      <c r="AHP19" s="1"/>
      <c r="AHQ19" s="1"/>
      <c r="AHR19" s="1"/>
      <c r="AHS19" s="1"/>
      <c r="AHT19" s="1"/>
      <c r="AHU19" s="1"/>
      <c r="AHV19" s="1"/>
      <c r="AHW19" s="1"/>
      <c r="AHX19" s="1"/>
      <c r="AHY19" s="1"/>
      <c r="AHZ19" s="1"/>
      <c r="AIA19" s="1"/>
      <c r="AIB19" s="1"/>
      <c r="AIC19" s="1"/>
      <c r="AID19" s="1"/>
      <c r="AIE19" s="1"/>
      <c r="AIF19" s="1"/>
      <c r="AIG19" s="1"/>
      <c r="AIH19" s="1"/>
      <c r="AII19" s="1"/>
      <c r="AIJ19" s="1"/>
      <c r="AIK19" s="1"/>
      <c r="AIL19" s="1"/>
      <c r="AIM19" s="1"/>
      <c r="AIN19" s="1"/>
      <c r="AIO19" s="1"/>
      <c r="AIP19" s="1"/>
      <c r="AIQ19" s="1"/>
      <c r="AIR19" s="1"/>
      <c r="AIS19" s="1"/>
      <c r="AIT19" s="1"/>
      <c r="AIU19" s="1"/>
      <c r="AIV19" s="1"/>
      <c r="AIW19" s="1"/>
      <c r="AIX19" s="1"/>
      <c r="AIY19" s="1"/>
      <c r="AIZ19" s="1"/>
      <c r="AJA19" s="1"/>
      <c r="AJB19" s="1"/>
      <c r="AJC19" s="1"/>
      <c r="AJD19" s="1"/>
      <c r="AJE19" s="1"/>
      <c r="AJF19" s="1"/>
      <c r="AJG19" s="1"/>
      <c r="AJH19" s="1"/>
      <c r="AJI19" s="1"/>
      <c r="AJJ19" s="1"/>
      <c r="AJK19" s="1"/>
      <c r="AJL19" s="1"/>
      <c r="AJM19" s="1"/>
      <c r="AJN19" s="1"/>
      <c r="AJO19" s="1"/>
      <c r="AJP19" s="1"/>
      <c r="AJQ19" s="1"/>
      <c r="AJR19" s="1"/>
      <c r="AJS19" s="1"/>
      <c r="AJT19" s="1"/>
      <c r="AJU19" s="1"/>
      <c r="AJV19" s="1"/>
      <c r="AJW19" s="1"/>
      <c r="AJX19" s="1"/>
      <c r="AJY19" s="1"/>
      <c r="AJZ19" s="1"/>
      <c r="AKA19" s="1"/>
      <c r="AKB19" s="1"/>
      <c r="AKC19" s="1"/>
      <c r="AKD19" s="1"/>
      <c r="AKE19" s="1"/>
      <c r="AKF19" s="1"/>
      <c r="AKG19" s="1"/>
      <c r="AKH19" s="1"/>
      <c r="AKI19" s="1"/>
      <c r="AKJ19" s="1"/>
      <c r="AKK19" s="1"/>
      <c r="AKL19" s="1"/>
      <c r="AKM19" s="1"/>
      <c r="AKN19" s="1"/>
      <c r="AKO19" s="1"/>
      <c r="AKP19" s="1"/>
      <c r="AKQ19" s="1"/>
      <c r="AKR19" s="1"/>
      <c r="AKS19" s="1"/>
      <c r="AKT19" s="1"/>
      <c r="AKU19" s="1"/>
      <c r="AKV19" s="1"/>
      <c r="AKW19" s="1"/>
      <c r="AKX19" s="1"/>
      <c r="AKY19" s="1"/>
      <c r="AKZ19" s="1"/>
      <c r="ALA19" s="1"/>
      <c r="ALB19" s="1"/>
      <c r="ALC19" s="1"/>
      <c r="ALD19" s="1"/>
      <c r="ALE19" s="1"/>
      <c r="ALF19" s="1"/>
      <c r="ALG19" s="1"/>
      <c r="ALH19" s="1"/>
      <c r="ALI19" s="1"/>
      <c r="ALJ19" s="1"/>
      <c r="ALK19" s="1"/>
      <c r="ALL19" s="1"/>
      <c r="ALM19" s="1"/>
      <c r="ALN19" s="1"/>
      <c r="ALO19" s="1"/>
      <c r="ALP19" s="1"/>
      <c r="ALQ19" s="1"/>
      <c r="ALR19" s="1"/>
      <c r="ALS19" s="1"/>
      <c r="ALT19" s="1"/>
      <c r="ALU19" s="1"/>
      <c r="ALV19" s="1"/>
      <c r="ALW19" s="1"/>
      <c r="ALX19" s="1"/>
      <c r="ALY19" s="1"/>
      <c r="ALZ19" s="1"/>
      <c r="AMA19" s="1"/>
      <c r="AMB19" s="1"/>
      <c r="AMC19" s="1"/>
      <c r="AMD19" s="1"/>
      <c r="AME19" s="1"/>
      <c r="AMF19" s="1"/>
      <c r="AMG19" s="1"/>
      <c r="AMH19" s="1"/>
      <c r="AMI19" s="1"/>
      <c r="AMJ19" s="1"/>
      <c r="AMK19" s="1"/>
      <c r="AML19" s="1"/>
      <c r="AMM19" s="1"/>
      <c r="AMN19" s="1"/>
      <c r="AMO19" s="1"/>
      <c r="AMP19" s="1"/>
      <c r="AMQ19" s="1"/>
      <c r="AMR19" s="1"/>
      <c r="AMS19" s="1"/>
      <c r="AMT19" s="1"/>
      <c r="AMU19" s="1"/>
      <c r="AMV19" s="1"/>
      <c r="AMW19" s="1"/>
      <c r="AMX19" s="1"/>
      <c r="AMY19" s="1"/>
      <c r="AMZ19" s="1"/>
      <c r="ANA19" s="1"/>
      <c r="ANB19" s="1"/>
      <c r="ANC19" s="1"/>
      <c r="AND19" s="1"/>
      <c r="ANE19" s="1"/>
      <c r="ANF19" s="1"/>
      <c r="ANG19" s="1"/>
      <c r="ANH19" s="1"/>
      <c r="ANI19" s="1"/>
      <c r="ANJ19" s="1"/>
      <c r="ANK19" s="1"/>
      <c r="ANL19" s="1"/>
      <c r="ANM19" s="1"/>
      <c r="ANN19" s="1"/>
      <c r="ANO19" s="1"/>
      <c r="ANP19" s="1"/>
      <c r="ANQ19" s="1"/>
      <c r="ANR19" s="1"/>
      <c r="ANS19" s="1"/>
      <c r="ANT19" s="1"/>
      <c r="ANU19" s="1"/>
      <c r="ANV19" s="1"/>
      <c r="ANW19" s="1"/>
      <c r="ANX19" s="1"/>
      <c r="ANY19" s="1"/>
      <c r="ANZ19" s="1"/>
      <c r="AOA19" s="1"/>
      <c r="AOB19" s="1"/>
      <c r="AOC19" s="1"/>
      <c r="AOD19" s="1"/>
      <c r="AOE19" s="1"/>
      <c r="AOF19" s="1"/>
      <c r="AOG19" s="1"/>
      <c r="AOH19" s="1"/>
      <c r="AOI19" s="1"/>
      <c r="AOJ19" s="1"/>
      <c r="AOK19" s="1"/>
      <c r="AOL19" s="1"/>
      <c r="AOM19" s="1"/>
      <c r="AON19" s="1"/>
      <c r="AOO19" s="1"/>
      <c r="AOP19" s="1"/>
      <c r="AOQ19" s="1"/>
      <c r="AOR19" s="1"/>
      <c r="AOS19" s="1"/>
      <c r="AOT19" s="1"/>
      <c r="AOU19" s="1"/>
      <c r="AOV19" s="1"/>
      <c r="AOW19" s="1"/>
      <c r="AOX19" s="1"/>
      <c r="AOY19" s="1"/>
      <c r="AOZ19" s="1"/>
      <c r="APA19" s="1"/>
      <c r="APB19" s="1"/>
      <c r="APC19" s="1"/>
      <c r="APD19" s="1"/>
      <c r="APE19" s="1"/>
      <c r="APF19" s="1"/>
      <c r="APG19" s="1"/>
      <c r="APH19" s="1"/>
      <c r="API19" s="1"/>
      <c r="APJ19" s="1"/>
      <c r="APK19" s="1"/>
      <c r="APL19" s="1"/>
      <c r="APM19" s="1"/>
      <c r="APN19" s="1"/>
      <c r="APO19" s="1"/>
      <c r="APP19" s="1"/>
      <c r="APQ19" s="1"/>
      <c r="APR19" s="1"/>
      <c r="APS19" s="1"/>
      <c r="APT19" s="1"/>
      <c r="APU19" s="1"/>
      <c r="APV19" s="1"/>
      <c r="APW19" s="1"/>
      <c r="APX19" s="1"/>
      <c r="APY19" s="1"/>
      <c r="APZ19" s="1"/>
      <c r="AQA19" s="1"/>
      <c r="AQB19" s="1"/>
      <c r="AQC19" s="1"/>
      <c r="AQD19" s="1"/>
      <c r="AQE19" s="1"/>
      <c r="AQF19" s="1"/>
      <c r="AQG19" s="1"/>
      <c r="AQH19" s="1"/>
      <c r="AQI19" s="1"/>
      <c r="AQJ19" s="1"/>
      <c r="AQK19" s="1"/>
      <c r="AQL19" s="1"/>
      <c r="AQM19" s="1"/>
      <c r="AQN19" s="1"/>
      <c r="AQO19" s="1"/>
      <c r="AQP19" s="1"/>
      <c r="AQQ19" s="1"/>
      <c r="AQR19" s="1"/>
      <c r="AQS19" s="1"/>
      <c r="AQT19" s="1"/>
      <c r="AQU19" s="1"/>
      <c r="AQV19" s="1"/>
      <c r="AQW19" s="1"/>
      <c r="AQX19" s="1"/>
      <c r="AQY19" s="1"/>
      <c r="AQZ19" s="1"/>
      <c r="ARA19" s="1"/>
      <c r="ARB19" s="1"/>
      <c r="ARC19" s="1"/>
      <c r="ARD19" s="1"/>
      <c r="ARE19" s="1"/>
      <c r="ARF19" s="1"/>
      <c r="ARG19" s="1"/>
      <c r="ARH19" s="1"/>
      <c r="ARI19" s="1"/>
      <c r="ARJ19" s="1"/>
      <c r="ARK19" s="1"/>
      <c r="ARL19" s="1"/>
      <c r="ARM19" s="1"/>
      <c r="ARN19" s="1"/>
      <c r="ARO19" s="1"/>
      <c r="ARP19" s="1"/>
      <c r="ARQ19" s="1"/>
      <c r="ARR19" s="1"/>
      <c r="ARS19" s="1"/>
      <c r="ART19" s="1"/>
      <c r="ARU19" s="1"/>
      <c r="ARV19" s="1"/>
      <c r="ARW19" s="1"/>
      <c r="ARX19" s="1"/>
      <c r="ARY19" s="1"/>
      <c r="ARZ19" s="1"/>
      <c r="ASA19" s="1"/>
      <c r="ASB19" s="1"/>
      <c r="ASC19" s="1"/>
      <c r="ASD19" s="1"/>
      <c r="ASE19" s="1"/>
      <c r="ASF19" s="1"/>
      <c r="ASG19" s="1"/>
      <c r="ASH19" s="1"/>
      <c r="ASI19" s="1"/>
      <c r="ASJ19" s="1"/>
      <c r="ASK19" s="1"/>
      <c r="ASL19" s="1"/>
      <c r="ASM19" s="1"/>
      <c r="ASN19" s="1"/>
      <c r="ASO19" s="1"/>
      <c r="ASP19" s="1"/>
      <c r="ASQ19" s="1"/>
      <c r="ASR19" s="1"/>
      <c r="ASS19" s="1"/>
      <c r="AST19" s="1"/>
      <c r="ASU19" s="1"/>
      <c r="ASV19" s="1"/>
      <c r="ASW19" s="1"/>
      <c r="ASX19" s="1"/>
      <c r="ASY19" s="1"/>
      <c r="ASZ19" s="1"/>
      <c r="ATA19" s="1"/>
      <c r="ATB19" s="1"/>
      <c r="ATC19" s="1"/>
      <c r="ATD19" s="1"/>
      <c r="ATE19" s="1"/>
      <c r="ATF19" s="1"/>
      <c r="ATG19" s="1"/>
      <c r="ATH19" s="1"/>
      <c r="ATI19" s="1"/>
      <c r="ATJ19" s="1"/>
      <c r="ATK19" s="1"/>
      <c r="ATL19" s="1"/>
      <c r="ATM19" s="1"/>
      <c r="ATN19" s="1"/>
      <c r="ATO19" s="1"/>
      <c r="ATP19" s="1"/>
      <c r="ATQ19" s="1"/>
      <c r="ATR19" s="1"/>
      <c r="ATS19" s="1"/>
      <c r="ATT19" s="1"/>
      <c r="ATU19" s="1"/>
      <c r="ATV19" s="1"/>
      <c r="ATW19" s="1"/>
      <c r="ATX19" s="1"/>
      <c r="ATY19" s="1"/>
      <c r="ATZ19" s="1"/>
      <c r="AUA19" s="1"/>
      <c r="AUB19" s="1"/>
      <c r="AUC19" s="1"/>
      <c r="AUD19" s="1"/>
      <c r="AUE19" s="1"/>
      <c r="AUF19" s="1"/>
      <c r="AUG19" s="1"/>
      <c r="AUH19" s="1"/>
      <c r="AUI19" s="1"/>
      <c r="AUJ19" s="1"/>
      <c r="AUK19" s="1"/>
      <c r="AUL19" s="1"/>
      <c r="AUM19" s="1"/>
      <c r="AUN19" s="1"/>
      <c r="AUO19" s="1"/>
      <c r="AUP19" s="1"/>
      <c r="AUQ19" s="1"/>
      <c r="AUR19" s="1"/>
      <c r="AUS19" s="1"/>
      <c r="AUT19" s="1"/>
      <c r="AUU19" s="1"/>
      <c r="AUV19" s="1"/>
      <c r="AUW19" s="1"/>
      <c r="AUX19" s="1"/>
      <c r="AUY19" s="1"/>
      <c r="AUZ19" s="1"/>
      <c r="AVA19" s="1"/>
      <c r="AVB19" s="1"/>
      <c r="AVC19" s="1"/>
      <c r="AVD19" s="1"/>
      <c r="AVE19" s="1"/>
      <c r="AVF19" s="1"/>
      <c r="AVG19" s="1"/>
      <c r="AVH19" s="1"/>
      <c r="AVI19" s="1"/>
      <c r="AVJ19" s="1"/>
      <c r="AVK19" s="1"/>
      <c r="AVL19" s="1"/>
      <c r="AVM19" s="1"/>
      <c r="AVN19" s="1"/>
      <c r="AVO19" s="1"/>
      <c r="AVP19" s="1"/>
      <c r="AVQ19" s="1"/>
      <c r="AVR19" s="1"/>
      <c r="AVS19" s="1"/>
      <c r="AVT19" s="1"/>
      <c r="AVU19" s="1"/>
      <c r="AVV19" s="1"/>
      <c r="AVW19" s="1"/>
      <c r="AVX19" s="1"/>
      <c r="AVY19" s="1"/>
      <c r="AVZ19" s="1"/>
      <c r="AWA19" s="1"/>
      <c r="AWB19" s="1"/>
      <c r="AWC19" s="1"/>
      <c r="AWD19" s="1"/>
      <c r="AWE19" s="1"/>
      <c r="AWF19" s="1"/>
      <c r="AWG19" s="1"/>
      <c r="AWH19" s="1"/>
      <c r="AWI19" s="1"/>
      <c r="AWJ19" s="1"/>
      <c r="AWK19" s="1"/>
      <c r="AWL19" s="1"/>
      <c r="AWM19" s="1"/>
      <c r="AWN19" s="1"/>
      <c r="AWO19" s="1"/>
      <c r="AWP19" s="1"/>
      <c r="AWQ19" s="1"/>
      <c r="AWR19" s="1"/>
      <c r="AWS19" s="1"/>
      <c r="AWT19" s="1"/>
      <c r="AWU19" s="1"/>
      <c r="AWV19" s="1"/>
      <c r="AWW19" s="1"/>
      <c r="AWX19" s="1"/>
      <c r="AWY19" s="1"/>
      <c r="AWZ19" s="1"/>
      <c r="AXA19" s="1"/>
      <c r="AXB19" s="1"/>
      <c r="AXC19" s="1"/>
      <c r="AXD19" s="1"/>
      <c r="AXE19" s="1"/>
      <c r="AXF19" s="1"/>
      <c r="AXG19" s="1"/>
      <c r="AXH19" s="1"/>
      <c r="AXI19" s="1"/>
      <c r="AXJ19" s="1"/>
      <c r="AXK19" s="1"/>
      <c r="AXL19" s="1"/>
      <c r="AXM19" s="1"/>
      <c r="AXN19" s="1"/>
      <c r="AXO19" s="1"/>
      <c r="AXP19" s="1"/>
      <c r="AXQ19" s="1"/>
      <c r="AXR19" s="1"/>
      <c r="AXS19" s="1"/>
      <c r="AXT19" s="1"/>
      <c r="AXU19" s="1"/>
      <c r="AXV19" s="1"/>
      <c r="AXW19" s="1"/>
      <c r="AXX19" s="1"/>
      <c r="AXY19" s="1"/>
      <c r="AXZ19" s="1"/>
      <c r="AYA19" s="1"/>
      <c r="AYB19" s="1"/>
      <c r="AYC19" s="1"/>
      <c r="AYD19" s="1"/>
      <c r="AYE19" s="1"/>
      <c r="AYF19" s="1"/>
      <c r="AYG19" s="1"/>
      <c r="AYH19" s="1"/>
      <c r="AYI19" s="1"/>
      <c r="AYJ19" s="1"/>
      <c r="AYK19" s="1"/>
      <c r="AYL19" s="1"/>
      <c r="AYM19" s="1"/>
      <c r="AYN19" s="1"/>
      <c r="AYO19" s="1"/>
      <c r="AYP19" s="1"/>
      <c r="AYQ19" s="1"/>
      <c r="AYR19" s="1"/>
      <c r="AYS19" s="1"/>
      <c r="AYT19" s="1"/>
      <c r="AYU19" s="1"/>
      <c r="AYV19" s="1"/>
      <c r="AYW19" s="1"/>
      <c r="AYX19" s="1"/>
      <c r="AYY19" s="1"/>
      <c r="AYZ19" s="1"/>
      <c r="AZA19" s="1"/>
      <c r="AZB19" s="1"/>
      <c r="AZC19" s="1"/>
      <c r="AZD19" s="1"/>
      <c r="AZE19" s="1"/>
      <c r="AZF19" s="1"/>
      <c r="AZG19" s="1"/>
      <c r="AZH19" s="1"/>
      <c r="AZI19" s="1"/>
      <c r="AZJ19" s="1"/>
      <c r="AZK19" s="1"/>
      <c r="AZL19" s="1"/>
      <c r="AZM19" s="1"/>
      <c r="AZN19" s="1"/>
      <c r="AZO19" s="1"/>
      <c r="AZP19" s="1"/>
      <c r="AZQ19" s="1"/>
      <c r="AZR19" s="1"/>
      <c r="AZS19" s="1"/>
      <c r="AZT19" s="1"/>
      <c r="AZU19" s="1"/>
      <c r="AZV19" s="1"/>
      <c r="AZW19" s="1"/>
      <c r="AZX19" s="1"/>
      <c r="AZY19" s="1"/>
      <c r="AZZ19" s="1"/>
      <c r="BAA19" s="1"/>
      <c r="BAB19" s="1"/>
      <c r="BAC19" s="1"/>
      <c r="BAD19" s="1"/>
      <c r="BAE19" s="1"/>
      <c r="BAF19" s="1"/>
      <c r="BAG19" s="1"/>
      <c r="BAH19" s="1"/>
      <c r="BAI19" s="1"/>
      <c r="BAJ19" s="1"/>
      <c r="BAK19" s="1"/>
      <c r="BAL19" s="1"/>
      <c r="BAM19" s="1"/>
      <c r="BAN19" s="1"/>
      <c r="BAO19" s="1"/>
      <c r="BAP19" s="1"/>
      <c r="BAQ19" s="1"/>
      <c r="BAR19" s="1"/>
      <c r="BAS19" s="1"/>
      <c r="BAT19" s="1"/>
      <c r="BAU19" s="1"/>
      <c r="BAV19" s="1"/>
      <c r="BAW19" s="1"/>
      <c r="BAX19" s="1"/>
      <c r="BAY19" s="1"/>
      <c r="BAZ19" s="1"/>
      <c r="BBA19" s="1"/>
      <c r="BBB19" s="1"/>
      <c r="BBC19" s="1"/>
      <c r="BBD19" s="1"/>
      <c r="BBE19" s="1"/>
      <c r="BBF19" s="1"/>
      <c r="BBG19" s="1"/>
      <c r="BBH19" s="1"/>
      <c r="BBI19" s="1"/>
      <c r="BBJ19" s="1"/>
      <c r="BBK19" s="1"/>
      <c r="BBL19" s="1"/>
      <c r="BBM19" s="1"/>
      <c r="BBN19" s="1"/>
      <c r="BBO19" s="1"/>
      <c r="BBP19" s="1"/>
      <c r="BBQ19" s="1"/>
      <c r="BBR19" s="1"/>
      <c r="BBS19" s="1"/>
      <c r="BBT19" s="1"/>
      <c r="BBU19" s="1"/>
      <c r="BBV19" s="1"/>
      <c r="BBW19" s="1"/>
      <c r="BBX19" s="1"/>
      <c r="BBY19" s="1"/>
      <c r="BBZ19" s="1"/>
      <c r="BCA19" s="1"/>
      <c r="BCB19" s="1"/>
      <c r="BCC19" s="1"/>
      <c r="BCD19" s="1"/>
      <c r="BCE19" s="1"/>
      <c r="BCF19" s="1"/>
      <c r="BCG19" s="1"/>
      <c r="BCH19" s="1"/>
      <c r="BCI19" s="1"/>
      <c r="BCJ19" s="1"/>
      <c r="BCK19" s="1"/>
      <c r="BCL19" s="1"/>
      <c r="BCM19" s="1"/>
      <c r="BCN19" s="1"/>
      <c r="BCO19" s="1"/>
      <c r="BCP19" s="1"/>
      <c r="BCQ19" s="1"/>
      <c r="BCR19" s="1"/>
      <c r="BCS19" s="1"/>
      <c r="BCT19" s="1"/>
      <c r="BCU19" s="1"/>
      <c r="BCV19" s="1"/>
      <c r="BCW19" s="1"/>
      <c r="BCX19" s="1"/>
      <c r="BCY19" s="1"/>
      <c r="BCZ19" s="1"/>
      <c r="BDA19" s="1"/>
      <c r="BDB19" s="1"/>
      <c r="BDC19" s="1"/>
      <c r="BDD19" s="1"/>
      <c r="BDE19" s="1"/>
      <c r="BDF19" s="1"/>
      <c r="BDG19" s="1"/>
      <c r="BDH19" s="1"/>
      <c r="BDI19" s="1"/>
      <c r="BDJ19" s="1"/>
      <c r="BDK19" s="1"/>
      <c r="BDL19" s="1"/>
      <c r="BDM19" s="1"/>
      <c r="BDN19" s="1"/>
      <c r="BDO19" s="1"/>
      <c r="BDP19" s="1"/>
      <c r="BDQ19" s="1"/>
      <c r="BDR19" s="1"/>
      <c r="BDS19" s="1"/>
      <c r="BDT19" s="1"/>
      <c r="BDU19" s="1"/>
      <c r="BDV19" s="1"/>
      <c r="BDW19" s="1"/>
      <c r="BDX19" s="1"/>
      <c r="BDY19" s="1"/>
      <c r="BDZ19" s="1"/>
      <c r="BEA19" s="1"/>
      <c r="BEB19" s="1"/>
      <c r="BEC19" s="1"/>
      <c r="BED19" s="1"/>
      <c r="BEE19" s="1"/>
      <c r="BEF19" s="1"/>
      <c r="BEG19" s="1"/>
      <c r="BEH19" s="1"/>
      <c r="BEI19" s="1"/>
      <c r="BEJ19" s="1"/>
      <c r="BEK19" s="1"/>
      <c r="BEL19" s="1"/>
      <c r="BEM19" s="1"/>
      <c r="BEN19" s="1"/>
      <c r="BEO19" s="1"/>
      <c r="BEP19" s="1"/>
      <c r="BEQ19" s="1"/>
      <c r="BER19" s="1"/>
      <c r="BES19" s="1"/>
      <c r="BET19" s="1"/>
      <c r="BEU19" s="1"/>
      <c r="BEV19" s="1"/>
      <c r="BEW19" s="1"/>
      <c r="BEX19" s="1"/>
      <c r="BEY19" s="1"/>
      <c r="BEZ19" s="1"/>
      <c r="BFA19" s="1"/>
      <c r="BFB19" s="1"/>
      <c r="BFC19" s="1"/>
      <c r="BFD19" s="1"/>
      <c r="BFE19" s="1"/>
      <c r="BFF19" s="1"/>
      <c r="BFG19" s="1"/>
      <c r="BFH19" s="1"/>
      <c r="BFI19" s="1"/>
      <c r="BFJ19" s="1"/>
      <c r="BFK19" s="1"/>
      <c r="BFL19" s="1"/>
      <c r="BFM19" s="1"/>
      <c r="BFN19" s="1"/>
      <c r="BFO19" s="1"/>
      <c r="BFP19" s="1"/>
      <c r="BFQ19" s="1"/>
      <c r="BFR19" s="1"/>
      <c r="BFS19" s="1"/>
      <c r="BFT19" s="1"/>
      <c r="BFU19" s="1"/>
      <c r="BFV19" s="1"/>
      <c r="BFW19" s="1"/>
      <c r="BFX19" s="1"/>
      <c r="BFY19" s="1"/>
      <c r="BFZ19" s="1"/>
      <c r="BGA19" s="1"/>
      <c r="BGB19" s="1"/>
      <c r="BGC19" s="1"/>
      <c r="BGD19" s="1"/>
      <c r="BGE19" s="1"/>
      <c r="BGF19" s="1"/>
      <c r="BGG19" s="1"/>
      <c r="BGH19" s="1"/>
      <c r="BGI19" s="1"/>
      <c r="BGJ19" s="1"/>
      <c r="BGK19" s="1"/>
      <c r="BGL19" s="1"/>
      <c r="BGM19" s="1"/>
      <c r="BGN19" s="1"/>
      <c r="BGO19" s="1"/>
      <c r="BGP19" s="1"/>
      <c r="BGQ19" s="1"/>
      <c r="BGR19" s="1"/>
      <c r="BGS19" s="1"/>
      <c r="BGT19" s="1"/>
      <c r="BGU19" s="1"/>
      <c r="BGV19" s="1"/>
      <c r="BGW19" s="1"/>
      <c r="BGX19" s="1"/>
      <c r="BGY19" s="1"/>
      <c r="BGZ19" s="1"/>
      <c r="BHA19" s="1"/>
      <c r="BHB19" s="1"/>
      <c r="BHC19" s="1"/>
      <c r="BHD19" s="1"/>
      <c r="BHE19" s="1"/>
      <c r="BHF19" s="1"/>
      <c r="BHG19" s="1"/>
      <c r="BHH19" s="1"/>
      <c r="BHI19" s="1"/>
      <c r="BHJ19" s="1"/>
      <c r="BHK19" s="1"/>
      <c r="BHL19" s="1"/>
      <c r="BHM19" s="1"/>
      <c r="BHN19" s="1"/>
      <c r="BHO19" s="1"/>
      <c r="BHP19" s="1"/>
      <c r="BHQ19" s="1"/>
      <c r="BHR19" s="1"/>
      <c r="BHS19" s="1"/>
      <c r="BHT19" s="1"/>
      <c r="BHU19" s="1"/>
      <c r="BHV19" s="1"/>
      <c r="BHW19" s="1"/>
      <c r="BHX19" s="1"/>
      <c r="BHY19" s="1"/>
      <c r="BHZ19" s="1"/>
      <c r="BIA19" s="1"/>
      <c r="BIB19" s="1"/>
      <c r="BIC19" s="1"/>
      <c r="BID19" s="1"/>
      <c r="BIE19" s="1"/>
      <c r="BIF19" s="1"/>
      <c r="BIG19" s="1"/>
      <c r="BIH19" s="1"/>
      <c r="BII19" s="1"/>
      <c r="BIJ19" s="1"/>
      <c r="BIK19" s="1"/>
      <c r="BIL19" s="1"/>
      <c r="BIM19" s="1"/>
      <c r="BIN19" s="1"/>
      <c r="BIO19" s="1"/>
      <c r="BIP19" s="1"/>
      <c r="BIQ19" s="1"/>
      <c r="BIR19" s="1"/>
      <c r="BIS19" s="1"/>
      <c r="BIT19" s="1"/>
      <c r="BIU19" s="1"/>
      <c r="BIV19" s="1"/>
      <c r="BIW19" s="1"/>
      <c r="BIX19" s="1"/>
      <c r="BIY19" s="1"/>
      <c r="BIZ19" s="1"/>
      <c r="BJA19" s="1"/>
      <c r="BJB19" s="1"/>
      <c r="BJC19" s="1"/>
      <c r="BJD19" s="1"/>
      <c r="BJE19" s="1"/>
      <c r="BJF19" s="1"/>
      <c r="BJG19" s="1"/>
      <c r="BJH19" s="1"/>
      <c r="BJI19" s="1"/>
      <c r="BJJ19" s="1"/>
      <c r="BJK19" s="1"/>
      <c r="BJL19" s="1"/>
      <c r="BJM19" s="1"/>
      <c r="BJN19" s="1"/>
      <c r="BJO19" s="1"/>
      <c r="BJP19" s="1"/>
      <c r="BJQ19" s="1"/>
      <c r="BJR19" s="1"/>
      <c r="BJS19" s="1"/>
      <c r="BJT19" s="1"/>
      <c r="BJU19" s="1"/>
      <c r="BJV19" s="1"/>
      <c r="BJW19" s="1"/>
      <c r="BJX19" s="1"/>
      <c r="BJY19" s="1"/>
      <c r="BJZ19" s="1"/>
      <c r="BKA19" s="1"/>
      <c r="BKB19" s="1"/>
      <c r="BKC19" s="1"/>
      <c r="BKD19" s="1"/>
      <c r="BKE19" s="1"/>
      <c r="BKF19" s="1"/>
      <c r="BKG19" s="1"/>
      <c r="BKH19" s="1"/>
      <c r="BKI19" s="1"/>
      <c r="BKJ19" s="1"/>
      <c r="BKK19" s="1"/>
      <c r="BKL19" s="1"/>
      <c r="BKM19" s="1"/>
      <c r="BKN19" s="1"/>
      <c r="BKO19" s="1"/>
      <c r="BKP19" s="1"/>
      <c r="BKQ19" s="1"/>
      <c r="BKR19" s="1"/>
      <c r="BKS19" s="1"/>
      <c r="BKT19" s="1"/>
      <c r="BKU19" s="1"/>
      <c r="BKV19" s="1"/>
      <c r="BKW19" s="1"/>
      <c r="BKX19" s="1"/>
      <c r="BKY19" s="1"/>
      <c r="BKZ19" s="1"/>
      <c r="BLA19" s="1"/>
      <c r="BLB19" s="1"/>
      <c r="BLC19" s="1"/>
      <c r="BLD19" s="1"/>
      <c r="BLE19" s="1"/>
      <c r="BLF19" s="1"/>
      <c r="BLG19" s="1"/>
      <c r="BLH19" s="1"/>
      <c r="BLI19" s="1"/>
      <c r="BLJ19" s="1"/>
      <c r="BLK19" s="1"/>
      <c r="BLL19" s="1"/>
      <c r="BLM19" s="1"/>
      <c r="BLN19" s="1"/>
      <c r="BLO19" s="1"/>
      <c r="BLP19" s="1"/>
      <c r="BLQ19" s="1"/>
      <c r="BLR19" s="1"/>
      <c r="BLS19" s="1"/>
      <c r="BLT19" s="1"/>
      <c r="BLU19" s="1"/>
      <c r="BLV19" s="1"/>
      <c r="BLW19" s="1"/>
      <c r="BLX19" s="1"/>
      <c r="BLY19" s="1"/>
      <c r="BLZ19" s="1"/>
      <c r="BMA19" s="1"/>
      <c r="BMB19" s="1"/>
      <c r="BMC19" s="1"/>
      <c r="BMD19" s="1"/>
      <c r="BME19" s="1"/>
      <c r="BMF19" s="1"/>
      <c r="BMG19" s="1"/>
      <c r="BMH19" s="1"/>
      <c r="BMI19" s="1"/>
      <c r="BMJ19" s="1"/>
      <c r="BMK19" s="1"/>
      <c r="BML19" s="1"/>
      <c r="BMM19" s="1"/>
      <c r="BMN19" s="1"/>
      <c r="BMO19" s="1"/>
      <c r="BMP19" s="1"/>
      <c r="BMQ19" s="1"/>
      <c r="BMR19" s="1"/>
      <c r="BMS19" s="1"/>
      <c r="BMT19" s="1"/>
      <c r="BMU19" s="1"/>
      <c r="BMV19" s="1"/>
      <c r="BMW19" s="1"/>
      <c r="BMX19" s="1"/>
      <c r="BMY19" s="1"/>
      <c r="BMZ19" s="1"/>
      <c r="BNA19" s="1"/>
      <c r="BNB19" s="1"/>
      <c r="BNC19" s="1"/>
      <c r="BND19" s="1"/>
      <c r="BNE19" s="1"/>
      <c r="BNF19" s="1"/>
      <c r="BNG19" s="1"/>
      <c r="BNH19" s="1"/>
      <c r="BNI19" s="1"/>
      <c r="BNJ19" s="1"/>
      <c r="BNK19" s="1"/>
      <c r="BNL19" s="1"/>
      <c r="BNM19" s="1"/>
      <c r="BNN19" s="1"/>
      <c r="BNO19" s="1"/>
      <c r="BNP19" s="1"/>
      <c r="BNQ19" s="1"/>
      <c r="BNR19" s="1"/>
      <c r="BNS19" s="1"/>
      <c r="BNT19" s="1"/>
      <c r="BNU19" s="1"/>
      <c r="BNV19" s="1"/>
      <c r="BNW19" s="1"/>
      <c r="BNX19" s="1"/>
      <c r="BNY19" s="1"/>
      <c r="BNZ19" s="1"/>
      <c r="BOA19" s="1"/>
      <c r="BOB19" s="1"/>
      <c r="BOC19" s="1"/>
      <c r="BOD19" s="1"/>
      <c r="BOE19" s="1"/>
      <c r="BOF19" s="1"/>
      <c r="BOG19" s="1"/>
      <c r="BOH19" s="1"/>
      <c r="BOI19" s="1"/>
      <c r="BOJ19" s="1"/>
      <c r="BOK19" s="1"/>
      <c r="BOL19" s="1"/>
      <c r="BOM19" s="1"/>
      <c r="BON19" s="1"/>
      <c r="BOO19" s="1"/>
      <c r="BOP19" s="1"/>
      <c r="BOQ19" s="1"/>
      <c r="BOR19" s="1"/>
      <c r="BOS19" s="1"/>
      <c r="BOT19" s="1"/>
      <c r="BOU19" s="1"/>
      <c r="BOV19" s="1"/>
      <c r="BOW19" s="1"/>
      <c r="BOX19" s="1"/>
      <c r="BOY19" s="1"/>
      <c r="BOZ19" s="1"/>
      <c r="BPA19" s="1"/>
      <c r="BPB19" s="1"/>
      <c r="BPC19" s="1"/>
      <c r="BPD19" s="1"/>
      <c r="BPE19" s="1"/>
      <c r="BPF19" s="1"/>
      <c r="BPG19" s="1"/>
      <c r="BPH19" s="1"/>
      <c r="BPI19" s="1"/>
      <c r="BPJ19" s="1"/>
      <c r="BPK19" s="1"/>
      <c r="BPL19" s="1"/>
      <c r="BPM19" s="1"/>
      <c r="BPN19" s="1"/>
      <c r="BPO19" s="1"/>
      <c r="BPP19" s="1"/>
      <c r="BPQ19" s="1"/>
      <c r="BPR19" s="1"/>
      <c r="BPS19" s="1"/>
      <c r="BPT19" s="1"/>
      <c r="BPU19" s="1"/>
      <c r="BPV19" s="1"/>
      <c r="BPW19" s="1"/>
      <c r="BPX19" s="1"/>
      <c r="BPY19" s="1"/>
      <c r="BPZ19" s="1"/>
      <c r="BQA19" s="1"/>
      <c r="BQB19" s="1"/>
      <c r="BQC19" s="1"/>
      <c r="BQD19" s="1"/>
      <c r="BQE19" s="1"/>
      <c r="BQF19" s="1"/>
      <c r="BQG19" s="1"/>
      <c r="BQH19" s="1"/>
      <c r="BQI19" s="1"/>
      <c r="BQJ19" s="1"/>
      <c r="BQK19" s="1"/>
      <c r="BQL19" s="1"/>
      <c r="BQM19" s="1"/>
      <c r="BQN19" s="1"/>
      <c r="BQO19" s="1"/>
      <c r="BQP19" s="1"/>
      <c r="BQQ19" s="1"/>
      <c r="BQR19" s="1"/>
      <c r="BQS19" s="1"/>
      <c r="BQT19" s="1"/>
      <c r="BQU19" s="1"/>
      <c r="BQV19" s="1"/>
      <c r="BQW19" s="1"/>
      <c r="BQX19" s="1"/>
      <c r="BQY19" s="1"/>
      <c r="BQZ19" s="1"/>
      <c r="BRA19" s="1"/>
      <c r="BRB19" s="1"/>
      <c r="BRC19" s="1"/>
      <c r="BRD19" s="1"/>
      <c r="BRE19" s="1"/>
      <c r="BRF19" s="1"/>
      <c r="BRG19" s="1"/>
      <c r="BRH19" s="1"/>
      <c r="BRI19" s="1"/>
      <c r="BRJ19" s="1"/>
      <c r="BRK19" s="1"/>
      <c r="BRL19" s="1"/>
      <c r="BRM19" s="1"/>
      <c r="BRN19" s="1"/>
      <c r="BRO19" s="1"/>
      <c r="BRP19" s="1"/>
      <c r="BRQ19" s="1"/>
      <c r="BRR19" s="1"/>
      <c r="BRS19" s="1"/>
      <c r="BRT19" s="1"/>
      <c r="BRU19" s="1"/>
      <c r="BRV19" s="1"/>
      <c r="BRW19" s="1"/>
      <c r="BRX19" s="1"/>
      <c r="BRY19" s="1"/>
      <c r="BRZ19" s="1"/>
      <c r="BSA19" s="1"/>
      <c r="BSB19" s="1"/>
      <c r="BSC19" s="1"/>
      <c r="BSD19" s="1"/>
      <c r="BSE19" s="1"/>
      <c r="BSF19" s="1"/>
      <c r="BSG19" s="1"/>
      <c r="BSH19" s="1"/>
      <c r="BSI19" s="1"/>
      <c r="BSJ19" s="1"/>
      <c r="BSK19" s="1"/>
      <c r="BSL19" s="1"/>
      <c r="BSM19" s="1"/>
      <c r="BSN19" s="1"/>
      <c r="BSO19" s="1"/>
      <c r="BSP19" s="1"/>
      <c r="BSQ19" s="1"/>
      <c r="BSR19" s="1"/>
      <c r="BSS19" s="1"/>
      <c r="BST19" s="1"/>
      <c r="BSU19" s="1"/>
      <c r="BSV19" s="1"/>
      <c r="BSW19" s="1"/>
      <c r="BSX19" s="1"/>
      <c r="BSY19" s="1"/>
      <c r="BSZ19" s="1"/>
      <c r="BTA19" s="1"/>
      <c r="BTB19" s="1"/>
      <c r="BTC19" s="1"/>
      <c r="BTD19" s="1"/>
      <c r="BTE19" s="1"/>
      <c r="BTF19" s="1"/>
      <c r="BTG19" s="1"/>
      <c r="BTH19" s="1"/>
      <c r="BTI19" s="1"/>
      <c r="BTJ19" s="1"/>
      <c r="BTK19" s="1"/>
      <c r="BTL19" s="1"/>
      <c r="BTM19" s="1"/>
      <c r="BTN19" s="1"/>
      <c r="BTO19" s="1"/>
      <c r="BTP19" s="1"/>
      <c r="BTQ19" s="1"/>
      <c r="BTR19" s="1"/>
      <c r="BTS19" s="1"/>
      <c r="BTT19" s="1"/>
      <c r="BTU19" s="1"/>
      <c r="BTV19" s="1"/>
      <c r="BTW19" s="1"/>
      <c r="BTX19" s="1"/>
      <c r="BTY19" s="1"/>
      <c r="BTZ19" s="1"/>
      <c r="BUA19" s="1"/>
      <c r="BUB19" s="1"/>
      <c r="BUC19" s="1"/>
      <c r="BUD19" s="1"/>
      <c r="BUE19" s="1"/>
      <c r="BUF19" s="1"/>
      <c r="BUG19" s="1"/>
      <c r="BUH19" s="1"/>
      <c r="BUI19" s="1"/>
      <c r="BUJ19" s="1"/>
      <c r="BUK19" s="1"/>
      <c r="BUL19" s="1"/>
      <c r="BUM19" s="1"/>
      <c r="BUN19" s="1"/>
      <c r="BUO19" s="1"/>
      <c r="BUP19" s="1"/>
      <c r="BUQ19" s="1"/>
      <c r="BUR19" s="1"/>
      <c r="BUS19" s="1"/>
      <c r="BUT19" s="1"/>
      <c r="BUU19" s="1"/>
      <c r="BUV19" s="1"/>
      <c r="BUW19" s="1"/>
      <c r="BUX19" s="1"/>
      <c r="BUY19" s="1"/>
      <c r="BUZ19" s="1"/>
      <c r="BVA19" s="1"/>
      <c r="BVB19" s="1"/>
      <c r="BVC19" s="1"/>
      <c r="BVD19" s="1"/>
      <c r="BVE19" s="1"/>
      <c r="BVF19" s="1"/>
      <c r="BVG19" s="1"/>
      <c r="BVH19" s="1"/>
      <c r="BVI19" s="1"/>
      <c r="BVJ19" s="1"/>
      <c r="BVK19" s="1"/>
      <c r="BVL19" s="1"/>
      <c r="BVM19" s="1"/>
      <c r="BVN19" s="1"/>
      <c r="BVO19" s="1"/>
      <c r="BVP19" s="1"/>
      <c r="BVQ19" s="1"/>
      <c r="BVR19" s="1"/>
      <c r="BVS19" s="1"/>
      <c r="BVT19" s="1"/>
      <c r="BVU19" s="1"/>
      <c r="BVV19" s="1"/>
      <c r="BVW19" s="1"/>
      <c r="BVX19" s="1"/>
      <c r="BVY19" s="1"/>
      <c r="BVZ19" s="1"/>
      <c r="BWA19" s="1"/>
      <c r="BWB19" s="1"/>
      <c r="BWC19" s="1"/>
      <c r="BWD19" s="1"/>
      <c r="BWE19" s="1"/>
      <c r="BWF19" s="1"/>
      <c r="BWG19" s="1"/>
      <c r="BWH19" s="1"/>
      <c r="BWI19" s="1"/>
      <c r="BWJ19" s="1"/>
      <c r="BWK19" s="1"/>
      <c r="BWL19" s="1"/>
      <c r="BWM19" s="1"/>
      <c r="BWN19" s="1"/>
      <c r="BWO19" s="1"/>
      <c r="BWP19" s="1"/>
      <c r="BWQ19" s="1"/>
      <c r="BWR19" s="1"/>
      <c r="BWS19" s="1"/>
      <c r="BWT19" s="1"/>
      <c r="BWU19" s="1"/>
      <c r="BWV19" s="1"/>
      <c r="BWW19" s="1"/>
      <c r="BWX19" s="1"/>
      <c r="BWY19" s="1"/>
      <c r="BWZ19" s="1"/>
      <c r="BXA19" s="1"/>
      <c r="BXB19" s="1"/>
      <c r="BXC19" s="1"/>
      <c r="BXD19" s="1"/>
      <c r="BXE19" s="1"/>
      <c r="BXF19" s="1"/>
      <c r="BXG19" s="1"/>
      <c r="BXH19" s="1"/>
      <c r="BXI19" s="1"/>
      <c r="BXJ19" s="1"/>
      <c r="BXK19" s="1"/>
      <c r="BXL19" s="1"/>
      <c r="BXM19" s="1"/>
      <c r="BXN19" s="1"/>
      <c r="BXO19" s="1"/>
      <c r="BXP19" s="1"/>
      <c r="BXQ19" s="1"/>
      <c r="BXR19" s="1"/>
      <c r="BXS19" s="1"/>
      <c r="BXT19" s="1"/>
      <c r="BXU19" s="1"/>
      <c r="BXV19" s="1"/>
      <c r="BXW19" s="1"/>
      <c r="BXX19" s="1"/>
      <c r="BXY19" s="1"/>
      <c r="BXZ19" s="1"/>
      <c r="BYA19" s="1"/>
      <c r="BYB19" s="1"/>
      <c r="BYC19" s="1"/>
      <c r="BYD19" s="1"/>
      <c r="BYE19" s="1"/>
      <c r="BYF19" s="1"/>
      <c r="BYG19" s="1"/>
      <c r="BYH19" s="1"/>
      <c r="BYI19" s="1"/>
      <c r="BYJ19" s="1"/>
      <c r="BYK19" s="1"/>
      <c r="BYL19" s="1"/>
      <c r="BYM19" s="1"/>
      <c r="BYN19" s="1"/>
      <c r="BYO19" s="1"/>
      <c r="BYP19" s="1"/>
      <c r="BYQ19" s="1"/>
      <c r="BYR19" s="1"/>
      <c r="BYS19" s="1"/>
      <c r="BYT19" s="1"/>
      <c r="BYU19" s="1"/>
      <c r="BYV19" s="1"/>
      <c r="BYW19" s="1"/>
      <c r="BYX19" s="1"/>
      <c r="BYY19" s="1"/>
      <c r="BYZ19" s="1"/>
      <c r="BZA19" s="1"/>
      <c r="BZB19" s="1"/>
      <c r="BZC19" s="1"/>
      <c r="BZD19" s="1"/>
      <c r="BZE19" s="1"/>
      <c r="BZF19" s="1"/>
      <c r="BZG19" s="1"/>
      <c r="BZH19" s="1"/>
      <c r="BZI19" s="1"/>
      <c r="BZJ19" s="1"/>
      <c r="BZK19" s="1"/>
      <c r="BZL19" s="1"/>
      <c r="BZM19" s="1"/>
      <c r="BZN19" s="1"/>
      <c r="BZO19" s="1"/>
      <c r="BZP19" s="1"/>
      <c r="BZQ19" s="1"/>
      <c r="BZR19" s="1"/>
      <c r="BZS19" s="1"/>
      <c r="BZT19" s="1"/>
      <c r="BZU19" s="1"/>
      <c r="BZV19" s="1"/>
      <c r="BZW19" s="1"/>
      <c r="BZX19" s="1"/>
      <c r="BZY19" s="1"/>
      <c r="BZZ19" s="1"/>
      <c r="CAA19" s="1"/>
      <c r="CAB19" s="1"/>
      <c r="CAC19" s="1"/>
      <c r="CAD19" s="1"/>
      <c r="CAE19" s="1"/>
      <c r="CAF19" s="1"/>
      <c r="CAG19" s="1"/>
      <c r="CAH19" s="1"/>
      <c r="CAI19" s="1"/>
      <c r="CAJ19" s="1"/>
      <c r="CAK19" s="1"/>
      <c r="CAL19" s="1"/>
      <c r="CAM19" s="1"/>
      <c r="CAN19" s="1"/>
      <c r="CAO19" s="1"/>
      <c r="CAP19" s="1"/>
      <c r="CAQ19" s="1"/>
      <c r="CAR19" s="1"/>
      <c r="CAS19" s="1"/>
      <c r="CAT19" s="1"/>
      <c r="CAU19" s="1"/>
      <c r="CAV19" s="1"/>
      <c r="CAW19" s="1"/>
      <c r="CAX19" s="1"/>
      <c r="CAY19" s="1"/>
      <c r="CAZ19" s="1"/>
      <c r="CBA19" s="1"/>
      <c r="CBB19" s="1"/>
      <c r="CBC19" s="1"/>
      <c r="CBD19" s="1"/>
      <c r="CBE19" s="1"/>
      <c r="CBF19" s="1"/>
      <c r="CBG19" s="1"/>
      <c r="CBH19" s="1"/>
      <c r="CBI19" s="1"/>
      <c r="CBJ19" s="1"/>
      <c r="CBK19" s="1"/>
      <c r="CBL19" s="1"/>
      <c r="CBM19" s="1"/>
      <c r="CBN19" s="1"/>
      <c r="CBO19" s="1"/>
      <c r="CBP19" s="1"/>
      <c r="CBQ19" s="1"/>
      <c r="CBR19" s="1"/>
      <c r="CBS19" s="1"/>
      <c r="CBT19" s="1"/>
      <c r="CBU19" s="1"/>
      <c r="CBV19" s="1"/>
      <c r="CBW19" s="1"/>
      <c r="CBX19" s="1"/>
      <c r="CBY19" s="1"/>
      <c r="CBZ19" s="1"/>
      <c r="CCA19" s="1"/>
      <c r="CCB19" s="1"/>
      <c r="CCC19" s="1"/>
      <c r="CCD19" s="1"/>
      <c r="CCE19" s="1"/>
      <c r="CCF19" s="1"/>
      <c r="CCG19" s="1"/>
      <c r="CCH19" s="1"/>
      <c r="CCI19" s="1"/>
      <c r="CCJ19" s="1"/>
      <c r="CCK19" s="1"/>
      <c r="CCL19" s="1"/>
      <c r="CCM19" s="1"/>
      <c r="CCN19" s="1"/>
      <c r="CCO19" s="1"/>
      <c r="CCP19" s="1"/>
      <c r="CCQ19" s="1"/>
      <c r="CCR19" s="1"/>
      <c r="CCS19" s="1"/>
      <c r="CCT19" s="1"/>
      <c r="CCU19" s="1"/>
      <c r="CCV19" s="1"/>
      <c r="CCW19" s="1"/>
      <c r="CCX19" s="1"/>
      <c r="CCY19" s="1"/>
      <c r="CCZ19" s="1"/>
      <c r="CDA19" s="1"/>
      <c r="CDB19" s="1"/>
      <c r="CDC19" s="1"/>
      <c r="CDD19" s="1"/>
      <c r="CDE19" s="1"/>
      <c r="CDF19" s="1"/>
      <c r="CDG19" s="1"/>
      <c r="CDH19" s="1"/>
      <c r="CDI19" s="1"/>
      <c r="CDJ19" s="1"/>
      <c r="CDK19" s="1"/>
      <c r="CDL19" s="1"/>
      <c r="CDM19" s="1"/>
      <c r="CDN19" s="1"/>
      <c r="CDO19" s="1"/>
      <c r="CDP19" s="1"/>
      <c r="CDQ19" s="1"/>
      <c r="CDR19" s="1"/>
      <c r="CDS19" s="1"/>
      <c r="CDT19" s="1"/>
      <c r="CDU19" s="1"/>
      <c r="CDV19" s="1"/>
      <c r="CDW19" s="1"/>
      <c r="CDX19" s="1"/>
      <c r="CDY19" s="1"/>
      <c r="CDZ19" s="1"/>
      <c r="CEA19" s="1"/>
      <c r="CEB19" s="1"/>
      <c r="CEC19" s="1"/>
      <c r="CED19" s="1"/>
      <c r="CEE19" s="1"/>
      <c r="CEF19" s="1"/>
      <c r="CEG19" s="1"/>
      <c r="CEH19" s="1"/>
      <c r="CEI19" s="1"/>
      <c r="CEJ19" s="1"/>
      <c r="CEK19" s="1"/>
      <c r="CEL19" s="1"/>
      <c r="CEM19" s="1"/>
      <c r="CEN19" s="1"/>
      <c r="CEO19" s="1"/>
      <c r="CEP19" s="1"/>
      <c r="CEQ19" s="1"/>
      <c r="CER19" s="1"/>
      <c r="CES19" s="1"/>
      <c r="CET19" s="1"/>
      <c r="CEU19" s="1"/>
      <c r="CEV19" s="1"/>
      <c r="CEW19" s="1"/>
      <c r="CEX19" s="1"/>
      <c r="CEY19" s="1"/>
      <c r="CEZ19" s="1"/>
      <c r="CFA19" s="1"/>
      <c r="CFB19" s="1"/>
      <c r="CFC19" s="1"/>
      <c r="CFD19" s="1"/>
      <c r="CFE19" s="1"/>
      <c r="CFF19" s="1"/>
      <c r="CFG19" s="1"/>
      <c r="CFH19" s="1"/>
      <c r="CFI19" s="1"/>
      <c r="CFJ19" s="1"/>
      <c r="CFK19" s="1"/>
      <c r="CFL19" s="1"/>
      <c r="CFM19" s="1"/>
      <c r="CFN19" s="1"/>
      <c r="CFO19" s="1"/>
      <c r="CFP19" s="1"/>
      <c r="CFQ19" s="1"/>
      <c r="CFR19" s="1"/>
      <c r="CFS19" s="1"/>
      <c r="CFT19" s="1"/>
      <c r="CFU19" s="1"/>
      <c r="CFV19" s="1"/>
      <c r="CFW19" s="1"/>
      <c r="CFX19" s="1"/>
      <c r="CFY19" s="1"/>
      <c r="CFZ19" s="1"/>
      <c r="CGA19" s="1"/>
      <c r="CGB19" s="1"/>
      <c r="CGC19" s="1"/>
      <c r="CGD19" s="1"/>
      <c r="CGE19" s="1"/>
      <c r="CGF19" s="1"/>
      <c r="CGG19" s="1"/>
      <c r="CGH19" s="1"/>
      <c r="CGI19" s="1"/>
      <c r="CGJ19" s="1"/>
      <c r="CGK19" s="1"/>
      <c r="CGL19" s="1"/>
      <c r="CGM19" s="1"/>
      <c r="CGN19" s="1"/>
      <c r="CGO19" s="1"/>
      <c r="CGP19" s="1"/>
      <c r="CGQ19" s="1"/>
      <c r="CGR19" s="1"/>
      <c r="CGS19" s="1"/>
      <c r="CGT19" s="1"/>
      <c r="CGU19" s="1"/>
      <c r="CGV19" s="1"/>
      <c r="CGW19" s="1"/>
      <c r="CGX19" s="1"/>
      <c r="CGY19" s="1"/>
      <c r="CGZ19" s="1"/>
      <c r="CHA19" s="1"/>
      <c r="CHB19" s="1"/>
      <c r="CHC19" s="1"/>
      <c r="CHD19" s="1"/>
      <c r="CHE19" s="1"/>
      <c r="CHF19" s="1"/>
      <c r="CHG19" s="1"/>
      <c r="CHH19" s="1"/>
      <c r="CHI19" s="1"/>
      <c r="CHJ19" s="1"/>
      <c r="CHK19" s="1"/>
      <c r="CHL19" s="1"/>
      <c r="CHM19" s="1"/>
      <c r="CHN19" s="1"/>
      <c r="CHO19" s="1"/>
      <c r="CHP19" s="1"/>
      <c r="CHQ19" s="1"/>
      <c r="CHR19" s="1"/>
      <c r="CHS19" s="1"/>
      <c r="CHT19" s="1"/>
      <c r="CHU19" s="1"/>
      <c r="CHV19" s="1"/>
      <c r="CHW19" s="1"/>
      <c r="CHX19" s="1"/>
      <c r="CHY19" s="1"/>
      <c r="CHZ19" s="1"/>
      <c r="CIA19" s="1"/>
      <c r="CIB19" s="1"/>
      <c r="CIC19" s="1"/>
      <c r="CID19" s="1"/>
      <c r="CIE19" s="1"/>
      <c r="CIF19" s="1"/>
      <c r="CIG19" s="1"/>
      <c r="CIH19" s="1"/>
      <c r="CII19" s="1"/>
      <c r="CIJ19" s="1"/>
      <c r="CIK19" s="1"/>
      <c r="CIL19" s="1"/>
      <c r="CIM19" s="1"/>
      <c r="CIN19" s="1"/>
      <c r="CIO19" s="1"/>
      <c r="CIP19" s="1"/>
      <c r="CIQ19" s="1"/>
      <c r="CIR19" s="1"/>
      <c r="CIS19" s="1"/>
      <c r="CIT19" s="1"/>
      <c r="CIU19" s="1"/>
      <c r="CIV19" s="1"/>
      <c r="CIW19" s="1"/>
      <c r="CIX19" s="1"/>
      <c r="CIY19" s="1"/>
      <c r="CIZ19" s="1"/>
      <c r="CJA19" s="1"/>
      <c r="CJB19" s="1"/>
      <c r="CJC19" s="1"/>
      <c r="CJD19" s="1"/>
      <c r="CJE19" s="1"/>
      <c r="CJF19" s="1"/>
      <c r="CJG19" s="1"/>
      <c r="CJH19" s="1"/>
      <c r="CJI19" s="1"/>
      <c r="CJJ19" s="1"/>
      <c r="CJK19" s="1"/>
      <c r="CJL19" s="1"/>
      <c r="CJM19" s="1"/>
      <c r="CJN19" s="1"/>
      <c r="CJO19" s="1"/>
      <c r="CJP19" s="1"/>
      <c r="CJQ19" s="1"/>
      <c r="CJR19" s="1"/>
      <c r="CJS19" s="1"/>
      <c r="CJT19" s="1"/>
      <c r="CJU19" s="1"/>
      <c r="CJV19" s="1"/>
      <c r="CJW19" s="1"/>
      <c r="CJX19" s="1"/>
      <c r="CJY19" s="1"/>
      <c r="CJZ19" s="1"/>
      <c r="CKA19" s="1"/>
      <c r="CKB19" s="1"/>
      <c r="CKC19" s="1"/>
      <c r="CKD19" s="1"/>
      <c r="CKE19" s="1"/>
      <c r="CKF19" s="1"/>
      <c r="CKG19" s="1"/>
      <c r="CKH19" s="1"/>
      <c r="CKI19" s="1"/>
      <c r="CKJ19" s="1"/>
      <c r="CKK19" s="1"/>
    </row>
    <row r="20" spans="1:2325" s="412" customFormat="1" ht="118.5" customHeight="1" thickBot="1">
      <c r="A20" s="927"/>
      <c r="B20" s="839"/>
      <c r="C20" s="844"/>
      <c r="D20" s="192" t="s">
        <v>354</v>
      </c>
      <c r="E20" s="354">
        <v>10</v>
      </c>
      <c r="F20" s="192" t="s">
        <v>353</v>
      </c>
      <c r="G20" s="349"/>
      <c r="H20" s="413" t="s">
        <v>205</v>
      </c>
      <c r="I20" s="349"/>
      <c r="J20" s="349"/>
      <c r="K20" s="349"/>
      <c r="L20" s="192" t="s">
        <v>35</v>
      </c>
      <c r="M20" s="349"/>
      <c r="N20" s="126">
        <v>0</v>
      </c>
      <c r="O20" s="126">
        <v>2336000</v>
      </c>
      <c r="P20" s="126"/>
      <c r="Q20" s="334">
        <f t="shared" si="0"/>
        <v>2336000</v>
      </c>
      <c r="R20" s="350"/>
      <c r="S20" s="350"/>
      <c r="T20" s="350"/>
      <c r="U20" s="350"/>
      <c r="V20" s="896"/>
      <c r="W20" s="349"/>
      <c r="X20" s="349"/>
      <c r="Y20" s="349"/>
      <c r="Z20" s="349"/>
      <c r="AA20" s="349"/>
      <c r="AB20" s="349"/>
      <c r="AC20" s="349"/>
      <c r="AD20" s="349"/>
      <c r="AE20" s="349"/>
      <c r="AF20" s="349"/>
      <c r="AG20" s="348"/>
      <c r="AH20" s="348"/>
      <c r="AI20" s="348"/>
      <c r="AJ20" s="348"/>
      <c r="AK20" s="330">
        <f t="shared" si="6"/>
        <v>0</v>
      </c>
      <c r="AL20" s="330">
        <f t="shared" si="3"/>
        <v>0</v>
      </c>
      <c r="AM20" s="330">
        <f t="shared" si="4"/>
        <v>0</v>
      </c>
      <c r="AN20" s="330">
        <f t="shared" si="5"/>
        <v>0</v>
      </c>
      <c r="AO20" s="33">
        <f t="shared" si="1"/>
        <v>0</v>
      </c>
      <c r="AP20" s="98">
        <f t="shared" si="2"/>
        <v>-2336000</v>
      </c>
      <c r="AQ20" s="347" t="s">
        <v>352</v>
      </c>
      <c r="AR20" s="11"/>
      <c r="AS20" s="11"/>
      <c r="AT20" s="11"/>
      <c r="AU20" s="11"/>
      <c r="AV20" s="1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"/>
      <c r="PF20" s="1"/>
      <c r="PG20" s="1"/>
      <c r="PH20" s="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  <c r="QT20" s="1"/>
      <c r="QU20" s="1"/>
      <c r="QV20" s="1"/>
      <c r="QW20" s="1"/>
      <c r="QX20" s="1"/>
      <c r="QY20" s="1"/>
      <c r="QZ20" s="1"/>
      <c r="RA20" s="1"/>
      <c r="RB20" s="1"/>
      <c r="RC20" s="1"/>
      <c r="RD20" s="1"/>
      <c r="RE20" s="1"/>
      <c r="RF20" s="1"/>
      <c r="RG20" s="1"/>
      <c r="RH20" s="1"/>
      <c r="RI20" s="1"/>
      <c r="RJ20" s="1"/>
      <c r="RK20" s="1"/>
      <c r="RL20" s="1"/>
      <c r="RM20" s="1"/>
      <c r="RN20" s="1"/>
      <c r="RO20" s="1"/>
      <c r="RP20" s="1"/>
      <c r="RQ20" s="1"/>
      <c r="RR20" s="1"/>
      <c r="RS20" s="1"/>
      <c r="RT20" s="1"/>
      <c r="RU20" s="1"/>
      <c r="RV20" s="1"/>
      <c r="RW20" s="1"/>
      <c r="RX20" s="1"/>
      <c r="RY20" s="1"/>
      <c r="RZ20" s="1"/>
      <c r="SA20" s="1"/>
      <c r="SB20" s="1"/>
      <c r="SC20" s="1"/>
      <c r="SD20" s="1"/>
      <c r="SE20" s="1"/>
      <c r="SF20" s="1"/>
      <c r="SG20" s="1"/>
      <c r="SH20" s="1"/>
      <c r="SI20" s="1"/>
      <c r="SJ20" s="1"/>
      <c r="SK20" s="1"/>
      <c r="SL20" s="1"/>
      <c r="SM20" s="1"/>
      <c r="SN20" s="1"/>
      <c r="SO20" s="1"/>
      <c r="SP20" s="1"/>
      <c r="SQ20" s="1"/>
      <c r="SR20" s="1"/>
      <c r="SS20" s="1"/>
      <c r="ST20" s="1"/>
      <c r="SU20" s="1"/>
      <c r="SV20" s="1"/>
      <c r="SW20" s="1"/>
      <c r="SX20" s="1"/>
      <c r="SY20" s="1"/>
      <c r="SZ20" s="1"/>
      <c r="TA20" s="1"/>
      <c r="TB20" s="1"/>
      <c r="TC20" s="1"/>
      <c r="TD20" s="1"/>
      <c r="TE20" s="1"/>
      <c r="TF20" s="1"/>
      <c r="TG20" s="1"/>
      <c r="TH20" s="1"/>
      <c r="TI20" s="1"/>
      <c r="TJ20" s="1"/>
      <c r="TK20" s="1"/>
      <c r="TL20" s="1"/>
      <c r="TM20" s="1"/>
      <c r="TN20" s="1"/>
      <c r="TO20" s="1"/>
      <c r="TP20" s="1"/>
      <c r="TQ20" s="1"/>
      <c r="TR20" s="1"/>
      <c r="TS20" s="1"/>
      <c r="TT20" s="1"/>
      <c r="TU20" s="1"/>
      <c r="TV20" s="1"/>
      <c r="TW20" s="1"/>
      <c r="TX20" s="1"/>
      <c r="TY20" s="1"/>
      <c r="TZ20" s="1"/>
      <c r="UA20" s="1"/>
      <c r="UB20" s="1"/>
      <c r="UC20" s="1"/>
      <c r="UD20" s="1"/>
      <c r="UE20" s="1"/>
      <c r="UF20" s="1"/>
      <c r="UG20" s="1"/>
      <c r="UH20" s="1"/>
      <c r="UI20" s="1"/>
      <c r="UJ20" s="1"/>
      <c r="UK20" s="1"/>
      <c r="UL20" s="1"/>
      <c r="UM20" s="1"/>
      <c r="UN20" s="1"/>
      <c r="UO20" s="1"/>
      <c r="UP20" s="1"/>
      <c r="UQ20" s="1"/>
      <c r="UR20" s="1"/>
      <c r="US20" s="1"/>
      <c r="UT20" s="1"/>
      <c r="UU20" s="1"/>
      <c r="UV20" s="1"/>
      <c r="UW20" s="1"/>
      <c r="UX20" s="1"/>
      <c r="UY20" s="1"/>
      <c r="UZ20" s="1"/>
      <c r="VA20" s="1"/>
      <c r="VB20" s="1"/>
      <c r="VC20" s="1"/>
      <c r="VD20" s="1"/>
      <c r="VE20" s="1"/>
      <c r="VF20" s="1"/>
      <c r="VG20" s="1"/>
      <c r="VH20" s="1"/>
      <c r="VI20" s="1"/>
      <c r="VJ20" s="1"/>
      <c r="VK20" s="1"/>
      <c r="VL20" s="1"/>
      <c r="VM20" s="1"/>
      <c r="VN20" s="1"/>
      <c r="VO20" s="1"/>
      <c r="VP20" s="1"/>
      <c r="VQ20" s="1"/>
      <c r="VR20" s="1"/>
      <c r="VS20" s="1"/>
      <c r="VT20" s="1"/>
      <c r="VU20" s="1"/>
      <c r="VV20" s="1"/>
      <c r="VW20" s="1"/>
      <c r="VX20" s="1"/>
      <c r="VY20" s="1"/>
      <c r="VZ20" s="1"/>
      <c r="WA20" s="1"/>
      <c r="WB20" s="1"/>
      <c r="WC20" s="1"/>
      <c r="WD20" s="1"/>
      <c r="WE20" s="1"/>
      <c r="WF20" s="1"/>
      <c r="WG20" s="1"/>
      <c r="WH20" s="1"/>
      <c r="WI20" s="1"/>
      <c r="WJ20" s="1"/>
      <c r="WK20" s="1"/>
      <c r="WL20" s="1"/>
      <c r="WM20" s="1"/>
      <c r="WN20" s="1"/>
      <c r="WO20" s="1"/>
      <c r="WP20" s="1"/>
      <c r="WQ20" s="1"/>
      <c r="WR20" s="1"/>
      <c r="WS20" s="1"/>
      <c r="WT20" s="1"/>
      <c r="WU20" s="1"/>
      <c r="WV20" s="1"/>
      <c r="WW20" s="1"/>
      <c r="WX20" s="1"/>
      <c r="WY20" s="1"/>
      <c r="WZ20" s="1"/>
      <c r="XA20" s="1"/>
      <c r="XB20" s="1"/>
      <c r="XC20" s="1"/>
      <c r="XD20" s="1"/>
      <c r="XE20" s="1"/>
      <c r="XF20" s="1"/>
      <c r="XG20" s="1"/>
      <c r="XH20" s="1"/>
      <c r="XI20" s="1"/>
      <c r="XJ20" s="1"/>
      <c r="XK20" s="1"/>
      <c r="XL20" s="1"/>
      <c r="XM20" s="1"/>
      <c r="XN20" s="1"/>
      <c r="XO20" s="1"/>
      <c r="XP20" s="1"/>
      <c r="XQ20" s="1"/>
      <c r="XR20" s="1"/>
      <c r="XS20" s="1"/>
      <c r="XT20" s="1"/>
      <c r="XU20" s="1"/>
      <c r="XV20" s="1"/>
      <c r="XW20" s="1"/>
      <c r="XX20" s="1"/>
      <c r="XY20" s="1"/>
      <c r="XZ20" s="1"/>
      <c r="YA20" s="1"/>
      <c r="YB20" s="1"/>
      <c r="YC20" s="1"/>
      <c r="YD20" s="1"/>
      <c r="YE20" s="1"/>
      <c r="YF20" s="1"/>
      <c r="YG20" s="1"/>
      <c r="YH20" s="1"/>
      <c r="YI20" s="1"/>
      <c r="YJ20" s="1"/>
      <c r="YK20" s="1"/>
      <c r="YL20" s="1"/>
      <c r="YM20" s="1"/>
      <c r="YN20" s="1"/>
      <c r="YO20" s="1"/>
      <c r="YP20" s="1"/>
      <c r="YQ20" s="1"/>
      <c r="YR20" s="1"/>
      <c r="YS20" s="1"/>
      <c r="YT20" s="1"/>
      <c r="YU20" s="1"/>
      <c r="YV20" s="1"/>
      <c r="YW20" s="1"/>
      <c r="YX20" s="1"/>
      <c r="YY20" s="1"/>
      <c r="YZ20" s="1"/>
      <c r="ZA20" s="1"/>
      <c r="ZB20" s="1"/>
      <c r="ZC20" s="1"/>
      <c r="ZD20" s="1"/>
      <c r="ZE20" s="1"/>
      <c r="ZF20" s="1"/>
      <c r="ZG20" s="1"/>
      <c r="ZH20" s="1"/>
      <c r="ZI20" s="1"/>
      <c r="ZJ20" s="1"/>
      <c r="ZK20" s="1"/>
      <c r="ZL20" s="1"/>
      <c r="ZM20" s="1"/>
      <c r="ZN20" s="1"/>
      <c r="ZO20" s="1"/>
      <c r="ZP20" s="1"/>
      <c r="ZQ20" s="1"/>
      <c r="ZR20" s="1"/>
      <c r="ZS20" s="1"/>
      <c r="ZT20" s="1"/>
      <c r="ZU20" s="1"/>
      <c r="ZV20" s="1"/>
      <c r="ZW20" s="1"/>
      <c r="ZX20" s="1"/>
      <c r="ZY20" s="1"/>
      <c r="ZZ20" s="1"/>
      <c r="AAA20" s="1"/>
      <c r="AAB20" s="1"/>
      <c r="AAC20" s="1"/>
      <c r="AAD20" s="1"/>
      <c r="AAE20" s="1"/>
      <c r="AAF20" s="1"/>
      <c r="AAG20" s="1"/>
      <c r="AAH20" s="1"/>
      <c r="AAI20" s="1"/>
      <c r="AAJ20" s="1"/>
      <c r="AAK20" s="1"/>
      <c r="AAL20" s="1"/>
      <c r="AAM20" s="1"/>
      <c r="AAN20" s="1"/>
      <c r="AAO20" s="1"/>
      <c r="AAP20" s="1"/>
      <c r="AAQ20" s="1"/>
      <c r="AAR20" s="1"/>
      <c r="AAS20" s="1"/>
      <c r="AAT20" s="1"/>
      <c r="AAU20" s="1"/>
      <c r="AAV20" s="1"/>
      <c r="AAW20" s="1"/>
      <c r="AAX20" s="1"/>
      <c r="AAY20" s="1"/>
      <c r="AAZ20" s="1"/>
      <c r="ABA20" s="1"/>
      <c r="ABB20" s="1"/>
      <c r="ABC20" s="1"/>
      <c r="ABD20" s="1"/>
      <c r="ABE20" s="1"/>
      <c r="ABF20" s="1"/>
      <c r="ABG20" s="1"/>
      <c r="ABH20" s="1"/>
      <c r="ABI20" s="1"/>
      <c r="ABJ20" s="1"/>
      <c r="ABK20" s="1"/>
      <c r="ABL20" s="1"/>
      <c r="ABM20" s="1"/>
      <c r="ABN20" s="1"/>
      <c r="ABO20" s="1"/>
      <c r="ABP20" s="1"/>
      <c r="ABQ20" s="1"/>
      <c r="ABR20" s="1"/>
      <c r="ABS20" s="1"/>
      <c r="ABT20" s="1"/>
      <c r="ABU20" s="1"/>
      <c r="ABV20" s="1"/>
      <c r="ABW20" s="1"/>
      <c r="ABX20" s="1"/>
      <c r="ABY20" s="1"/>
      <c r="ABZ20" s="1"/>
      <c r="ACA20" s="1"/>
      <c r="ACB20" s="1"/>
      <c r="ACC20" s="1"/>
      <c r="ACD20" s="1"/>
      <c r="ACE20" s="1"/>
      <c r="ACF20" s="1"/>
      <c r="ACG20" s="1"/>
      <c r="ACH20" s="1"/>
      <c r="ACI20" s="1"/>
      <c r="ACJ20" s="1"/>
      <c r="ACK20" s="1"/>
      <c r="ACL20" s="1"/>
      <c r="ACM20" s="1"/>
      <c r="ACN20" s="1"/>
      <c r="ACO20" s="1"/>
      <c r="ACP20" s="1"/>
      <c r="ACQ20" s="1"/>
      <c r="ACR20" s="1"/>
      <c r="ACS20" s="1"/>
      <c r="ACT20" s="1"/>
      <c r="ACU20" s="1"/>
      <c r="ACV20" s="1"/>
      <c r="ACW20" s="1"/>
      <c r="ACX20" s="1"/>
      <c r="ACY20" s="1"/>
      <c r="ACZ20" s="1"/>
      <c r="ADA20" s="1"/>
      <c r="ADB20" s="1"/>
      <c r="ADC20" s="1"/>
      <c r="ADD20" s="1"/>
      <c r="ADE20" s="1"/>
      <c r="ADF20" s="1"/>
      <c r="ADG20" s="1"/>
      <c r="ADH20" s="1"/>
      <c r="ADI20" s="1"/>
      <c r="ADJ20" s="1"/>
      <c r="ADK20" s="1"/>
      <c r="ADL20" s="1"/>
      <c r="ADM20" s="1"/>
      <c r="ADN20" s="1"/>
      <c r="ADO20" s="1"/>
      <c r="ADP20" s="1"/>
      <c r="ADQ20" s="1"/>
      <c r="ADR20" s="1"/>
      <c r="ADS20" s="1"/>
      <c r="ADT20" s="1"/>
      <c r="ADU20" s="1"/>
      <c r="ADV20" s="1"/>
      <c r="ADW20" s="1"/>
      <c r="ADX20" s="1"/>
      <c r="ADY20" s="1"/>
      <c r="ADZ20" s="1"/>
      <c r="AEA20" s="1"/>
      <c r="AEB20" s="1"/>
      <c r="AEC20" s="1"/>
      <c r="AED20" s="1"/>
      <c r="AEE20" s="1"/>
      <c r="AEF20" s="1"/>
      <c r="AEG20" s="1"/>
      <c r="AEH20" s="1"/>
      <c r="AEI20" s="1"/>
      <c r="AEJ20" s="1"/>
      <c r="AEK20" s="1"/>
      <c r="AEL20" s="1"/>
      <c r="AEM20" s="1"/>
      <c r="AEN20" s="1"/>
      <c r="AEO20" s="1"/>
      <c r="AEP20" s="1"/>
      <c r="AEQ20" s="1"/>
      <c r="AER20" s="1"/>
      <c r="AES20" s="1"/>
      <c r="AET20" s="1"/>
      <c r="AEU20" s="1"/>
      <c r="AEV20" s="1"/>
      <c r="AEW20" s="1"/>
      <c r="AEX20" s="1"/>
      <c r="AEY20" s="1"/>
      <c r="AEZ20" s="1"/>
      <c r="AFA20" s="1"/>
      <c r="AFB20" s="1"/>
      <c r="AFC20" s="1"/>
      <c r="AFD20" s="1"/>
      <c r="AFE20" s="1"/>
      <c r="AFF20" s="1"/>
      <c r="AFG20" s="1"/>
      <c r="AFH20" s="1"/>
      <c r="AFI20" s="1"/>
      <c r="AFJ20" s="1"/>
      <c r="AFK20" s="1"/>
      <c r="AFL20" s="1"/>
      <c r="AFM20" s="1"/>
      <c r="AFN20" s="1"/>
      <c r="AFO20" s="1"/>
      <c r="AFP20" s="1"/>
      <c r="AFQ20" s="1"/>
      <c r="AFR20" s="1"/>
      <c r="AFS20" s="1"/>
      <c r="AFT20" s="1"/>
      <c r="AFU20" s="1"/>
      <c r="AFV20" s="1"/>
      <c r="AFW20" s="1"/>
      <c r="AFX20" s="1"/>
      <c r="AFY20" s="1"/>
      <c r="AFZ20" s="1"/>
      <c r="AGA20" s="1"/>
      <c r="AGB20" s="1"/>
      <c r="AGC20" s="1"/>
      <c r="AGD20" s="1"/>
      <c r="AGE20" s="1"/>
      <c r="AGF20" s="1"/>
      <c r="AGG20" s="1"/>
      <c r="AGH20" s="1"/>
      <c r="AGI20" s="1"/>
      <c r="AGJ20" s="1"/>
      <c r="AGK20" s="1"/>
      <c r="AGL20" s="1"/>
      <c r="AGM20" s="1"/>
      <c r="AGN20" s="1"/>
      <c r="AGO20" s="1"/>
      <c r="AGP20" s="1"/>
      <c r="AGQ20" s="1"/>
      <c r="AGR20" s="1"/>
      <c r="AGS20" s="1"/>
      <c r="AGT20" s="1"/>
      <c r="AGU20" s="1"/>
      <c r="AGV20" s="1"/>
      <c r="AGW20" s="1"/>
      <c r="AGX20" s="1"/>
      <c r="AGY20" s="1"/>
      <c r="AGZ20" s="1"/>
      <c r="AHA20" s="1"/>
      <c r="AHB20" s="1"/>
      <c r="AHC20" s="1"/>
      <c r="AHD20" s="1"/>
      <c r="AHE20" s="1"/>
      <c r="AHF20" s="1"/>
      <c r="AHG20" s="1"/>
      <c r="AHH20" s="1"/>
      <c r="AHI20" s="1"/>
      <c r="AHJ20" s="1"/>
      <c r="AHK20" s="1"/>
      <c r="AHL20" s="1"/>
      <c r="AHM20" s="1"/>
      <c r="AHN20" s="1"/>
      <c r="AHO20" s="1"/>
      <c r="AHP20" s="1"/>
      <c r="AHQ20" s="1"/>
      <c r="AHR20" s="1"/>
      <c r="AHS20" s="1"/>
      <c r="AHT20" s="1"/>
      <c r="AHU20" s="1"/>
      <c r="AHV20" s="1"/>
      <c r="AHW20" s="1"/>
      <c r="AHX20" s="1"/>
      <c r="AHY20" s="1"/>
      <c r="AHZ20" s="1"/>
      <c r="AIA20" s="1"/>
      <c r="AIB20" s="1"/>
      <c r="AIC20" s="1"/>
      <c r="AID20" s="1"/>
      <c r="AIE20" s="1"/>
      <c r="AIF20" s="1"/>
      <c r="AIG20" s="1"/>
      <c r="AIH20" s="1"/>
      <c r="AII20" s="1"/>
      <c r="AIJ20" s="1"/>
      <c r="AIK20" s="1"/>
      <c r="AIL20" s="1"/>
      <c r="AIM20" s="1"/>
      <c r="AIN20" s="1"/>
      <c r="AIO20" s="1"/>
      <c r="AIP20" s="1"/>
      <c r="AIQ20" s="1"/>
      <c r="AIR20" s="1"/>
      <c r="AIS20" s="1"/>
      <c r="AIT20" s="1"/>
      <c r="AIU20" s="1"/>
      <c r="AIV20" s="1"/>
      <c r="AIW20" s="1"/>
      <c r="AIX20" s="1"/>
      <c r="AIY20" s="1"/>
      <c r="AIZ20" s="1"/>
      <c r="AJA20" s="1"/>
      <c r="AJB20" s="1"/>
      <c r="AJC20" s="1"/>
      <c r="AJD20" s="1"/>
      <c r="AJE20" s="1"/>
      <c r="AJF20" s="1"/>
      <c r="AJG20" s="1"/>
      <c r="AJH20" s="1"/>
      <c r="AJI20" s="1"/>
      <c r="AJJ20" s="1"/>
      <c r="AJK20" s="1"/>
      <c r="AJL20" s="1"/>
      <c r="AJM20" s="1"/>
      <c r="AJN20" s="1"/>
      <c r="AJO20" s="1"/>
      <c r="AJP20" s="1"/>
      <c r="AJQ20" s="1"/>
      <c r="AJR20" s="1"/>
      <c r="AJS20" s="1"/>
      <c r="AJT20" s="1"/>
      <c r="AJU20" s="1"/>
      <c r="AJV20" s="1"/>
      <c r="AJW20" s="1"/>
      <c r="AJX20" s="1"/>
      <c r="AJY20" s="1"/>
      <c r="AJZ20" s="1"/>
      <c r="AKA20" s="1"/>
      <c r="AKB20" s="1"/>
      <c r="AKC20" s="1"/>
      <c r="AKD20" s="1"/>
      <c r="AKE20" s="1"/>
      <c r="AKF20" s="1"/>
      <c r="AKG20" s="1"/>
      <c r="AKH20" s="1"/>
      <c r="AKI20" s="1"/>
      <c r="AKJ20" s="1"/>
      <c r="AKK20" s="1"/>
      <c r="AKL20" s="1"/>
      <c r="AKM20" s="1"/>
      <c r="AKN20" s="1"/>
      <c r="AKO20" s="1"/>
      <c r="AKP20" s="1"/>
      <c r="AKQ20" s="1"/>
      <c r="AKR20" s="1"/>
      <c r="AKS20" s="1"/>
      <c r="AKT20" s="1"/>
      <c r="AKU20" s="1"/>
      <c r="AKV20" s="1"/>
      <c r="AKW20" s="1"/>
      <c r="AKX20" s="1"/>
      <c r="AKY20" s="1"/>
      <c r="AKZ20" s="1"/>
      <c r="ALA20" s="1"/>
      <c r="ALB20" s="1"/>
      <c r="ALC20" s="1"/>
      <c r="ALD20" s="1"/>
      <c r="ALE20" s="1"/>
      <c r="ALF20" s="1"/>
      <c r="ALG20" s="1"/>
      <c r="ALH20" s="1"/>
      <c r="ALI20" s="1"/>
      <c r="ALJ20" s="1"/>
      <c r="ALK20" s="1"/>
      <c r="ALL20" s="1"/>
      <c r="ALM20" s="1"/>
      <c r="ALN20" s="1"/>
      <c r="ALO20" s="1"/>
      <c r="ALP20" s="1"/>
      <c r="ALQ20" s="1"/>
      <c r="ALR20" s="1"/>
      <c r="ALS20" s="1"/>
      <c r="ALT20" s="1"/>
      <c r="ALU20" s="1"/>
      <c r="ALV20" s="1"/>
      <c r="ALW20" s="1"/>
      <c r="ALX20" s="1"/>
      <c r="ALY20" s="1"/>
      <c r="ALZ20" s="1"/>
      <c r="AMA20" s="1"/>
      <c r="AMB20" s="1"/>
      <c r="AMC20" s="1"/>
      <c r="AMD20" s="1"/>
      <c r="AME20" s="1"/>
      <c r="AMF20" s="1"/>
      <c r="AMG20" s="1"/>
      <c r="AMH20" s="1"/>
      <c r="AMI20" s="1"/>
      <c r="AMJ20" s="1"/>
      <c r="AMK20" s="1"/>
      <c r="AML20" s="1"/>
      <c r="AMM20" s="1"/>
      <c r="AMN20" s="1"/>
      <c r="AMO20" s="1"/>
      <c r="AMP20" s="1"/>
      <c r="AMQ20" s="1"/>
      <c r="AMR20" s="1"/>
      <c r="AMS20" s="1"/>
      <c r="AMT20" s="1"/>
      <c r="AMU20" s="1"/>
      <c r="AMV20" s="1"/>
      <c r="AMW20" s="1"/>
      <c r="AMX20" s="1"/>
      <c r="AMY20" s="1"/>
      <c r="AMZ20" s="1"/>
      <c r="ANA20" s="1"/>
      <c r="ANB20" s="1"/>
      <c r="ANC20" s="1"/>
      <c r="AND20" s="1"/>
      <c r="ANE20" s="1"/>
      <c r="ANF20" s="1"/>
      <c r="ANG20" s="1"/>
      <c r="ANH20" s="1"/>
      <c r="ANI20" s="1"/>
      <c r="ANJ20" s="1"/>
      <c r="ANK20" s="1"/>
      <c r="ANL20" s="1"/>
      <c r="ANM20" s="1"/>
      <c r="ANN20" s="1"/>
      <c r="ANO20" s="1"/>
      <c r="ANP20" s="1"/>
      <c r="ANQ20" s="1"/>
      <c r="ANR20" s="1"/>
      <c r="ANS20" s="1"/>
      <c r="ANT20" s="1"/>
      <c r="ANU20" s="1"/>
      <c r="ANV20" s="1"/>
      <c r="ANW20" s="1"/>
      <c r="ANX20" s="1"/>
      <c r="ANY20" s="1"/>
      <c r="ANZ20" s="1"/>
      <c r="AOA20" s="1"/>
      <c r="AOB20" s="1"/>
      <c r="AOC20" s="1"/>
      <c r="AOD20" s="1"/>
      <c r="AOE20" s="1"/>
      <c r="AOF20" s="1"/>
      <c r="AOG20" s="1"/>
      <c r="AOH20" s="1"/>
      <c r="AOI20" s="1"/>
      <c r="AOJ20" s="1"/>
      <c r="AOK20" s="1"/>
      <c r="AOL20" s="1"/>
      <c r="AOM20" s="1"/>
      <c r="AON20" s="1"/>
      <c r="AOO20" s="1"/>
      <c r="AOP20" s="1"/>
      <c r="AOQ20" s="1"/>
      <c r="AOR20" s="1"/>
      <c r="AOS20" s="1"/>
      <c r="AOT20" s="1"/>
      <c r="AOU20" s="1"/>
      <c r="AOV20" s="1"/>
      <c r="AOW20" s="1"/>
      <c r="AOX20" s="1"/>
      <c r="AOY20" s="1"/>
      <c r="AOZ20" s="1"/>
      <c r="APA20" s="1"/>
      <c r="APB20" s="1"/>
      <c r="APC20" s="1"/>
      <c r="APD20" s="1"/>
      <c r="APE20" s="1"/>
      <c r="APF20" s="1"/>
      <c r="APG20" s="1"/>
      <c r="APH20" s="1"/>
      <c r="API20" s="1"/>
      <c r="APJ20" s="1"/>
      <c r="APK20" s="1"/>
      <c r="APL20" s="1"/>
      <c r="APM20" s="1"/>
      <c r="APN20" s="1"/>
      <c r="APO20" s="1"/>
      <c r="APP20" s="1"/>
      <c r="APQ20" s="1"/>
      <c r="APR20" s="1"/>
      <c r="APS20" s="1"/>
      <c r="APT20" s="1"/>
      <c r="APU20" s="1"/>
      <c r="APV20" s="1"/>
      <c r="APW20" s="1"/>
      <c r="APX20" s="1"/>
      <c r="APY20" s="1"/>
      <c r="APZ20" s="1"/>
      <c r="AQA20" s="1"/>
      <c r="AQB20" s="1"/>
      <c r="AQC20" s="1"/>
      <c r="AQD20" s="1"/>
      <c r="AQE20" s="1"/>
      <c r="AQF20" s="1"/>
      <c r="AQG20" s="1"/>
      <c r="AQH20" s="1"/>
      <c r="AQI20" s="1"/>
      <c r="AQJ20" s="1"/>
      <c r="AQK20" s="1"/>
      <c r="AQL20" s="1"/>
      <c r="AQM20" s="1"/>
      <c r="AQN20" s="1"/>
      <c r="AQO20" s="1"/>
      <c r="AQP20" s="1"/>
      <c r="AQQ20" s="1"/>
      <c r="AQR20" s="1"/>
      <c r="AQS20" s="1"/>
      <c r="AQT20" s="1"/>
      <c r="AQU20" s="1"/>
      <c r="AQV20" s="1"/>
      <c r="AQW20" s="1"/>
      <c r="AQX20" s="1"/>
      <c r="AQY20" s="1"/>
      <c r="AQZ20" s="1"/>
      <c r="ARA20" s="1"/>
      <c r="ARB20" s="1"/>
      <c r="ARC20" s="1"/>
      <c r="ARD20" s="1"/>
      <c r="ARE20" s="1"/>
      <c r="ARF20" s="1"/>
      <c r="ARG20" s="1"/>
      <c r="ARH20" s="1"/>
      <c r="ARI20" s="1"/>
      <c r="ARJ20" s="1"/>
      <c r="ARK20" s="1"/>
      <c r="ARL20" s="1"/>
      <c r="ARM20" s="1"/>
      <c r="ARN20" s="1"/>
      <c r="ARO20" s="1"/>
      <c r="ARP20" s="1"/>
      <c r="ARQ20" s="1"/>
      <c r="ARR20" s="1"/>
      <c r="ARS20" s="1"/>
      <c r="ART20" s="1"/>
      <c r="ARU20" s="1"/>
      <c r="ARV20" s="1"/>
      <c r="ARW20" s="1"/>
      <c r="ARX20" s="1"/>
      <c r="ARY20" s="1"/>
      <c r="ARZ20" s="1"/>
      <c r="ASA20" s="1"/>
      <c r="ASB20" s="1"/>
      <c r="ASC20" s="1"/>
      <c r="ASD20" s="1"/>
      <c r="ASE20" s="1"/>
      <c r="ASF20" s="1"/>
      <c r="ASG20" s="1"/>
      <c r="ASH20" s="1"/>
      <c r="ASI20" s="1"/>
      <c r="ASJ20" s="1"/>
      <c r="ASK20" s="1"/>
      <c r="ASL20" s="1"/>
      <c r="ASM20" s="1"/>
      <c r="ASN20" s="1"/>
      <c r="ASO20" s="1"/>
      <c r="ASP20" s="1"/>
      <c r="ASQ20" s="1"/>
      <c r="ASR20" s="1"/>
      <c r="ASS20" s="1"/>
      <c r="AST20" s="1"/>
      <c r="ASU20" s="1"/>
      <c r="ASV20" s="1"/>
      <c r="ASW20" s="1"/>
      <c r="ASX20" s="1"/>
      <c r="ASY20" s="1"/>
      <c r="ASZ20" s="1"/>
      <c r="ATA20" s="1"/>
      <c r="ATB20" s="1"/>
      <c r="ATC20" s="1"/>
      <c r="ATD20" s="1"/>
      <c r="ATE20" s="1"/>
      <c r="ATF20" s="1"/>
      <c r="ATG20" s="1"/>
      <c r="ATH20" s="1"/>
      <c r="ATI20" s="1"/>
      <c r="ATJ20" s="1"/>
      <c r="ATK20" s="1"/>
      <c r="ATL20" s="1"/>
      <c r="ATM20" s="1"/>
      <c r="ATN20" s="1"/>
      <c r="ATO20" s="1"/>
      <c r="ATP20" s="1"/>
      <c r="ATQ20" s="1"/>
      <c r="ATR20" s="1"/>
      <c r="ATS20" s="1"/>
      <c r="ATT20" s="1"/>
      <c r="ATU20" s="1"/>
      <c r="ATV20" s="1"/>
      <c r="ATW20" s="1"/>
      <c r="ATX20" s="1"/>
      <c r="ATY20" s="1"/>
      <c r="ATZ20" s="1"/>
      <c r="AUA20" s="1"/>
      <c r="AUB20" s="1"/>
      <c r="AUC20" s="1"/>
      <c r="AUD20" s="1"/>
      <c r="AUE20" s="1"/>
      <c r="AUF20" s="1"/>
      <c r="AUG20" s="1"/>
      <c r="AUH20" s="1"/>
      <c r="AUI20" s="1"/>
      <c r="AUJ20" s="1"/>
      <c r="AUK20" s="1"/>
      <c r="AUL20" s="1"/>
      <c r="AUM20" s="1"/>
      <c r="AUN20" s="1"/>
      <c r="AUO20" s="1"/>
      <c r="AUP20" s="1"/>
      <c r="AUQ20" s="1"/>
      <c r="AUR20" s="1"/>
      <c r="AUS20" s="1"/>
      <c r="AUT20" s="1"/>
      <c r="AUU20" s="1"/>
      <c r="AUV20" s="1"/>
      <c r="AUW20" s="1"/>
      <c r="AUX20" s="1"/>
      <c r="AUY20" s="1"/>
      <c r="AUZ20" s="1"/>
      <c r="AVA20" s="1"/>
      <c r="AVB20" s="1"/>
      <c r="AVC20" s="1"/>
      <c r="AVD20" s="1"/>
      <c r="AVE20" s="1"/>
      <c r="AVF20" s="1"/>
      <c r="AVG20" s="1"/>
      <c r="AVH20" s="1"/>
      <c r="AVI20" s="1"/>
      <c r="AVJ20" s="1"/>
      <c r="AVK20" s="1"/>
      <c r="AVL20" s="1"/>
      <c r="AVM20" s="1"/>
      <c r="AVN20" s="1"/>
      <c r="AVO20" s="1"/>
      <c r="AVP20" s="1"/>
      <c r="AVQ20" s="1"/>
      <c r="AVR20" s="1"/>
      <c r="AVS20" s="1"/>
      <c r="AVT20" s="1"/>
      <c r="AVU20" s="1"/>
      <c r="AVV20" s="1"/>
      <c r="AVW20" s="1"/>
      <c r="AVX20" s="1"/>
      <c r="AVY20" s="1"/>
      <c r="AVZ20" s="1"/>
      <c r="AWA20" s="1"/>
      <c r="AWB20" s="1"/>
      <c r="AWC20" s="1"/>
      <c r="AWD20" s="1"/>
      <c r="AWE20" s="1"/>
      <c r="AWF20" s="1"/>
      <c r="AWG20" s="1"/>
      <c r="AWH20" s="1"/>
      <c r="AWI20" s="1"/>
      <c r="AWJ20" s="1"/>
      <c r="AWK20" s="1"/>
      <c r="AWL20" s="1"/>
      <c r="AWM20" s="1"/>
      <c r="AWN20" s="1"/>
      <c r="AWO20" s="1"/>
      <c r="AWP20" s="1"/>
      <c r="AWQ20" s="1"/>
      <c r="AWR20" s="1"/>
      <c r="AWS20" s="1"/>
      <c r="AWT20" s="1"/>
      <c r="AWU20" s="1"/>
      <c r="AWV20" s="1"/>
      <c r="AWW20" s="1"/>
      <c r="AWX20" s="1"/>
      <c r="AWY20" s="1"/>
      <c r="AWZ20" s="1"/>
      <c r="AXA20" s="1"/>
      <c r="AXB20" s="1"/>
      <c r="AXC20" s="1"/>
      <c r="AXD20" s="1"/>
      <c r="AXE20" s="1"/>
      <c r="AXF20" s="1"/>
      <c r="AXG20" s="1"/>
      <c r="AXH20" s="1"/>
      <c r="AXI20" s="1"/>
      <c r="AXJ20" s="1"/>
      <c r="AXK20" s="1"/>
      <c r="AXL20" s="1"/>
      <c r="AXM20" s="1"/>
      <c r="AXN20" s="1"/>
      <c r="AXO20" s="1"/>
      <c r="AXP20" s="1"/>
      <c r="AXQ20" s="1"/>
      <c r="AXR20" s="1"/>
      <c r="AXS20" s="1"/>
      <c r="AXT20" s="1"/>
      <c r="AXU20" s="1"/>
      <c r="AXV20" s="1"/>
      <c r="AXW20" s="1"/>
      <c r="AXX20" s="1"/>
      <c r="AXY20" s="1"/>
      <c r="AXZ20" s="1"/>
      <c r="AYA20" s="1"/>
      <c r="AYB20" s="1"/>
      <c r="AYC20" s="1"/>
      <c r="AYD20" s="1"/>
      <c r="AYE20" s="1"/>
      <c r="AYF20" s="1"/>
      <c r="AYG20" s="1"/>
      <c r="AYH20" s="1"/>
      <c r="AYI20" s="1"/>
      <c r="AYJ20" s="1"/>
      <c r="AYK20" s="1"/>
      <c r="AYL20" s="1"/>
      <c r="AYM20" s="1"/>
      <c r="AYN20" s="1"/>
      <c r="AYO20" s="1"/>
      <c r="AYP20" s="1"/>
      <c r="AYQ20" s="1"/>
      <c r="AYR20" s="1"/>
      <c r="AYS20" s="1"/>
      <c r="AYT20" s="1"/>
      <c r="AYU20" s="1"/>
      <c r="AYV20" s="1"/>
      <c r="AYW20" s="1"/>
      <c r="AYX20" s="1"/>
      <c r="AYY20" s="1"/>
      <c r="AYZ20" s="1"/>
      <c r="AZA20" s="1"/>
      <c r="AZB20" s="1"/>
      <c r="AZC20" s="1"/>
      <c r="AZD20" s="1"/>
      <c r="AZE20" s="1"/>
      <c r="AZF20" s="1"/>
      <c r="AZG20" s="1"/>
      <c r="AZH20" s="1"/>
      <c r="AZI20" s="1"/>
      <c r="AZJ20" s="1"/>
      <c r="AZK20" s="1"/>
      <c r="AZL20" s="1"/>
      <c r="AZM20" s="1"/>
      <c r="AZN20" s="1"/>
      <c r="AZO20" s="1"/>
      <c r="AZP20" s="1"/>
      <c r="AZQ20" s="1"/>
      <c r="AZR20" s="1"/>
      <c r="AZS20" s="1"/>
      <c r="AZT20" s="1"/>
      <c r="AZU20" s="1"/>
      <c r="AZV20" s="1"/>
      <c r="AZW20" s="1"/>
      <c r="AZX20" s="1"/>
      <c r="AZY20" s="1"/>
      <c r="AZZ20" s="1"/>
      <c r="BAA20" s="1"/>
      <c r="BAB20" s="1"/>
      <c r="BAC20" s="1"/>
      <c r="BAD20" s="1"/>
      <c r="BAE20" s="1"/>
      <c r="BAF20" s="1"/>
      <c r="BAG20" s="1"/>
      <c r="BAH20" s="1"/>
      <c r="BAI20" s="1"/>
      <c r="BAJ20" s="1"/>
      <c r="BAK20" s="1"/>
      <c r="BAL20" s="1"/>
      <c r="BAM20" s="1"/>
      <c r="BAN20" s="1"/>
      <c r="BAO20" s="1"/>
      <c r="BAP20" s="1"/>
      <c r="BAQ20" s="1"/>
      <c r="BAR20" s="1"/>
      <c r="BAS20" s="1"/>
      <c r="BAT20" s="1"/>
      <c r="BAU20" s="1"/>
      <c r="BAV20" s="1"/>
      <c r="BAW20" s="1"/>
      <c r="BAX20" s="1"/>
      <c r="BAY20" s="1"/>
      <c r="BAZ20" s="1"/>
      <c r="BBA20" s="1"/>
      <c r="BBB20" s="1"/>
      <c r="BBC20" s="1"/>
      <c r="BBD20" s="1"/>
      <c r="BBE20" s="1"/>
      <c r="BBF20" s="1"/>
      <c r="BBG20" s="1"/>
      <c r="BBH20" s="1"/>
      <c r="BBI20" s="1"/>
      <c r="BBJ20" s="1"/>
      <c r="BBK20" s="1"/>
      <c r="BBL20" s="1"/>
      <c r="BBM20" s="1"/>
      <c r="BBN20" s="1"/>
      <c r="BBO20" s="1"/>
      <c r="BBP20" s="1"/>
      <c r="BBQ20" s="1"/>
      <c r="BBR20" s="1"/>
      <c r="BBS20" s="1"/>
      <c r="BBT20" s="1"/>
      <c r="BBU20" s="1"/>
      <c r="BBV20" s="1"/>
      <c r="BBW20" s="1"/>
      <c r="BBX20" s="1"/>
      <c r="BBY20" s="1"/>
      <c r="BBZ20" s="1"/>
      <c r="BCA20" s="1"/>
      <c r="BCB20" s="1"/>
      <c r="BCC20" s="1"/>
      <c r="BCD20" s="1"/>
      <c r="BCE20" s="1"/>
      <c r="BCF20" s="1"/>
      <c r="BCG20" s="1"/>
      <c r="BCH20" s="1"/>
      <c r="BCI20" s="1"/>
      <c r="BCJ20" s="1"/>
      <c r="BCK20" s="1"/>
      <c r="BCL20" s="1"/>
      <c r="BCM20" s="1"/>
      <c r="BCN20" s="1"/>
      <c r="BCO20" s="1"/>
      <c r="BCP20" s="1"/>
      <c r="BCQ20" s="1"/>
      <c r="BCR20" s="1"/>
      <c r="BCS20" s="1"/>
      <c r="BCT20" s="1"/>
      <c r="BCU20" s="1"/>
      <c r="BCV20" s="1"/>
      <c r="BCW20" s="1"/>
      <c r="BCX20" s="1"/>
      <c r="BCY20" s="1"/>
      <c r="BCZ20" s="1"/>
      <c r="BDA20" s="1"/>
      <c r="BDB20" s="1"/>
      <c r="BDC20" s="1"/>
      <c r="BDD20" s="1"/>
      <c r="BDE20" s="1"/>
      <c r="BDF20" s="1"/>
      <c r="BDG20" s="1"/>
      <c r="BDH20" s="1"/>
      <c r="BDI20" s="1"/>
      <c r="BDJ20" s="1"/>
      <c r="BDK20" s="1"/>
      <c r="BDL20" s="1"/>
      <c r="BDM20" s="1"/>
      <c r="BDN20" s="1"/>
      <c r="BDO20" s="1"/>
      <c r="BDP20" s="1"/>
      <c r="BDQ20" s="1"/>
      <c r="BDR20" s="1"/>
      <c r="BDS20" s="1"/>
      <c r="BDT20" s="1"/>
      <c r="BDU20" s="1"/>
      <c r="BDV20" s="1"/>
      <c r="BDW20" s="1"/>
      <c r="BDX20" s="1"/>
      <c r="BDY20" s="1"/>
      <c r="BDZ20" s="1"/>
      <c r="BEA20" s="1"/>
      <c r="BEB20" s="1"/>
      <c r="BEC20" s="1"/>
      <c r="BED20" s="1"/>
      <c r="BEE20" s="1"/>
      <c r="BEF20" s="1"/>
      <c r="BEG20" s="1"/>
      <c r="BEH20" s="1"/>
      <c r="BEI20" s="1"/>
      <c r="BEJ20" s="1"/>
      <c r="BEK20" s="1"/>
      <c r="BEL20" s="1"/>
      <c r="BEM20" s="1"/>
      <c r="BEN20" s="1"/>
      <c r="BEO20" s="1"/>
      <c r="BEP20" s="1"/>
      <c r="BEQ20" s="1"/>
      <c r="BER20" s="1"/>
      <c r="BES20" s="1"/>
      <c r="BET20" s="1"/>
      <c r="BEU20" s="1"/>
      <c r="BEV20" s="1"/>
      <c r="BEW20" s="1"/>
      <c r="BEX20" s="1"/>
      <c r="BEY20" s="1"/>
      <c r="BEZ20" s="1"/>
      <c r="BFA20" s="1"/>
      <c r="BFB20" s="1"/>
      <c r="BFC20" s="1"/>
      <c r="BFD20" s="1"/>
      <c r="BFE20" s="1"/>
      <c r="BFF20" s="1"/>
      <c r="BFG20" s="1"/>
      <c r="BFH20" s="1"/>
      <c r="BFI20" s="1"/>
      <c r="BFJ20" s="1"/>
      <c r="BFK20" s="1"/>
      <c r="BFL20" s="1"/>
      <c r="BFM20" s="1"/>
      <c r="BFN20" s="1"/>
      <c r="BFO20" s="1"/>
      <c r="BFP20" s="1"/>
      <c r="BFQ20" s="1"/>
      <c r="BFR20" s="1"/>
      <c r="BFS20" s="1"/>
      <c r="BFT20" s="1"/>
      <c r="BFU20" s="1"/>
      <c r="BFV20" s="1"/>
      <c r="BFW20" s="1"/>
      <c r="BFX20" s="1"/>
      <c r="BFY20" s="1"/>
      <c r="BFZ20" s="1"/>
      <c r="BGA20" s="1"/>
      <c r="BGB20" s="1"/>
      <c r="BGC20" s="1"/>
      <c r="BGD20" s="1"/>
      <c r="BGE20" s="1"/>
      <c r="BGF20" s="1"/>
      <c r="BGG20" s="1"/>
      <c r="BGH20" s="1"/>
      <c r="BGI20" s="1"/>
      <c r="BGJ20" s="1"/>
      <c r="BGK20" s="1"/>
      <c r="BGL20" s="1"/>
      <c r="BGM20" s="1"/>
      <c r="BGN20" s="1"/>
      <c r="BGO20" s="1"/>
      <c r="BGP20" s="1"/>
      <c r="BGQ20" s="1"/>
      <c r="BGR20" s="1"/>
      <c r="BGS20" s="1"/>
      <c r="BGT20" s="1"/>
      <c r="BGU20" s="1"/>
      <c r="BGV20" s="1"/>
      <c r="BGW20" s="1"/>
      <c r="BGX20" s="1"/>
      <c r="BGY20" s="1"/>
      <c r="BGZ20" s="1"/>
      <c r="BHA20" s="1"/>
      <c r="BHB20" s="1"/>
      <c r="BHC20" s="1"/>
      <c r="BHD20" s="1"/>
      <c r="BHE20" s="1"/>
      <c r="BHF20" s="1"/>
      <c r="BHG20" s="1"/>
      <c r="BHH20" s="1"/>
      <c r="BHI20" s="1"/>
      <c r="BHJ20" s="1"/>
      <c r="BHK20" s="1"/>
      <c r="BHL20" s="1"/>
      <c r="BHM20" s="1"/>
      <c r="BHN20" s="1"/>
      <c r="BHO20" s="1"/>
      <c r="BHP20" s="1"/>
      <c r="BHQ20" s="1"/>
      <c r="BHR20" s="1"/>
      <c r="BHS20" s="1"/>
      <c r="BHT20" s="1"/>
      <c r="BHU20" s="1"/>
      <c r="BHV20" s="1"/>
      <c r="BHW20" s="1"/>
      <c r="BHX20" s="1"/>
      <c r="BHY20" s="1"/>
      <c r="BHZ20" s="1"/>
      <c r="BIA20" s="1"/>
      <c r="BIB20" s="1"/>
      <c r="BIC20" s="1"/>
      <c r="BID20" s="1"/>
      <c r="BIE20" s="1"/>
      <c r="BIF20" s="1"/>
      <c r="BIG20" s="1"/>
      <c r="BIH20" s="1"/>
      <c r="BII20" s="1"/>
      <c r="BIJ20" s="1"/>
      <c r="BIK20" s="1"/>
      <c r="BIL20" s="1"/>
      <c r="BIM20" s="1"/>
      <c r="BIN20" s="1"/>
      <c r="BIO20" s="1"/>
      <c r="BIP20" s="1"/>
      <c r="BIQ20" s="1"/>
      <c r="BIR20" s="1"/>
      <c r="BIS20" s="1"/>
      <c r="BIT20" s="1"/>
      <c r="BIU20" s="1"/>
      <c r="BIV20" s="1"/>
      <c r="BIW20" s="1"/>
      <c r="BIX20" s="1"/>
      <c r="BIY20" s="1"/>
      <c r="BIZ20" s="1"/>
      <c r="BJA20" s="1"/>
      <c r="BJB20" s="1"/>
      <c r="BJC20" s="1"/>
      <c r="BJD20" s="1"/>
      <c r="BJE20" s="1"/>
      <c r="BJF20" s="1"/>
      <c r="BJG20" s="1"/>
      <c r="BJH20" s="1"/>
      <c r="BJI20" s="1"/>
      <c r="BJJ20" s="1"/>
      <c r="BJK20" s="1"/>
      <c r="BJL20" s="1"/>
      <c r="BJM20" s="1"/>
      <c r="BJN20" s="1"/>
      <c r="BJO20" s="1"/>
      <c r="BJP20" s="1"/>
      <c r="BJQ20" s="1"/>
      <c r="BJR20" s="1"/>
      <c r="BJS20" s="1"/>
      <c r="BJT20" s="1"/>
      <c r="BJU20" s="1"/>
      <c r="BJV20" s="1"/>
      <c r="BJW20" s="1"/>
      <c r="BJX20" s="1"/>
      <c r="BJY20" s="1"/>
      <c r="BJZ20" s="1"/>
      <c r="BKA20" s="1"/>
      <c r="BKB20" s="1"/>
      <c r="BKC20" s="1"/>
      <c r="BKD20" s="1"/>
      <c r="BKE20" s="1"/>
      <c r="BKF20" s="1"/>
      <c r="BKG20" s="1"/>
      <c r="BKH20" s="1"/>
      <c r="BKI20" s="1"/>
      <c r="BKJ20" s="1"/>
      <c r="BKK20" s="1"/>
      <c r="BKL20" s="1"/>
      <c r="BKM20" s="1"/>
      <c r="BKN20" s="1"/>
      <c r="BKO20" s="1"/>
      <c r="BKP20" s="1"/>
      <c r="BKQ20" s="1"/>
      <c r="BKR20" s="1"/>
      <c r="BKS20" s="1"/>
      <c r="BKT20" s="1"/>
      <c r="BKU20" s="1"/>
      <c r="BKV20" s="1"/>
      <c r="BKW20" s="1"/>
      <c r="BKX20" s="1"/>
      <c r="BKY20" s="1"/>
      <c r="BKZ20" s="1"/>
      <c r="BLA20" s="1"/>
      <c r="BLB20" s="1"/>
      <c r="BLC20" s="1"/>
      <c r="BLD20" s="1"/>
      <c r="BLE20" s="1"/>
      <c r="BLF20" s="1"/>
      <c r="BLG20" s="1"/>
      <c r="BLH20" s="1"/>
      <c r="BLI20" s="1"/>
      <c r="BLJ20" s="1"/>
      <c r="BLK20" s="1"/>
      <c r="BLL20" s="1"/>
      <c r="BLM20" s="1"/>
      <c r="BLN20" s="1"/>
      <c r="BLO20" s="1"/>
      <c r="BLP20" s="1"/>
      <c r="BLQ20" s="1"/>
      <c r="BLR20" s="1"/>
      <c r="BLS20" s="1"/>
      <c r="BLT20" s="1"/>
      <c r="BLU20" s="1"/>
      <c r="BLV20" s="1"/>
      <c r="BLW20" s="1"/>
      <c r="BLX20" s="1"/>
      <c r="BLY20" s="1"/>
      <c r="BLZ20" s="1"/>
      <c r="BMA20" s="1"/>
      <c r="BMB20" s="1"/>
      <c r="BMC20" s="1"/>
      <c r="BMD20" s="1"/>
      <c r="BME20" s="1"/>
      <c r="BMF20" s="1"/>
      <c r="BMG20" s="1"/>
      <c r="BMH20" s="1"/>
      <c r="BMI20" s="1"/>
      <c r="BMJ20" s="1"/>
      <c r="BMK20" s="1"/>
      <c r="BML20" s="1"/>
      <c r="BMM20" s="1"/>
      <c r="BMN20" s="1"/>
      <c r="BMO20" s="1"/>
      <c r="BMP20" s="1"/>
      <c r="BMQ20" s="1"/>
      <c r="BMR20" s="1"/>
      <c r="BMS20" s="1"/>
      <c r="BMT20" s="1"/>
      <c r="BMU20" s="1"/>
      <c r="BMV20" s="1"/>
      <c r="BMW20" s="1"/>
      <c r="BMX20" s="1"/>
      <c r="BMY20" s="1"/>
      <c r="BMZ20" s="1"/>
      <c r="BNA20" s="1"/>
      <c r="BNB20" s="1"/>
      <c r="BNC20" s="1"/>
      <c r="BND20" s="1"/>
      <c r="BNE20" s="1"/>
      <c r="BNF20" s="1"/>
      <c r="BNG20" s="1"/>
      <c r="BNH20" s="1"/>
      <c r="BNI20" s="1"/>
      <c r="BNJ20" s="1"/>
      <c r="BNK20" s="1"/>
      <c r="BNL20" s="1"/>
      <c r="BNM20" s="1"/>
      <c r="BNN20" s="1"/>
      <c r="BNO20" s="1"/>
      <c r="BNP20" s="1"/>
      <c r="BNQ20" s="1"/>
      <c r="BNR20" s="1"/>
      <c r="BNS20" s="1"/>
      <c r="BNT20" s="1"/>
      <c r="BNU20" s="1"/>
      <c r="BNV20" s="1"/>
      <c r="BNW20" s="1"/>
      <c r="BNX20" s="1"/>
      <c r="BNY20" s="1"/>
      <c r="BNZ20" s="1"/>
      <c r="BOA20" s="1"/>
      <c r="BOB20" s="1"/>
      <c r="BOC20" s="1"/>
      <c r="BOD20" s="1"/>
      <c r="BOE20" s="1"/>
      <c r="BOF20" s="1"/>
      <c r="BOG20" s="1"/>
      <c r="BOH20" s="1"/>
      <c r="BOI20" s="1"/>
      <c r="BOJ20" s="1"/>
      <c r="BOK20" s="1"/>
      <c r="BOL20" s="1"/>
      <c r="BOM20" s="1"/>
      <c r="BON20" s="1"/>
      <c r="BOO20" s="1"/>
      <c r="BOP20" s="1"/>
      <c r="BOQ20" s="1"/>
      <c r="BOR20" s="1"/>
      <c r="BOS20" s="1"/>
      <c r="BOT20" s="1"/>
      <c r="BOU20" s="1"/>
      <c r="BOV20" s="1"/>
      <c r="BOW20" s="1"/>
      <c r="BOX20" s="1"/>
      <c r="BOY20" s="1"/>
      <c r="BOZ20" s="1"/>
      <c r="BPA20" s="1"/>
      <c r="BPB20" s="1"/>
      <c r="BPC20" s="1"/>
      <c r="BPD20" s="1"/>
      <c r="BPE20" s="1"/>
      <c r="BPF20" s="1"/>
      <c r="BPG20" s="1"/>
      <c r="BPH20" s="1"/>
      <c r="BPI20" s="1"/>
      <c r="BPJ20" s="1"/>
      <c r="BPK20" s="1"/>
      <c r="BPL20" s="1"/>
      <c r="BPM20" s="1"/>
      <c r="BPN20" s="1"/>
      <c r="BPO20" s="1"/>
      <c r="BPP20" s="1"/>
      <c r="BPQ20" s="1"/>
      <c r="BPR20" s="1"/>
      <c r="BPS20" s="1"/>
      <c r="BPT20" s="1"/>
      <c r="BPU20" s="1"/>
      <c r="BPV20" s="1"/>
      <c r="BPW20" s="1"/>
      <c r="BPX20" s="1"/>
      <c r="BPY20" s="1"/>
      <c r="BPZ20" s="1"/>
      <c r="BQA20" s="1"/>
      <c r="BQB20" s="1"/>
      <c r="BQC20" s="1"/>
      <c r="BQD20" s="1"/>
      <c r="BQE20" s="1"/>
      <c r="BQF20" s="1"/>
      <c r="BQG20" s="1"/>
      <c r="BQH20" s="1"/>
      <c r="BQI20" s="1"/>
      <c r="BQJ20" s="1"/>
      <c r="BQK20" s="1"/>
      <c r="BQL20" s="1"/>
      <c r="BQM20" s="1"/>
      <c r="BQN20" s="1"/>
      <c r="BQO20" s="1"/>
      <c r="BQP20" s="1"/>
      <c r="BQQ20" s="1"/>
      <c r="BQR20" s="1"/>
      <c r="BQS20" s="1"/>
      <c r="BQT20" s="1"/>
      <c r="BQU20" s="1"/>
      <c r="BQV20" s="1"/>
      <c r="BQW20" s="1"/>
      <c r="BQX20" s="1"/>
      <c r="BQY20" s="1"/>
      <c r="BQZ20" s="1"/>
      <c r="BRA20" s="1"/>
      <c r="BRB20" s="1"/>
      <c r="BRC20" s="1"/>
      <c r="BRD20" s="1"/>
      <c r="BRE20" s="1"/>
      <c r="BRF20" s="1"/>
      <c r="BRG20" s="1"/>
      <c r="BRH20" s="1"/>
      <c r="BRI20" s="1"/>
      <c r="BRJ20" s="1"/>
      <c r="BRK20" s="1"/>
      <c r="BRL20" s="1"/>
      <c r="BRM20" s="1"/>
      <c r="BRN20" s="1"/>
      <c r="BRO20" s="1"/>
      <c r="BRP20" s="1"/>
      <c r="BRQ20" s="1"/>
      <c r="BRR20" s="1"/>
      <c r="BRS20" s="1"/>
      <c r="BRT20" s="1"/>
      <c r="BRU20" s="1"/>
      <c r="BRV20" s="1"/>
      <c r="BRW20" s="1"/>
      <c r="BRX20" s="1"/>
      <c r="BRY20" s="1"/>
      <c r="BRZ20" s="1"/>
      <c r="BSA20" s="1"/>
      <c r="BSB20" s="1"/>
      <c r="BSC20" s="1"/>
      <c r="BSD20" s="1"/>
      <c r="BSE20" s="1"/>
      <c r="BSF20" s="1"/>
      <c r="BSG20" s="1"/>
      <c r="BSH20" s="1"/>
      <c r="BSI20" s="1"/>
      <c r="BSJ20" s="1"/>
      <c r="BSK20" s="1"/>
      <c r="BSL20" s="1"/>
      <c r="BSM20" s="1"/>
      <c r="BSN20" s="1"/>
      <c r="BSO20" s="1"/>
      <c r="BSP20" s="1"/>
      <c r="BSQ20" s="1"/>
      <c r="BSR20" s="1"/>
      <c r="BSS20" s="1"/>
      <c r="BST20" s="1"/>
      <c r="BSU20" s="1"/>
      <c r="BSV20" s="1"/>
      <c r="BSW20" s="1"/>
      <c r="BSX20" s="1"/>
      <c r="BSY20" s="1"/>
      <c r="BSZ20" s="1"/>
      <c r="BTA20" s="1"/>
      <c r="BTB20" s="1"/>
      <c r="BTC20" s="1"/>
      <c r="BTD20" s="1"/>
      <c r="BTE20" s="1"/>
      <c r="BTF20" s="1"/>
      <c r="BTG20" s="1"/>
      <c r="BTH20" s="1"/>
      <c r="BTI20" s="1"/>
      <c r="BTJ20" s="1"/>
      <c r="BTK20" s="1"/>
      <c r="BTL20" s="1"/>
      <c r="BTM20" s="1"/>
      <c r="BTN20" s="1"/>
      <c r="BTO20" s="1"/>
      <c r="BTP20" s="1"/>
      <c r="BTQ20" s="1"/>
      <c r="BTR20" s="1"/>
      <c r="BTS20" s="1"/>
      <c r="BTT20" s="1"/>
      <c r="BTU20" s="1"/>
      <c r="BTV20" s="1"/>
      <c r="BTW20" s="1"/>
      <c r="BTX20" s="1"/>
      <c r="BTY20" s="1"/>
      <c r="BTZ20" s="1"/>
      <c r="BUA20" s="1"/>
      <c r="BUB20" s="1"/>
      <c r="BUC20" s="1"/>
      <c r="BUD20" s="1"/>
      <c r="BUE20" s="1"/>
      <c r="BUF20" s="1"/>
      <c r="BUG20" s="1"/>
      <c r="BUH20" s="1"/>
      <c r="BUI20" s="1"/>
      <c r="BUJ20" s="1"/>
      <c r="BUK20" s="1"/>
      <c r="BUL20" s="1"/>
      <c r="BUM20" s="1"/>
      <c r="BUN20" s="1"/>
      <c r="BUO20" s="1"/>
      <c r="BUP20" s="1"/>
      <c r="BUQ20" s="1"/>
      <c r="BUR20" s="1"/>
      <c r="BUS20" s="1"/>
      <c r="BUT20" s="1"/>
      <c r="BUU20" s="1"/>
      <c r="BUV20" s="1"/>
      <c r="BUW20" s="1"/>
      <c r="BUX20" s="1"/>
      <c r="BUY20" s="1"/>
      <c r="BUZ20" s="1"/>
      <c r="BVA20" s="1"/>
      <c r="BVB20" s="1"/>
      <c r="BVC20" s="1"/>
      <c r="BVD20" s="1"/>
      <c r="BVE20" s="1"/>
      <c r="BVF20" s="1"/>
      <c r="BVG20" s="1"/>
      <c r="BVH20" s="1"/>
      <c r="BVI20" s="1"/>
      <c r="BVJ20" s="1"/>
      <c r="BVK20" s="1"/>
      <c r="BVL20" s="1"/>
      <c r="BVM20" s="1"/>
      <c r="BVN20" s="1"/>
      <c r="BVO20" s="1"/>
      <c r="BVP20" s="1"/>
      <c r="BVQ20" s="1"/>
      <c r="BVR20" s="1"/>
      <c r="BVS20" s="1"/>
      <c r="BVT20" s="1"/>
      <c r="BVU20" s="1"/>
      <c r="BVV20" s="1"/>
      <c r="BVW20" s="1"/>
      <c r="BVX20" s="1"/>
      <c r="BVY20" s="1"/>
      <c r="BVZ20" s="1"/>
      <c r="BWA20" s="1"/>
      <c r="BWB20" s="1"/>
      <c r="BWC20" s="1"/>
      <c r="BWD20" s="1"/>
      <c r="BWE20" s="1"/>
      <c r="BWF20" s="1"/>
      <c r="BWG20" s="1"/>
      <c r="BWH20" s="1"/>
      <c r="BWI20" s="1"/>
      <c r="BWJ20" s="1"/>
      <c r="BWK20" s="1"/>
      <c r="BWL20" s="1"/>
      <c r="BWM20" s="1"/>
      <c r="BWN20" s="1"/>
      <c r="BWO20" s="1"/>
      <c r="BWP20" s="1"/>
      <c r="BWQ20" s="1"/>
      <c r="BWR20" s="1"/>
      <c r="BWS20" s="1"/>
      <c r="BWT20" s="1"/>
      <c r="BWU20" s="1"/>
      <c r="BWV20" s="1"/>
      <c r="BWW20" s="1"/>
      <c r="BWX20" s="1"/>
      <c r="BWY20" s="1"/>
      <c r="BWZ20" s="1"/>
      <c r="BXA20" s="1"/>
      <c r="BXB20" s="1"/>
      <c r="BXC20" s="1"/>
      <c r="BXD20" s="1"/>
      <c r="BXE20" s="1"/>
      <c r="BXF20" s="1"/>
      <c r="BXG20" s="1"/>
      <c r="BXH20" s="1"/>
      <c r="BXI20" s="1"/>
      <c r="BXJ20" s="1"/>
      <c r="BXK20" s="1"/>
      <c r="BXL20" s="1"/>
      <c r="BXM20" s="1"/>
      <c r="BXN20" s="1"/>
      <c r="BXO20" s="1"/>
      <c r="BXP20" s="1"/>
      <c r="BXQ20" s="1"/>
      <c r="BXR20" s="1"/>
      <c r="BXS20" s="1"/>
      <c r="BXT20" s="1"/>
      <c r="BXU20" s="1"/>
      <c r="BXV20" s="1"/>
      <c r="BXW20" s="1"/>
      <c r="BXX20" s="1"/>
      <c r="BXY20" s="1"/>
      <c r="BXZ20" s="1"/>
      <c r="BYA20" s="1"/>
      <c r="BYB20" s="1"/>
      <c r="BYC20" s="1"/>
      <c r="BYD20" s="1"/>
      <c r="BYE20" s="1"/>
      <c r="BYF20" s="1"/>
      <c r="BYG20" s="1"/>
      <c r="BYH20" s="1"/>
      <c r="BYI20" s="1"/>
      <c r="BYJ20" s="1"/>
      <c r="BYK20" s="1"/>
      <c r="BYL20" s="1"/>
      <c r="BYM20" s="1"/>
      <c r="BYN20" s="1"/>
      <c r="BYO20" s="1"/>
      <c r="BYP20" s="1"/>
      <c r="BYQ20" s="1"/>
      <c r="BYR20" s="1"/>
      <c r="BYS20" s="1"/>
      <c r="BYT20" s="1"/>
      <c r="BYU20" s="1"/>
      <c r="BYV20" s="1"/>
      <c r="BYW20" s="1"/>
      <c r="BYX20" s="1"/>
      <c r="BYY20" s="1"/>
      <c r="BYZ20" s="1"/>
      <c r="BZA20" s="1"/>
      <c r="BZB20" s="1"/>
      <c r="BZC20" s="1"/>
      <c r="BZD20" s="1"/>
      <c r="BZE20" s="1"/>
      <c r="BZF20" s="1"/>
      <c r="BZG20" s="1"/>
      <c r="BZH20" s="1"/>
      <c r="BZI20" s="1"/>
      <c r="BZJ20" s="1"/>
      <c r="BZK20" s="1"/>
      <c r="BZL20" s="1"/>
      <c r="BZM20" s="1"/>
      <c r="BZN20" s="1"/>
      <c r="BZO20" s="1"/>
      <c r="BZP20" s="1"/>
      <c r="BZQ20" s="1"/>
      <c r="BZR20" s="1"/>
      <c r="BZS20" s="1"/>
      <c r="BZT20" s="1"/>
      <c r="BZU20" s="1"/>
      <c r="BZV20" s="1"/>
      <c r="BZW20" s="1"/>
      <c r="BZX20" s="1"/>
      <c r="BZY20" s="1"/>
      <c r="BZZ20" s="1"/>
      <c r="CAA20" s="1"/>
      <c r="CAB20" s="1"/>
      <c r="CAC20" s="1"/>
      <c r="CAD20" s="1"/>
      <c r="CAE20" s="1"/>
      <c r="CAF20" s="1"/>
      <c r="CAG20" s="1"/>
      <c r="CAH20" s="1"/>
      <c r="CAI20" s="1"/>
      <c r="CAJ20" s="1"/>
      <c r="CAK20" s="1"/>
      <c r="CAL20" s="1"/>
      <c r="CAM20" s="1"/>
      <c r="CAN20" s="1"/>
      <c r="CAO20" s="1"/>
      <c r="CAP20" s="1"/>
      <c r="CAQ20" s="1"/>
      <c r="CAR20" s="1"/>
      <c r="CAS20" s="1"/>
      <c r="CAT20" s="1"/>
      <c r="CAU20" s="1"/>
      <c r="CAV20" s="1"/>
      <c r="CAW20" s="1"/>
      <c r="CAX20" s="1"/>
      <c r="CAY20" s="1"/>
      <c r="CAZ20" s="1"/>
      <c r="CBA20" s="1"/>
      <c r="CBB20" s="1"/>
      <c r="CBC20" s="1"/>
      <c r="CBD20" s="1"/>
      <c r="CBE20" s="1"/>
      <c r="CBF20" s="1"/>
      <c r="CBG20" s="1"/>
      <c r="CBH20" s="1"/>
      <c r="CBI20" s="1"/>
      <c r="CBJ20" s="1"/>
      <c r="CBK20" s="1"/>
      <c r="CBL20" s="1"/>
      <c r="CBM20" s="1"/>
      <c r="CBN20" s="1"/>
      <c r="CBO20" s="1"/>
      <c r="CBP20" s="1"/>
      <c r="CBQ20" s="1"/>
      <c r="CBR20" s="1"/>
      <c r="CBS20" s="1"/>
      <c r="CBT20" s="1"/>
      <c r="CBU20" s="1"/>
      <c r="CBV20" s="1"/>
      <c r="CBW20" s="1"/>
      <c r="CBX20" s="1"/>
      <c r="CBY20" s="1"/>
      <c r="CBZ20" s="1"/>
      <c r="CCA20" s="1"/>
      <c r="CCB20" s="1"/>
      <c r="CCC20" s="1"/>
      <c r="CCD20" s="1"/>
      <c r="CCE20" s="1"/>
      <c r="CCF20" s="1"/>
      <c r="CCG20" s="1"/>
      <c r="CCH20" s="1"/>
      <c r="CCI20" s="1"/>
      <c r="CCJ20" s="1"/>
      <c r="CCK20" s="1"/>
      <c r="CCL20" s="1"/>
      <c r="CCM20" s="1"/>
      <c r="CCN20" s="1"/>
      <c r="CCO20" s="1"/>
      <c r="CCP20" s="1"/>
      <c r="CCQ20" s="1"/>
      <c r="CCR20" s="1"/>
      <c r="CCS20" s="1"/>
      <c r="CCT20" s="1"/>
      <c r="CCU20" s="1"/>
      <c r="CCV20" s="1"/>
      <c r="CCW20" s="1"/>
      <c r="CCX20" s="1"/>
      <c r="CCY20" s="1"/>
      <c r="CCZ20" s="1"/>
      <c r="CDA20" s="1"/>
      <c r="CDB20" s="1"/>
      <c r="CDC20" s="1"/>
      <c r="CDD20" s="1"/>
      <c r="CDE20" s="1"/>
      <c r="CDF20" s="1"/>
      <c r="CDG20" s="1"/>
      <c r="CDH20" s="1"/>
      <c r="CDI20" s="1"/>
      <c r="CDJ20" s="1"/>
      <c r="CDK20" s="1"/>
      <c r="CDL20" s="1"/>
      <c r="CDM20" s="1"/>
      <c r="CDN20" s="1"/>
      <c r="CDO20" s="1"/>
      <c r="CDP20" s="1"/>
      <c r="CDQ20" s="1"/>
      <c r="CDR20" s="1"/>
      <c r="CDS20" s="1"/>
      <c r="CDT20" s="1"/>
      <c r="CDU20" s="1"/>
      <c r="CDV20" s="1"/>
      <c r="CDW20" s="1"/>
      <c r="CDX20" s="1"/>
      <c r="CDY20" s="1"/>
      <c r="CDZ20" s="1"/>
      <c r="CEA20" s="1"/>
      <c r="CEB20" s="1"/>
      <c r="CEC20" s="1"/>
      <c r="CED20" s="1"/>
      <c r="CEE20" s="1"/>
      <c r="CEF20" s="1"/>
      <c r="CEG20" s="1"/>
      <c r="CEH20" s="1"/>
      <c r="CEI20" s="1"/>
      <c r="CEJ20" s="1"/>
      <c r="CEK20" s="1"/>
      <c r="CEL20" s="1"/>
      <c r="CEM20" s="1"/>
      <c r="CEN20" s="1"/>
      <c r="CEO20" s="1"/>
      <c r="CEP20" s="1"/>
      <c r="CEQ20" s="1"/>
      <c r="CER20" s="1"/>
      <c r="CES20" s="1"/>
      <c r="CET20" s="1"/>
      <c r="CEU20" s="1"/>
      <c r="CEV20" s="1"/>
      <c r="CEW20" s="1"/>
      <c r="CEX20" s="1"/>
      <c r="CEY20" s="1"/>
      <c r="CEZ20" s="1"/>
      <c r="CFA20" s="1"/>
      <c r="CFB20" s="1"/>
      <c r="CFC20" s="1"/>
      <c r="CFD20" s="1"/>
      <c r="CFE20" s="1"/>
      <c r="CFF20" s="1"/>
      <c r="CFG20" s="1"/>
      <c r="CFH20" s="1"/>
      <c r="CFI20" s="1"/>
      <c r="CFJ20" s="1"/>
      <c r="CFK20" s="1"/>
      <c r="CFL20" s="1"/>
      <c r="CFM20" s="1"/>
      <c r="CFN20" s="1"/>
      <c r="CFO20" s="1"/>
      <c r="CFP20" s="1"/>
      <c r="CFQ20" s="1"/>
      <c r="CFR20" s="1"/>
      <c r="CFS20" s="1"/>
      <c r="CFT20" s="1"/>
      <c r="CFU20" s="1"/>
      <c r="CFV20" s="1"/>
      <c r="CFW20" s="1"/>
      <c r="CFX20" s="1"/>
      <c r="CFY20" s="1"/>
      <c r="CFZ20" s="1"/>
      <c r="CGA20" s="1"/>
      <c r="CGB20" s="1"/>
      <c r="CGC20" s="1"/>
      <c r="CGD20" s="1"/>
      <c r="CGE20" s="1"/>
      <c r="CGF20" s="1"/>
      <c r="CGG20" s="1"/>
      <c r="CGH20" s="1"/>
      <c r="CGI20" s="1"/>
      <c r="CGJ20" s="1"/>
      <c r="CGK20" s="1"/>
      <c r="CGL20" s="1"/>
      <c r="CGM20" s="1"/>
      <c r="CGN20" s="1"/>
      <c r="CGO20" s="1"/>
      <c r="CGP20" s="1"/>
      <c r="CGQ20" s="1"/>
      <c r="CGR20" s="1"/>
      <c r="CGS20" s="1"/>
      <c r="CGT20" s="1"/>
      <c r="CGU20" s="1"/>
      <c r="CGV20" s="1"/>
      <c r="CGW20" s="1"/>
      <c r="CGX20" s="1"/>
      <c r="CGY20" s="1"/>
      <c r="CGZ20" s="1"/>
      <c r="CHA20" s="1"/>
      <c r="CHB20" s="1"/>
      <c r="CHC20" s="1"/>
      <c r="CHD20" s="1"/>
      <c r="CHE20" s="1"/>
      <c r="CHF20" s="1"/>
      <c r="CHG20" s="1"/>
      <c r="CHH20" s="1"/>
      <c r="CHI20" s="1"/>
      <c r="CHJ20" s="1"/>
      <c r="CHK20" s="1"/>
      <c r="CHL20" s="1"/>
      <c r="CHM20" s="1"/>
      <c r="CHN20" s="1"/>
      <c r="CHO20" s="1"/>
      <c r="CHP20" s="1"/>
      <c r="CHQ20" s="1"/>
      <c r="CHR20" s="1"/>
      <c r="CHS20" s="1"/>
      <c r="CHT20" s="1"/>
      <c r="CHU20" s="1"/>
      <c r="CHV20" s="1"/>
      <c r="CHW20" s="1"/>
      <c r="CHX20" s="1"/>
      <c r="CHY20" s="1"/>
      <c r="CHZ20" s="1"/>
      <c r="CIA20" s="1"/>
      <c r="CIB20" s="1"/>
      <c r="CIC20" s="1"/>
      <c r="CID20" s="1"/>
      <c r="CIE20" s="1"/>
      <c r="CIF20" s="1"/>
      <c r="CIG20" s="1"/>
      <c r="CIH20" s="1"/>
      <c r="CII20" s="1"/>
      <c r="CIJ20" s="1"/>
      <c r="CIK20" s="1"/>
      <c r="CIL20" s="1"/>
      <c r="CIM20" s="1"/>
      <c r="CIN20" s="1"/>
      <c r="CIO20" s="1"/>
      <c r="CIP20" s="1"/>
      <c r="CIQ20" s="1"/>
      <c r="CIR20" s="1"/>
      <c r="CIS20" s="1"/>
      <c r="CIT20" s="1"/>
      <c r="CIU20" s="1"/>
      <c r="CIV20" s="1"/>
      <c r="CIW20" s="1"/>
      <c r="CIX20" s="1"/>
      <c r="CIY20" s="1"/>
      <c r="CIZ20" s="1"/>
      <c r="CJA20" s="1"/>
      <c r="CJB20" s="1"/>
      <c r="CJC20" s="1"/>
      <c r="CJD20" s="1"/>
      <c r="CJE20" s="1"/>
      <c r="CJF20" s="1"/>
      <c r="CJG20" s="1"/>
      <c r="CJH20" s="1"/>
      <c r="CJI20" s="1"/>
      <c r="CJJ20" s="1"/>
      <c r="CJK20" s="1"/>
      <c r="CJL20" s="1"/>
      <c r="CJM20" s="1"/>
      <c r="CJN20" s="1"/>
      <c r="CJO20" s="1"/>
      <c r="CJP20" s="1"/>
      <c r="CJQ20" s="1"/>
      <c r="CJR20" s="1"/>
      <c r="CJS20" s="1"/>
      <c r="CJT20" s="1"/>
      <c r="CJU20" s="1"/>
      <c r="CJV20" s="1"/>
      <c r="CJW20" s="1"/>
      <c r="CJX20" s="1"/>
      <c r="CJY20" s="1"/>
      <c r="CJZ20" s="1"/>
      <c r="CKA20" s="1"/>
      <c r="CKB20" s="1"/>
      <c r="CKC20" s="1"/>
      <c r="CKD20" s="1"/>
      <c r="CKE20" s="1"/>
      <c r="CKF20" s="1"/>
      <c r="CKG20" s="1"/>
      <c r="CKH20" s="1"/>
      <c r="CKI20" s="1"/>
      <c r="CKJ20" s="1"/>
      <c r="CKK20" s="1"/>
    </row>
    <row r="21" spans="1:2325" s="408" customFormat="1" ht="69.75" customHeight="1">
      <c r="A21" s="887">
        <v>3</v>
      </c>
      <c r="B21" s="837" t="s">
        <v>969</v>
      </c>
      <c r="C21" s="842">
        <v>28</v>
      </c>
      <c r="D21" s="378" t="s">
        <v>351</v>
      </c>
      <c r="E21" s="411">
        <v>1</v>
      </c>
      <c r="F21" s="410">
        <v>44026</v>
      </c>
      <c r="G21" s="378" t="s">
        <v>350</v>
      </c>
      <c r="H21" s="375" t="s">
        <v>76</v>
      </c>
      <c r="I21" s="377">
        <v>1</v>
      </c>
      <c r="J21" s="372"/>
      <c r="K21" s="372"/>
      <c r="L21" s="378" t="s">
        <v>35</v>
      </c>
      <c r="M21" s="372"/>
      <c r="N21" s="374">
        <v>153678</v>
      </c>
      <c r="O21" s="374">
        <v>3802320</v>
      </c>
      <c r="P21" s="374">
        <v>0</v>
      </c>
      <c r="Q21" s="368">
        <f t="shared" si="0"/>
        <v>3955998</v>
      </c>
      <c r="R21" s="373"/>
      <c r="S21" s="373"/>
      <c r="T21" s="373"/>
      <c r="U21" s="373">
        <v>28000</v>
      </c>
      <c r="V21" s="894">
        <v>42546</v>
      </c>
      <c r="W21" s="372">
        <v>35</v>
      </c>
      <c r="X21" s="409">
        <v>1.2</v>
      </c>
      <c r="Y21" s="372"/>
      <c r="Z21" s="372"/>
      <c r="AA21" s="372"/>
      <c r="AB21" s="372">
        <v>24</v>
      </c>
      <c r="AC21" s="372"/>
      <c r="AD21" s="372"/>
      <c r="AE21" s="372"/>
      <c r="AF21" s="372"/>
      <c r="AG21" s="371"/>
      <c r="AH21" s="371"/>
      <c r="AI21" s="371"/>
      <c r="AJ21" s="371">
        <v>614710</v>
      </c>
      <c r="AK21" s="365">
        <f t="shared" si="6"/>
        <v>0</v>
      </c>
      <c r="AL21" s="365">
        <f t="shared" si="3"/>
        <v>0</v>
      </c>
      <c r="AM21" s="365">
        <f t="shared" si="4"/>
        <v>0</v>
      </c>
      <c r="AN21" s="365">
        <f t="shared" si="5"/>
        <v>672000</v>
      </c>
      <c r="AO21" s="364">
        <f t="shared" si="1"/>
        <v>672000</v>
      </c>
      <c r="AP21" s="363">
        <f t="shared" si="2"/>
        <v>-3283998</v>
      </c>
      <c r="AQ21" s="256" t="s">
        <v>321</v>
      </c>
      <c r="AR21" s="11"/>
      <c r="AS21" s="11"/>
      <c r="AT21" s="11"/>
      <c r="AU21" s="11"/>
      <c r="AV21" s="1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  <c r="VF21" s="1"/>
      <c r="VG21" s="1"/>
      <c r="VH21" s="1"/>
      <c r="VI21" s="1"/>
      <c r="VJ21" s="1"/>
      <c r="VK21" s="1"/>
      <c r="VL21" s="1"/>
      <c r="VM21" s="1"/>
      <c r="VN21" s="1"/>
      <c r="VO21" s="1"/>
      <c r="VP21" s="1"/>
      <c r="VQ21" s="1"/>
      <c r="VR21" s="1"/>
      <c r="VS21" s="1"/>
      <c r="VT21" s="1"/>
      <c r="VU21" s="1"/>
      <c r="VV21" s="1"/>
      <c r="VW21" s="1"/>
      <c r="VX21" s="1"/>
      <c r="VY21" s="1"/>
      <c r="VZ21" s="1"/>
      <c r="WA21" s="1"/>
      <c r="WB21" s="1"/>
      <c r="WC21" s="1"/>
      <c r="WD21" s="1"/>
      <c r="WE21" s="1"/>
      <c r="WF21" s="1"/>
      <c r="WG21" s="1"/>
      <c r="WH21" s="1"/>
      <c r="WI21" s="1"/>
      <c r="WJ21" s="1"/>
      <c r="WK21" s="1"/>
      <c r="WL21" s="1"/>
      <c r="WM21" s="1"/>
      <c r="WN21" s="1"/>
      <c r="WO21" s="1"/>
      <c r="WP21" s="1"/>
      <c r="WQ21" s="1"/>
      <c r="WR21" s="1"/>
      <c r="WS21" s="1"/>
      <c r="WT21" s="1"/>
      <c r="WU21" s="1"/>
      <c r="WV21" s="1"/>
      <c r="WW21" s="1"/>
      <c r="WX21" s="1"/>
      <c r="WY21" s="1"/>
      <c r="WZ21" s="1"/>
      <c r="XA21" s="1"/>
      <c r="XB21" s="1"/>
      <c r="XC21" s="1"/>
      <c r="XD21" s="1"/>
      <c r="XE21" s="1"/>
      <c r="XF21" s="1"/>
      <c r="XG21" s="1"/>
      <c r="XH21" s="1"/>
      <c r="XI21" s="1"/>
      <c r="XJ21" s="1"/>
      <c r="XK21" s="1"/>
      <c r="XL21" s="1"/>
      <c r="XM21" s="1"/>
      <c r="XN21" s="1"/>
      <c r="XO21" s="1"/>
      <c r="XP21" s="1"/>
      <c r="XQ21" s="1"/>
      <c r="XR21" s="1"/>
      <c r="XS21" s="1"/>
      <c r="XT21" s="1"/>
      <c r="XU21" s="1"/>
      <c r="XV21" s="1"/>
      <c r="XW21" s="1"/>
      <c r="XX21" s="1"/>
      <c r="XY21" s="1"/>
      <c r="XZ21" s="1"/>
      <c r="YA21" s="1"/>
      <c r="YB21" s="1"/>
      <c r="YC21" s="1"/>
      <c r="YD21" s="1"/>
      <c r="YE21" s="1"/>
      <c r="YF21" s="1"/>
      <c r="YG21" s="1"/>
      <c r="YH21" s="1"/>
      <c r="YI21" s="1"/>
      <c r="YJ21" s="1"/>
      <c r="YK21" s="1"/>
      <c r="YL21" s="1"/>
      <c r="YM21" s="1"/>
      <c r="YN21" s="1"/>
      <c r="YO21" s="1"/>
      <c r="YP21" s="1"/>
      <c r="YQ21" s="1"/>
      <c r="YR21" s="1"/>
      <c r="YS21" s="1"/>
      <c r="YT21" s="1"/>
      <c r="YU21" s="1"/>
      <c r="YV21" s="1"/>
      <c r="YW21" s="1"/>
      <c r="YX21" s="1"/>
      <c r="YY21" s="1"/>
      <c r="YZ21" s="1"/>
      <c r="ZA21" s="1"/>
      <c r="ZB21" s="1"/>
      <c r="ZC21" s="1"/>
      <c r="ZD21" s="1"/>
      <c r="ZE21" s="1"/>
      <c r="ZF21" s="1"/>
      <c r="ZG21" s="1"/>
      <c r="ZH21" s="1"/>
      <c r="ZI21" s="1"/>
      <c r="ZJ21" s="1"/>
      <c r="ZK21" s="1"/>
      <c r="ZL21" s="1"/>
      <c r="ZM21" s="1"/>
      <c r="ZN21" s="1"/>
      <c r="ZO21" s="1"/>
      <c r="ZP21" s="1"/>
      <c r="ZQ21" s="1"/>
      <c r="ZR21" s="1"/>
      <c r="ZS21" s="1"/>
      <c r="ZT21" s="1"/>
      <c r="ZU21" s="1"/>
      <c r="ZV21" s="1"/>
      <c r="ZW21" s="1"/>
      <c r="ZX21" s="1"/>
      <c r="ZY21" s="1"/>
      <c r="ZZ21" s="1"/>
      <c r="AAA21" s="1"/>
      <c r="AAB21" s="1"/>
      <c r="AAC21" s="1"/>
      <c r="AAD21" s="1"/>
      <c r="AAE21" s="1"/>
      <c r="AAF21" s="1"/>
      <c r="AAG21" s="1"/>
      <c r="AAH21" s="1"/>
      <c r="AAI21" s="1"/>
      <c r="AAJ21" s="1"/>
      <c r="AAK21" s="1"/>
      <c r="AAL21" s="1"/>
      <c r="AAM21" s="1"/>
      <c r="AAN21" s="1"/>
      <c r="AAO21" s="1"/>
      <c r="AAP21" s="1"/>
      <c r="AAQ21" s="1"/>
      <c r="AAR21" s="1"/>
      <c r="AAS21" s="1"/>
      <c r="AAT21" s="1"/>
      <c r="AAU21" s="1"/>
      <c r="AAV21" s="1"/>
      <c r="AAW21" s="1"/>
      <c r="AAX21" s="1"/>
      <c r="AAY21" s="1"/>
      <c r="AAZ21" s="1"/>
      <c r="ABA21" s="1"/>
      <c r="ABB21" s="1"/>
      <c r="ABC21" s="1"/>
      <c r="ABD21" s="1"/>
      <c r="ABE21" s="1"/>
      <c r="ABF21" s="1"/>
      <c r="ABG21" s="1"/>
      <c r="ABH21" s="1"/>
      <c r="ABI21" s="1"/>
      <c r="ABJ21" s="1"/>
      <c r="ABK21" s="1"/>
      <c r="ABL21" s="1"/>
      <c r="ABM21" s="1"/>
      <c r="ABN21" s="1"/>
      <c r="ABO21" s="1"/>
      <c r="ABP21" s="1"/>
      <c r="ABQ21" s="1"/>
      <c r="ABR21" s="1"/>
      <c r="ABS21" s="1"/>
      <c r="ABT21" s="1"/>
      <c r="ABU21" s="1"/>
      <c r="ABV21" s="1"/>
      <c r="ABW21" s="1"/>
      <c r="ABX21" s="1"/>
      <c r="ABY21" s="1"/>
      <c r="ABZ21" s="1"/>
      <c r="ACA21" s="1"/>
      <c r="ACB21" s="1"/>
      <c r="ACC21" s="1"/>
      <c r="ACD21" s="1"/>
      <c r="ACE21" s="1"/>
      <c r="ACF21" s="1"/>
      <c r="ACG21" s="1"/>
      <c r="ACH21" s="1"/>
      <c r="ACI21" s="1"/>
      <c r="ACJ21" s="1"/>
      <c r="ACK21" s="1"/>
      <c r="ACL21" s="1"/>
      <c r="ACM21" s="1"/>
      <c r="ACN21" s="1"/>
      <c r="ACO21" s="1"/>
      <c r="ACP21" s="1"/>
      <c r="ACQ21" s="1"/>
      <c r="ACR21" s="1"/>
      <c r="ACS21" s="1"/>
      <c r="ACT21" s="1"/>
      <c r="ACU21" s="1"/>
      <c r="ACV21" s="1"/>
      <c r="ACW21" s="1"/>
      <c r="ACX21" s="1"/>
      <c r="ACY21" s="1"/>
      <c r="ACZ21" s="1"/>
      <c r="ADA21" s="1"/>
      <c r="ADB21" s="1"/>
      <c r="ADC21" s="1"/>
      <c r="ADD21" s="1"/>
      <c r="ADE21" s="1"/>
      <c r="ADF21" s="1"/>
      <c r="ADG21" s="1"/>
      <c r="ADH21" s="1"/>
      <c r="ADI21" s="1"/>
      <c r="ADJ21" s="1"/>
      <c r="ADK21" s="1"/>
      <c r="ADL21" s="1"/>
      <c r="ADM21" s="1"/>
      <c r="ADN21" s="1"/>
      <c r="ADO21" s="1"/>
      <c r="ADP21" s="1"/>
      <c r="ADQ21" s="1"/>
      <c r="ADR21" s="1"/>
      <c r="ADS21" s="1"/>
      <c r="ADT21" s="1"/>
      <c r="ADU21" s="1"/>
      <c r="ADV21" s="1"/>
      <c r="ADW21" s="1"/>
      <c r="ADX21" s="1"/>
      <c r="ADY21" s="1"/>
      <c r="ADZ21" s="1"/>
      <c r="AEA21" s="1"/>
      <c r="AEB21" s="1"/>
      <c r="AEC21" s="1"/>
      <c r="AED21" s="1"/>
      <c r="AEE21" s="1"/>
      <c r="AEF21" s="1"/>
      <c r="AEG21" s="1"/>
      <c r="AEH21" s="1"/>
      <c r="AEI21" s="1"/>
      <c r="AEJ21" s="1"/>
      <c r="AEK21" s="1"/>
      <c r="AEL21" s="1"/>
      <c r="AEM21" s="1"/>
      <c r="AEN21" s="1"/>
      <c r="AEO21" s="1"/>
      <c r="AEP21" s="1"/>
      <c r="AEQ21" s="1"/>
      <c r="AER21" s="1"/>
      <c r="AES21" s="1"/>
      <c r="AET21" s="1"/>
      <c r="AEU21" s="1"/>
      <c r="AEV21" s="1"/>
      <c r="AEW21" s="1"/>
      <c r="AEX21" s="1"/>
      <c r="AEY21" s="1"/>
      <c r="AEZ21" s="1"/>
      <c r="AFA21" s="1"/>
      <c r="AFB21" s="1"/>
      <c r="AFC21" s="1"/>
      <c r="AFD21" s="1"/>
      <c r="AFE21" s="1"/>
      <c r="AFF21" s="1"/>
      <c r="AFG21" s="1"/>
      <c r="AFH21" s="1"/>
      <c r="AFI21" s="1"/>
      <c r="AFJ21" s="1"/>
      <c r="AFK21" s="1"/>
      <c r="AFL21" s="1"/>
      <c r="AFM21" s="1"/>
      <c r="AFN21" s="1"/>
      <c r="AFO21" s="1"/>
      <c r="AFP21" s="1"/>
      <c r="AFQ21" s="1"/>
      <c r="AFR21" s="1"/>
      <c r="AFS21" s="1"/>
      <c r="AFT21" s="1"/>
      <c r="AFU21" s="1"/>
      <c r="AFV21" s="1"/>
      <c r="AFW21" s="1"/>
      <c r="AFX21" s="1"/>
      <c r="AFY21" s="1"/>
      <c r="AFZ21" s="1"/>
      <c r="AGA21" s="1"/>
      <c r="AGB21" s="1"/>
      <c r="AGC21" s="1"/>
      <c r="AGD21" s="1"/>
      <c r="AGE21" s="1"/>
      <c r="AGF21" s="1"/>
      <c r="AGG21" s="1"/>
      <c r="AGH21" s="1"/>
      <c r="AGI21" s="1"/>
      <c r="AGJ21" s="1"/>
      <c r="AGK21" s="1"/>
      <c r="AGL21" s="1"/>
      <c r="AGM21" s="1"/>
      <c r="AGN21" s="1"/>
      <c r="AGO21" s="1"/>
      <c r="AGP21" s="1"/>
      <c r="AGQ21" s="1"/>
      <c r="AGR21" s="1"/>
      <c r="AGS21" s="1"/>
      <c r="AGT21" s="1"/>
      <c r="AGU21" s="1"/>
      <c r="AGV21" s="1"/>
      <c r="AGW21" s="1"/>
      <c r="AGX21" s="1"/>
      <c r="AGY21" s="1"/>
      <c r="AGZ21" s="1"/>
      <c r="AHA21" s="1"/>
      <c r="AHB21" s="1"/>
      <c r="AHC21" s="1"/>
      <c r="AHD21" s="1"/>
      <c r="AHE21" s="1"/>
      <c r="AHF21" s="1"/>
      <c r="AHG21" s="1"/>
      <c r="AHH21" s="1"/>
      <c r="AHI21" s="1"/>
      <c r="AHJ21" s="1"/>
      <c r="AHK21" s="1"/>
      <c r="AHL21" s="1"/>
      <c r="AHM21" s="1"/>
      <c r="AHN21" s="1"/>
      <c r="AHO21" s="1"/>
      <c r="AHP21" s="1"/>
      <c r="AHQ21" s="1"/>
      <c r="AHR21" s="1"/>
      <c r="AHS21" s="1"/>
      <c r="AHT21" s="1"/>
      <c r="AHU21" s="1"/>
      <c r="AHV21" s="1"/>
      <c r="AHW21" s="1"/>
      <c r="AHX21" s="1"/>
      <c r="AHY21" s="1"/>
      <c r="AHZ21" s="1"/>
      <c r="AIA21" s="1"/>
      <c r="AIB21" s="1"/>
      <c r="AIC21" s="1"/>
      <c r="AID21" s="1"/>
      <c r="AIE21" s="1"/>
      <c r="AIF21" s="1"/>
      <c r="AIG21" s="1"/>
      <c r="AIH21" s="1"/>
      <c r="AII21" s="1"/>
      <c r="AIJ21" s="1"/>
      <c r="AIK21" s="1"/>
      <c r="AIL21" s="1"/>
      <c r="AIM21" s="1"/>
      <c r="AIN21" s="1"/>
      <c r="AIO21" s="1"/>
      <c r="AIP21" s="1"/>
      <c r="AIQ21" s="1"/>
      <c r="AIR21" s="1"/>
      <c r="AIS21" s="1"/>
      <c r="AIT21" s="1"/>
      <c r="AIU21" s="1"/>
      <c r="AIV21" s="1"/>
      <c r="AIW21" s="1"/>
      <c r="AIX21" s="1"/>
      <c r="AIY21" s="1"/>
      <c r="AIZ21" s="1"/>
      <c r="AJA21" s="1"/>
      <c r="AJB21" s="1"/>
      <c r="AJC21" s="1"/>
      <c r="AJD21" s="1"/>
      <c r="AJE21" s="1"/>
      <c r="AJF21" s="1"/>
      <c r="AJG21" s="1"/>
      <c r="AJH21" s="1"/>
      <c r="AJI21" s="1"/>
      <c r="AJJ21" s="1"/>
      <c r="AJK21" s="1"/>
      <c r="AJL21" s="1"/>
      <c r="AJM21" s="1"/>
      <c r="AJN21" s="1"/>
      <c r="AJO21" s="1"/>
      <c r="AJP21" s="1"/>
      <c r="AJQ21" s="1"/>
      <c r="AJR21" s="1"/>
      <c r="AJS21" s="1"/>
      <c r="AJT21" s="1"/>
      <c r="AJU21" s="1"/>
      <c r="AJV21" s="1"/>
      <c r="AJW21" s="1"/>
      <c r="AJX21" s="1"/>
      <c r="AJY21" s="1"/>
      <c r="AJZ21" s="1"/>
      <c r="AKA21" s="1"/>
      <c r="AKB21" s="1"/>
      <c r="AKC21" s="1"/>
      <c r="AKD21" s="1"/>
      <c r="AKE21" s="1"/>
      <c r="AKF21" s="1"/>
      <c r="AKG21" s="1"/>
      <c r="AKH21" s="1"/>
      <c r="AKI21" s="1"/>
      <c r="AKJ21" s="1"/>
      <c r="AKK21" s="1"/>
      <c r="AKL21" s="1"/>
      <c r="AKM21" s="1"/>
      <c r="AKN21" s="1"/>
      <c r="AKO21" s="1"/>
      <c r="AKP21" s="1"/>
      <c r="AKQ21" s="1"/>
      <c r="AKR21" s="1"/>
      <c r="AKS21" s="1"/>
      <c r="AKT21" s="1"/>
      <c r="AKU21" s="1"/>
      <c r="AKV21" s="1"/>
      <c r="AKW21" s="1"/>
      <c r="AKX21" s="1"/>
      <c r="AKY21" s="1"/>
      <c r="AKZ21" s="1"/>
      <c r="ALA21" s="1"/>
      <c r="ALB21" s="1"/>
      <c r="ALC21" s="1"/>
      <c r="ALD21" s="1"/>
      <c r="ALE21" s="1"/>
      <c r="ALF21" s="1"/>
      <c r="ALG21" s="1"/>
      <c r="ALH21" s="1"/>
      <c r="ALI21" s="1"/>
      <c r="ALJ21" s="1"/>
      <c r="ALK21" s="1"/>
      <c r="ALL21" s="1"/>
      <c r="ALM21" s="1"/>
      <c r="ALN21" s="1"/>
      <c r="ALO21" s="1"/>
      <c r="ALP21" s="1"/>
      <c r="ALQ21" s="1"/>
      <c r="ALR21" s="1"/>
      <c r="ALS21" s="1"/>
      <c r="ALT21" s="1"/>
      <c r="ALU21" s="1"/>
      <c r="ALV21" s="1"/>
      <c r="ALW21" s="1"/>
      <c r="ALX21" s="1"/>
      <c r="ALY21" s="1"/>
      <c r="ALZ21" s="1"/>
      <c r="AMA21" s="1"/>
      <c r="AMB21" s="1"/>
      <c r="AMC21" s="1"/>
      <c r="AMD21" s="1"/>
      <c r="AME21" s="1"/>
      <c r="AMF21" s="1"/>
      <c r="AMG21" s="1"/>
      <c r="AMH21" s="1"/>
      <c r="AMI21" s="1"/>
      <c r="AMJ21" s="1"/>
      <c r="AMK21" s="1"/>
      <c r="AML21" s="1"/>
      <c r="AMM21" s="1"/>
      <c r="AMN21" s="1"/>
      <c r="AMO21" s="1"/>
      <c r="AMP21" s="1"/>
      <c r="AMQ21" s="1"/>
      <c r="AMR21" s="1"/>
      <c r="AMS21" s="1"/>
      <c r="AMT21" s="1"/>
      <c r="AMU21" s="1"/>
      <c r="AMV21" s="1"/>
      <c r="AMW21" s="1"/>
      <c r="AMX21" s="1"/>
      <c r="AMY21" s="1"/>
      <c r="AMZ21" s="1"/>
      <c r="ANA21" s="1"/>
      <c r="ANB21" s="1"/>
      <c r="ANC21" s="1"/>
      <c r="AND21" s="1"/>
      <c r="ANE21" s="1"/>
      <c r="ANF21" s="1"/>
      <c r="ANG21" s="1"/>
      <c r="ANH21" s="1"/>
      <c r="ANI21" s="1"/>
      <c r="ANJ21" s="1"/>
      <c r="ANK21" s="1"/>
      <c r="ANL21" s="1"/>
      <c r="ANM21" s="1"/>
      <c r="ANN21" s="1"/>
      <c r="ANO21" s="1"/>
      <c r="ANP21" s="1"/>
      <c r="ANQ21" s="1"/>
      <c r="ANR21" s="1"/>
      <c r="ANS21" s="1"/>
      <c r="ANT21" s="1"/>
      <c r="ANU21" s="1"/>
      <c r="ANV21" s="1"/>
      <c r="ANW21" s="1"/>
      <c r="ANX21" s="1"/>
      <c r="ANY21" s="1"/>
      <c r="ANZ21" s="1"/>
      <c r="AOA21" s="1"/>
      <c r="AOB21" s="1"/>
      <c r="AOC21" s="1"/>
      <c r="AOD21" s="1"/>
      <c r="AOE21" s="1"/>
      <c r="AOF21" s="1"/>
      <c r="AOG21" s="1"/>
      <c r="AOH21" s="1"/>
      <c r="AOI21" s="1"/>
      <c r="AOJ21" s="1"/>
      <c r="AOK21" s="1"/>
      <c r="AOL21" s="1"/>
      <c r="AOM21" s="1"/>
      <c r="AON21" s="1"/>
      <c r="AOO21" s="1"/>
      <c r="AOP21" s="1"/>
      <c r="AOQ21" s="1"/>
      <c r="AOR21" s="1"/>
      <c r="AOS21" s="1"/>
      <c r="AOT21" s="1"/>
      <c r="AOU21" s="1"/>
      <c r="AOV21" s="1"/>
      <c r="AOW21" s="1"/>
      <c r="AOX21" s="1"/>
      <c r="AOY21" s="1"/>
      <c r="AOZ21" s="1"/>
      <c r="APA21" s="1"/>
      <c r="APB21" s="1"/>
      <c r="APC21" s="1"/>
      <c r="APD21" s="1"/>
      <c r="APE21" s="1"/>
      <c r="APF21" s="1"/>
      <c r="APG21" s="1"/>
      <c r="APH21" s="1"/>
      <c r="API21" s="1"/>
      <c r="APJ21" s="1"/>
      <c r="APK21" s="1"/>
      <c r="APL21" s="1"/>
      <c r="APM21" s="1"/>
      <c r="APN21" s="1"/>
      <c r="APO21" s="1"/>
      <c r="APP21" s="1"/>
      <c r="APQ21" s="1"/>
      <c r="APR21" s="1"/>
      <c r="APS21" s="1"/>
      <c r="APT21" s="1"/>
      <c r="APU21" s="1"/>
      <c r="APV21" s="1"/>
      <c r="APW21" s="1"/>
      <c r="APX21" s="1"/>
      <c r="APY21" s="1"/>
      <c r="APZ21" s="1"/>
      <c r="AQA21" s="1"/>
      <c r="AQB21" s="1"/>
      <c r="AQC21" s="1"/>
      <c r="AQD21" s="1"/>
      <c r="AQE21" s="1"/>
      <c r="AQF21" s="1"/>
      <c r="AQG21" s="1"/>
      <c r="AQH21" s="1"/>
      <c r="AQI21" s="1"/>
      <c r="AQJ21" s="1"/>
      <c r="AQK21" s="1"/>
      <c r="AQL21" s="1"/>
      <c r="AQM21" s="1"/>
      <c r="AQN21" s="1"/>
      <c r="AQO21" s="1"/>
      <c r="AQP21" s="1"/>
      <c r="AQQ21" s="1"/>
      <c r="AQR21" s="1"/>
      <c r="AQS21" s="1"/>
      <c r="AQT21" s="1"/>
      <c r="AQU21" s="1"/>
      <c r="AQV21" s="1"/>
      <c r="AQW21" s="1"/>
      <c r="AQX21" s="1"/>
      <c r="AQY21" s="1"/>
      <c r="AQZ21" s="1"/>
      <c r="ARA21" s="1"/>
      <c r="ARB21" s="1"/>
      <c r="ARC21" s="1"/>
      <c r="ARD21" s="1"/>
      <c r="ARE21" s="1"/>
      <c r="ARF21" s="1"/>
      <c r="ARG21" s="1"/>
      <c r="ARH21" s="1"/>
      <c r="ARI21" s="1"/>
      <c r="ARJ21" s="1"/>
      <c r="ARK21" s="1"/>
      <c r="ARL21" s="1"/>
      <c r="ARM21" s="1"/>
      <c r="ARN21" s="1"/>
      <c r="ARO21" s="1"/>
      <c r="ARP21" s="1"/>
      <c r="ARQ21" s="1"/>
      <c r="ARR21" s="1"/>
      <c r="ARS21" s="1"/>
      <c r="ART21" s="1"/>
      <c r="ARU21" s="1"/>
      <c r="ARV21" s="1"/>
      <c r="ARW21" s="1"/>
      <c r="ARX21" s="1"/>
      <c r="ARY21" s="1"/>
      <c r="ARZ21" s="1"/>
      <c r="ASA21" s="1"/>
      <c r="ASB21" s="1"/>
      <c r="ASC21" s="1"/>
      <c r="ASD21" s="1"/>
      <c r="ASE21" s="1"/>
      <c r="ASF21" s="1"/>
      <c r="ASG21" s="1"/>
      <c r="ASH21" s="1"/>
      <c r="ASI21" s="1"/>
      <c r="ASJ21" s="1"/>
      <c r="ASK21" s="1"/>
      <c r="ASL21" s="1"/>
      <c r="ASM21" s="1"/>
      <c r="ASN21" s="1"/>
      <c r="ASO21" s="1"/>
      <c r="ASP21" s="1"/>
      <c r="ASQ21" s="1"/>
      <c r="ASR21" s="1"/>
      <c r="ASS21" s="1"/>
      <c r="AST21" s="1"/>
      <c r="ASU21" s="1"/>
      <c r="ASV21" s="1"/>
      <c r="ASW21" s="1"/>
      <c r="ASX21" s="1"/>
      <c r="ASY21" s="1"/>
      <c r="ASZ21" s="1"/>
      <c r="ATA21" s="1"/>
      <c r="ATB21" s="1"/>
      <c r="ATC21" s="1"/>
      <c r="ATD21" s="1"/>
      <c r="ATE21" s="1"/>
      <c r="ATF21" s="1"/>
      <c r="ATG21" s="1"/>
      <c r="ATH21" s="1"/>
      <c r="ATI21" s="1"/>
      <c r="ATJ21" s="1"/>
      <c r="ATK21" s="1"/>
      <c r="ATL21" s="1"/>
      <c r="ATM21" s="1"/>
      <c r="ATN21" s="1"/>
      <c r="ATO21" s="1"/>
      <c r="ATP21" s="1"/>
      <c r="ATQ21" s="1"/>
      <c r="ATR21" s="1"/>
      <c r="ATS21" s="1"/>
      <c r="ATT21" s="1"/>
      <c r="ATU21" s="1"/>
      <c r="ATV21" s="1"/>
      <c r="ATW21" s="1"/>
      <c r="ATX21" s="1"/>
      <c r="ATY21" s="1"/>
      <c r="ATZ21" s="1"/>
      <c r="AUA21" s="1"/>
      <c r="AUB21" s="1"/>
      <c r="AUC21" s="1"/>
      <c r="AUD21" s="1"/>
      <c r="AUE21" s="1"/>
      <c r="AUF21" s="1"/>
      <c r="AUG21" s="1"/>
      <c r="AUH21" s="1"/>
      <c r="AUI21" s="1"/>
      <c r="AUJ21" s="1"/>
      <c r="AUK21" s="1"/>
      <c r="AUL21" s="1"/>
      <c r="AUM21" s="1"/>
      <c r="AUN21" s="1"/>
      <c r="AUO21" s="1"/>
      <c r="AUP21" s="1"/>
      <c r="AUQ21" s="1"/>
      <c r="AUR21" s="1"/>
      <c r="AUS21" s="1"/>
      <c r="AUT21" s="1"/>
      <c r="AUU21" s="1"/>
      <c r="AUV21" s="1"/>
      <c r="AUW21" s="1"/>
      <c r="AUX21" s="1"/>
      <c r="AUY21" s="1"/>
      <c r="AUZ21" s="1"/>
      <c r="AVA21" s="1"/>
      <c r="AVB21" s="1"/>
      <c r="AVC21" s="1"/>
      <c r="AVD21" s="1"/>
      <c r="AVE21" s="1"/>
      <c r="AVF21" s="1"/>
      <c r="AVG21" s="1"/>
      <c r="AVH21" s="1"/>
      <c r="AVI21" s="1"/>
      <c r="AVJ21" s="1"/>
      <c r="AVK21" s="1"/>
      <c r="AVL21" s="1"/>
      <c r="AVM21" s="1"/>
      <c r="AVN21" s="1"/>
      <c r="AVO21" s="1"/>
      <c r="AVP21" s="1"/>
      <c r="AVQ21" s="1"/>
      <c r="AVR21" s="1"/>
      <c r="AVS21" s="1"/>
      <c r="AVT21" s="1"/>
      <c r="AVU21" s="1"/>
      <c r="AVV21" s="1"/>
      <c r="AVW21" s="1"/>
      <c r="AVX21" s="1"/>
      <c r="AVY21" s="1"/>
      <c r="AVZ21" s="1"/>
      <c r="AWA21" s="1"/>
      <c r="AWB21" s="1"/>
      <c r="AWC21" s="1"/>
      <c r="AWD21" s="1"/>
      <c r="AWE21" s="1"/>
      <c r="AWF21" s="1"/>
      <c r="AWG21" s="1"/>
      <c r="AWH21" s="1"/>
      <c r="AWI21" s="1"/>
      <c r="AWJ21" s="1"/>
      <c r="AWK21" s="1"/>
      <c r="AWL21" s="1"/>
      <c r="AWM21" s="1"/>
      <c r="AWN21" s="1"/>
      <c r="AWO21" s="1"/>
      <c r="AWP21" s="1"/>
      <c r="AWQ21" s="1"/>
      <c r="AWR21" s="1"/>
      <c r="AWS21" s="1"/>
      <c r="AWT21" s="1"/>
      <c r="AWU21" s="1"/>
      <c r="AWV21" s="1"/>
      <c r="AWW21" s="1"/>
      <c r="AWX21" s="1"/>
      <c r="AWY21" s="1"/>
      <c r="AWZ21" s="1"/>
      <c r="AXA21" s="1"/>
      <c r="AXB21" s="1"/>
      <c r="AXC21" s="1"/>
      <c r="AXD21" s="1"/>
      <c r="AXE21" s="1"/>
      <c r="AXF21" s="1"/>
      <c r="AXG21" s="1"/>
      <c r="AXH21" s="1"/>
      <c r="AXI21" s="1"/>
      <c r="AXJ21" s="1"/>
      <c r="AXK21" s="1"/>
      <c r="AXL21" s="1"/>
      <c r="AXM21" s="1"/>
      <c r="AXN21" s="1"/>
      <c r="AXO21" s="1"/>
      <c r="AXP21" s="1"/>
      <c r="AXQ21" s="1"/>
      <c r="AXR21" s="1"/>
      <c r="AXS21" s="1"/>
      <c r="AXT21" s="1"/>
      <c r="AXU21" s="1"/>
      <c r="AXV21" s="1"/>
      <c r="AXW21" s="1"/>
      <c r="AXX21" s="1"/>
      <c r="AXY21" s="1"/>
      <c r="AXZ21" s="1"/>
      <c r="AYA21" s="1"/>
      <c r="AYB21" s="1"/>
      <c r="AYC21" s="1"/>
      <c r="AYD21" s="1"/>
      <c r="AYE21" s="1"/>
      <c r="AYF21" s="1"/>
      <c r="AYG21" s="1"/>
      <c r="AYH21" s="1"/>
      <c r="AYI21" s="1"/>
      <c r="AYJ21" s="1"/>
      <c r="AYK21" s="1"/>
      <c r="AYL21" s="1"/>
      <c r="AYM21" s="1"/>
      <c r="AYN21" s="1"/>
      <c r="AYO21" s="1"/>
      <c r="AYP21" s="1"/>
      <c r="AYQ21" s="1"/>
      <c r="AYR21" s="1"/>
      <c r="AYS21" s="1"/>
      <c r="AYT21" s="1"/>
      <c r="AYU21" s="1"/>
      <c r="AYV21" s="1"/>
      <c r="AYW21" s="1"/>
      <c r="AYX21" s="1"/>
      <c r="AYY21" s="1"/>
      <c r="AYZ21" s="1"/>
      <c r="AZA21" s="1"/>
      <c r="AZB21" s="1"/>
      <c r="AZC21" s="1"/>
      <c r="AZD21" s="1"/>
      <c r="AZE21" s="1"/>
      <c r="AZF21" s="1"/>
      <c r="AZG21" s="1"/>
      <c r="AZH21" s="1"/>
      <c r="AZI21" s="1"/>
      <c r="AZJ21" s="1"/>
      <c r="AZK21" s="1"/>
      <c r="AZL21" s="1"/>
      <c r="AZM21" s="1"/>
      <c r="AZN21" s="1"/>
      <c r="AZO21" s="1"/>
      <c r="AZP21" s="1"/>
      <c r="AZQ21" s="1"/>
      <c r="AZR21" s="1"/>
      <c r="AZS21" s="1"/>
      <c r="AZT21" s="1"/>
      <c r="AZU21" s="1"/>
      <c r="AZV21" s="1"/>
      <c r="AZW21" s="1"/>
      <c r="AZX21" s="1"/>
      <c r="AZY21" s="1"/>
      <c r="AZZ21" s="1"/>
      <c r="BAA21" s="1"/>
      <c r="BAB21" s="1"/>
      <c r="BAC21" s="1"/>
      <c r="BAD21" s="1"/>
      <c r="BAE21" s="1"/>
      <c r="BAF21" s="1"/>
      <c r="BAG21" s="1"/>
      <c r="BAH21" s="1"/>
      <c r="BAI21" s="1"/>
      <c r="BAJ21" s="1"/>
      <c r="BAK21" s="1"/>
      <c r="BAL21" s="1"/>
      <c r="BAM21" s="1"/>
      <c r="BAN21" s="1"/>
      <c r="BAO21" s="1"/>
      <c r="BAP21" s="1"/>
      <c r="BAQ21" s="1"/>
      <c r="BAR21" s="1"/>
      <c r="BAS21" s="1"/>
      <c r="BAT21" s="1"/>
      <c r="BAU21" s="1"/>
      <c r="BAV21" s="1"/>
      <c r="BAW21" s="1"/>
      <c r="BAX21" s="1"/>
      <c r="BAY21" s="1"/>
      <c r="BAZ21" s="1"/>
      <c r="BBA21" s="1"/>
      <c r="BBB21" s="1"/>
      <c r="BBC21" s="1"/>
      <c r="BBD21" s="1"/>
      <c r="BBE21" s="1"/>
      <c r="BBF21" s="1"/>
      <c r="BBG21" s="1"/>
      <c r="BBH21" s="1"/>
      <c r="BBI21" s="1"/>
      <c r="BBJ21" s="1"/>
      <c r="BBK21" s="1"/>
      <c r="BBL21" s="1"/>
      <c r="BBM21" s="1"/>
      <c r="BBN21" s="1"/>
      <c r="BBO21" s="1"/>
      <c r="BBP21" s="1"/>
      <c r="BBQ21" s="1"/>
      <c r="BBR21" s="1"/>
      <c r="BBS21" s="1"/>
      <c r="BBT21" s="1"/>
      <c r="BBU21" s="1"/>
      <c r="BBV21" s="1"/>
      <c r="BBW21" s="1"/>
      <c r="BBX21" s="1"/>
      <c r="BBY21" s="1"/>
      <c r="BBZ21" s="1"/>
      <c r="BCA21" s="1"/>
      <c r="BCB21" s="1"/>
      <c r="BCC21" s="1"/>
      <c r="BCD21" s="1"/>
      <c r="BCE21" s="1"/>
      <c r="BCF21" s="1"/>
      <c r="BCG21" s="1"/>
      <c r="BCH21" s="1"/>
      <c r="BCI21" s="1"/>
      <c r="BCJ21" s="1"/>
      <c r="BCK21" s="1"/>
      <c r="BCL21" s="1"/>
      <c r="BCM21" s="1"/>
      <c r="BCN21" s="1"/>
      <c r="BCO21" s="1"/>
      <c r="BCP21" s="1"/>
      <c r="BCQ21" s="1"/>
      <c r="BCR21" s="1"/>
      <c r="BCS21" s="1"/>
      <c r="BCT21" s="1"/>
      <c r="BCU21" s="1"/>
      <c r="BCV21" s="1"/>
      <c r="BCW21" s="1"/>
      <c r="BCX21" s="1"/>
      <c r="BCY21" s="1"/>
      <c r="BCZ21" s="1"/>
      <c r="BDA21" s="1"/>
      <c r="BDB21" s="1"/>
      <c r="BDC21" s="1"/>
      <c r="BDD21" s="1"/>
      <c r="BDE21" s="1"/>
      <c r="BDF21" s="1"/>
      <c r="BDG21" s="1"/>
      <c r="BDH21" s="1"/>
      <c r="BDI21" s="1"/>
      <c r="BDJ21" s="1"/>
      <c r="BDK21" s="1"/>
      <c r="BDL21" s="1"/>
      <c r="BDM21" s="1"/>
      <c r="BDN21" s="1"/>
      <c r="BDO21" s="1"/>
      <c r="BDP21" s="1"/>
      <c r="BDQ21" s="1"/>
      <c r="BDR21" s="1"/>
      <c r="BDS21" s="1"/>
      <c r="BDT21" s="1"/>
      <c r="BDU21" s="1"/>
      <c r="BDV21" s="1"/>
      <c r="BDW21" s="1"/>
      <c r="BDX21" s="1"/>
      <c r="BDY21" s="1"/>
      <c r="BDZ21" s="1"/>
      <c r="BEA21" s="1"/>
      <c r="BEB21" s="1"/>
      <c r="BEC21" s="1"/>
      <c r="BED21" s="1"/>
      <c r="BEE21" s="1"/>
      <c r="BEF21" s="1"/>
      <c r="BEG21" s="1"/>
      <c r="BEH21" s="1"/>
      <c r="BEI21" s="1"/>
      <c r="BEJ21" s="1"/>
      <c r="BEK21" s="1"/>
      <c r="BEL21" s="1"/>
      <c r="BEM21" s="1"/>
      <c r="BEN21" s="1"/>
      <c r="BEO21" s="1"/>
      <c r="BEP21" s="1"/>
      <c r="BEQ21" s="1"/>
      <c r="BER21" s="1"/>
      <c r="BES21" s="1"/>
      <c r="BET21" s="1"/>
      <c r="BEU21" s="1"/>
      <c r="BEV21" s="1"/>
      <c r="BEW21" s="1"/>
      <c r="BEX21" s="1"/>
      <c r="BEY21" s="1"/>
      <c r="BEZ21" s="1"/>
      <c r="BFA21" s="1"/>
      <c r="BFB21" s="1"/>
      <c r="BFC21" s="1"/>
      <c r="BFD21" s="1"/>
      <c r="BFE21" s="1"/>
      <c r="BFF21" s="1"/>
      <c r="BFG21" s="1"/>
      <c r="BFH21" s="1"/>
      <c r="BFI21" s="1"/>
      <c r="BFJ21" s="1"/>
      <c r="BFK21" s="1"/>
      <c r="BFL21" s="1"/>
      <c r="BFM21" s="1"/>
      <c r="BFN21" s="1"/>
      <c r="BFO21" s="1"/>
      <c r="BFP21" s="1"/>
      <c r="BFQ21" s="1"/>
      <c r="BFR21" s="1"/>
      <c r="BFS21" s="1"/>
      <c r="BFT21" s="1"/>
      <c r="BFU21" s="1"/>
      <c r="BFV21" s="1"/>
      <c r="BFW21" s="1"/>
      <c r="BFX21" s="1"/>
      <c r="BFY21" s="1"/>
      <c r="BFZ21" s="1"/>
      <c r="BGA21" s="1"/>
      <c r="BGB21" s="1"/>
      <c r="BGC21" s="1"/>
      <c r="BGD21" s="1"/>
      <c r="BGE21" s="1"/>
      <c r="BGF21" s="1"/>
      <c r="BGG21" s="1"/>
      <c r="BGH21" s="1"/>
      <c r="BGI21" s="1"/>
      <c r="BGJ21" s="1"/>
      <c r="BGK21" s="1"/>
      <c r="BGL21" s="1"/>
      <c r="BGM21" s="1"/>
      <c r="BGN21" s="1"/>
      <c r="BGO21" s="1"/>
      <c r="BGP21" s="1"/>
      <c r="BGQ21" s="1"/>
      <c r="BGR21" s="1"/>
      <c r="BGS21" s="1"/>
      <c r="BGT21" s="1"/>
      <c r="BGU21" s="1"/>
      <c r="BGV21" s="1"/>
      <c r="BGW21" s="1"/>
      <c r="BGX21" s="1"/>
      <c r="BGY21" s="1"/>
      <c r="BGZ21" s="1"/>
      <c r="BHA21" s="1"/>
      <c r="BHB21" s="1"/>
      <c r="BHC21" s="1"/>
      <c r="BHD21" s="1"/>
      <c r="BHE21" s="1"/>
      <c r="BHF21" s="1"/>
      <c r="BHG21" s="1"/>
      <c r="BHH21" s="1"/>
      <c r="BHI21" s="1"/>
      <c r="BHJ21" s="1"/>
      <c r="BHK21" s="1"/>
      <c r="BHL21" s="1"/>
      <c r="BHM21" s="1"/>
      <c r="BHN21" s="1"/>
      <c r="BHO21" s="1"/>
      <c r="BHP21" s="1"/>
      <c r="BHQ21" s="1"/>
      <c r="BHR21" s="1"/>
      <c r="BHS21" s="1"/>
      <c r="BHT21" s="1"/>
      <c r="BHU21" s="1"/>
      <c r="BHV21" s="1"/>
      <c r="BHW21" s="1"/>
      <c r="BHX21" s="1"/>
      <c r="BHY21" s="1"/>
      <c r="BHZ21" s="1"/>
      <c r="BIA21" s="1"/>
      <c r="BIB21" s="1"/>
      <c r="BIC21" s="1"/>
      <c r="BID21" s="1"/>
      <c r="BIE21" s="1"/>
      <c r="BIF21" s="1"/>
      <c r="BIG21" s="1"/>
      <c r="BIH21" s="1"/>
      <c r="BII21" s="1"/>
      <c r="BIJ21" s="1"/>
      <c r="BIK21" s="1"/>
      <c r="BIL21" s="1"/>
      <c r="BIM21" s="1"/>
      <c r="BIN21" s="1"/>
      <c r="BIO21" s="1"/>
      <c r="BIP21" s="1"/>
      <c r="BIQ21" s="1"/>
      <c r="BIR21" s="1"/>
      <c r="BIS21" s="1"/>
      <c r="BIT21" s="1"/>
      <c r="BIU21" s="1"/>
      <c r="BIV21" s="1"/>
      <c r="BIW21" s="1"/>
      <c r="BIX21" s="1"/>
      <c r="BIY21" s="1"/>
      <c r="BIZ21" s="1"/>
      <c r="BJA21" s="1"/>
      <c r="BJB21" s="1"/>
      <c r="BJC21" s="1"/>
      <c r="BJD21" s="1"/>
      <c r="BJE21" s="1"/>
      <c r="BJF21" s="1"/>
      <c r="BJG21" s="1"/>
      <c r="BJH21" s="1"/>
      <c r="BJI21" s="1"/>
      <c r="BJJ21" s="1"/>
      <c r="BJK21" s="1"/>
      <c r="BJL21" s="1"/>
      <c r="BJM21" s="1"/>
      <c r="BJN21" s="1"/>
      <c r="BJO21" s="1"/>
      <c r="BJP21" s="1"/>
      <c r="BJQ21" s="1"/>
      <c r="BJR21" s="1"/>
      <c r="BJS21" s="1"/>
      <c r="BJT21" s="1"/>
      <c r="BJU21" s="1"/>
      <c r="BJV21" s="1"/>
      <c r="BJW21" s="1"/>
      <c r="BJX21" s="1"/>
      <c r="BJY21" s="1"/>
      <c r="BJZ21" s="1"/>
      <c r="BKA21" s="1"/>
      <c r="BKB21" s="1"/>
      <c r="BKC21" s="1"/>
      <c r="BKD21" s="1"/>
      <c r="BKE21" s="1"/>
      <c r="BKF21" s="1"/>
      <c r="BKG21" s="1"/>
      <c r="BKH21" s="1"/>
      <c r="BKI21" s="1"/>
      <c r="BKJ21" s="1"/>
      <c r="BKK21" s="1"/>
      <c r="BKL21" s="1"/>
      <c r="BKM21" s="1"/>
      <c r="BKN21" s="1"/>
      <c r="BKO21" s="1"/>
      <c r="BKP21" s="1"/>
      <c r="BKQ21" s="1"/>
      <c r="BKR21" s="1"/>
      <c r="BKS21" s="1"/>
      <c r="BKT21" s="1"/>
      <c r="BKU21" s="1"/>
      <c r="BKV21" s="1"/>
      <c r="BKW21" s="1"/>
      <c r="BKX21" s="1"/>
      <c r="BKY21" s="1"/>
      <c r="BKZ21" s="1"/>
      <c r="BLA21" s="1"/>
      <c r="BLB21" s="1"/>
      <c r="BLC21" s="1"/>
      <c r="BLD21" s="1"/>
      <c r="BLE21" s="1"/>
      <c r="BLF21" s="1"/>
      <c r="BLG21" s="1"/>
      <c r="BLH21" s="1"/>
      <c r="BLI21" s="1"/>
      <c r="BLJ21" s="1"/>
      <c r="BLK21" s="1"/>
      <c r="BLL21" s="1"/>
      <c r="BLM21" s="1"/>
      <c r="BLN21" s="1"/>
      <c r="BLO21" s="1"/>
      <c r="BLP21" s="1"/>
      <c r="BLQ21" s="1"/>
      <c r="BLR21" s="1"/>
      <c r="BLS21" s="1"/>
      <c r="BLT21" s="1"/>
      <c r="BLU21" s="1"/>
      <c r="BLV21" s="1"/>
      <c r="BLW21" s="1"/>
      <c r="BLX21" s="1"/>
      <c r="BLY21" s="1"/>
      <c r="BLZ21" s="1"/>
      <c r="BMA21" s="1"/>
      <c r="BMB21" s="1"/>
      <c r="BMC21" s="1"/>
      <c r="BMD21" s="1"/>
      <c r="BME21" s="1"/>
      <c r="BMF21" s="1"/>
      <c r="BMG21" s="1"/>
      <c r="BMH21" s="1"/>
      <c r="BMI21" s="1"/>
      <c r="BMJ21" s="1"/>
      <c r="BMK21" s="1"/>
      <c r="BML21" s="1"/>
      <c r="BMM21" s="1"/>
      <c r="BMN21" s="1"/>
      <c r="BMO21" s="1"/>
      <c r="BMP21" s="1"/>
      <c r="BMQ21" s="1"/>
      <c r="BMR21" s="1"/>
      <c r="BMS21" s="1"/>
      <c r="BMT21" s="1"/>
      <c r="BMU21" s="1"/>
      <c r="BMV21" s="1"/>
      <c r="BMW21" s="1"/>
      <c r="BMX21" s="1"/>
      <c r="BMY21" s="1"/>
      <c r="BMZ21" s="1"/>
      <c r="BNA21" s="1"/>
      <c r="BNB21" s="1"/>
      <c r="BNC21" s="1"/>
      <c r="BND21" s="1"/>
      <c r="BNE21" s="1"/>
      <c r="BNF21" s="1"/>
      <c r="BNG21" s="1"/>
      <c r="BNH21" s="1"/>
      <c r="BNI21" s="1"/>
      <c r="BNJ21" s="1"/>
      <c r="BNK21" s="1"/>
      <c r="BNL21" s="1"/>
      <c r="BNM21" s="1"/>
      <c r="BNN21" s="1"/>
      <c r="BNO21" s="1"/>
      <c r="BNP21" s="1"/>
      <c r="BNQ21" s="1"/>
      <c r="BNR21" s="1"/>
      <c r="BNS21" s="1"/>
      <c r="BNT21" s="1"/>
      <c r="BNU21" s="1"/>
      <c r="BNV21" s="1"/>
      <c r="BNW21" s="1"/>
      <c r="BNX21" s="1"/>
      <c r="BNY21" s="1"/>
      <c r="BNZ21" s="1"/>
      <c r="BOA21" s="1"/>
      <c r="BOB21" s="1"/>
      <c r="BOC21" s="1"/>
      <c r="BOD21" s="1"/>
      <c r="BOE21" s="1"/>
      <c r="BOF21" s="1"/>
      <c r="BOG21" s="1"/>
      <c r="BOH21" s="1"/>
      <c r="BOI21" s="1"/>
      <c r="BOJ21" s="1"/>
      <c r="BOK21" s="1"/>
      <c r="BOL21" s="1"/>
      <c r="BOM21" s="1"/>
      <c r="BON21" s="1"/>
      <c r="BOO21" s="1"/>
      <c r="BOP21" s="1"/>
      <c r="BOQ21" s="1"/>
      <c r="BOR21" s="1"/>
      <c r="BOS21" s="1"/>
      <c r="BOT21" s="1"/>
      <c r="BOU21" s="1"/>
      <c r="BOV21" s="1"/>
      <c r="BOW21" s="1"/>
      <c r="BOX21" s="1"/>
      <c r="BOY21" s="1"/>
      <c r="BOZ21" s="1"/>
      <c r="BPA21" s="1"/>
      <c r="BPB21" s="1"/>
      <c r="BPC21" s="1"/>
      <c r="BPD21" s="1"/>
      <c r="BPE21" s="1"/>
      <c r="BPF21" s="1"/>
      <c r="BPG21" s="1"/>
      <c r="BPH21" s="1"/>
      <c r="BPI21" s="1"/>
      <c r="BPJ21" s="1"/>
      <c r="BPK21" s="1"/>
      <c r="BPL21" s="1"/>
      <c r="BPM21" s="1"/>
      <c r="BPN21" s="1"/>
      <c r="BPO21" s="1"/>
      <c r="BPP21" s="1"/>
      <c r="BPQ21" s="1"/>
      <c r="BPR21" s="1"/>
      <c r="BPS21" s="1"/>
      <c r="BPT21" s="1"/>
      <c r="BPU21" s="1"/>
      <c r="BPV21" s="1"/>
      <c r="BPW21" s="1"/>
      <c r="BPX21" s="1"/>
      <c r="BPY21" s="1"/>
      <c r="BPZ21" s="1"/>
      <c r="BQA21" s="1"/>
      <c r="BQB21" s="1"/>
      <c r="BQC21" s="1"/>
      <c r="BQD21" s="1"/>
      <c r="BQE21" s="1"/>
      <c r="BQF21" s="1"/>
      <c r="BQG21" s="1"/>
      <c r="BQH21" s="1"/>
      <c r="BQI21" s="1"/>
      <c r="BQJ21" s="1"/>
      <c r="BQK21" s="1"/>
      <c r="BQL21" s="1"/>
      <c r="BQM21" s="1"/>
      <c r="BQN21" s="1"/>
      <c r="BQO21" s="1"/>
      <c r="BQP21" s="1"/>
      <c r="BQQ21" s="1"/>
      <c r="BQR21" s="1"/>
      <c r="BQS21" s="1"/>
      <c r="BQT21" s="1"/>
      <c r="BQU21" s="1"/>
      <c r="BQV21" s="1"/>
      <c r="BQW21" s="1"/>
      <c r="BQX21" s="1"/>
      <c r="BQY21" s="1"/>
      <c r="BQZ21" s="1"/>
      <c r="BRA21" s="1"/>
      <c r="BRB21" s="1"/>
      <c r="BRC21" s="1"/>
      <c r="BRD21" s="1"/>
      <c r="BRE21" s="1"/>
      <c r="BRF21" s="1"/>
      <c r="BRG21" s="1"/>
      <c r="BRH21" s="1"/>
      <c r="BRI21" s="1"/>
      <c r="BRJ21" s="1"/>
      <c r="BRK21" s="1"/>
      <c r="BRL21" s="1"/>
      <c r="BRM21" s="1"/>
      <c r="BRN21" s="1"/>
      <c r="BRO21" s="1"/>
      <c r="BRP21" s="1"/>
      <c r="BRQ21" s="1"/>
      <c r="BRR21" s="1"/>
      <c r="BRS21" s="1"/>
      <c r="BRT21" s="1"/>
      <c r="BRU21" s="1"/>
      <c r="BRV21" s="1"/>
      <c r="BRW21" s="1"/>
      <c r="BRX21" s="1"/>
      <c r="BRY21" s="1"/>
      <c r="BRZ21" s="1"/>
      <c r="BSA21" s="1"/>
      <c r="BSB21" s="1"/>
      <c r="BSC21" s="1"/>
      <c r="BSD21" s="1"/>
      <c r="BSE21" s="1"/>
      <c r="BSF21" s="1"/>
      <c r="BSG21" s="1"/>
      <c r="BSH21" s="1"/>
      <c r="BSI21" s="1"/>
      <c r="BSJ21" s="1"/>
      <c r="BSK21" s="1"/>
      <c r="BSL21" s="1"/>
      <c r="BSM21" s="1"/>
      <c r="BSN21" s="1"/>
      <c r="BSO21" s="1"/>
      <c r="BSP21" s="1"/>
      <c r="BSQ21" s="1"/>
      <c r="BSR21" s="1"/>
      <c r="BSS21" s="1"/>
      <c r="BST21" s="1"/>
      <c r="BSU21" s="1"/>
      <c r="BSV21" s="1"/>
      <c r="BSW21" s="1"/>
      <c r="BSX21" s="1"/>
      <c r="BSY21" s="1"/>
      <c r="BSZ21" s="1"/>
      <c r="BTA21" s="1"/>
      <c r="BTB21" s="1"/>
      <c r="BTC21" s="1"/>
      <c r="BTD21" s="1"/>
      <c r="BTE21" s="1"/>
      <c r="BTF21" s="1"/>
      <c r="BTG21" s="1"/>
      <c r="BTH21" s="1"/>
      <c r="BTI21" s="1"/>
      <c r="BTJ21" s="1"/>
      <c r="BTK21" s="1"/>
      <c r="BTL21" s="1"/>
      <c r="BTM21" s="1"/>
      <c r="BTN21" s="1"/>
      <c r="BTO21" s="1"/>
      <c r="BTP21" s="1"/>
      <c r="BTQ21" s="1"/>
      <c r="BTR21" s="1"/>
      <c r="BTS21" s="1"/>
      <c r="BTT21" s="1"/>
      <c r="BTU21" s="1"/>
      <c r="BTV21" s="1"/>
      <c r="BTW21" s="1"/>
      <c r="BTX21" s="1"/>
      <c r="BTY21" s="1"/>
      <c r="BTZ21" s="1"/>
      <c r="BUA21" s="1"/>
      <c r="BUB21" s="1"/>
      <c r="BUC21" s="1"/>
      <c r="BUD21" s="1"/>
      <c r="BUE21" s="1"/>
      <c r="BUF21" s="1"/>
      <c r="BUG21" s="1"/>
      <c r="BUH21" s="1"/>
      <c r="BUI21" s="1"/>
      <c r="BUJ21" s="1"/>
      <c r="BUK21" s="1"/>
      <c r="BUL21" s="1"/>
      <c r="BUM21" s="1"/>
      <c r="BUN21" s="1"/>
      <c r="BUO21" s="1"/>
      <c r="BUP21" s="1"/>
      <c r="BUQ21" s="1"/>
      <c r="BUR21" s="1"/>
      <c r="BUS21" s="1"/>
      <c r="BUT21" s="1"/>
      <c r="BUU21" s="1"/>
      <c r="BUV21" s="1"/>
      <c r="BUW21" s="1"/>
      <c r="BUX21" s="1"/>
      <c r="BUY21" s="1"/>
      <c r="BUZ21" s="1"/>
      <c r="BVA21" s="1"/>
      <c r="BVB21" s="1"/>
      <c r="BVC21" s="1"/>
      <c r="BVD21" s="1"/>
      <c r="BVE21" s="1"/>
      <c r="BVF21" s="1"/>
      <c r="BVG21" s="1"/>
      <c r="BVH21" s="1"/>
      <c r="BVI21" s="1"/>
      <c r="BVJ21" s="1"/>
      <c r="BVK21" s="1"/>
      <c r="BVL21" s="1"/>
      <c r="BVM21" s="1"/>
      <c r="BVN21" s="1"/>
      <c r="BVO21" s="1"/>
      <c r="BVP21" s="1"/>
      <c r="BVQ21" s="1"/>
      <c r="BVR21" s="1"/>
      <c r="BVS21" s="1"/>
      <c r="BVT21" s="1"/>
      <c r="BVU21" s="1"/>
      <c r="BVV21" s="1"/>
      <c r="BVW21" s="1"/>
      <c r="BVX21" s="1"/>
      <c r="BVY21" s="1"/>
      <c r="BVZ21" s="1"/>
      <c r="BWA21" s="1"/>
      <c r="BWB21" s="1"/>
      <c r="BWC21" s="1"/>
      <c r="BWD21" s="1"/>
      <c r="BWE21" s="1"/>
      <c r="BWF21" s="1"/>
      <c r="BWG21" s="1"/>
      <c r="BWH21" s="1"/>
      <c r="BWI21" s="1"/>
      <c r="BWJ21" s="1"/>
      <c r="BWK21" s="1"/>
      <c r="BWL21" s="1"/>
      <c r="BWM21" s="1"/>
      <c r="BWN21" s="1"/>
      <c r="BWO21" s="1"/>
      <c r="BWP21" s="1"/>
      <c r="BWQ21" s="1"/>
      <c r="BWR21" s="1"/>
      <c r="BWS21" s="1"/>
      <c r="BWT21" s="1"/>
      <c r="BWU21" s="1"/>
      <c r="BWV21" s="1"/>
      <c r="BWW21" s="1"/>
      <c r="BWX21" s="1"/>
      <c r="BWY21" s="1"/>
      <c r="BWZ21" s="1"/>
      <c r="BXA21" s="1"/>
      <c r="BXB21" s="1"/>
      <c r="BXC21" s="1"/>
      <c r="BXD21" s="1"/>
      <c r="BXE21" s="1"/>
      <c r="BXF21" s="1"/>
      <c r="BXG21" s="1"/>
      <c r="BXH21" s="1"/>
      <c r="BXI21" s="1"/>
      <c r="BXJ21" s="1"/>
      <c r="BXK21" s="1"/>
      <c r="BXL21" s="1"/>
      <c r="BXM21" s="1"/>
      <c r="BXN21" s="1"/>
      <c r="BXO21" s="1"/>
      <c r="BXP21" s="1"/>
      <c r="BXQ21" s="1"/>
      <c r="BXR21" s="1"/>
      <c r="BXS21" s="1"/>
      <c r="BXT21" s="1"/>
      <c r="BXU21" s="1"/>
      <c r="BXV21" s="1"/>
      <c r="BXW21" s="1"/>
      <c r="BXX21" s="1"/>
      <c r="BXY21" s="1"/>
      <c r="BXZ21" s="1"/>
      <c r="BYA21" s="1"/>
      <c r="BYB21" s="1"/>
      <c r="BYC21" s="1"/>
      <c r="BYD21" s="1"/>
      <c r="BYE21" s="1"/>
      <c r="BYF21" s="1"/>
      <c r="BYG21" s="1"/>
      <c r="BYH21" s="1"/>
      <c r="BYI21" s="1"/>
      <c r="BYJ21" s="1"/>
      <c r="BYK21" s="1"/>
      <c r="BYL21" s="1"/>
      <c r="BYM21" s="1"/>
      <c r="BYN21" s="1"/>
      <c r="BYO21" s="1"/>
      <c r="BYP21" s="1"/>
      <c r="BYQ21" s="1"/>
      <c r="BYR21" s="1"/>
      <c r="BYS21" s="1"/>
      <c r="BYT21" s="1"/>
      <c r="BYU21" s="1"/>
      <c r="BYV21" s="1"/>
      <c r="BYW21" s="1"/>
      <c r="BYX21" s="1"/>
      <c r="BYY21" s="1"/>
      <c r="BYZ21" s="1"/>
      <c r="BZA21" s="1"/>
      <c r="BZB21" s="1"/>
      <c r="BZC21" s="1"/>
      <c r="BZD21" s="1"/>
      <c r="BZE21" s="1"/>
      <c r="BZF21" s="1"/>
      <c r="BZG21" s="1"/>
      <c r="BZH21" s="1"/>
      <c r="BZI21" s="1"/>
      <c r="BZJ21" s="1"/>
      <c r="BZK21" s="1"/>
      <c r="BZL21" s="1"/>
      <c r="BZM21" s="1"/>
      <c r="BZN21" s="1"/>
      <c r="BZO21" s="1"/>
      <c r="BZP21" s="1"/>
      <c r="BZQ21" s="1"/>
      <c r="BZR21" s="1"/>
      <c r="BZS21" s="1"/>
      <c r="BZT21" s="1"/>
      <c r="BZU21" s="1"/>
      <c r="BZV21" s="1"/>
      <c r="BZW21" s="1"/>
      <c r="BZX21" s="1"/>
      <c r="BZY21" s="1"/>
      <c r="BZZ21" s="1"/>
      <c r="CAA21" s="1"/>
      <c r="CAB21" s="1"/>
      <c r="CAC21" s="1"/>
      <c r="CAD21" s="1"/>
      <c r="CAE21" s="1"/>
      <c r="CAF21" s="1"/>
      <c r="CAG21" s="1"/>
      <c r="CAH21" s="1"/>
      <c r="CAI21" s="1"/>
      <c r="CAJ21" s="1"/>
      <c r="CAK21" s="1"/>
      <c r="CAL21" s="1"/>
      <c r="CAM21" s="1"/>
      <c r="CAN21" s="1"/>
      <c r="CAO21" s="1"/>
      <c r="CAP21" s="1"/>
      <c r="CAQ21" s="1"/>
      <c r="CAR21" s="1"/>
      <c r="CAS21" s="1"/>
      <c r="CAT21" s="1"/>
      <c r="CAU21" s="1"/>
      <c r="CAV21" s="1"/>
      <c r="CAW21" s="1"/>
      <c r="CAX21" s="1"/>
      <c r="CAY21" s="1"/>
      <c r="CAZ21" s="1"/>
      <c r="CBA21" s="1"/>
      <c r="CBB21" s="1"/>
      <c r="CBC21" s="1"/>
      <c r="CBD21" s="1"/>
      <c r="CBE21" s="1"/>
      <c r="CBF21" s="1"/>
      <c r="CBG21" s="1"/>
      <c r="CBH21" s="1"/>
      <c r="CBI21" s="1"/>
      <c r="CBJ21" s="1"/>
      <c r="CBK21" s="1"/>
      <c r="CBL21" s="1"/>
      <c r="CBM21" s="1"/>
      <c r="CBN21" s="1"/>
      <c r="CBO21" s="1"/>
      <c r="CBP21" s="1"/>
      <c r="CBQ21" s="1"/>
      <c r="CBR21" s="1"/>
      <c r="CBS21" s="1"/>
      <c r="CBT21" s="1"/>
      <c r="CBU21" s="1"/>
      <c r="CBV21" s="1"/>
      <c r="CBW21" s="1"/>
      <c r="CBX21" s="1"/>
      <c r="CBY21" s="1"/>
      <c r="CBZ21" s="1"/>
      <c r="CCA21" s="1"/>
      <c r="CCB21" s="1"/>
      <c r="CCC21" s="1"/>
      <c r="CCD21" s="1"/>
      <c r="CCE21" s="1"/>
      <c r="CCF21" s="1"/>
      <c r="CCG21" s="1"/>
      <c r="CCH21" s="1"/>
      <c r="CCI21" s="1"/>
      <c r="CCJ21" s="1"/>
      <c r="CCK21" s="1"/>
      <c r="CCL21" s="1"/>
      <c r="CCM21" s="1"/>
      <c r="CCN21" s="1"/>
      <c r="CCO21" s="1"/>
      <c r="CCP21" s="1"/>
      <c r="CCQ21" s="1"/>
      <c r="CCR21" s="1"/>
      <c r="CCS21" s="1"/>
      <c r="CCT21" s="1"/>
      <c r="CCU21" s="1"/>
      <c r="CCV21" s="1"/>
      <c r="CCW21" s="1"/>
      <c r="CCX21" s="1"/>
      <c r="CCY21" s="1"/>
      <c r="CCZ21" s="1"/>
      <c r="CDA21" s="1"/>
      <c r="CDB21" s="1"/>
      <c r="CDC21" s="1"/>
      <c r="CDD21" s="1"/>
      <c r="CDE21" s="1"/>
      <c r="CDF21" s="1"/>
      <c r="CDG21" s="1"/>
      <c r="CDH21" s="1"/>
      <c r="CDI21" s="1"/>
      <c r="CDJ21" s="1"/>
      <c r="CDK21" s="1"/>
      <c r="CDL21" s="1"/>
      <c r="CDM21" s="1"/>
      <c r="CDN21" s="1"/>
      <c r="CDO21" s="1"/>
      <c r="CDP21" s="1"/>
      <c r="CDQ21" s="1"/>
      <c r="CDR21" s="1"/>
      <c r="CDS21" s="1"/>
      <c r="CDT21" s="1"/>
      <c r="CDU21" s="1"/>
      <c r="CDV21" s="1"/>
      <c r="CDW21" s="1"/>
      <c r="CDX21" s="1"/>
      <c r="CDY21" s="1"/>
      <c r="CDZ21" s="1"/>
      <c r="CEA21" s="1"/>
      <c r="CEB21" s="1"/>
      <c r="CEC21" s="1"/>
      <c r="CED21" s="1"/>
      <c r="CEE21" s="1"/>
      <c r="CEF21" s="1"/>
      <c r="CEG21" s="1"/>
      <c r="CEH21" s="1"/>
      <c r="CEI21" s="1"/>
      <c r="CEJ21" s="1"/>
      <c r="CEK21" s="1"/>
      <c r="CEL21" s="1"/>
      <c r="CEM21" s="1"/>
      <c r="CEN21" s="1"/>
      <c r="CEO21" s="1"/>
      <c r="CEP21" s="1"/>
      <c r="CEQ21" s="1"/>
      <c r="CER21" s="1"/>
      <c r="CES21" s="1"/>
      <c r="CET21" s="1"/>
      <c r="CEU21" s="1"/>
      <c r="CEV21" s="1"/>
      <c r="CEW21" s="1"/>
      <c r="CEX21" s="1"/>
      <c r="CEY21" s="1"/>
      <c r="CEZ21" s="1"/>
      <c r="CFA21" s="1"/>
      <c r="CFB21" s="1"/>
      <c r="CFC21" s="1"/>
      <c r="CFD21" s="1"/>
      <c r="CFE21" s="1"/>
      <c r="CFF21" s="1"/>
      <c r="CFG21" s="1"/>
      <c r="CFH21" s="1"/>
      <c r="CFI21" s="1"/>
      <c r="CFJ21" s="1"/>
      <c r="CFK21" s="1"/>
      <c r="CFL21" s="1"/>
      <c r="CFM21" s="1"/>
      <c r="CFN21" s="1"/>
      <c r="CFO21" s="1"/>
      <c r="CFP21" s="1"/>
      <c r="CFQ21" s="1"/>
      <c r="CFR21" s="1"/>
      <c r="CFS21" s="1"/>
      <c r="CFT21" s="1"/>
      <c r="CFU21" s="1"/>
      <c r="CFV21" s="1"/>
      <c r="CFW21" s="1"/>
      <c r="CFX21" s="1"/>
      <c r="CFY21" s="1"/>
      <c r="CFZ21" s="1"/>
      <c r="CGA21" s="1"/>
      <c r="CGB21" s="1"/>
      <c r="CGC21" s="1"/>
      <c r="CGD21" s="1"/>
      <c r="CGE21" s="1"/>
      <c r="CGF21" s="1"/>
      <c r="CGG21" s="1"/>
      <c r="CGH21" s="1"/>
      <c r="CGI21" s="1"/>
      <c r="CGJ21" s="1"/>
      <c r="CGK21" s="1"/>
      <c r="CGL21" s="1"/>
      <c r="CGM21" s="1"/>
      <c r="CGN21" s="1"/>
      <c r="CGO21" s="1"/>
      <c r="CGP21" s="1"/>
      <c r="CGQ21" s="1"/>
      <c r="CGR21" s="1"/>
      <c r="CGS21" s="1"/>
      <c r="CGT21" s="1"/>
      <c r="CGU21" s="1"/>
      <c r="CGV21" s="1"/>
      <c r="CGW21" s="1"/>
      <c r="CGX21" s="1"/>
      <c r="CGY21" s="1"/>
      <c r="CGZ21" s="1"/>
      <c r="CHA21" s="1"/>
      <c r="CHB21" s="1"/>
      <c r="CHC21" s="1"/>
      <c r="CHD21" s="1"/>
      <c r="CHE21" s="1"/>
      <c r="CHF21" s="1"/>
      <c r="CHG21" s="1"/>
      <c r="CHH21" s="1"/>
      <c r="CHI21" s="1"/>
      <c r="CHJ21" s="1"/>
      <c r="CHK21" s="1"/>
      <c r="CHL21" s="1"/>
      <c r="CHM21" s="1"/>
      <c r="CHN21" s="1"/>
      <c r="CHO21" s="1"/>
      <c r="CHP21" s="1"/>
      <c r="CHQ21" s="1"/>
      <c r="CHR21" s="1"/>
      <c r="CHS21" s="1"/>
      <c r="CHT21" s="1"/>
      <c r="CHU21" s="1"/>
      <c r="CHV21" s="1"/>
      <c r="CHW21" s="1"/>
      <c r="CHX21" s="1"/>
      <c r="CHY21" s="1"/>
      <c r="CHZ21" s="1"/>
      <c r="CIA21" s="1"/>
      <c r="CIB21" s="1"/>
      <c r="CIC21" s="1"/>
      <c r="CID21" s="1"/>
      <c r="CIE21" s="1"/>
      <c r="CIF21" s="1"/>
      <c r="CIG21" s="1"/>
      <c r="CIH21" s="1"/>
      <c r="CII21" s="1"/>
      <c r="CIJ21" s="1"/>
      <c r="CIK21" s="1"/>
      <c r="CIL21" s="1"/>
      <c r="CIM21" s="1"/>
      <c r="CIN21" s="1"/>
      <c r="CIO21" s="1"/>
      <c r="CIP21" s="1"/>
      <c r="CIQ21" s="1"/>
      <c r="CIR21" s="1"/>
      <c r="CIS21" s="1"/>
      <c r="CIT21" s="1"/>
      <c r="CIU21" s="1"/>
      <c r="CIV21" s="1"/>
      <c r="CIW21" s="1"/>
      <c r="CIX21" s="1"/>
      <c r="CIY21" s="1"/>
      <c r="CIZ21" s="1"/>
      <c r="CJA21" s="1"/>
      <c r="CJB21" s="1"/>
      <c r="CJC21" s="1"/>
      <c r="CJD21" s="1"/>
      <c r="CJE21" s="1"/>
      <c r="CJF21" s="1"/>
      <c r="CJG21" s="1"/>
      <c r="CJH21" s="1"/>
      <c r="CJI21" s="1"/>
      <c r="CJJ21" s="1"/>
      <c r="CJK21" s="1"/>
      <c r="CJL21" s="1"/>
      <c r="CJM21" s="1"/>
      <c r="CJN21" s="1"/>
      <c r="CJO21" s="1"/>
      <c r="CJP21" s="1"/>
      <c r="CJQ21" s="1"/>
      <c r="CJR21" s="1"/>
      <c r="CJS21" s="1"/>
      <c r="CJT21" s="1"/>
      <c r="CJU21" s="1"/>
      <c r="CJV21" s="1"/>
      <c r="CJW21" s="1"/>
      <c r="CJX21" s="1"/>
      <c r="CJY21" s="1"/>
      <c r="CJZ21" s="1"/>
      <c r="CKA21" s="1"/>
      <c r="CKB21" s="1"/>
      <c r="CKC21" s="1"/>
      <c r="CKD21" s="1"/>
      <c r="CKE21" s="1"/>
      <c r="CKF21" s="1"/>
      <c r="CKG21" s="1"/>
      <c r="CKH21" s="1"/>
      <c r="CKI21" s="1"/>
      <c r="CKJ21" s="1"/>
      <c r="CKK21" s="1"/>
    </row>
    <row r="22" spans="1:2325" s="268" customFormat="1" ht="69.75" customHeight="1">
      <c r="A22" s="888"/>
      <c r="B22" s="838"/>
      <c r="C22" s="843"/>
      <c r="D22" s="114" t="s">
        <v>349</v>
      </c>
      <c r="E22" s="405">
        <v>1</v>
      </c>
      <c r="F22" s="406">
        <v>44146</v>
      </c>
      <c r="G22" s="114" t="s">
        <v>348</v>
      </c>
      <c r="H22" s="144" t="s">
        <v>76</v>
      </c>
      <c r="I22" s="113"/>
      <c r="J22" s="58">
        <v>1</v>
      </c>
      <c r="K22" s="113"/>
      <c r="L22" s="114" t="s">
        <v>35</v>
      </c>
      <c r="M22" s="113"/>
      <c r="N22" s="145">
        <v>3588600</v>
      </c>
      <c r="O22" s="145">
        <v>4412800</v>
      </c>
      <c r="P22" s="145">
        <v>0</v>
      </c>
      <c r="Q22" s="164">
        <f t="shared" si="0"/>
        <v>8001400</v>
      </c>
      <c r="R22" s="154"/>
      <c r="S22" s="154"/>
      <c r="T22" s="154"/>
      <c r="U22" s="154">
        <v>18000</v>
      </c>
      <c r="V22" s="895"/>
      <c r="W22" s="113">
        <v>27</v>
      </c>
      <c r="X22" s="230"/>
      <c r="Y22" s="113"/>
      <c r="Z22" s="113">
        <v>280</v>
      </c>
      <c r="AA22" s="113">
        <v>30</v>
      </c>
      <c r="AB22" s="113"/>
      <c r="AC22" s="113"/>
      <c r="AD22" s="113"/>
      <c r="AE22" s="113"/>
      <c r="AF22" s="113"/>
      <c r="AG22" s="155"/>
      <c r="AH22" s="155"/>
      <c r="AI22" s="155"/>
      <c r="AJ22" s="155">
        <v>2154500</v>
      </c>
      <c r="AK22" s="115">
        <f t="shared" si="6"/>
        <v>0</v>
      </c>
      <c r="AL22" s="115">
        <f t="shared" si="3"/>
        <v>0</v>
      </c>
      <c r="AM22" s="115">
        <f t="shared" si="4"/>
        <v>0</v>
      </c>
      <c r="AN22" s="115">
        <f t="shared" si="5"/>
        <v>0</v>
      </c>
      <c r="AO22" s="105">
        <f t="shared" si="1"/>
        <v>0</v>
      </c>
      <c r="AP22" s="106">
        <f t="shared" si="2"/>
        <v>-8001400</v>
      </c>
      <c r="AQ22" s="103" t="s">
        <v>347</v>
      </c>
      <c r="AR22" s="11"/>
      <c r="AS22" s="11"/>
      <c r="AT22" s="11"/>
      <c r="AU22" s="11"/>
      <c r="AV22" s="1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  <c r="VF22" s="1"/>
      <c r="VG22" s="1"/>
      <c r="VH22" s="1"/>
      <c r="VI22" s="1"/>
      <c r="VJ22" s="1"/>
      <c r="VK22" s="1"/>
      <c r="VL22" s="1"/>
      <c r="VM22" s="1"/>
      <c r="VN22" s="1"/>
      <c r="VO22" s="1"/>
      <c r="VP22" s="1"/>
      <c r="VQ22" s="1"/>
      <c r="VR22" s="1"/>
      <c r="VS22" s="1"/>
      <c r="VT22" s="1"/>
      <c r="VU22" s="1"/>
      <c r="VV22" s="1"/>
      <c r="VW22" s="1"/>
      <c r="VX22" s="1"/>
      <c r="VY22" s="1"/>
      <c r="VZ22" s="1"/>
      <c r="WA22" s="1"/>
      <c r="WB22" s="1"/>
      <c r="WC22" s="1"/>
      <c r="WD22" s="1"/>
      <c r="WE22" s="1"/>
      <c r="WF22" s="1"/>
      <c r="WG22" s="1"/>
      <c r="WH22" s="1"/>
      <c r="WI22" s="1"/>
      <c r="WJ22" s="1"/>
      <c r="WK22" s="1"/>
      <c r="WL22" s="1"/>
      <c r="WM22" s="1"/>
      <c r="WN22" s="1"/>
      <c r="WO22" s="1"/>
      <c r="WP22" s="1"/>
      <c r="WQ22" s="1"/>
      <c r="WR22" s="1"/>
      <c r="WS22" s="1"/>
      <c r="WT22" s="1"/>
      <c r="WU22" s="1"/>
      <c r="WV22" s="1"/>
      <c r="WW22" s="1"/>
      <c r="WX22" s="1"/>
      <c r="WY22" s="1"/>
      <c r="WZ22" s="1"/>
      <c r="XA22" s="1"/>
      <c r="XB22" s="1"/>
      <c r="XC22" s="1"/>
      <c r="XD22" s="1"/>
      <c r="XE22" s="1"/>
      <c r="XF22" s="1"/>
      <c r="XG22" s="1"/>
      <c r="XH22" s="1"/>
      <c r="XI22" s="1"/>
      <c r="XJ22" s="1"/>
      <c r="XK22" s="1"/>
      <c r="XL22" s="1"/>
      <c r="XM22" s="1"/>
      <c r="XN22" s="1"/>
      <c r="XO22" s="1"/>
      <c r="XP22" s="1"/>
      <c r="XQ22" s="1"/>
      <c r="XR22" s="1"/>
      <c r="XS22" s="1"/>
      <c r="XT22" s="1"/>
      <c r="XU22" s="1"/>
      <c r="XV22" s="1"/>
      <c r="XW22" s="1"/>
      <c r="XX22" s="1"/>
      <c r="XY22" s="1"/>
      <c r="XZ22" s="1"/>
      <c r="YA22" s="1"/>
      <c r="YB22" s="1"/>
      <c r="YC22" s="1"/>
      <c r="YD22" s="1"/>
      <c r="YE22" s="1"/>
      <c r="YF22" s="1"/>
      <c r="YG22" s="1"/>
      <c r="YH22" s="1"/>
      <c r="YI22" s="1"/>
      <c r="YJ22" s="1"/>
      <c r="YK22" s="1"/>
      <c r="YL22" s="1"/>
      <c r="YM22" s="1"/>
      <c r="YN22" s="1"/>
      <c r="YO22" s="1"/>
      <c r="YP22" s="1"/>
      <c r="YQ22" s="1"/>
      <c r="YR22" s="1"/>
      <c r="YS22" s="1"/>
      <c r="YT22" s="1"/>
      <c r="YU22" s="1"/>
      <c r="YV22" s="1"/>
      <c r="YW22" s="1"/>
      <c r="YX22" s="1"/>
      <c r="YY22" s="1"/>
      <c r="YZ22" s="1"/>
      <c r="ZA22" s="1"/>
      <c r="ZB22" s="1"/>
      <c r="ZC22" s="1"/>
      <c r="ZD22" s="1"/>
      <c r="ZE22" s="1"/>
      <c r="ZF22" s="1"/>
      <c r="ZG22" s="1"/>
      <c r="ZH22" s="1"/>
      <c r="ZI22" s="1"/>
      <c r="ZJ22" s="1"/>
      <c r="ZK22" s="1"/>
      <c r="ZL22" s="1"/>
      <c r="ZM22" s="1"/>
      <c r="ZN22" s="1"/>
      <c r="ZO22" s="1"/>
      <c r="ZP22" s="1"/>
      <c r="ZQ22" s="1"/>
      <c r="ZR22" s="1"/>
      <c r="ZS22" s="1"/>
      <c r="ZT22" s="1"/>
      <c r="ZU22" s="1"/>
      <c r="ZV22" s="1"/>
      <c r="ZW22" s="1"/>
      <c r="ZX22" s="1"/>
      <c r="ZY22" s="1"/>
      <c r="ZZ22" s="1"/>
      <c r="AAA22" s="1"/>
      <c r="AAB22" s="1"/>
      <c r="AAC22" s="1"/>
      <c r="AAD22" s="1"/>
      <c r="AAE22" s="1"/>
      <c r="AAF22" s="1"/>
      <c r="AAG22" s="1"/>
      <c r="AAH22" s="1"/>
      <c r="AAI22" s="1"/>
      <c r="AAJ22" s="1"/>
      <c r="AAK22" s="1"/>
      <c r="AAL22" s="1"/>
      <c r="AAM22" s="1"/>
      <c r="AAN22" s="1"/>
      <c r="AAO22" s="1"/>
      <c r="AAP22" s="1"/>
      <c r="AAQ22" s="1"/>
      <c r="AAR22" s="1"/>
      <c r="AAS22" s="1"/>
      <c r="AAT22" s="1"/>
      <c r="AAU22" s="1"/>
      <c r="AAV22" s="1"/>
      <c r="AAW22" s="1"/>
      <c r="AAX22" s="1"/>
      <c r="AAY22" s="1"/>
      <c r="AAZ22" s="1"/>
      <c r="ABA22" s="1"/>
      <c r="ABB22" s="1"/>
      <c r="ABC22" s="1"/>
      <c r="ABD22" s="1"/>
      <c r="ABE22" s="1"/>
      <c r="ABF22" s="1"/>
      <c r="ABG22" s="1"/>
      <c r="ABH22" s="1"/>
      <c r="ABI22" s="1"/>
      <c r="ABJ22" s="1"/>
      <c r="ABK22" s="1"/>
      <c r="ABL22" s="1"/>
      <c r="ABM22" s="1"/>
      <c r="ABN22" s="1"/>
      <c r="ABO22" s="1"/>
      <c r="ABP22" s="1"/>
      <c r="ABQ22" s="1"/>
      <c r="ABR22" s="1"/>
      <c r="ABS22" s="1"/>
      <c r="ABT22" s="1"/>
      <c r="ABU22" s="1"/>
      <c r="ABV22" s="1"/>
      <c r="ABW22" s="1"/>
      <c r="ABX22" s="1"/>
      <c r="ABY22" s="1"/>
      <c r="ABZ22" s="1"/>
      <c r="ACA22" s="1"/>
      <c r="ACB22" s="1"/>
      <c r="ACC22" s="1"/>
      <c r="ACD22" s="1"/>
      <c r="ACE22" s="1"/>
      <c r="ACF22" s="1"/>
      <c r="ACG22" s="1"/>
      <c r="ACH22" s="1"/>
      <c r="ACI22" s="1"/>
      <c r="ACJ22" s="1"/>
      <c r="ACK22" s="1"/>
      <c r="ACL22" s="1"/>
      <c r="ACM22" s="1"/>
      <c r="ACN22" s="1"/>
      <c r="ACO22" s="1"/>
      <c r="ACP22" s="1"/>
      <c r="ACQ22" s="1"/>
      <c r="ACR22" s="1"/>
      <c r="ACS22" s="1"/>
      <c r="ACT22" s="1"/>
      <c r="ACU22" s="1"/>
      <c r="ACV22" s="1"/>
      <c r="ACW22" s="1"/>
      <c r="ACX22" s="1"/>
      <c r="ACY22" s="1"/>
      <c r="ACZ22" s="1"/>
      <c r="ADA22" s="1"/>
      <c r="ADB22" s="1"/>
      <c r="ADC22" s="1"/>
      <c r="ADD22" s="1"/>
      <c r="ADE22" s="1"/>
      <c r="ADF22" s="1"/>
      <c r="ADG22" s="1"/>
      <c r="ADH22" s="1"/>
      <c r="ADI22" s="1"/>
      <c r="ADJ22" s="1"/>
      <c r="ADK22" s="1"/>
      <c r="ADL22" s="1"/>
      <c r="ADM22" s="1"/>
      <c r="ADN22" s="1"/>
      <c r="ADO22" s="1"/>
      <c r="ADP22" s="1"/>
      <c r="ADQ22" s="1"/>
      <c r="ADR22" s="1"/>
      <c r="ADS22" s="1"/>
      <c r="ADT22" s="1"/>
      <c r="ADU22" s="1"/>
      <c r="ADV22" s="1"/>
      <c r="ADW22" s="1"/>
      <c r="ADX22" s="1"/>
      <c r="ADY22" s="1"/>
      <c r="ADZ22" s="1"/>
      <c r="AEA22" s="1"/>
      <c r="AEB22" s="1"/>
      <c r="AEC22" s="1"/>
      <c r="AED22" s="1"/>
      <c r="AEE22" s="1"/>
      <c r="AEF22" s="1"/>
      <c r="AEG22" s="1"/>
      <c r="AEH22" s="1"/>
      <c r="AEI22" s="1"/>
      <c r="AEJ22" s="1"/>
      <c r="AEK22" s="1"/>
      <c r="AEL22" s="1"/>
      <c r="AEM22" s="1"/>
      <c r="AEN22" s="1"/>
      <c r="AEO22" s="1"/>
      <c r="AEP22" s="1"/>
      <c r="AEQ22" s="1"/>
      <c r="AER22" s="1"/>
      <c r="AES22" s="1"/>
      <c r="AET22" s="1"/>
      <c r="AEU22" s="1"/>
      <c r="AEV22" s="1"/>
      <c r="AEW22" s="1"/>
      <c r="AEX22" s="1"/>
      <c r="AEY22" s="1"/>
      <c r="AEZ22" s="1"/>
      <c r="AFA22" s="1"/>
      <c r="AFB22" s="1"/>
      <c r="AFC22" s="1"/>
      <c r="AFD22" s="1"/>
      <c r="AFE22" s="1"/>
      <c r="AFF22" s="1"/>
      <c r="AFG22" s="1"/>
      <c r="AFH22" s="1"/>
      <c r="AFI22" s="1"/>
      <c r="AFJ22" s="1"/>
      <c r="AFK22" s="1"/>
      <c r="AFL22" s="1"/>
      <c r="AFM22" s="1"/>
      <c r="AFN22" s="1"/>
      <c r="AFO22" s="1"/>
      <c r="AFP22" s="1"/>
      <c r="AFQ22" s="1"/>
      <c r="AFR22" s="1"/>
      <c r="AFS22" s="1"/>
      <c r="AFT22" s="1"/>
      <c r="AFU22" s="1"/>
      <c r="AFV22" s="1"/>
      <c r="AFW22" s="1"/>
      <c r="AFX22" s="1"/>
      <c r="AFY22" s="1"/>
      <c r="AFZ22" s="1"/>
      <c r="AGA22" s="1"/>
      <c r="AGB22" s="1"/>
      <c r="AGC22" s="1"/>
      <c r="AGD22" s="1"/>
      <c r="AGE22" s="1"/>
      <c r="AGF22" s="1"/>
      <c r="AGG22" s="1"/>
      <c r="AGH22" s="1"/>
      <c r="AGI22" s="1"/>
      <c r="AGJ22" s="1"/>
      <c r="AGK22" s="1"/>
      <c r="AGL22" s="1"/>
      <c r="AGM22" s="1"/>
      <c r="AGN22" s="1"/>
      <c r="AGO22" s="1"/>
      <c r="AGP22" s="1"/>
      <c r="AGQ22" s="1"/>
      <c r="AGR22" s="1"/>
      <c r="AGS22" s="1"/>
      <c r="AGT22" s="1"/>
      <c r="AGU22" s="1"/>
      <c r="AGV22" s="1"/>
      <c r="AGW22" s="1"/>
      <c r="AGX22" s="1"/>
      <c r="AGY22" s="1"/>
      <c r="AGZ22" s="1"/>
      <c r="AHA22" s="1"/>
      <c r="AHB22" s="1"/>
      <c r="AHC22" s="1"/>
      <c r="AHD22" s="1"/>
      <c r="AHE22" s="1"/>
      <c r="AHF22" s="1"/>
      <c r="AHG22" s="1"/>
      <c r="AHH22" s="1"/>
      <c r="AHI22" s="1"/>
      <c r="AHJ22" s="1"/>
      <c r="AHK22" s="1"/>
      <c r="AHL22" s="1"/>
      <c r="AHM22" s="1"/>
      <c r="AHN22" s="1"/>
      <c r="AHO22" s="1"/>
      <c r="AHP22" s="1"/>
      <c r="AHQ22" s="1"/>
      <c r="AHR22" s="1"/>
      <c r="AHS22" s="1"/>
      <c r="AHT22" s="1"/>
      <c r="AHU22" s="1"/>
      <c r="AHV22" s="1"/>
      <c r="AHW22" s="1"/>
      <c r="AHX22" s="1"/>
      <c r="AHY22" s="1"/>
      <c r="AHZ22" s="1"/>
      <c r="AIA22" s="1"/>
      <c r="AIB22" s="1"/>
      <c r="AIC22" s="1"/>
      <c r="AID22" s="1"/>
      <c r="AIE22" s="1"/>
      <c r="AIF22" s="1"/>
      <c r="AIG22" s="1"/>
      <c r="AIH22" s="1"/>
      <c r="AII22" s="1"/>
      <c r="AIJ22" s="1"/>
      <c r="AIK22" s="1"/>
      <c r="AIL22" s="1"/>
      <c r="AIM22" s="1"/>
      <c r="AIN22" s="1"/>
      <c r="AIO22" s="1"/>
      <c r="AIP22" s="1"/>
      <c r="AIQ22" s="1"/>
      <c r="AIR22" s="1"/>
      <c r="AIS22" s="1"/>
      <c r="AIT22" s="1"/>
      <c r="AIU22" s="1"/>
      <c r="AIV22" s="1"/>
      <c r="AIW22" s="1"/>
      <c r="AIX22" s="1"/>
      <c r="AIY22" s="1"/>
      <c r="AIZ22" s="1"/>
      <c r="AJA22" s="1"/>
      <c r="AJB22" s="1"/>
      <c r="AJC22" s="1"/>
      <c r="AJD22" s="1"/>
      <c r="AJE22" s="1"/>
      <c r="AJF22" s="1"/>
      <c r="AJG22" s="1"/>
      <c r="AJH22" s="1"/>
      <c r="AJI22" s="1"/>
      <c r="AJJ22" s="1"/>
      <c r="AJK22" s="1"/>
      <c r="AJL22" s="1"/>
      <c r="AJM22" s="1"/>
      <c r="AJN22" s="1"/>
      <c r="AJO22" s="1"/>
      <c r="AJP22" s="1"/>
      <c r="AJQ22" s="1"/>
      <c r="AJR22" s="1"/>
      <c r="AJS22" s="1"/>
      <c r="AJT22" s="1"/>
      <c r="AJU22" s="1"/>
      <c r="AJV22" s="1"/>
      <c r="AJW22" s="1"/>
      <c r="AJX22" s="1"/>
      <c r="AJY22" s="1"/>
      <c r="AJZ22" s="1"/>
      <c r="AKA22" s="1"/>
      <c r="AKB22" s="1"/>
      <c r="AKC22" s="1"/>
      <c r="AKD22" s="1"/>
      <c r="AKE22" s="1"/>
      <c r="AKF22" s="1"/>
      <c r="AKG22" s="1"/>
      <c r="AKH22" s="1"/>
      <c r="AKI22" s="1"/>
      <c r="AKJ22" s="1"/>
      <c r="AKK22" s="1"/>
      <c r="AKL22" s="1"/>
      <c r="AKM22" s="1"/>
      <c r="AKN22" s="1"/>
      <c r="AKO22" s="1"/>
      <c r="AKP22" s="1"/>
      <c r="AKQ22" s="1"/>
      <c r="AKR22" s="1"/>
      <c r="AKS22" s="1"/>
      <c r="AKT22" s="1"/>
      <c r="AKU22" s="1"/>
      <c r="AKV22" s="1"/>
      <c r="AKW22" s="1"/>
      <c r="AKX22" s="1"/>
      <c r="AKY22" s="1"/>
      <c r="AKZ22" s="1"/>
      <c r="ALA22" s="1"/>
      <c r="ALB22" s="1"/>
      <c r="ALC22" s="1"/>
      <c r="ALD22" s="1"/>
      <c r="ALE22" s="1"/>
      <c r="ALF22" s="1"/>
      <c r="ALG22" s="1"/>
      <c r="ALH22" s="1"/>
      <c r="ALI22" s="1"/>
      <c r="ALJ22" s="1"/>
      <c r="ALK22" s="1"/>
      <c r="ALL22" s="1"/>
      <c r="ALM22" s="1"/>
      <c r="ALN22" s="1"/>
      <c r="ALO22" s="1"/>
      <c r="ALP22" s="1"/>
      <c r="ALQ22" s="1"/>
      <c r="ALR22" s="1"/>
      <c r="ALS22" s="1"/>
      <c r="ALT22" s="1"/>
      <c r="ALU22" s="1"/>
      <c r="ALV22" s="1"/>
      <c r="ALW22" s="1"/>
      <c r="ALX22" s="1"/>
      <c r="ALY22" s="1"/>
      <c r="ALZ22" s="1"/>
      <c r="AMA22" s="1"/>
      <c r="AMB22" s="1"/>
      <c r="AMC22" s="1"/>
      <c r="AMD22" s="1"/>
      <c r="AME22" s="1"/>
      <c r="AMF22" s="1"/>
      <c r="AMG22" s="1"/>
      <c r="AMH22" s="1"/>
      <c r="AMI22" s="1"/>
      <c r="AMJ22" s="1"/>
      <c r="AMK22" s="1"/>
      <c r="AML22" s="1"/>
      <c r="AMM22" s="1"/>
      <c r="AMN22" s="1"/>
      <c r="AMO22" s="1"/>
      <c r="AMP22" s="1"/>
      <c r="AMQ22" s="1"/>
      <c r="AMR22" s="1"/>
      <c r="AMS22" s="1"/>
      <c r="AMT22" s="1"/>
      <c r="AMU22" s="1"/>
      <c r="AMV22" s="1"/>
      <c r="AMW22" s="1"/>
      <c r="AMX22" s="1"/>
      <c r="AMY22" s="1"/>
      <c r="AMZ22" s="1"/>
      <c r="ANA22" s="1"/>
      <c r="ANB22" s="1"/>
      <c r="ANC22" s="1"/>
      <c r="AND22" s="1"/>
      <c r="ANE22" s="1"/>
      <c r="ANF22" s="1"/>
      <c r="ANG22" s="1"/>
      <c r="ANH22" s="1"/>
      <c r="ANI22" s="1"/>
      <c r="ANJ22" s="1"/>
      <c r="ANK22" s="1"/>
      <c r="ANL22" s="1"/>
      <c r="ANM22" s="1"/>
      <c r="ANN22" s="1"/>
      <c r="ANO22" s="1"/>
      <c r="ANP22" s="1"/>
      <c r="ANQ22" s="1"/>
      <c r="ANR22" s="1"/>
      <c r="ANS22" s="1"/>
      <c r="ANT22" s="1"/>
      <c r="ANU22" s="1"/>
      <c r="ANV22" s="1"/>
      <c r="ANW22" s="1"/>
      <c r="ANX22" s="1"/>
      <c r="ANY22" s="1"/>
      <c r="ANZ22" s="1"/>
      <c r="AOA22" s="1"/>
      <c r="AOB22" s="1"/>
      <c r="AOC22" s="1"/>
      <c r="AOD22" s="1"/>
      <c r="AOE22" s="1"/>
      <c r="AOF22" s="1"/>
      <c r="AOG22" s="1"/>
      <c r="AOH22" s="1"/>
      <c r="AOI22" s="1"/>
      <c r="AOJ22" s="1"/>
      <c r="AOK22" s="1"/>
      <c r="AOL22" s="1"/>
      <c r="AOM22" s="1"/>
      <c r="AON22" s="1"/>
      <c r="AOO22" s="1"/>
      <c r="AOP22" s="1"/>
      <c r="AOQ22" s="1"/>
      <c r="AOR22" s="1"/>
      <c r="AOS22" s="1"/>
      <c r="AOT22" s="1"/>
      <c r="AOU22" s="1"/>
      <c r="AOV22" s="1"/>
      <c r="AOW22" s="1"/>
      <c r="AOX22" s="1"/>
      <c r="AOY22" s="1"/>
      <c r="AOZ22" s="1"/>
      <c r="APA22" s="1"/>
      <c r="APB22" s="1"/>
      <c r="APC22" s="1"/>
      <c r="APD22" s="1"/>
      <c r="APE22" s="1"/>
      <c r="APF22" s="1"/>
      <c r="APG22" s="1"/>
      <c r="APH22" s="1"/>
      <c r="API22" s="1"/>
      <c r="APJ22" s="1"/>
      <c r="APK22" s="1"/>
      <c r="APL22" s="1"/>
      <c r="APM22" s="1"/>
      <c r="APN22" s="1"/>
      <c r="APO22" s="1"/>
      <c r="APP22" s="1"/>
      <c r="APQ22" s="1"/>
      <c r="APR22" s="1"/>
      <c r="APS22" s="1"/>
      <c r="APT22" s="1"/>
      <c r="APU22" s="1"/>
      <c r="APV22" s="1"/>
      <c r="APW22" s="1"/>
      <c r="APX22" s="1"/>
      <c r="APY22" s="1"/>
      <c r="APZ22" s="1"/>
      <c r="AQA22" s="1"/>
      <c r="AQB22" s="1"/>
      <c r="AQC22" s="1"/>
      <c r="AQD22" s="1"/>
      <c r="AQE22" s="1"/>
      <c r="AQF22" s="1"/>
      <c r="AQG22" s="1"/>
      <c r="AQH22" s="1"/>
      <c r="AQI22" s="1"/>
      <c r="AQJ22" s="1"/>
      <c r="AQK22" s="1"/>
      <c r="AQL22" s="1"/>
      <c r="AQM22" s="1"/>
      <c r="AQN22" s="1"/>
      <c r="AQO22" s="1"/>
      <c r="AQP22" s="1"/>
      <c r="AQQ22" s="1"/>
      <c r="AQR22" s="1"/>
      <c r="AQS22" s="1"/>
      <c r="AQT22" s="1"/>
      <c r="AQU22" s="1"/>
      <c r="AQV22" s="1"/>
      <c r="AQW22" s="1"/>
      <c r="AQX22" s="1"/>
      <c r="AQY22" s="1"/>
      <c r="AQZ22" s="1"/>
      <c r="ARA22" s="1"/>
      <c r="ARB22" s="1"/>
      <c r="ARC22" s="1"/>
      <c r="ARD22" s="1"/>
      <c r="ARE22" s="1"/>
      <c r="ARF22" s="1"/>
      <c r="ARG22" s="1"/>
      <c r="ARH22" s="1"/>
      <c r="ARI22" s="1"/>
      <c r="ARJ22" s="1"/>
      <c r="ARK22" s="1"/>
      <c r="ARL22" s="1"/>
      <c r="ARM22" s="1"/>
      <c r="ARN22" s="1"/>
      <c r="ARO22" s="1"/>
      <c r="ARP22" s="1"/>
      <c r="ARQ22" s="1"/>
      <c r="ARR22" s="1"/>
      <c r="ARS22" s="1"/>
      <c r="ART22" s="1"/>
      <c r="ARU22" s="1"/>
      <c r="ARV22" s="1"/>
      <c r="ARW22" s="1"/>
      <c r="ARX22" s="1"/>
      <c r="ARY22" s="1"/>
      <c r="ARZ22" s="1"/>
      <c r="ASA22" s="1"/>
      <c r="ASB22" s="1"/>
      <c r="ASC22" s="1"/>
      <c r="ASD22" s="1"/>
      <c r="ASE22" s="1"/>
      <c r="ASF22" s="1"/>
      <c r="ASG22" s="1"/>
      <c r="ASH22" s="1"/>
      <c r="ASI22" s="1"/>
      <c r="ASJ22" s="1"/>
      <c r="ASK22" s="1"/>
      <c r="ASL22" s="1"/>
      <c r="ASM22" s="1"/>
      <c r="ASN22" s="1"/>
      <c r="ASO22" s="1"/>
      <c r="ASP22" s="1"/>
      <c r="ASQ22" s="1"/>
      <c r="ASR22" s="1"/>
      <c r="ASS22" s="1"/>
      <c r="AST22" s="1"/>
      <c r="ASU22" s="1"/>
      <c r="ASV22" s="1"/>
      <c r="ASW22" s="1"/>
      <c r="ASX22" s="1"/>
      <c r="ASY22" s="1"/>
      <c r="ASZ22" s="1"/>
      <c r="ATA22" s="1"/>
      <c r="ATB22" s="1"/>
      <c r="ATC22" s="1"/>
      <c r="ATD22" s="1"/>
      <c r="ATE22" s="1"/>
      <c r="ATF22" s="1"/>
      <c r="ATG22" s="1"/>
      <c r="ATH22" s="1"/>
      <c r="ATI22" s="1"/>
      <c r="ATJ22" s="1"/>
      <c r="ATK22" s="1"/>
      <c r="ATL22" s="1"/>
      <c r="ATM22" s="1"/>
      <c r="ATN22" s="1"/>
      <c r="ATO22" s="1"/>
      <c r="ATP22" s="1"/>
      <c r="ATQ22" s="1"/>
      <c r="ATR22" s="1"/>
      <c r="ATS22" s="1"/>
      <c r="ATT22" s="1"/>
      <c r="ATU22" s="1"/>
      <c r="ATV22" s="1"/>
      <c r="ATW22" s="1"/>
      <c r="ATX22" s="1"/>
      <c r="ATY22" s="1"/>
      <c r="ATZ22" s="1"/>
      <c r="AUA22" s="1"/>
      <c r="AUB22" s="1"/>
      <c r="AUC22" s="1"/>
      <c r="AUD22" s="1"/>
      <c r="AUE22" s="1"/>
      <c r="AUF22" s="1"/>
      <c r="AUG22" s="1"/>
      <c r="AUH22" s="1"/>
      <c r="AUI22" s="1"/>
      <c r="AUJ22" s="1"/>
      <c r="AUK22" s="1"/>
      <c r="AUL22" s="1"/>
      <c r="AUM22" s="1"/>
      <c r="AUN22" s="1"/>
      <c r="AUO22" s="1"/>
      <c r="AUP22" s="1"/>
      <c r="AUQ22" s="1"/>
      <c r="AUR22" s="1"/>
      <c r="AUS22" s="1"/>
      <c r="AUT22" s="1"/>
      <c r="AUU22" s="1"/>
      <c r="AUV22" s="1"/>
      <c r="AUW22" s="1"/>
      <c r="AUX22" s="1"/>
      <c r="AUY22" s="1"/>
      <c r="AUZ22" s="1"/>
      <c r="AVA22" s="1"/>
      <c r="AVB22" s="1"/>
      <c r="AVC22" s="1"/>
      <c r="AVD22" s="1"/>
      <c r="AVE22" s="1"/>
      <c r="AVF22" s="1"/>
      <c r="AVG22" s="1"/>
      <c r="AVH22" s="1"/>
      <c r="AVI22" s="1"/>
      <c r="AVJ22" s="1"/>
      <c r="AVK22" s="1"/>
      <c r="AVL22" s="1"/>
      <c r="AVM22" s="1"/>
      <c r="AVN22" s="1"/>
      <c r="AVO22" s="1"/>
      <c r="AVP22" s="1"/>
      <c r="AVQ22" s="1"/>
      <c r="AVR22" s="1"/>
      <c r="AVS22" s="1"/>
      <c r="AVT22" s="1"/>
      <c r="AVU22" s="1"/>
      <c r="AVV22" s="1"/>
      <c r="AVW22" s="1"/>
      <c r="AVX22" s="1"/>
      <c r="AVY22" s="1"/>
      <c r="AVZ22" s="1"/>
      <c r="AWA22" s="1"/>
      <c r="AWB22" s="1"/>
      <c r="AWC22" s="1"/>
      <c r="AWD22" s="1"/>
      <c r="AWE22" s="1"/>
      <c r="AWF22" s="1"/>
      <c r="AWG22" s="1"/>
      <c r="AWH22" s="1"/>
      <c r="AWI22" s="1"/>
      <c r="AWJ22" s="1"/>
      <c r="AWK22" s="1"/>
      <c r="AWL22" s="1"/>
      <c r="AWM22" s="1"/>
      <c r="AWN22" s="1"/>
      <c r="AWO22" s="1"/>
      <c r="AWP22" s="1"/>
      <c r="AWQ22" s="1"/>
      <c r="AWR22" s="1"/>
      <c r="AWS22" s="1"/>
      <c r="AWT22" s="1"/>
      <c r="AWU22" s="1"/>
      <c r="AWV22" s="1"/>
      <c r="AWW22" s="1"/>
      <c r="AWX22" s="1"/>
      <c r="AWY22" s="1"/>
      <c r="AWZ22" s="1"/>
      <c r="AXA22" s="1"/>
      <c r="AXB22" s="1"/>
      <c r="AXC22" s="1"/>
      <c r="AXD22" s="1"/>
      <c r="AXE22" s="1"/>
      <c r="AXF22" s="1"/>
      <c r="AXG22" s="1"/>
      <c r="AXH22" s="1"/>
      <c r="AXI22" s="1"/>
      <c r="AXJ22" s="1"/>
      <c r="AXK22" s="1"/>
      <c r="AXL22" s="1"/>
      <c r="AXM22" s="1"/>
      <c r="AXN22" s="1"/>
      <c r="AXO22" s="1"/>
      <c r="AXP22" s="1"/>
      <c r="AXQ22" s="1"/>
      <c r="AXR22" s="1"/>
      <c r="AXS22" s="1"/>
      <c r="AXT22" s="1"/>
      <c r="AXU22" s="1"/>
      <c r="AXV22" s="1"/>
      <c r="AXW22" s="1"/>
      <c r="AXX22" s="1"/>
      <c r="AXY22" s="1"/>
      <c r="AXZ22" s="1"/>
      <c r="AYA22" s="1"/>
      <c r="AYB22" s="1"/>
      <c r="AYC22" s="1"/>
      <c r="AYD22" s="1"/>
      <c r="AYE22" s="1"/>
      <c r="AYF22" s="1"/>
      <c r="AYG22" s="1"/>
      <c r="AYH22" s="1"/>
      <c r="AYI22" s="1"/>
      <c r="AYJ22" s="1"/>
      <c r="AYK22" s="1"/>
      <c r="AYL22" s="1"/>
      <c r="AYM22" s="1"/>
      <c r="AYN22" s="1"/>
      <c r="AYO22" s="1"/>
      <c r="AYP22" s="1"/>
      <c r="AYQ22" s="1"/>
      <c r="AYR22" s="1"/>
      <c r="AYS22" s="1"/>
      <c r="AYT22" s="1"/>
      <c r="AYU22" s="1"/>
      <c r="AYV22" s="1"/>
      <c r="AYW22" s="1"/>
      <c r="AYX22" s="1"/>
      <c r="AYY22" s="1"/>
      <c r="AYZ22" s="1"/>
      <c r="AZA22" s="1"/>
      <c r="AZB22" s="1"/>
      <c r="AZC22" s="1"/>
      <c r="AZD22" s="1"/>
      <c r="AZE22" s="1"/>
      <c r="AZF22" s="1"/>
      <c r="AZG22" s="1"/>
      <c r="AZH22" s="1"/>
      <c r="AZI22" s="1"/>
      <c r="AZJ22" s="1"/>
      <c r="AZK22" s="1"/>
      <c r="AZL22" s="1"/>
      <c r="AZM22" s="1"/>
      <c r="AZN22" s="1"/>
      <c r="AZO22" s="1"/>
      <c r="AZP22" s="1"/>
      <c r="AZQ22" s="1"/>
      <c r="AZR22" s="1"/>
      <c r="AZS22" s="1"/>
      <c r="AZT22" s="1"/>
      <c r="AZU22" s="1"/>
      <c r="AZV22" s="1"/>
      <c r="AZW22" s="1"/>
      <c r="AZX22" s="1"/>
      <c r="AZY22" s="1"/>
      <c r="AZZ22" s="1"/>
      <c r="BAA22" s="1"/>
      <c r="BAB22" s="1"/>
      <c r="BAC22" s="1"/>
      <c r="BAD22" s="1"/>
      <c r="BAE22" s="1"/>
      <c r="BAF22" s="1"/>
      <c r="BAG22" s="1"/>
      <c r="BAH22" s="1"/>
      <c r="BAI22" s="1"/>
      <c r="BAJ22" s="1"/>
      <c r="BAK22" s="1"/>
      <c r="BAL22" s="1"/>
      <c r="BAM22" s="1"/>
      <c r="BAN22" s="1"/>
      <c r="BAO22" s="1"/>
      <c r="BAP22" s="1"/>
      <c r="BAQ22" s="1"/>
      <c r="BAR22" s="1"/>
      <c r="BAS22" s="1"/>
      <c r="BAT22" s="1"/>
      <c r="BAU22" s="1"/>
      <c r="BAV22" s="1"/>
      <c r="BAW22" s="1"/>
      <c r="BAX22" s="1"/>
      <c r="BAY22" s="1"/>
      <c r="BAZ22" s="1"/>
      <c r="BBA22" s="1"/>
      <c r="BBB22" s="1"/>
      <c r="BBC22" s="1"/>
      <c r="BBD22" s="1"/>
      <c r="BBE22" s="1"/>
      <c r="BBF22" s="1"/>
      <c r="BBG22" s="1"/>
      <c r="BBH22" s="1"/>
      <c r="BBI22" s="1"/>
      <c r="BBJ22" s="1"/>
      <c r="BBK22" s="1"/>
      <c r="BBL22" s="1"/>
      <c r="BBM22" s="1"/>
      <c r="BBN22" s="1"/>
      <c r="BBO22" s="1"/>
      <c r="BBP22" s="1"/>
      <c r="BBQ22" s="1"/>
      <c r="BBR22" s="1"/>
      <c r="BBS22" s="1"/>
      <c r="BBT22" s="1"/>
      <c r="BBU22" s="1"/>
      <c r="BBV22" s="1"/>
      <c r="BBW22" s="1"/>
      <c r="BBX22" s="1"/>
      <c r="BBY22" s="1"/>
      <c r="BBZ22" s="1"/>
      <c r="BCA22" s="1"/>
      <c r="BCB22" s="1"/>
      <c r="BCC22" s="1"/>
      <c r="BCD22" s="1"/>
      <c r="BCE22" s="1"/>
      <c r="BCF22" s="1"/>
      <c r="BCG22" s="1"/>
      <c r="BCH22" s="1"/>
      <c r="BCI22" s="1"/>
      <c r="BCJ22" s="1"/>
      <c r="BCK22" s="1"/>
      <c r="BCL22" s="1"/>
      <c r="BCM22" s="1"/>
      <c r="BCN22" s="1"/>
      <c r="BCO22" s="1"/>
      <c r="BCP22" s="1"/>
      <c r="BCQ22" s="1"/>
      <c r="BCR22" s="1"/>
      <c r="BCS22" s="1"/>
      <c r="BCT22" s="1"/>
      <c r="BCU22" s="1"/>
      <c r="BCV22" s="1"/>
      <c r="BCW22" s="1"/>
      <c r="BCX22" s="1"/>
      <c r="BCY22" s="1"/>
      <c r="BCZ22" s="1"/>
      <c r="BDA22" s="1"/>
      <c r="BDB22" s="1"/>
      <c r="BDC22" s="1"/>
      <c r="BDD22" s="1"/>
      <c r="BDE22" s="1"/>
      <c r="BDF22" s="1"/>
      <c r="BDG22" s="1"/>
      <c r="BDH22" s="1"/>
      <c r="BDI22" s="1"/>
      <c r="BDJ22" s="1"/>
      <c r="BDK22" s="1"/>
      <c r="BDL22" s="1"/>
      <c r="BDM22" s="1"/>
      <c r="BDN22" s="1"/>
      <c r="BDO22" s="1"/>
      <c r="BDP22" s="1"/>
      <c r="BDQ22" s="1"/>
      <c r="BDR22" s="1"/>
      <c r="BDS22" s="1"/>
      <c r="BDT22" s="1"/>
      <c r="BDU22" s="1"/>
      <c r="BDV22" s="1"/>
      <c r="BDW22" s="1"/>
      <c r="BDX22" s="1"/>
      <c r="BDY22" s="1"/>
      <c r="BDZ22" s="1"/>
      <c r="BEA22" s="1"/>
      <c r="BEB22" s="1"/>
      <c r="BEC22" s="1"/>
      <c r="BED22" s="1"/>
      <c r="BEE22" s="1"/>
      <c r="BEF22" s="1"/>
      <c r="BEG22" s="1"/>
      <c r="BEH22" s="1"/>
      <c r="BEI22" s="1"/>
      <c r="BEJ22" s="1"/>
      <c r="BEK22" s="1"/>
      <c r="BEL22" s="1"/>
      <c r="BEM22" s="1"/>
      <c r="BEN22" s="1"/>
      <c r="BEO22" s="1"/>
      <c r="BEP22" s="1"/>
      <c r="BEQ22" s="1"/>
      <c r="BER22" s="1"/>
      <c r="BES22" s="1"/>
      <c r="BET22" s="1"/>
      <c r="BEU22" s="1"/>
      <c r="BEV22" s="1"/>
      <c r="BEW22" s="1"/>
      <c r="BEX22" s="1"/>
      <c r="BEY22" s="1"/>
      <c r="BEZ22" s="1"/>
      <c r="BFA22" s="1"/>
      <c r="BFB22" s="1"/>
      <c r="BFC22" s="1"/>
      <c r="BFD22" s="1"/>
      <c r="BFE22" s="1"/>
      <c r="BFF22" s="1"/>
      <c r="BFG22" s="1"/>
      <c r="BFH22" s="1"/>
      <c r="BFI22" s="1"/>
      <c r="BFJ22" s="1"/>
      <c r="BFK22" s="1"/>
      <c r="BFL22" s="1"/>
      <c r="BFM22" s="1"/>
      <c r="BFN22" s="1"/>
      <c r="BFO22" s="1"/>
      <c r="BFP22" s="1"/>
      <c r="BFQ22" s="1"/>
      <c r="BFR22" s="1"/>
      <c r="BFS22" s="1"/>
      <c r="BFT22" s="1"/>
      <c r="BFU22" s="1"/>
      <c r="BFV22" s="1"/>
      <c r="BFW22" s="1"/>
      <c r="BFX22" s="1"/>
      <c r="BFY22" s="1"/>
      <c r="BFZ22" s="1"/>
      <c r="BGA22" s="1"/>
      <c r="BGB22" s="1"/>
      <c r="BGC22" s="1"/>
      <c r="BGD22" s="1"/>
      <c r="BGE22" s="1"/>
      <c r="BGF22" s="1"/>
      <c r="BGG22" s="1"/>
      <c r="BGH22" s="1"/>
      <c r="BGI22" s="1"/>
      <c r="BGJ22" s="1"/>
      <c r="BGK22" s="1"/>
      <c r="BGL22" s="1"/>
      <c r="BGM22" s="1"/>
      <c r="BGN22" s="1"/>
      <c r="BGO22" s="1"/>
      <c r="BGP22" s="1"/>
      <c r="BGQ22" s="1"/>
      <c r="BGR22" s="1"/>
      <c r="BGS22" s="1"/>
      <c r="BGT22" s="1"/>
      <c r="BGU22" s="1"/>
      <c r="BGV22" s="1"/>
      <c r="BGW22" s="1"/>
      <c r="BGX22" s="1"/>
      <c r="BGY22" s="1"/>
      <c r="BGZ22" s="1"/>
      <c r="BHA22" s="1"/>
      <c r="BHB22" s="1"/>
      <c r="BHC22" s="1"/>
      <c r="BHD22" s="1"/>
      <c r="BHE22" s="1"/>
      <c r="BHF22" s="1"/>
      <c r="BHG22" s="1"/>
      <c r="BHH22" s="1"/>
      <c r="BHI22" s="1"/>
      <c r="BHJ22" s="1"/>
      <c r="BHK22" s="1"/>
      <c r="BHL22" s="1"/>
      <c r="BHM22" s="1"/>
      <c r="BHN22" s="1"/>
      <c r="BHO22" s="1"/>
      <c r="BHP22" s="1"/>
      <c r="BHQ22" s="1"/>
      <c r="BHR22" s="1"/>
      <c r="BHS22" s="1"/>
      <c r="BHT22" s="1"/>
      <c r="BHU22" s="1"/>
      <c r="BHV22" s="1"/>
      <c r="BHW22" s="1"/>
      <c r="BHX22" s="1"/>
      <c r="BHY22" s="1"/>
      <c r="BHZ22" s="1"/>
      <c r="BIA22" s="1"/>
      <c r="BIB22" s="1"/>
      <c r="BIC22" s="1"/>
      <c r="BID22" s="1"/>
      <c r="BIE22" s="1"/>
      <c r="BIF22" s="1"/>
      <c r="BIG22" s="1"/>
      <c r="BIH22" s="1"/>
      <c r="BII22" s="1"/>
      <c r="BIJ22" s="1"/>
      <c r="BIK22" s="1"/>
      <c r="BIL22" s="1"/>
      <c r="BIM22" s="1"/>
      <c r="BIN22" s="1"/>
      <c r="BIO22" s="1"/>
      <c r="BIP22" s="1"/>
      <c r="BIQ22" s="1"/>
      <c r="BIR22" s="1"/>
      <c r="BIS22" s="1"/>
      <c r="BIT22" s="1"/>
      <c r="BIU22" s="1"/>
      <c r="BIV22" s="1"/>
      <c r="BIW22" s="1"/>
      <c r="BIX22" s="1"/>
      <c r="BIY22" s="1"/>
      <c r="BIZ22" s="1"/>
      <c r="BJA22" s="1"/>
      <c r="BJB22" s="1"/>
      <c r="BJC22" s="1"/>
      <c r="BJD22" s="1"/>
      <c r="BJE22" s="1"/>
      <c r="BJF22" s="1"/>
      <c r="BJG22" s="1"/>
      <c r="BJH22" s="1"/>
      <c r="BJI22" s="1"/>
      <c r="BJJ22" s="1"/>
      <c r="BJK22" s="1"/>
      <c r="BJL22" s="1"/>
      <c r="BJM22" s="1"/>
      <c r="BJN22" s="1"/>
      <c r="BJO22" s="1"/>
      <c r="BJP22" s="1"/>
      <c r="BJQ22" s="1"/>
      <c r="BJR22" s="1"/>
      <c r="BJS22" s="1"/>
      <c r="BJT22" s="1"/>
      <c r="BJU22" s="1"/>
      <c r="BJV22" s="1"/>
      <c r="BJW22" s="1"/>
      <c r="BJX22" s="1"/>
      <c r="BJY22" s="1"/>
      <c r="BJZ22" s="1"/>
      <c r="BKA22" s="1"/>
      <c r="BKB22" s="1"/>
      <c r="BKC22" s="1"/>
      <c r="BKD22" s="1"/>
      <c r="BKE22" s="1"/>
      <c r="BKF22" s="1"/>
      <c r="BKG22" s="1"/>
      <c r="BKH22" s="1"/>
      <c r="BKI22" s="1"/>
      <c r="BKJ22" s="1"/>
      <c r="BKK22" s="1"/>
      <c r="BKL22" s="1"/>
      <c r="BKM22" s="1"/>
      <c r="BKN22" s="1"/>
      <c r="BKO22" s="1"/>
      <c r="BKP22" s="1"/>
      <c r="BKQ22" s="1"/>
      <c r="BKR22" s="1"/>
      <c r="BKS22" s="1"/>
      <c r="BKT22" s="1"/>
      <c r="BKU22" s="1"/>
      <c r="BKV22" s="1"/>
      <c r="BKW22" s="1"/>
      <c r="BKX22" s="1"/>
      <c r="BKY22" s="1"/>
      <c r="BKZ22" s="1"/>
      <c r="BLA22" s="1"/>
      <c r="BLB22" s="1"/>
      <c r="BLC22" s="1"/>
      <c r="BLD22" s="1"/>
      <c r="BLE22" s="1"/>
      <c r="BLF22" s="1"/>
      <c r="BLG22" s="1"/>
      <c r="BLH22" s="1"/>
      <c r="BLI22" s="1"/>
      <c r="BLJ22" s="1"/>
      <c r="BLK22" s="1"/>
      <c r="BLL22" s="1"/>
      <c r="BLM22" s="1"/>
      <c r="BLN22" s="1"/>
      <c r="BLO22" s="1"/>
      <c r="BLP22" s="1"/>
      <c r="BLQ22" s="1"/>
      <c r="BLR22" s="1"/>
      <c r="BLS22" s="1"/>
      <c r="BLT22" s="1"/>
      <c r="BLU22" s="1"/>
      <c r="BLV22" s="1"/>
      <c r="BLW22" s="1"/>
      <c r="BLX22" s="1"/>
      <c r="BLY22" s="1"/>
      <c r="BLZ22" s="1"/>
      <c r="BMA22" s="1"/>
      <c r="BMB22" s="1"/>
      <c r="BMC22" s="1"/>
      <c r="BMD22" s="1"/>
      <c r="BME22" s="1"/>
      <c r="BMF22" s="1"/>
      <c r="BMG22" s="1"/>
      <c r="BMH22" s="1"/>
      <c r="BMI22" s="1"/>
      <c r="BMJ22" s="1"/>
      <c r="BMK22" s="1"/>
      <c r="BML22" s="1"/>
      <c r="BMM22" s="1"/>
      <c r="BMN22" s="1"/>
      <c r="BMO22" s="1"/>
      <c r="BMP22" s="1"/>
      <c r="BMQ22" s="1"/>
      <c r="BMR22" s="1"/>
      <c r="BMS22" s="1"/>
      <c r="BMT22" s="1"/>
      <c r="BMU22" s="1"/>
      <c r="BMV22" s="1"/>
      <c r="BMW22" s="1"/>
      <c r="BMX22" s="1"/>
      <c r="BMY22" s="1"/>
      <c r="BMZ22" s="1"/>
      <c r="BNA22" s="1"/>
      <c r="BNB22" s="1"/>
      <c r="BNC22" s="1"/>
      <c r="BND22" s="1"/>
      <c r="BNE22" s="1"/>
      <c r="BNF22" s="1"/>
      <c r="BNG22" s="1"/>
      <c r="BNH22" s="1"/>
      <c r="BNI22" s="1"/>
      <c r="BNJ22" s="1"/>
      <c r="BNK22" s="1"/>
      <c r="BNL22" s="1"/>
      <c r="BNM22" s="1"/>
      <c r="BNN22" s="1"/>
      <c r="BNO22" s="1"/>
      <c r="BNP22" s="1"/>
      <c r="BNQ22" s="1"/>
      <c r="BNR22" s="1"/>
      <c r="BNS22" s="1"/>
      <c r="BNT22" s="1"/>
      <c r="BNU22" s="1"/>
      <c r="BNV22" s="1"/>
      <c r="BNW22" s="1"/>
      <c r="BNX22" s="1"/>
      <c r="BNY22" s="1"/>
      <c r="BNZ22" s="1"/>
      <c r="BOA22" s="1"/>
      <c r="BOB22" s="1"/>
      <c r="BOC22" s="1"/>
      <c r="BOD22" s="1"/>
      <c r="BOE22" s="1"/>
      <c r="BOF22" s="1"/>
      <c r="BOG22" s="1"/>
      <c r="BOH22" s="1"/>
      <c r="BOI22" s="1"/>
      <c r="BOJ22" s="1"/>
      <c r="BOK22" s="1"/>
      <c r="BOL22" s="1"/>
      <c r="BOM22" s="1"/>
      <c r="BON22" s="1"/>
      <c r="BOO22" s="1"/>
      <c r="BOP22" s="1"/>
      <c r="BOQ22" s="1"/>
      <c r="BOR22" s="1"/>
      <c r="BOS22" s="1"/>
      <c r="BOT22" s="1"/>
      <c r="BOU22" s="1"/>
      <c r="BOV22" s="1"/>
      <c r="BOW22" s="1"/>
      <c r="BOX22" s="1"/>
      <c r="BOY22" s="1"/>
      <c r="BOZ22" s="1"/>
      <c r="BPA22" s="1"/>
      <c r="BPB22" s="1"/>
      <c r="BPC22" s="1"/>
      <c r="BPD22" s="1"/>
      <c r="BPE22" s="1"/>
      <c r="BPF22" s="1"/>
      <c r="BPG22" s="1"/>
      <c r="BPH22" s="1"/>
      <c r="BPI22" s="1"/>
      <c r="BPJ22" s="1"/>
      <c r="BPK22" s="1"/>
      <c r="BPL22" s="1"/>
      <c r="BPM22" s="1"/>
      <c r="BPN22" s="1"/>
      <c r="BPO22" s="1"/>
      <c r="BPP22" s="1"/>
      <c r="BPQ22" s="1"/>
      <c r="BPR22" s="1"/>
      <c r="BPS22" s="1"/>
      <c r="BPT22" s="1"/>
      <c r="BPU22" s="1"/>
      <c r="BPV22" s="1"/>
      <c r="BPW22" s="1"/>
      <c r="BPX22" s="1"/>
      <c r="BPY22" s="1"/>
      <c r="BPZ22" s="1"/>
      <c r="BQA22" s="1"/>
      <c r="BQB22" s="1"/>
      <c r="BQC22" s="1"/>
      <c r="BQD22" s="1"/>
      <c r="BQE22" s="1"/>
      <c r="BQF22" s="1"/>
      <c r="BQG22" s="1"/>
      <c r="BQH22" s="1"/>
      <c r="BQI22" s="1"/>
      <c r="BQJ22" s="1"/>
      <c r="BQK22" s="1"/>
      <c r="BQL22" s="1"/>
      <c r="BQM22" s="1"/>
      <c r="BQN22" s="1"/>
      <c r="BQO22" s="1"/>
      <c r="BQP22" s="1"/>
      <c r="BQQ22" s="1"/>
      <c r="BQR22" s="1"/>
      <c r="BQS22" s="1"/>
      <c r="BQT22" s="1"/>
      <c r="BQU22" s="1"/>
      <c r="BQV22" s="1"/>
      <c r="BQW22" s="1"/>
      <c r="BQX22" s="1"/>
      <c r="BQY22" s="1"/>
      <c r="BQZ22" s="1"/>
      <c r="BRA22" s="1"/>
      <c r="BRB22" s="1"/>
      <c r="BRC22" s="1"/>
      <c r="BRD22" s="1"/>
      <c r="BRE22" s="1"/>
      <c r="BRF22" s="1"/>
      <c r="BRG22" s="1"/>
      <c r="BRH22" s="1"/>
      <c r="BRI22" s="1"/>
      <c r="BRJ22" s="1"/>
      <c r="BRK22" s="1"/>
      <c r="BRL22" s="1"/>
      <c r="BRM22" s="1"/>
      <c r="BRN22" s="1"/>
      <c r="BRO22" s="1"/>
      <c r="BRP22" s="1"/>
      <c r="BRQ22" s="1"/>
      <c r="BRR22" s="1"/>
      <c r="BRS22" s="1"/>
      <c r="BRT22" s="1"/>
      <c r="BRU22" s="1"/>
      <c r="BRV22" s="1"/>
      <c r="BRW22" s="1"/>
      <c r="BRX22" s="1"/>
      <c r="BRY22" s="1"/>
      <c r="BRZ22" s="1"/>
      <c r="BSA22" s="1"/>
      <c r="BSB22" s="1"/>
      <c r="BSC22" s="1"/>
      <c r="BSD22" s="1"/>
      <c r="BSE22" s="1"/>
      <c r="BSF22" s="1"/>
      <c r="BSG22" s="1"/>
      <c r="BSH22" s="1"/>
      <c r="BSI22" s="1"/>
      <c r="BSJ22" s="1"/>
      <c r="BSK22" s="1"/>
      <c r="BSL22" s="1"/>
      <c r="BSM22" s="1"/>
      <c r="BSN22" s="1"/>
      <c r="BSO22" s="1"/>
      <c r="BSP22" s="1"/>
      <c r="BSQ22" s="1"/>
      <c r="BSR22" s="1"/>
      <c r="BSS22" s="1"/>
      <c r="BST22" s="1"/>
      <c r="BSU22" s="1"/>
      <c r="BSV22" s="1"/>
      <c r="BSW22" s="1"/>
      <c r="BSX22" s="1"/>
      <c r="BSY22" s="1"/>
      <c r="BSZ22" s="1"/>
      <c r="BTA22" s="1"/>
      <c r="BTB22" s="1"/>
      <c r="BTC22" s="1"/>
      <c r="BTD22" s="1"/>
      <c r="BTE22" s="1"/>
      <c r="BTF22" s="1"/>
      <c r="BTG22" s="1"/>
      <c r="BTH22" s="1"/>
      <c r="BTI22" s="1"/>
      <c r="BTJ22" s="1"/>
      <c r="BTK22" s="1"/>
      <c r="BTL22" s="1"/>
      <c r="BTM22" s="1"/>
      <c r="BTN22" s="1"/>
      <c r="BTO22" s="1"/>
      <c r="BTP22" s="1"/>
      <c r="BTQ22" s="1"/>
      <c r="BTR22" s="1"/>
      <c r="BTS22" s="1"/>
      <c r="BTT22" s="1"/>
      <c r="BTU22" s="1"/>
      <c r="BTV22" s="1"/>
      <c r="BTW22" s="1"/>
      <c r="BTX22" s="1"/>
      <c r="BTY22" s="1"/>
      <c r="BTZ22" s="1"/>
      <c r="BUA22" s="1"/>
      <c r="BUB22" s="1"/>
      <c r="BUC22" s="1"/>
      <c r="BUD22" s="1"/>
      <c r="BUE22" s="1"/>
      <c r="BUF22" s="1"/>
      <c r="BUG22" s="1"/>
      <c r="BUH22" s="1"/>
      <c r="BUI22" s="1"/>
      <c r="BUJ22" s="1"/>
      <c r="BUK22" s="1"/>
      <c r="BUL22" s="1"/>
      <c r="BUM22" s="1"/>
      <c r="BUN22" s="1"/>
      <c r="BUO22" s="1"/>
      <c r="BUP22" s="1"/>
      <c r="BUQ22" s="1"/>
      <c r="BUR22" s="1"/>
      <c r="BUS22" s="1"/>
      <c r="BUT22" s="1"/>
      <c r="BUU22" s="1"/>
      <c r="BUV22" s="1"/>
      <c r="BUW22" s="1"/>
      <c r="BUX22" s="1"/>
      <c r="BUY22" s="1"/>
      <c r="BUZ22" s="1"/>
      <c r="BVA22" s="1"/>
      <c r="BVB22" s="1"/>
      <c r="BVC22" s="1"/>
      <c r="BVD22" s="1"/>
      <c r="BVE22" s="1"/>
      <c r="BVF22" s="1"/>
      <c r="BVG22" s="1"/>
      <c r="BVH22" s="1"/>
      <c r="BVI22" s="1"/>
      <c r="BVJ22" s="1"/>
      <c r="BVK22" s="1"/>
      <c r="BVL22" s="1"/>
      <c r="BVM22" s="1"/>
      <c r="BVN22" s="1"/>
      <c r="BVO22" s="1"/>
      <c r="BVP22" s="1"/>
      <c r="BVQ22" s="1"/>
      <c r="BVR22" s="1"/>
      <c r="BVS22" s="1"/>
      <c r="BVT22" s="1"/>
      <c r="BVU22" s="1"/>
      <c r="BVV22" s="1"/>
      <c r="BVW22" s="1"/>
      <c r="BVX22" s="1"/>
      <c r="BVY22" s="1"/>
      <c r="BVZ22" s="1"/>
      <c r="BWA22" s="1"/>
      <c r="BWB22" s="1"/>
      <c r="BWC22" s="1"/>
      <c r="BWD22" s="1"/>
      <c r="BWE22" s="1"/>
      <c r="BWF22" s="1"/>
      <c r="BWG22" s="1"/>
      <c r="BWH22" s="1"/>
      <c r="BWI22" s="1"/>
      <c r="BWJ22" s="1"/>
      <c r="BWK22" s="1"/>
      <c r="BWL22" s="1"/>
      <c r="BWM22" s="1"/>
      <c r="BWN22" s="1"/>
      <c r="BWO22" s="1"/>
      <c r="BWP22" s="1"/>
      <c r="BWQ22" s="1"/>
      <c r="BWR22" s="1"/>
      <c r="BWS22" s="1"/>
      <c r="BWT22" s="1"/>
      <c r="BWU22" s="1"/>
      <c r="BWV22" s="1"/>
      <c r="BWW22" s="1"/>
      <c r="BWX22" s="1"/>
      <c r="BWY22" s="1"/>
      <c r="BWZ22" s="1"/>
      <c r="BXA22" s="1"/>
      <c r="BXB22" s="1"/>
      <c r="BXC22" s="1"/>
      <c r="BXD22" s="1"/>
      <c r="BXE22" s="1"/>
      <c r="BXF22" s="1"/>
      <c r="BXG22" s="1"/>
      <c r="BXH22" s="1"/>
      <c r="BXI22" s="1"/>
      <c r="BXJ22" s="1"/>
      <c r="BXK22" s="1"/>
      <c r="BXL22" s="1"/>
      <c r="BXM22" s="1"/>
      <c r="BXN22" s="1"/>
      <c r="BXO22" s="1"/>
      <c r="BXP22" s="1"/>
      <c r="BXQ22" s="1"/>
      <c r="BXR22" s="1"/>
      <c r="BXS22" s="1"/>
      <c r="BXT22" s="1"/>
      <c r="BXU22" s="1"/>
      <c r="BXV22" s="1"/>
      <c r="BXW22" s="1"/>
      <c r="BXX22" s="1"/>
      <c r="BXY22" s="1"/>
      <c r="BXZ22" s="1"/>
      <c r="BYA22" s="1"/>
      <c r="BYB22" s="1"/>
      <c r="BYC22" s="1"/>
      <c r="BYD22" s="1"/>
      <c r="BYE22" s="1"/>
      <c r="BYF22" s="1"/>
      <c r="BYG22" s="1"/>
      <c r="BYH22" s="1"/>
      <c r="BYI22" s="1"/>
      <c r="BYJ22" s="1"/>
      <c r="BYK22" s="1"/>
      <c r="BYL22" s="1"/>
      <c r="BYM22" s="1"/>
      <c r="BYN22" s="1"/>
      <c r="BYO22" s="1"/>
      <c r="BYP22" s="1"/>
      <c r="BYQ22" s="1"/>
      <c r="BYR22" s="1"/>
      <c r="BYS22" s="1"/>
      <c r="BYT22" s="1"/>
      <c r="BYU22" s="1"/>
      <c r="BYV22" s="1"/>
      <c r="BYW22" s="1"/>
      <c r="BYX22" s="1"/>
      <c r="BYY22" s="1"/>
      <c r="BYZ22" s="1"/>
      <c r="BZA22" s="1"/>
      <c r="BZB22" s="1"/>
      <c r="BZC22" s="1"/>
      <c r="BZD22" s="1"/>
      <c r="BZE22" s="1"/>
      <c r="BZF22" s="1"/>
      <c r="BZG22" s="1"/>
      <c r="BZH22" s="1"/>
      <c r="BZI22" s="1"/>
      <c r="BZJ22" s="1"/>
      <c r="BZK22" s="1"/>
      <c r="BZL22" s="1"/>
      <c r="BZM22" s="1"/>
      <c r="BZN22" s="1"/>
      <c r="BZO22" s="1"/>
      <c r="BZP22" s="1"/>
      <c r="BZQ22" s="1"/>
      <c r="BZR22" s="1"/>
      <c r="BZS22" s="1"/>
      <c r="BZT22" s="1"/>
      <c r="BZU22" s="1"/>
      <c r="BZV22" s="1"/>
      <c r="BZW22" s="1"/>
      <c r="BZX22" s="1"/>
      <c r="BZY22" s="1"/>
      <c r="BZZ22" s="1"/>
      <c r="CAA22" s="1"/>
      <c r="CAB22" s="1"/>
      <c r="CAC22" s="1"/>
      <c r="CAD22" s="1"/>
      <c r="CAE22" s="1"/>
      <c r="CAF22" s="1"/>
      <c r="CAG22" s="1"/>
      <c r="CAH22" s="1"/>
      <c r="CAI22" s="1"/>
      <c r="CAJ22" s="1"/>
      <c r="CAK22" s="1"/>
      <c r="CAL22" s="1"/>
      <c r="CAM22" s="1"/>
      <c r="CAN22" s="1"/>
      <c r="CAO22" s="1"/>
      <c r="CAP22" s="1"/>
      <c r="CAQ22" s="1"/>
      <c r="CAR22" s="1"/>
      <c r="CAS22" s="1"/>
      <c r="CAT22" s="1"/>
      <c r="CAU22" s="1"/>
      <c r="CAV22" s="1"/>
      <c r="CAW22" s="1"/>
      <c r="CAX22" s="1"/>
      <c r="CAY22" s="1"/>
      <c r="CAZ22" s="1"/>
      <c r="CBA22" s="1"/>
      <c r="CBB22" s="1"/>
      <c r="CBC22" s="1"/>
      <c r="CBD22" s="1"/>
      <c r="CBE22" s="1"/>
      <c r="CBF22" s="1"/>
      <c r="CBG22" s="1"/>
      <c r="CBH22" s="1"/>
      <c r="CBI22" s="1"/>
      <c r="CBJ22" s="1"/>
      <c r="CBK22" s="1"/>
      <c r="CBL22" s="1"/>
      <c r="CBM22" s="1"/>
      <c r="CBN22" s="1"/>
      <c r="CBO22" s="1"/>
      <c r="CBP22" s="1"/>
      <c r="CBQ22" s="1"/>
      <c r="CBR22" s="1"/>
      <c r="CBS22" s="1"/>
      <c r="CBT22" s="1"/>
      <c r="CBU22" s="1"/>
      <c r="CBV22" s="1"/>
      <c r="CBW22" s="1"/>
      <c r="CBX22" s="1"/>
      <c r="CBY22" s="1"/>
      <c r="CBZ22" s="1"/>
      <c r="CCA22" s="1"/>
      <c r="CCB22" s="1"/>
      <c r="CCC22" s="1"/>
      <c r="CCD22" s="1"/>
      <c r="CCE22" s="1"/>
      <c r="CCF22" s="1"/>
      <c r="CCG22" s="1"/>
      <c r="CCH22" s="1"/>
      <c r="CCI22" s="1"/>
      <c r="CCJ22" s="1"/>
      <c r="CCK22" s="1"/>
      <c r="CCL22" s="1"/>
      <c r="CCM22" s="1"/>
      <c r="CCN22" s="1"/>
      <c r="CCO22" s="1"/>
      <c r="CCP22" s="1"/>
      <c r="CCQ22" s="1"/>
      <c r="CCR22" s="1"/>
      <c r="CCS22" s="1"/>
      <c r="CCT22" s="1"/>
      <c r="CCU22" s="1"/>
      <c r="CCV22" s="1"/>
      <c r="CCW22" s="1"/>
      <c r="CCX22" s="1"/>
      <c r="CCY22" s="1"/>
      <c r="CCZ22" s="1"/>
      <c r="CDA22" s="1"/>
      <c r="CDB22" s="1"/>
      <c r="CDC22" s="1"/>
      <c r="CDD22" s="1"/>
      <c r="CDE22" s="1"/>
      <c r="CDF22" s="1"/>
      <c r="CDG22" s="1"/>
      <c r="CDH22" s="1"/>
      <c r="CDI22" s="1"/>
      <c r="CDJ22" s="1"/>
      <c r="CDK22" s="1"/>
      <c r="CDL22" s="1"/>
      <c r="CDM22" s="1"/>
      <c r="CDN22" s="1"/>
      <c r="CDO22" s="1"/>
      <c r="CDP22" s="1"/>
      <c r="CDQ22" s="1"/>
      <c r="CDR22" s="1"/>
      <c r="CDS22" s="1"/>
      <c r="CDT22" s="1"/>
      <c r="CDU22" s="1"/>
      <c r="CDV22" s="1"/>
      <c r="CDW22" s="1"/>
      <c r="CDX22" s="1"/>
      <c r="CDY22" s="1"/>
      <c r="CDZ22" s="1"/>
      <c r="CEA22" s="1"/>
      <c r="CEB22" s="1"/>
      <c r="CEC22" s="1"/>
      <c r="CED22" s="1"/>
      <c r="CEE22" s="1"/>
      <c r="CEF22" s="1"/>
      <c r="CEG22" s="1"/>
      <c r="CEH22" s="1"/>
      <c r="CEI22" s="1"/>
      <c r="CEJ22" s="1"/>
      <c r="CEK22" s="1"/>
      <c r="CEL22" s="1"/>
      <c r="CEM22" s="1"/>
      <c r="CEN22" s="1"/>
      <c r="CEO22" s="1"/>
      <c r="CEP22" s="1"/>
      <c r="CEQ22" s="1"/>
      <c r="CER22" s="1"/>
      <c r="CES22" s="1"/>
      <c r="CET22" s="1"/>
      <c r="CEU22" s="1"/>
      <c r="CEV22" s="1"/>
      <c r="CEW22" s="1"/>
      <c r="CEX22" s="1"/>
      <c r="CEY22" s="1"/>
      <c r="CEZ22" s="1"/>
      <c r="CFA22" s="1"/>
      <c r="CFB22" s="1"/>
      <c r="CFC22" s="1"/>
      <c r="CFD22" s="1"/>
      <c r="CFE22" s="1"/>
      <c r="CFF22" s="1"/>
      <c r="CFG22" s="1"/>
      <c r="CFH22" s="1"/>
      <c r="CFI22" s="1"/>
      <c r="CFJ22" s="1"/>
      <c r="CFK22" s="1"/>
      <c r="CFL22" s="1"/>
      <c r="CFM22" s="1"/>
      <c r="CFN22" s="1"/>
      <c r="CFO22" s="1"/>
      <c r="CFP22" s="1"/>
      <c r="CFQ22" s="1"/>
      <c r="CFR22" s="1"/>
      <c r="CFS22" s="1"/>
      <c r="CFT22" s="1"/>
      <c r="CFU22" s="1"/>
      <c r="CFV22" s="1"/>
      <c r="CFW22" s="1"/>
      <c r="CFX22" s="1"/>
      <c r="CFY22" s="1"/>
      <c r="CFZ22" s="1"/>
      <c r="CGA22" s="1"/>
      <c r="CGB22" s="1"/>
      <c r="CGC22" s="1"/>
      <c r="CGD22" s="1"/>
      <c r="CGE22" s="1"/>
      <c r="CGF22" s="1"/>
      <c r="CGG22" s="1"/>
      <c r="CGH22" s="1"/>
      <c r="CGI22" s="1"/>
      <c r="CGJ22" s="1"/>
      <c r="CGK22" s="1"/>
      <c r="CGL22" s="1"/>
      <c r="CGM22" s="1"/>
      <c r="CGN22" s="1"/>
      <c r="CGO22" s="1"/>
      <c r="CGP22" s="1"/>
      <c r="CGQ22" s="1"/>
      <c r="CGR22" s="1"/>
      <c r="CGS22" s="1"/>
      <c r="CGT22" s="1"/>
      <c r="CGU22" s="1"/>
      <c r="CGV22" s="1"/>
      <c r="CGW22" s="1"/>
      <c r="CGX22" s="1"/>
      <c r="CGY22" s="1"/>
      <c r="CGZ22" s="1"/>
      <c r="CHA22" s="1"/>
      <c r="CHB22" s="1"/>
      <c r="CHC22" s="1"/>
      <c r="CHD22" s="1"/>
      <c r="CHE22" s="1"/>
      <c r="CHF22" s="1"/>
      <c r="CHG22" s="1"/>
      <c r="CHH22" s="1"/>
      <c r="CHI22" s="1"/>
      <c r="CHJ22" s="1"/>
      <c r="CHK22" s="1"/>
      <c r="CHL22" s="1"/>
      <c r="CHM22" s="1"/>
      <c r="CHN22" s="1"/>
      <c r="CHO22" s="1"/>
      <c r="CHP22" s="1"/>
      <c r="CHQ22" s="1"/>
      <c r="CHR22" s="1"/>
      <c r="CHS22" s="1"/>
      <c r="CHT22" s="1"/>
      <c r="CHU22" s="1"/>
      <c r="CHV22" s="1"/>
      <c r="CHW22" s="1"/>
      <c r="CHX22" s="1"/>
      <c r="CHY22" s="1"/>
      <c r="CHZ22" s="1"/>
      <c r="CIA22" s="1"/>
      <c r="CIB22" s="1"/>
      <c r="CIC22" s="1"/>
      <c r="CID22" s="1"/>
      <c r="CIE22" s="1"/>
      <c r="CIF22" s="1"/>
      <c r="CIG22" s="1"/>
      <c r="CIH22" s="1"/>
      <c r="CII22" s="1"/>
      <c r="CIJ22" s="1"/>
      <c r="CIK22" s="1"/>
      <c r="CIL22" s="1"/>
      <c r="CIM22" s="1"/>
      <c r="CIN22" s="1"/>
      <c r="CIO22" s="1"/>
      <c r="CIP22" s="1"/>
      <c r="CIQ22" s="1"/>
      <c r="CIR22" s="1"/>
      <c r="CIS22" s="1"/>
      <c r="CIT22" s="1"/>
      <c r="CIU22" s="1"/>
      <c r="CIV22" s="1"/>
      <c r="CIW22" s="1"/>
      <c r="CIX22" s="1"/>
      <c r="CIY22" s="1"/>
      <c r="CIZ22" s="1"/>
      <c r="CJA22" s="1"/>
      <c r="CJB22" s="1"/>
      <c r="CJC22" s="1"/>
      <c r="CJD22" s="1"/>
      <c r="CJE22" s="1"/>
      <c r="CJF22" s="1"/>
      <c r="CJG22" s="1"/>
      <c r="CJH22" s="1"/>
      <c r="CJI22" s="1"/>
      <c r="CJJ22" s="1"/>
      <c r="CJK22" s="1"/>
      <c r="CJL22" s="1"/>
      <c r="CJM22" s="1"/>
      <c r="CJN22" s="1"/>
      <c r="CJO22" s="1"/>
      <c r="CJP22" s="1"/>
      <c r="CJQ22" s="1"/>
      <c r="CJR22" s="1"/>
      <c r="CJS22" s="1"/>
      <c r="CJT22" s="1"/>
      <c r="CJU22" s="1"/>
      <c r="CJV22" s="1"/>
      <c r="CJW22" s="1"/>
      <c r="CJX22" s="1"/>
      <c r="CJY22" s="1"/>
      <c r="CJZ22" s="1"/>
      <c r="CKA22" s="1"/>
      <c r="CKB22" s="1"/>
      <c r="CKC22" s="1"/>
      <c r="CKD22" s="1"/>
      <c r="CKE22" s="1"/>
      <c r="CKF22" s="1"/>
      <c r="CKG22" s="1"/>
      <c r="CKH22" s="1"/>
      <c r="CKI22" s="1"/>
      <c r="CKJ22" s="1"/>
      <c r="CKK22" s="1"/>
    </row>
    <row r="23" spans="1:2325" s="268" customFormat="1" ht="100.5" customHeight="1">
      <c r="A23" s="888"/>
      <c r="B23" s="838"/>
      <c r="C23" s="843"/>
      <c r="D23" s="114" t="s">
        <v>346</v>
      </c>
      <c r="E23" s="405">
        <v>1</v>
      </c>
      <c r="F23" s="406">
        <v>44022</v>
      </c>
      <c r="G23" s="114" t="s">
        <v>345</v>
      </c>
      <c r="H23" s="144" t="s">
        <v>76</v>
      </c>
      <c r="I23" s="113"/>
      <c r="J23" s="58">
        <v>1</v>
      </c>
      <c r="K23" s="113"/>
      <c r="L23" s="114" t="s">
        <v>35</v>
      </c>
      <c r="M23" s="113"/>
      <c r="N23" s="145">
        <v>2245000</v>
      </c>
      <c r="O23" s="145">
        <v>999700</v>
      </c>
      <c r="P23" s="145">
        <v>0</v>
      </c>
      <c r="Q23" s="164">
        <f t="shared" si="0"/>
        <v>3244700</v>
      </c>
      <c r="R23" s="154"/>
      <c r="S23" s="154"/>
      <c r="T23" s="154"/>
      <c r="U23" s="154">
        <v>20000</v>
      </c>
      <c r="V23" s="895"/>
      <c r="W23" s="113">
        <v>9</v>
      </c>
      <c r="X23" s="230"/>
      <c r="Y23" s="113"/>
      <c r="Z23" s="113"/>
      <c r="AA23" s="113">
        <v>1464</v>
      </c>
      <c r="AB23" s="113"/>
      <c r="AC23" s="113"/>
      <c r="AD23" s="113"/>
      <c r="AE23" s="113"/>
      <c r="AF23" s="113"/>
      <c r="AG23" s="155"/>
      <c r="AH23" s="155"/>
      <c r="AI23" s="155"/>
      <c r="AJ23" s="155">
        <v>333000</v>
      </c>
      <c r="AK23" s="115">
        <f t="shared" si="6"/>
        <v>0</v>
      </c>
      <c r="AL23" s="115">
        <f t="shared" si="3"/>
        <v>0</v>
      </c>
      <c r="AM23" s="115">
        <f t="shared" si="4"/>
        <v>0</v>
      </c>
      <c r="AN23" s="115">
        <f t="shared" si="5"/>
        <v>0</v>
      </c>
      <c r="AO23" s="105">
        <f t="shared" si="1"/>
        <v>0</v>
      </c>
      <c r="AP23" s="106">
        <f t="shared" si="2"/>
        <v>-3244700</v>
      </c>
      <c r="AQ23" s="103" t="s">
        <v>344</v>
      </c>
      <c r="AR23" s="11"/>
      <c r="AS23" s="11"/>
      <c r="AT23" s="11"/>
      <c r="AU23" s="11"/>
      <c r="AV23" s="1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V23" s="1"/>
      <c r="OW23" s="1"/>
      <c r="OX23" s="1"/>
      <c r="OY23" s="1"/>
      <c r="OZ23" s="1"/>
      <c r="PA23" s="1"/>
      <c r="PB23" s="1"/>
      <c r="PC23" s="1"/>
      <c r="PD23" s="1"/>
      <c r="PE23" s="1"/>
      <c r="PF23" s="1"/>
      <c r="PG23" s="1"/>
      <c r="PH23" s="1"/>
      <c r="PI23" s="1"/>
      <c r="PJ23" s="1"/>
      <c r="PK23" s="1"/>
      <c r="PL23" s="1"/>
      <c r="PM23" s="1"/>
      <c r="PN23" s="1"/>
      <c r="PO23" s="1"/>
      <c r="PP23" s="1"/>
      <c r="PQ23" s="1"/>
      <c r="PR23" s="1"/>
      <c r="PS23" s="1"/>
      <c r="PT23" s="1"/>
      <c r="PU23" s="1"/>
      <c r="PV23" s="1"/>
      <c r="PW23" s="1"/>
      <c r="PX23" s="1"/>
      <c r="PY23" s="1"/>
      <c r="PZ23" s="1"/>
      <c r="QA23" s="1"/>
      <c r="QB23" s="1"/>
      <c r="QC23" s="1"/>
      <c r="QD23" s="1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/>
      <c r="QT23" s="1"/>
      <c r="QU23" s="1"/>
      <c r="QV23" s="1"/>
      <c r="QW23" s="1"/>
      <c r="QX23" s="1"/>
      <c r="QY23" s="1"/>
      <c r="QZ23" s="1"/>
      <c r="RA23" s="1"/>
      <c r="RB23" s="1"/>
      <c r="RC23" s="1"/>
      <c r="RD23" s="1"/>
      <c r="RE23" s="1"/>
      <c r="RF23" s="1"/>
      <c r="RG23" s="1"/>
      <c r="RH23" s="1"/>
      <c r="RI23" s="1"/>
      <c r="RJ23" s="1"/>
      <c r="RK23" s="1"/>
      <c r="RL23" s="1"/>
      <c r="RM23" s="1"/>
      <c r="RN23" s="1"/>
      <c r="RO23" s="1"/>
      <c r="RP23" s="1"/>
      <c r="RQ23" s="1"/>
      <c r="RR23" s="1"/>
      <c r="RS23" s="1"/>
      <c r="RT23" s="1"/>
      <c r="RU23" s="1"/>
      <c r="RV23" s="1"/>
      <c r="RW23" s="1"/>
      <c r="RX23" s="1"/>
      <c r="RY23" s="1"/>
      <c r="RZ23" s="1"/>
      <c r="SA23" s="1"/>
      <c r="SB23" s="1"/>
      <c r="SC23" s="1"/>
      <c r="SD23" s="1"/>
      <c r="SE23" s="1"/>
      <c r="SF23" s="1"/>
      <c r="SG23" s="1"/>
      <c r="SH23" s="1"/>
      <c r="SI23" s="1"/>
      <c r="SJ23" s="1"/>
      <c r="SK23" s="1"/>
      <c r="SL23" s="1"/>
      <c r="SM23" s="1"/>
      <c r="SN23" s="1"/>
      <c r="SO23" s="1"/>
      <c r="SP23" s="1"/>
      <c r="SQ23" s="1"/>
      <c r="SR23" s="1"/>
      <c r="SS23" s="1"/>
      <c r="ST23" s="1"/>
      <c r="SU23" s="1"/>
      <c r="SV23" s="1"/>
      <c r="SW23" s="1"/>
      <c r="SX23" s="1"/>
      <c r="SY23" s="1"/>
      <c r="SZ23" s="1"/>
      <c r="TA23" s="1"/>
      <c r="TB23" s="1"/>
      <c r="TC23" s="1"/>
      <c r="TD23" s="1"/>
      <c r="TE23" s="1"/>
      <c r="TF23" s="1"/>
      <c r="TG23" s="1"/>
      <c r="TH23" s="1"/>
      <c r="TI23" s="1"/>
      <c r="TJ23" s="1"/>
      <c r="TK23" s="1"/>
      <c r="TL23" s="1"/>
      <c r="TM23" s="1"/>
      <c r="TN23" s="1"/>
      <c r="TO23" s="1"/>
      <c r="TP23" s="1"/>
      <c r="TQ23" s="1"/>
      <c r="TR23" s="1"/>
      <c r="TS23" s="1"/>
      <c r="TT23" s="1"/>
      <c r="TU23" s="1"/>
      <c r="TV23" s="1"/>
      <c r="TW23" s="1"/>
      <c r="TX23" s="1"/>
      <c r="TY23" s="1"/>
      <c r="TZ23" s="1"/>
      <c r="UA23" s="1"/>
      <c r="UB23" s="1"/>
      <c r="UC23" s="1"/>
      <c r="UD23" s="1"/>
      <c r="UE23" s="1"/>
      <c r="UF23" s="1"/>
      <c r="UG23" s="1"/>
      <c r="UH23" s="1"/>
      <c r="UI23" s="1"/>
      <c r="UJ23" s="1"/>
      <c r="UK23" s="1"/>
      <c r="UL23" s="1"/>
      <c r="UM23" s="1"/>
      <c r="UN23" s="1"/>
      <c r="UO23" s="1"/>
      <c r="UP23" s="1"/>
      <c r="UQ23" s="1"/>
      <c r="UR23" s="1"/>
      <c r="US23" s="1"/>
      <c r="UT23" s="1"/>
      <c r="UU23" s="1"/>
      <c r="UV23" s="1"/>
      <c r="UW23" s="1"/>
      <c r="UX23" s="1"/>
      <c r="UY23" s="1"/>
      <c r="UZ23" s="1"/>
      <c r="VA23" s="1"/>
      <c r="VB23" s="1"/>
      <c r="VC23" s="1"/>
      <c r="VD23" s="1"/>
      <c r="VE23" s="1"/>
      <c r="VF23" s="1"/>
      <c r="VG23" s="1"/>
      <c r="VH23" s="1"/>
      <c r="VI23" s="1"/>
      <c r="VJ23" s="1"/>
      <c r="VK23" s="1"/>
      <c r="VL23" s="1"/>
      <c r="VM23" s="1"/>
      <c r="VN23" s="1"/>
      <c r="VO23" s="1"/>
      <c r="VP23" s="1"/>
      <c r="VQ23" s="1"/>
      <c r="VR23" s="1"/>
      <c r="VS23" s="1"/>
      <c r="VT23" s="1"/>
      <c r="VU23" s="1"/>
      <c r="VV23" s="1"/>
      <c r="VW23" s="1"/>
      <c r="VX23" s="1"/>
      <c r="VY23" s="1"/>
      <c r="VZ23" s="1"/>
      <c r="WA23" s="1"/>
      <c r="WB23" s="1"/>
      <c r="WC23" s="1"/>
      <c r="WD23" s="1"/>
      <c r="WE23" s="1"/>
      <c r="WF23" s="1"/>
      <c r="WG23" s="1"/>
      <c r="WH23" s="1"/>
      <c r="WI23" s="1"/>
      <c r="WJ23" s="1"/>
      <c r="WK23" s="1"/>
      <c r="WL23" s="1"/>
      <c r="WM23" s="1"/>
      <c r="WN23" s="1"/>
      <c r="WO23" s="1"/>
      <c r="WP23" s="1"/>
      <c r="WQ23" s="1"/>
      <c r="WR23" s="1"/>
      <c r="WS23" s="1"/>
      <c r="WT23" s="1"/>
      <c r="WU23" s="1"/>
      <c r="WV23" s="1"/>
      <c r="WW23" s="1"/>
      <c r="WX23" s="1"/>
      <c r="WY23" s="1"/>
      <c r="WZ23" s="1"/>
      <c r="XA23" s="1"/>
      <c r="XB23" s="1"/>
      <c r="XC23" s="1"/>
      <c r="XD23" s="1"/>
      <c r="XE23" s="1"/>
      <c r="XF23" s="1"/>
      <c r="XG23" s="1"/>
      <c r="XH23" s="1"/>
      <c r="XI23" s="1"/>
      <c r="XJ23" s="1"/>
      <c r="XK23" s="1"/>
      <c r="XL23" s="1"/>
      <c r="XM23" s="1"/>
      <c r="XN23" s="1"/>
      <c r="XO23" s="1"/>
      <c r="XP23" s="1"/>
      <c r="XQ23" s="1"/>
      <c r="XR23" s="1"/>
      <c r="XS23" s="1"/>
      <c r="XT23" s="1"/>
      <c r="XU23" s="1"/>
      <c r="XV23" s="1"/>
      <c r="XW23" s="1"/>
      <c r="XX23" s="1"/>
      <c r="XY23" s="1"/>
      <c r="XZ23" s="1"/>
      <c r="YA23" s="1"/>
      <c r="YB23" s="1"/>
      <c r="YC23" s="1"/>
      <c r="YD23" s="1"/>
      <c r="YE23" s="1"/>
      <c r="YF23" s="1"/>
      <c r="YG23" s="1"/>
      <c r="YH23" s="1"/>
      <c r="YI23" s="1"/>
      <c r="YJ23" s="1"/>
      <c r="YK23" s="1"/>
      <c r="YL23" s="1"/>
      <c r="YM23" s="1"/>
      <c r="YN23" s="1"/>
      <c r="YO23" s="1"/>
      <c r="YP23" s="1"/>
      <c r="YQ23" s="1"/>
      <c r="YR23" s="1"/>
      <c r="YS23" s="1"/>
      <c r="YT23" s="1"/>
      <c r="YU23" s="1"/>
      <c r="YV23" s="1"/>
      <c r="YW23" s="1"/>
      <c r="YX23" s="1"/>
      <c r="YY23" s="1"/>
      <c r="YZ23" s="1"/>
      <c r="ZA23" s="1"/>
      <c r="ZB23" s="1"/>
      <c r="ZC23" s="1"/>
      <c r="ZD23" s="1"/>
      <c r="ZE23" s="1"/>
      <c r="ZF23" s="1"/>
      <c r="ZG23" s="1"/>
      <c r="ZH23" s="1"/>
      <c r="ZI23" s="1"/>
      <c r="ZJ23" s="1"/>
      <c r="ZK23" s="1"/>
      <c r="ZL23" s="1"/>
      <c r="ZM23" s="1"/>
      <c r="ZN23" s="1"/>
      <c r="ZO23" s="1"/>
      <c r="ZP23" s="1"/>
      <c r="ZQ23" s="1"/>
      <c r="ZR23" s="1"/>
      <c r="ZS23" s="1"/>
      <c r="ZT23" s="1"/>
      <c r="ZU23" s="1"/>
      <c r="ZV23" s="1"/>
      <c r="ZW23" s="1"/>
      <c r="ZX23" s="1"/>
      <c r="ZY23" s="1"/>
      <c r="ZZ23" s="1"/>
      <c r="AAA23" s="1"/>
      <c r="AAB23" s="1"/>
      <c r="AAC23" s="1"/>
      <c r="AAD23" s="1"/>
      <c r="AAE23" s="1"/>
      <c r="AAF23" s="1"/>
      <c r="AAG23" s="1"/>
      <c r="AAH23" s="1"/>
      <c r="AAI23" s="1"/>
      <c r="AAJ23" s="1"/>
      <c r="AAK23" s="1"/>
      <c r="AAL23" s="1"/>
      <c r="AAM23" s="1"/>
      <c r="AAN23" s="1"/>
      <c r="AAO23" s="1"/>
      <c r="AAP23" s="1"/>
      <c r="AAQ23" s="1"/>
      <c r="AAR23" s="1"/>
      <c r="AAS23" s="1"/>
      <c r="AAT23" s="1"/>
      <c r="AAU23" s="1"/>
      <c r="AAV23" s="1"/>
      <c r="AAW23" s="1"/>
      <c r="AAX23" s="1"/>
      <c r="AAY23" s="1"/>
      <c r="AAZ23" s="1"/>
      <c r="ABA23" s="1"/>
      <c r="ABB23" s="1"/>
      <c r="ABC23" s="1"/>
      <c r="ABD23" s="1"/>
      <c r="ABE23" s="1"/>
      <c r="ABF23" s="1"/>
      <c r="ABG23" s="1"/>
      <c r="ABH23" s="1"/>
      <c r="ABI23" s="1"/>
      <c r="ABJ23" s="1"/>
      <c r="ABK23" s="1"/>
      <c r="ABL23" s="1"/>
      <c r="ABM23" s="1"/>
      <c r="ABN23" s="1"/>
      <c r="ABO23" s="1"/>
      <c r="ABP23" s="1"/>
      <c r="ABQ23" s="1"/>
      <c r="ABR23" s="1"/>
      <c r="ABS23" s="1"/>
      <c r="ABT23" s="1"/>
      <c r="ABU23" s="1"/>
      <c r="ABV23" s="1"/>
      <c r="ABW23" s="1"/>
      <c r="ABX23" s="1"/>
      <c r="ABY23" s="1"/>
      <c r="ABZ23" s="1"/>
      <c r="ACA23" s="1"/>
      <c r="ACB23" s="1"/>
      <c r="ACC23" s="1"/>
      <c r="ACD23" s="1"/>
      <c r="ACE23" s="1"/>
      <c r="ACF23" s="1"/>
      <c r="ACG23" s="1"/>
      <c r="ACH23" s="1"/>
      <c r="ACI23" s="1"/>
      <c r="ACJ23" s="1"/>
      <c r="ACK23" s="1"/>
      <c r="ACL23" s="1"/>
      <c r="ACM23" s="1"/>
      <c r="ACN23" s="1"/>
      <c r="ACO23" s="1"/>
      <c r="ACP23" s="1"/>
      <c r="ACQ23" s="1"/>
      <c r="ACR23" s="1"/>
      <c r="ACS23" s="1"/>
      <c r="ACT23" s="1"/>
      <c r="ACU23" s="1"/>
      <c r="ACV23" s="1"/>
      <c r="ACW23" s="1"/>
      <c r="ACX23" s="1"/>
      <c r="ACY23" s="1"/>
      <c r="ACZ23" s="1"/>
      <c r="ADA23" s="1"/>
      <c r="ADB23" s="1"/>
      <c r="ADC23" s="1"/>
      <c r="ADD23" s="1"/>
      <c r="ADE23" s="1"/>
      <c r="ADF23" s="1"/>
      <c r="ADG23" s="1"/>
      <c r="ADH23" s="1"/>
      <c r="ADI23" s="1"/>
      <c r="ADJ23" s="1"/>
      <c r="ADK23" s="1"/>
      <c r="ADL23" s="1"/>
      <c r="ADM23" s="1"/>
      <c r="ADN23" s="1"/>
      <c r="ADO23" s="1"/>
      <c r="ADP23" s="1"/>
      <c r="ADQ23" s="1"/>
      <c r="ADR23" s="1"/>
      <c r="ADS23" s="1"/>
      <c r="ADT23" s="1"/>
      <c r="ADU23" s="1"/>
      <c r="ADV23" s="1"/>
      <c r="ADW23" s="1"/>
      <c r="ADX23" s="1"/>
      <c r="ADY23" s="1"/>
      <c r="ADZ23" s="1"/>
      <c r="AEA23" s="1"/>
      <c r="AEB23" s="1"/>
      <c r="AEC23" s="1"/>
      <c r="AED23" s="1"/>
      <c r="AEE23" s="1"/>
      <c r="AEF23" s="1"/>
      <c r="AEG23" s="1"/>
      <c r="AEH23" s="1"/>
      <c r="AEI23" s="1"/>
      <c r="AEJ23" s="1"/>
      <c r="AEK23" s="1"/>
      <c r="AEL23" s="1"/>
      <c r="AEM23" s="1"/>
      <c r="AEN23" s="1"/>
      <c r="AEO23" s="1"/>
      <c r="AEP23" s="1"/>
      <c r="AEQ23" s="1"/>
      <c r="AER23" s="1"/>
      <c r="AES23" s="1"/>
      <c r="AET23" s="1"/>
      <c r="AEU23" s="1"/>
      <c r="AEV23" s="1"/>
      <c r="AEW23" s="1"/>
      <c r="AEX23" s="1"/>
      <c r="AEY23" s="1"/>
      <c r="AEZ23" s="1"/>
      <c r="AFA23" s="1"/>
      <c r="AFB23" s="1"/>
      <c r="AFC23" s="1"/>
      <c r="AFD23" s="1"/>
      <c r="AFE23" s="1"/>
      <c r="AFF23" s="1"/>
      <c r="AFG23" s="1"/>
      <c r="AFH23" s="1"/>
      <c r="AFI23" s="1"/>
      <c r="AFJ23" s="1"/>
      <c r="AFK23" s="1"/>
      <c r="AFL23" s="1"/>
      <c r="AFM23" s="1"/>
      <c r="AFN23" s="1"/>
      <c r="AFO23" s="1"/>
      <c r="AFP23" s="1"/>
      <c r="AFQ23" s="1"/>
      <c r="AFR23" s="1"/>
      <c r="AFS23" s="1"/>
      <c r="AFT23" s="1"/>
      <c r="AFU23" s="1"/>
      <c r="AFV23" s="1"/>
      <c r="AFW23" s="1"/>
      <c r="AFX23" s="1"/>
      <c r="AFY23" s="1"/>
      <c r="AFZ23" s="1"/>
      <c r="AGA23" s="1"/>
      <c r="AGB23" s="1"/>
      <c r="AGC23" s="1"/>
      <c r="AGD23" s="1"/>
      <c r="AGE23" s="1"/>
      <c r="AGF23" s="1"/>
      <c r="AGG23" s="1"/>
      <c r="AGH23" s="1"/>
      <c r="AGI23" s="1"/>
      <c r="AGJ23" s="1"/>
      <c r="AGK23" s="1"/>
      <c r="AGL23" s="1"/>
      <c r="AGM23" s="1"/>
      <c r="AGN23" s="1"/>
      <c r="AGO23" s="1"/>
      <c r="AGP23" s="1"/>
      <c r="AGQ23" s="1"/>
      <c r="AGR23" s="1"/>
      <c r="AGS23" s="1"/>
      <c r="AGT23" s="1"/>
      <c r="AGU23" s="1"/>
      <c r="AGV23" s="1"/>
      <c r="AGW23" s="1"/>
      <c r="AGX23" s="1"/>
      <c r="AGY23" s="1"/>
      <c r="AGZ23" s="1"/>
      <c r="AHA23" s="1"/>
      <c r="AHB23" s="1"/>
      <c r="AHC23" s="1"/>
      <c r="AHD23" s="1"/>
      <c r="AHE23" s="1"/>
      <c r="AHF23" s="1"/>
      <c r="AHG23" s="1"/>
      <c r="AHH23" s="1"/>
      <c r="AHI23" s="1"/>
      <c r="AHJ23" s="1"/>
      <c r="AHK23" s="1"/>
      <c r="AHL23" s="1"/>
      <c r="AHM23" s="1"/>
      <c r="AHN23" s="1"/>
      <c r="AHO23" s="1"/>
      <c r="AHP23" s="1"/>
      <c r="AHQ23" s="1"/>
      <c r="AHR23" s="1"/>
      <c r="AHS23" s="1"/>
      <c r="AHT23" s="1"/>
      <c r="AHU23" s="1"/>
      <c r="AHV23" s="1"/>
      <c r="AHW23" s="1"/>
      <c r="AHX23" s="1"/>
      <c r="AHY23" s="1"/>
      <c r="AHZ23" s="1"/>
      <c r="AIA23" s="1"/>
      <c r="AIB23" s="1"/>
      <c r="AIC23" s="1"/>
      <c r="AID23" s="1"/>
      <c r="AIE23" s="1"/>
      <c r="AIF23" s="1"/>
      <c r="AIG23" s="1"/>
      <c r="AIH23" s="1"/>
      <c r="AII23" s="1"/>
      <c r="AIJ23" s="1"/>
      <c r="AIK23" s="1"/>
      <c r="AIL23" s="1"/>
      <c r="AIM23" s="1"/>
      <c r="AIN23" s="1"/>
      <c r="AIO23" s="1"/>
      <c r="AIP23" s="1"/>
      <c r="AIQ23" s="1"/>
      <c r="AIR23" s="1"/>
      <c r="AIS23" s="1"/>
      <c r="AIT23" s="1"/>
      <c r="AIU23" s="1"/>
      <c r="AIV23" s="1"/>
      <c r="AIW23" s="1"/>
      <c r="AIX23" s="1"/>
      <c r="AIY23" s="1"/>
      <c r="AIZ23" s="1"/>
      <c r="AJA23" s="1"/>
      <c r="AJB23" s="1"/>
      <c r="AJC23" s="1"/>
      <c r="AJD23" s="1"/>
      <c r="AJE23" s="1"/>
      <c r="AJF23" s="1"/>
      <c r="AJG23" s="1"/>
      <c r="AJH23" s="1"/>
      <c r="AJI23" s="1"/>
      <c r="AJJ23" s="1"/>
      <c r="AJK23" s="1"/>
      <c r="AJL23" s="1"/>
      <c r="AJM23" s="1"/>
      <c r="AJN23" s="1"/>
      <c r="AJO23" s="1"/>
      <c r="AJP23" s="1"/>
      <c r="AJQ23" s="1"/>
      <c r="AJR23" s="1"/>
      <c r="AJS23" s="1"/>
      <c r="AJT23" s="1"/>
      <c r="AJU23" s="1"/>
      <c r="AJV23" s="1"/>
      <c r="AJW23" s="1"/>
      <c r="AJX23" s="1"/>
      <c r="AJY23" s="1"/>
      <c r="AJZ23" s="1"/>
      <c r="AKA23" s="1"/>
      <c r="AKB23" s="1"/>
      <c r="AKC23" s="1"/>
      <c r="AKD23" s="1"/>
      <c r="AKE23" s="1"/>
      <c r="AKF23" s="1"/>
      <c r="AKG23" s="1"/>
      <c r="AKH23" s="1"/>
      <c r="AKI23" s="1"/>
      <c r="AKJ23" s="1"/>
      <c r="AKK23" s="1"/>
      <c r="AKL23" s="1"/>
      <c r="AKM23" s="1"/>
      <c r="AKN23" s="1"/>
      <c r="AKO23" s="1"/>
      <c r="AKP23" s="1"/>
      <c r="AKQ23" s="1"/>
      <c r="AKR23" s="1"/>
      <c r="AKS23" s="1"/>
      <c r="AKT23" s="1"/>
      <c r="AKU23" s="1"/>
      <c r="AKV23" s="1"/>
      <c r="AKW23" s="1"/>
      <c r="AKX23" s="1"/>
      <c r="AKY23" s="1"/>
      <c r="AKZ23" s="1"/>
      <c r="ALA23" s="1"/>
      <c r="ALB23" s="1"/>
      <c r="ALC23" s="1"/>
      <c r="ALD23" s="1"/>
      <c r="ALE23" s="1"/>
      <c r="ALF23" s="1"/>
      <c r="ALG23" s="1"/>
      <c r="ALH23" s="1"/>
      <c r="ALI23" s="1"/>
      <c r="ALJ23" s="1"/>
      <c r="ALK23" s="1"/>
      <c r="ALL23" s="1"/>
      <c r="ALM23" s="1"/>
      <c r="ALN23" s="1"/>
      <c r="ALO23" s="1"/>
      <c r="ALP23" s="1"/>
      <c r="ALQ23" s="1"/>
      <c r="ALR23" s="1"/>
      <c r="ALS23" s="1"/>
      <c r="ALT23" s="1"/>
      <c r="ALU23" s="1"/>
      <c r="ALV23" s="1"/>
      <c r="ALW23" s="1"/>
      <c r="ALX23" s="1"/>
      <c r="ALY23" s="1"/>
      <c r="ALZ23" s="1"/>
      <c r="AMA23" s="1"/>
      <c r="AMB23" s="1"/>
      <c r="AMC23" s="1"/>
      <c r="AMD23" s="1"/>
      <c r="AME23" s="1"/>
      <c r="AMF23" s="1"/>
      <c r="AMG23" s="1"/>
      <c r="AMH23" s="1"/>
      <c r="AMI23" s="1"/>
      <c r="AMJ23" s="1"/>
      <c r="AMK23" s="1"/>
      <c r="AML23" s="1"/>
      <c r="AMM23" s="1"/>
      <c r="AMN23" s="1"/>
      <c r="AMO23" s="1"/>
      <c r="AMP23" s="1"/>
      <c r="AMQ23" s="1"/>
      <c r="AMR23" s="1"/>
      <c r="AMS23" s="1"/>
      <c r="AMT23" s="1"/>
      <c r="AMU23" s="1"/>
      <c r="AMV23" s="1"/>
      <c r="AMW23" s="1"/>
      <c r="AMX23" s="1"/>
      <c r="AMY23" s="1"/>
      <c r="AMZ23" s="1"/>
      <c r="ANA23" s="1"/>
      <c r="ANB23" s="1"/>
      <c r="ANC23" s="1"/>
      <c r="AND23" s="1"/>
      <c r="ANE23" s="1"/>
      <c r="ANF23" s="1"/>
      <c r="ANG23" s="1"/>
      <c r="ANH23" s="1"/>
      <c r="ANI23" s="1"/>
      <c r="ANJ23" s="1"/>
      <c r="ANK23" s="1"/>
      <c r="ANL23" s="1"/>
      <c r="ANM23" s="1"/>
      <c r="ANN23" s="1"/>
      <c r="ANO23" s="1"/>
      <c r="ANP23" s="1"/>
      <c r="ANQ23" s="1"/>
      <c r="ANR23" s="1"/>
      <c r="ANS23" s="1"/>
      <c r="ANT23" s="1"/>
      <c r="ANU23" s="1"/>
      <c r="ANV23" s="1"/>
      <c r="ANW23" s="1"/>
      <c r="ANX23" s="1"/>
      <c r="ANY23" s="1"/>
      <c r="ANZ23" s="1"/>
      <c r="AOA23" s="1"/>
      <c r="AOB23" s="1"/>
      <c r="AOC23" s="1"/>
      <c r="AOD23" s="1"/>
      <c r="AOE23" s="1"/>
      <c r="AOF23" s="1"/>
      <c r="AOG23" s="1"/>
      <c r="AOH23" s="1"/>
      <c r="AOI23" s="1"/>
      <c r="AOJ23" s="1"/>
      <c r="AOK23" s="1"/>
      <c r="AOL23" s="1"/>
      <c r="AOM23" s="1"/>
      <c r="AON23" s="1"/>
      <c r="AOO23" s="1"/>
      <c r="AOP23" s="1"/>
      <c r="AOQ23" s="1"/>
      <c r="AOR23" s="1"/>
      <c r="AOS23" s="1"/>
      <c r="AOT23" s="1"/>
      <c r="AOU23" s="1"/>
      <c r="AOV23" s="1"/>
      <c r="AOW23" s="1"/>
      <c r="AOX23" s="1"/>
      <c r="AOY23" s="1"/>
      <c r="AOZ23" s="1"/>
      <c r="APA23" s="1"/>
      <c r="APB23" s="1"/>
      <c r="APC23" s="1"/>
      <c r="APD23" s="1"/>
      <c r="APE23" s="1"/>
      <c r="APF23" s="1"/>
      <c r="APG23" s="1"/>
      <c r="APH23" s="1"/>
      <c r="API23" s="1"/>
      <c r="APJ23" s="1"/>
      <c r="APK23" s="1"/>
      <c r="APL23" s="1"/>
      <c r="APM23" s="1"/>
      <c r="APN23" s="1"/>
      <c r="APO23" s="1"/>
      <c r="APP23" s="1"/>
      <c r="APQ23" s="1"/>
      <c r="APR23" s="1"/>
      <c r="APS23" s="1"/>
      <c r="APT23" s="1"/>
      <c r="APU23" s="1"/>
      <c r="APV23" s="1"/>
      <c r="APW23" s="1"/>
      <c r="APX23" s="1"/>
      <c r="APY23" s="1"/>
      <c r="APZ23" s="1"/>
      <c r="AQA23" s="1"/>
      <c r="AQB23" s="1"/>
      <c r="AQC23" s="1"/>
      <c r="AQD23" s="1"/>
      <c r="AQE23" s="1"/>
      <c r="AQF23" s="1"/>
      <c r="AQG23" s="1"/>
      <c r="AQH23" s="1"/>
      <c r="AQI23" s="1"/>
      <c r="AQJ23" s="1"/>
      <c r="AQK23" s="1"/>
      <c r="AQL23" s="1"/>
      <c r="AQM23" s="1"/>
      <c r="AQN23" s="1"/>
      <c r="AQO23" s="1"/>
      <c r="AQP23" s="1"/>
      <c r="AQQ23" s="1"/>
      <c r="AQR23" s="1"/>
      <c r="AQS23" s="1"/>
      <c r="AQT23" s="1"/>
      <c r="AQU23" s="1"/>
      <c r="AQV23" s="1"/>
      <c r="AQW23" s="1"/>
      <c r="AQX23" s="1"/>
      <c r="AQY23" s="1"/>
      <c r="AQZ23" s="1"/>
      <c r="ARA23" s="1"/>
      <c r="ARB23" s="1"/>
      <c r="ARC23" s="1"/>
      <c r="ARD23" s="1"/>
      <c r="ARE23" s="1"/>
      <c r="ARF23" s="1"/>
      <c r="ARG23" s="1"/>
      <c r="ARH23" s="1"/>
      <c r="ARI23" s="1"/>
      <c r="ARJ23" s="1"/>
      <c r="ARK23" s="1"/>
      <c r="ARL23" s="1"/>
      <c r="ARM23" s="1"/>
      <c r="ARN23" s="1"/>
      <c r="ARO23" s="1"/>
      <c r="ARP23" s="1"/>
      <c r="ARQ23" s="1"/>
      <c r="ARR23" s="1"/>
      <c r="ARS23" s="1"/>
      <c r="ART23" s="1"/>
      <c r="ARU23" s="1"/>
      <c r="ARV23" s="1"/>
      <c r="ARW23" s="1"/>
      <c r="ARX23" s="1"/>
      <c r="ARY23" s="1"/>
      <c r="ARZ23" s="1"/>
      <c r="ASA23" s="1"/>
      <c r="ASB23" s="1"/>
      <c r="ASC23" s="1"/>
      <c r="ASD23" s="1"/>
      <c r="ASE23" s="1"/>
      <c r="ASF23" s="1"/>
      <c r="ASG23" s="1"/>
      <c r="ASH23" s="1"/>
      <c r="ASI23" s="1"/>
      <c r="ASJ23" s="1"/>
      <c r="ASK23" s="1"/>
      <c r="ASL23" s="1"/>
      <c r="ASM23" s="1"/>
      <c r="ASN23" s="1"/>
      <c r="ASO23" s="1"/>
      <c r="ASP23" s="1"/>
      <c r="ASQ23" s="1"/>
      <c r="ASR23" s="1"/>
      <c r="ASS23" s="1"/>
      <c r="AST23" s="1"/>
      <c r="ASU23" s="1"/>
      <c r="ASV23" s="1"/>
      <c r="ASW23" s="1"/>
      <c r="ASX23" s="1"/>
      <c r="ASY23" s="1"/>
      <c r="ASZ23" s="1"/>
      <c r="ATA23" s="1"/>
      <c r="ATB23" s="1"/>
      <c r="ATC23" s="1"/>
      <c r="ATD23" s="1"/>
      <c r="ATE23" s="1"/>
      <c r="ATF23" s="1"/>
      <c r="ATG23" s="1"/>
      <c r="ATH23" s="1"/>
      <c r="ATI23" s="1"/>
      <c r="ATJ23" s="1"/>
      <c r="ATK23" s="1"/>
      <c r="ATL23" s="1"/>
      <c r="ATM23" s="1"/>
      <c r="ATN23" s="1"/>
      <c r="ATO23" s="1"/>
      <c r="ATP23" s="1"/>
      <c r="ATQ23" s="1"/>
      <c r="ATR23" s="1"/>
      <c r="ATS23" s="1"/>
      <c r="ATT23" s="1"/>
      <c r="ATU23" s="1"/>
      <c r="ATV23" s="1"/>
      <c r="ATW23" s="1"/>
      <c r="ATX23" s="1"/>
      <c r="ATY23" s="1"/>
      <c r="ATZ23" s="1"/>
      <c r="AUA23" s="1"/>
      <c r="AUB23" s="1"/>
      <c r="AUC23" s="1"/>
      <c r="AUD23" s="1"/>
      <c r="AUE23" s="1"/>
      <c r="AUF23" s="1"/>
      <c r="AUG23" s="1"/>
      <c r="AUH23" s="1"/>
      <c r="AUI23" s="1"/>
      <c r="AUJ23" s="1"/>
      <c r="AUK23" s="1"/>
      <c r="AUL23" s="1"/>
      <c r="AUM23" s="1"/>
      <c r="AUN23" s="1"/>
      <c r="AUO23" s="1"/>
      <c r="AUP23" s="1"/>
      <c r="AUQ23" s="1"/>
      <c r="AUR23" s="1"/>
      <c r="AUS23" s="1"/>
      <c r="AUT23" s="1"/>
      <c r="AUU23" s="1"/>
      <c r="AUV23" s="1"/>
      <c r="AUW23" s="1"/>
      <c r="AUX23" s="1"/>
      <c r="AUY23" s="1"/>
      <c r="AUZ23" s="1"/>
      <c r="AVA23" s="1"/>
      <c r="AVB23" s="1"/>
      <c r="AVC23" s="1"/>
      <c r="AVD23" s="1"/>
      <c r="AVE23" s="1"/>
      <c r="AVF23" s="1"/>
      <c r="AVG23" s="1"/>
      <c r="AVH23" s="1"/>
      <c r="AVI23" s="1"/>
      <c r="AVJ23" s="1"/>
      <c r="AVK23" s="1"/>
      <c r="AVL23" s="1"/>
      <c r="AVM23" s="1"/>
      <c r="AVN23" s="1"/>
      <c r="AVO23" s="1"/>
      <c r="AVP23" s="1"/>
      <c r="AVQ23" s="1"/>
      <c r="AVR23" s="1"/>
      <c r="AVS23" s="1"/>
      <c r="AVT23" s="1"/>
      <c r="AVU23" s="1"/>
      <c r="AVV23" s="1"/>
      <c r="AVW23" s="1"/>
      <c r="AVX23" s="1"/>
      <c r="AVY23" s="1"/>
      <c r="AVZ23" s="1"/>
      <c r="AWA23" s="1"/>
      <c r="AWB23" s="1"/>
      <c r="AWC23" s="1"/>
      <c r="AWD23" s="1"/>
      <c r="AWE23" s="1"/>
      <c r="AWF23" s="1"/>
      <c r="AWG23" s="1"/>
      <c r="AWH23" s="1"/>
      <c r="AWI23" s="1"/>
      <c r="AWJ23" s="1"/>
      <c r="AWK23" s="1"/>
      <c r="AWL23" s="1"/>
      <c r="AWM23" s="1"/>
      <c r="AWN23" s="1"/>
      <c r="AWO23" s="1"/>
      <c r="AWP23" s="1"/>
      <c r="AWQ23" s="1"/>
      <c r="AWR23" s="1"/>
      <c r="AWS23" s="1"/>
      <c r="AWT23" s="1"/>
      <c r="AWU23" s="1"/>
      <c r="AWV23" s="1"/>
      <c r="AWW23" s="1"/>
      <c r="AWX23" s="1"/>
      <c r="AWY23" s="1"/>
      <c r="AWZ23" s="1"/>
      <c r="AXA23" s="1"/>
      <c r="AXB23" s="1"/>
      <c r="AXC23" s="1"/>
      <c r="AXD23" s="1"/>
      <c r="AXE23" s="1"/>
      <c r="AXF23" s="1"/>
      <c r="AXG23" s="1"/>
      <c r="AXH23" s="1"/>
      <c r="AXI23" s="1"/>
      <c r="AXJ23" s="1"/>
      <c r="AXK23" s="1"/>
      <c r="AXL23" s="1"/>
      <c r="AXM23" s="1"/>
      <c r="AXN23" s="1"/>
      <c r="AXO23" s="1"/>
      <c r="AXP23" s="1"/>
      <c r="AXQ23" s="1"/>
      <c r="AXR23" s="1"/>
      <c r="AXS23" s="1"/>
      <c r="AXT23" s="1"/>
      <c r="AXU23" s="1"/>
      <c r="AXV23" s="1"/>
      <c r="AXW23" s="1"/>
      <c r="AXX23" s="1"/>
      <c r="AXY23" s="1"/>
      <c r="AXZ23" s="1"/>
      <c r="AYA23" s="1"/>
      <c r="AYB23" s="1"/>
      <c r="AYC23" s="1"/>
      <c r="AYD23" s="1"/>
      <c r="AYE23" s="1"/>
      <c r="AYF23" s="1"/>
      <c r="AYG23" s="1"/>
      <c r="AYH23" s="1"/>
      <c r="AYI23" s="1"/>
      <c r="AYJ23" s="1"/>
      <c r="AYK23" s="1"/>
      <c r="AYL23" s="1"/>
      <c r="AYM23" s="1"/>
      <c r="AYN23" s="1"/>
      <c r="AYO23" s="1"/>
      <c r="AYP23" s="1"/>
      <c r="AYQ23" s="1"/>
      <c r="AYR23" s="1"/>
      <c r="AYS23" s="1"/>
      <c r="AYT23" s="1"/>
      <c r="AYU23" s="1"/>
      <c r="AYV23" s="1"/>
      <c r="AYW23" s="1"/>
      <c r="AYX23" s="1"/>
      <c r="AYY23" s="1"/>
      <c r="AYZ23" s="1"/>
      <c r="AZA23" s="1"/>
      <c r="AZB23" s="1"/>
      <c r="AZC23" s="1"/>
      <c r="AZD23" s="1"/>
      <c r="AZE23" s="1"/>
      <c r="AZF23" s="1"/>
      <c r="AZG23" s="1"/>
      <c r="AZH23" s="1"/>
      <c r="AZI23" s="1"/>
      <c r="AZJ23" s="1"/>
      <c r="AZK23" s="1"/>
      <c r="AZL23" s="1"/>
      <c r="AZM23" s="1"/>
      <c r="AZN23" s="1"/>
      <c r="AZO23" s="1"/>
      <c r="AZP23" s="1"/>
      <c r="AZQ23" s="1"/>
      <c r="AZR23" s="1"/>
      <c r="AZS23" s="1"/>
      <c r="AZT23" s="1"/>
      <c r="AZU23" s="1"/>
      <c r="AZV23" s="1"/>
      <c r="AZW23" s="1"/>
      <c r="AZX23" s="1"/>
      <c r="AZY23" s="1"/>
      <c r="AZZ23" s="1"/>
      <c r="BAA23" s="1"/>
      <c r="BAB23" s="1"/>
      <c r="BAC23" s="1"/>
      <c r="BAD23" s="1"/>
      <c r="BAE23" s="1"/>
      <c r="BAF23" s="1"/>
      <c r="BAG23" s="1"/>
      <c r="BAH23" s="1"/>
      <c r="BAI23" s="1"/>
      <c r="BAJ23" s="1"/>
      <c r="BAK23" s="1"/>
      <c r="BAL23" s="1"/>
      <c r="BAM23" s="1"/>
      <c r="BAN23" s="1"/>
      <c r="BAO23" s="1"/>
      <c r="BAP23" s="1"/>
      <c r="BAQ23" s="1"/>
      <c r="BAR23" s="1"/>
      <c r="BAS23" s="1"/>
      <c r="BAT23" s="1"/>
      <c r="BAU23" s="1"/>
      <c r="BAV23" s="1"/>
      <c r="BAW23" s="1"/>
      <c r="BAX23" s="1"/>
      <c r="BAY23" s="1"/>
      <c r="BAZ23" s="1"/>
      <c r="BBA23" s="1"/>
      <c r="BBB23" s="1"/>
      <c r="BBC23" s="1"/>
      <c r="BBD23" s="1"/>
      <c r="BBE23" s="1"/>
      <c r="BBF23" s="1"/>
      <c r="BBG23" s="1"/>
      <c r="BBH23" s="1"/>
      <c r="BBI23" s="1"/>
      <c r="BBJ23" s="1"/>
      <c r="BBK23" s="1"/>
      <c r="BBL23" s="1"/>
      <c r="BBM23" s="1"/>
      <c r="BBN23" s="1"/>
      <c r="BBO23" s="1"/>
      <c r="BBP23" s="1"/>
      <c r="BBQ23" s="1"/>
      <c r="BBR23" s="1"/>
      <c r="BBS23" s="1"/>
      <c r="BBT23" s="1"/>
      <c r="BBU23" s="1"/>
      <c r="BBV23" s="1"/>
      <c r="BBW23" s="1"/>
      <c r="BBX23" s="1"/>
      <c r="BBY23" s="1"/>
      <c r="BBZ23" s="1"/>
      <c r="BCA23" s="1"/>
      <c r="BCB23" s="1"/>
      <c r="BCC23" s="1"/>
      <c r="BCD23" s="1"/>
      <c r="BCE23" s="1"/>
      <c r="BCF23" s="1"/>
      <c r="BCG23" s="1"/>
      <c r="BCH23" s="1"/>
      <c r="BCI23" s="1"/>
      <c r="BCJ23" s="1"/>
      <c r="BCK23" s="1"/>
      <c r="BCL23" s="1"/>
      <c r="BCM23" s="1"/>
      <c r="BCN23" s="1"/>
      <c r="BCO23" s="1"/>
      <c r="BCP23" s="1"/>
      <c r="BCQ23" s="1"/>
      <c r="BCR23" s="1"/>
      <c r="BCS23" s="1"/>
      <c r="BCT23" s="1"/>
      <c r="BCU23" s="1"/>
      <c r="BCV23" s="1"/>
      <c r="BCW23" s="1"/>
      <c r="BCX23" s="1"/>
      <c r="BCY23" s="1"/>
      <c r="BCZ23" s="1"/>
      <c r="BDA23" s="1"/>
      <c r="BDB23" s="1"/>
      <c r="BDC23" s="1"/>
      <c r="BDD23" s="1"/>
      <c r="BDE23" s="1"/>
      <c r="BDF23" s="1"/>
      <c r="BDG23" s="1"/>
      <c r="BDH23" s="1"/>
      <c r="BDI23" s="1"/>
      <c r="BDJ23" s="1"/>
      <c r="BDK23" s="1"/>
      <c r="BDL23" s="1"/>
      <c r="BDM23" s="1"/>
      <c r="BDN23" s="1"/>
      <c r="BDO23" s="1"/>
      <c r="BDP23" s="1"/>
      <c r="BDQ23" s="1"/>
      <c r="BDR23" s="1"/>
      <c r="BDS23" s="1"/>
      <c r="BDT23" s="1"/>
      <c r="BDU23" s="1"/>
      <c r="BDV23" s="1"/>
      <c r="BDW23" s="1"/>
      <c r="BDX23" s="1"/>
      <c r="BDY23" s="1"/>
      <c r="BDZ23" s="1"/>
      <c r="BEA23" s="1"/>
      <c r="BEB23" s="1"/>
      <c r="BEC23" s="1"/>
      <c r="BED23" s="1"/>
      <c r="BEE23" s="1"/>
      <c r="BEF23" s="1"/>
      <c r="BEG23" s="1"/>
      <c r="BEH23" s="1"/>
      <c r="BEI23" s="1"/>
      <c r="BEJ23" s="1"/>
      <c r="BEK23" s="1"/>
      <c r="BEL23" s="1"/>
      <c r="BEM23" s="1"/>
      <c r="BEN23" s="1"/>
      <c r="BEO23" s="1"/>
      <c r="BEP23" s="1"/>
      <c r="BEQ23" s="1"/>
      <c r="BER23" s="1"/>
      <c r="BES23" s="1"/>
      <c r="BET23" s="1"/>
      <c r="BEU23" s="1"/>
      <c r="BEV23" s="1"/>
      <c r="BEW23" s="1"/>
      <c r="BEX23" s="1"/>
      <c r="BEY23" s="1"/>
      <c r="BEZ23" s="1"/>
      <c r="BFA23" s="1"/>
      <c r="BFB23" s="1"/>
      <c r="BFC23" s="1"/>
      <c r="BFD23" s="1"/>
      <c r="BFE23" s="1"/>
      <c r="BFF23" s="1"/>
      <c r="BFG23" s="1"/>
      <c r="BFH23" s="1"/>
      <c r="BFI23" s="1"/>
      <c r="BFJ23" s="1"/>
      <c r="BFK23" s="1"/>
      <c r="BFL23" s="1"/>
      <c r="BFM23" s="1"/>
      <c r="BFN23" s="1"/>
      <c r="BFO23" s="1"/>
      <c r="BFP23" s="1"/>
      <c r="BFQ23" s="1"/>
      <c r="BFR23" s="1"/>
      <c r="BFS23" s="1"/>
      <c r="BFT23" s="1"/>
      <c r="BFU23" s="1"/>
      <c r="BFV23" s="1"/>
      <c r="BFW23" s="1"/>
      <c r="BFX23" s="1"/>
      <c r="BFY23" s="1"/>
      <c r="BFZ23" s="1"/>
      <c r="BGA23" s="1"/>
      <c r="BGB23" s="1"/>
      <c r="BGC23" s="1"/>
      <c r="BGD23" s="1"/>
      <c r="BGE23" s="1"/>
      <c r="BGF23" s="1"/>
      <c r="BGG23" s="1"/>
      <c r="BGH23" s="1"/>
      <c r="BGI23" s="1"/>
      <c r="BGJ23" s="1"/>
      <c r="BGK23" s="1"/>
      <c r="BGL23" s="1"/>
      <c r="BGM23" s="1"/>
      <c r="BGN23" s="1"/>
      <c r="BGO23" s="1"/>
      <c r="BGP23" s="1"/>
      <c r="BGQ23" s="1"/>
      <c r="BGR23" s="1"/>
      <c r="BGS23" s="1"/>
      <c r="BGT23" s="1"/>
      <c r="BGU23" s="1"/>
      <c r="BGV23" s="1"/>
      <c r="BGW23" s="1"/>
      <c r="BGX23" s="1"/>
      <c r="BGY23" s="1"/>
      <c r="BGZ23" s="1"/>
      <c r="BHA23" s="1"/>
      <c r="BHB23" s="1"/>
      <c r="BHC23" s="1"/>
      <c r="BHD23" s="1"/>
      <c r="BHE23" s="1"/>
      <c r="BHF23" s="1"/>
      <c r="BHG23" s="1"/>
      <c r="BHH23" s="1"/>
      <c r="BHI23" s="1"/>
      <c r="BHJ23" s="1"/>
      <c r="BHK23" s="1"/>
      <c r="BHL23" s="1"/>
      <c r="BHM23" s="1"/>
      <c r="BHN23" s="1"/>
      <c r="BHO23" s="1"/>
      <c r="BHP23" s="1"/>
      <c r="BHQ23" s="1"/>
      <c r="BHR23" s="1"/>
      <c r="BHS23" s="1"/>
      <c r="BHT23" s="1"/>
      <c r="BHU23" s="1"/>
      <c r="BHV23" s="1"/>
      <c r="BHW23" s="1"/>
      <c r="BHX23" s="1"/>
      <c r="BHY23" s="1"/>
      <c r="BHZ23" s="1"/>
      <c r="BIA23" s="1"/>
      <c r="BIB23" s="1"/>
      <c r="BIC23" s="1"/>
      <c r="BID23" s="1"/>
      <c r="BIE23" s="1"/>
      <c r="BIF23" s="1"/>
      <c r="BIG23" s="1"/>
      <c r="BIH23" s="1"/>
      <c r="BII23" s="1"/>
      <c r="BIJ23" s="1"/>
      <c r="BIK23" s="1"/>
      <c r="BIL23" s="1"/>
      <c r="BIM23" s="1"/>
      <c r="BIN23" s="1"/>
      <c r="BIO23" s="1"/>
      <c r="BIP23" s="1"/>
      <c r="BIQ23" s="1"/>
      <c r="BIR23" s="1"/>
      <c r="BIS23" s="1"/>
      <c r="BIT23" s="1"/>
      <c r="BIU23" s="1"/>
      <c r="BIV23" s="1"/>
      <c r="BIW23" s="1"/>
      <c r="BIX23" s="1"/>
      <c r="BIY23" s="1"/>
      <c r="BIZ23" s="1"/>
      <c r="BJA23" s="1"/>
      <c r="BJB23" s="1"/>
      <c r="BJC23" s="1"/>
      <c r="BJD23" s="1"/>
      <c r="BJE23" s="1"/>
      <c r="BJF23" s="1"/>
      <c r="BJG23" s="1"/>
      <c r="BJH23" s="1"/>
      <c r="BJI23" s="1"/>
      <c r="BJJ23" s="1"/>
      <c r="BJK23" s="1"/>
      <c r="BJL23" s="1"/>
      <c r="BJM23" s="1"/>
      <c r="BJN23" s="1"/>
      <c r="BJO23" s="1"/>
      <c r="BJP23" s="1"/>
      <c r="BJQ23" s="1"/>
      <c r="BJR23" s="1"/>
      <c r="BJS23" s="1"/>
      <c r="BJT23" s="1"/>
      <c r="BJU23" s="1"/>
      <c r="BJV23" s="1"/>
      <c r="BJW23" s="1"/>
      <c r="BJX23" s="1"/>
      <c r="BJY23" s="1"/>
      <c r="BJZ23" s="1"/>
      <c r="BKA23" s="1"/>
      <c r="BKB23" s="1"/>
      <c r="BKC23" s="1"/>
      <c r="BKD23" s="1"/>
      <c r="BKE23" s="1"/>
      <c r="BKF23" s="1"/>
      <c r="BKG23" s="1"/>
      <c r="BKH23" s="1"/>
      <c r="BKI23" s="1"/>
      <c r="BKJ23" s="1"/>
      <c r="BKK23" s="1"/>
      <c r="BKL23" s="1"/>
      <c r="BKM23" s="1"/>
      <c r="BKN23" s="1"/>
      <c r="BKO23" s="1"/>
      <c r="BKP23" s="1"/>
      <c r="BKQ23" s="1"/>
      <c r="BKR23" s="1"/>
      <c r="BKS23" s="1"/>
      <c r="BKT23" s="1"/>
      <c r="BKU23" s="1"/>
      <c r="BKV23" s="1"/>
      <c r="BKW23" s="1"/>
      <c r="BKX23" s="1"/>
      <c r="BKY23" s="1"/>
      <c r="BKZ23" s="1"/>
      <c r="BLA23" s="1"/>
      <c r="BLB23" s="1"/>
      <c r="BLC23" s="1"/>
      <c r="BLD23" s="1"/>
      <c r="BLE23" s="1"/>
      <c r="BLF23" s="1"/>
      <c r="BLG23" s="1"/>
      <c r="BLH23" s="1"/>
      <c r="BLI23" s="1"/>
      <c r="BLJ23" s="1"/>
      <c r="BLK23" s="1"/>
      <c r="BLL23" s="1"/>
      <c r="BLM23" s="1"/>
      <c r="BLN23" s="1"/>
      <c r="BLO23" s="1"/>
      <c r="BLP23" s="1"/>
      <c r="BLQ23" s="1"/>
      <c r="BLR23" s="1"/>
      <c r="BLS23" s="1"/>
      <c r="BLT23" s="1"/>
      <c r="BLU23" s="1"/>
      <c r="BLV23" s="1"/>
      <c r="BLW23" s="1"/>
      <c r="BLX23" s="1"/>
      <c r="BLY23" s="1"/>
      <c r="BLZ23" s="1"/>
      <c r="BMA23" s="1"/>
      <c r="BMB23" s="1"/>
      <c r="BMC23" s="1"/>
      <c r="BMD23" s="1"/>
      <c r="BME23" s="1"/>
      <c r="BMF23" s="1"/>
      <c r="BMG23" s="1"/>
      <c r="BMH23" s="1"/>
      <c r="BMI23" s="1"/>
      <c r="BMJ23" s="1"/>
      <c r="BMK23" s="1"/>
      <c r="BML23" s="1"/>
      <c r="BMM23" s="1"/>
      <c r="BMN23" s="1"/>
      <c r="BMO23" s="1"/>
      <c r="BMP23" s="1"/>
      <c r="BMQ23" s="1"/>
      <c r="BMR23" s="1"/>
      <c r="BMS23" s="1"/>
      <c r="BMT23" s="1"/>
      <c r="BMU23" s="1"/>
      <c r="BMV23" s="1"/>
      <c r="BMW23" s="1"/>
      <c r="BMX23" s="1"/>
      <c r="BMY23" s="1"/>
      <c r="BMZ23" s="1"/>
      <c r="BNA23" s="1"/>
      <c r="BNB23" s="1"/>
      <c r="BNC23" s="1"/>
      <c r="BND23" s="1"/>
      <c r="BNE23" s="1"/>
      <c r="BNF23" s="1"/>
      <c r="BNG23" s="1"/>
      <c r="BNH23" s="1"/>
      <c r="BNI23" s="1"/>
      <c r="BNJ23" s="1"/>
      <c r="BNK23" s="1"/>
      <c r="BNL23" s="1"/>
      <c r="BNM23" s="1"/>
      <c r="BNN23" s="1"/>
      <c r="BNO23" s="1"/>
      <c r="BNP23" s="1"/>
      <c r="BNQ23" s="1"/>
      <c r="BNR23" s="1"/>
      <c r="BNS23" s="1"/>
      <c r="BNT23" s="1"/>
      <c r="BNU23" s="1"/>
      <c r="BNV23" s="1"/>
      <c r="BNW23" s="1"/>
      <c r="BNX23" s="1"/>
      <c r="BNY23" s="1"/>
      <c r="BNZ23" s="1"/>
      <c r="BOA23" s="1"/>
      <c r="BOB23" s="1"/>
      <c r="BOC23" s="1"/>
      <c r="BOD23" s="1"/>
      <c r="BOE23" s="1"/>
      <c r="BOF23" s="1"/>
      <c r="BOG23" s="1"/>
      <c r="BOH23" s="1"/>
      <c r="BOI23" s="1"/>
      <c r="BOJ23" s="1"/>
      <c r="BOK23" s="1"/>
      <c r="BOL23" s="1"/>
      <c r="BOM23" s="1"/>
      <c r="BON23" s="1"/>
      <c r="BOO23" s="1"/>
      <c r="BOP23" s="1"/>
      <c r="BOQ23" s="1"/>
      <c r="BOR23" s="1"/>
      <c r="BOS23" s="1"/>
      <c r="BOT23" s="1"/>
      <c r="BOU23" s="1"/>
      <c r="BOV23" s="1"/>
      <c r="BOW23" s="1"/>
      <c r="BOX23" s="1"/>
      <c r="BOY23" s="1"/>
      <c r="BOZ23" s="1"/>
      <c r="BPA23" s="1"/>
      <c r="BPB23" s="1"/>
      <c r="BPC23" s="1"/>
      <c r="BPD23" s="1"/>
      <c r="BPE23" s="1"/>
      <c r="BPF23" s="1"/>
      <c r="BPG23" s="1"/>
      <c r="BPH23" s="1"/>
      <c r="BPI23" s="1"/>
      <c r="BPJ23" s="1"/>
      <c r="BPK23" s="1"/>
      <c r="BPL23" s="1"/>
      <c r="BPM23" s="1"/>
      <c r="BPN23" s="1"/>
      <c r="BPO23" s="1"/>
      <c r="BPP23" s="1"/>
      <c r="BPQ23" s="1"/>
      <c r="BPR23" s="1"/>
      <c r="BPS23" s="1"/>
      <c r="BPT23" s="1"/>
      <c r="BPU23" s="1"/>
      <c r="BPV23" s="1"/>
      <c r="BPW23" s="1"/>
      <c r="BPX23" s="1"/>
      <c r="BPY23" s="1"/>
      <c r="BPZ23" s="1"/>
      <c r="BQA23" s="1"/>
      <c r="BQB23" s="1"/>
      <c r="BQC23" s="1"/>
      <c r="BQD23" s="1"/>
      <c r="BQE23" s="1"/>
      <c r="BQF23" s="1"/>
      <c r="BQG23" s="1"/>
      <c r="BQH23" s="1"/>
      <c r="BQI23" s="1"/>
      <c r="BQJ23" s="1"/>
      <c r="BQK23" s="1"/>
      <c r="BQL23" s="1"/>
      <c r="BQM23" s="1"/>
      <c r="BQN23" s="1"/>
      <c r="BQO23" s="1"/>
      <c r="BQP23" s="1"/>
      <c r="BQQ23" s="1"/>
      <c r="BQR23" s="1"/>
      <c r="BQS23" s="1"/>
      <c r="BQT23" s="1"/>
      <c r="BQU23" s="1"/>
      <c r="BQV23" s="1"/>
      <c r="BQW23" s="1"/>
      <c r="BQX23" s="1"/>
      <c r="BQY23" s="1"/>
      <c r="BQZ23" s="1"/>
      <c r="BRA23" s="1"/>
      <c r="BRB23" s="1"/>
      <c r="BRC23" s="1"/>
      <c r="BRD23" s="1"/>
      <c r="BRE23" s="1"/>
      <c r="BRF23" s="1"/>
      <c r="BRG23" s="1"/>
      <c r="BRH23" s="1"/>
      <c r="BRI23" s="1"/>
      <c r="BRJ23" s="1"/>
      <c r="BRK23" s="1"/>
      <c r="BRL23" s="1"/>
      <c r="BRM23" s="1"/>
      <c r="BRN23" s="1"/>
      <c r="BRO23" s="1"/>
      <c r="BRP23" s="1"/>
      <c r="BRQ23" s="1"/>
      <c r="BRR23" s="1"/>
      <c r="BRS23" s="1"/>
      <c r="BRT23" s="1"/>
      <c r="BRU23" s="1"/>
      <c r="BRV23" s="1"/>
      <c r="BRW23" s="1"/>
      <c r="BRX23" s="1"/>
      <c r="BRY23" s="1"/>
      <c r="BRZ23" s="1"/>
      <c r="BSA23" s="1"/>
      <c r="BSB23" s="1"/>
      <c r="BSC23" s="1"/>
      <c r="BSD23" s="1"/>
      <c r="BSE23" s="1"/>
      <c r="BSF23" s="1"/>
      <c r="BSG23" s="1"/>
      <c r="BSH23" s="1"/>
      <c r="BSI23" s="1"/>
      <c r="BSJ23" s="1"/>
      <c r="BSK23" s="1"/>
      <c r="BSL23" s="1"/>
      <c r="BSM23" s="1"/>
      <c r="BSN23" s="1"/>
      <c r="BSO23" s="1"/>
      <c r="BSP23" s="1"/>
      <c r="BSQ23" s="1"/>
      <c r="BSR23" s="1"/>
      <c r="BSS23" s="1"/>
      <c r="BST23" s="1"/>
      <c r="BSU23" s="1"/>
      <c r="BSV23" s="1"/>
      <c r="BSW23" s="1"/>
      <c r="BSX23" s="1"/>
      <c r="BSY23" s="1"/>
      <c r="BSZ23" s="1"/>
      <c r="BTA23" s="1"/>
      <c r="BTB23" s="1"/>
      <c r="BTC23" s="1"/>
      <c r="BTD23" s="1"/>
      <c r="BTE23" s="1"/>
      <c r="BTF23" s="1"/>
      <c r="BTG23" s="1"/>
      <c r="BTH23" s="1"/>
      <c r="BTI23" s="1"/>
      <c r="BTJ23" s="1"/>
      <c r="BTK23" s="1"/>
      <c r="BTL23" s="1"/>
      <c r="BTM23" s="1"/>
      <c r="BTN23" s="1"/>
      <c r="BTO23" s="1"/>
      <c r="BTP23" s="1"/>
      <c r="BTQ23" s="1"/>
      <c r="BTR23" s="1"/>
      <c r="BTS23" s="1"/>
      <c r="BTT23" s="1"/>
      <c r="BTU23" s="1"/>
      <c r="BTV23" s="1"/>
      <c r="BTW23" s="1"/>
      <c r="BTX23" s="1"/>
      <c r="BTY23" s="1"/>
      <c r="BTZ23" s="1"/>
      <c r="BUA23" s="1"/>
      <c r="BUB23" s="1"/>
      <c r="BUC23" s="1"/>
      <c r="BUD23" s="1"/>
      <c r="BUE23" s="1"/>
      <c r="BUF23" s="1"/>
      <c r="BUG23" s="1"/>
      <c r="BUH23" s="1"/>
      <c r="BUI23" s="1"/>
      <c r="BUJ23" s="1"/>
      <c r="BUK23" s="1"/>
      <c r="BUL23" s="1"/>
      <c r="BUM23" s="1"/>
      <c r="BUN23" s="1"/>
      <c r="BUO23" s="1"/>
      <c r="BUP23" s="1"/>
      <c r="BUQ23" s="1"/>
      <c r="BUR23" s="1"/>
      <c r="BUS23" s="1"/>
      <c r="BUT23" s="1"/>
      <c r="BUU23" s="1"/>
      <c r="BUV23" s="1"/>
      <c r="BUW23" s="1"/>
      <c r="BUX23" s="1"/>
      <c r="BUY23" s="1"/>
      <c r="BUZ23" s="1"/>
      <c r="BVA23" s="1"/>
      <c r="BVB23" s="1"/>
      <c r="BVC23" s="1"/>
      <c r="BVD23" s="1"/>
      <c r="BVE23" s="1"/>
      <c r="BVF23" s="1"/>
      <c r="BVG23" s="1"/>
      <c r="BVH23" s="1"/>
      <c r="BVI23" s="1"/>
      <c r="BVJ23" s="1"/>
      <c r="BVK23" s="1"/>
      <c r="BVL23" s="1"/>
      <c r="BVM23" s="1"/>
      <c r="BVN23" s="1"/>
      <c r="BVO23" s="1"/>
      <c r="BVP23" s="1"/>
      <c r="BVQ23" s="1"/>
      <c r="BVR23" s="1"/>
      <c r="BVS23" s="1"/>
      <c r="BVT23" s="1"/>
      <c r="BVU23" s="1"/>
      <c r="BVV23" s="1"/>
      <c r="BVW23" s="1"/>
      <c r="BVX23" s="1"/>
      <c r="BVY23" s="1"/>
      <c r="BVZ23" s="1"/>
      <c r="BWA23" s="1"/>
      <c r="BWB23" s="1"/>
      <c r="BWC23" s="1"/>
      <c r="BWD23" s="1"/>
      <c r="BWE23" s="1"/>
      <c r="BWF23" s="1"/>
      <c r="BWG23" s="1"/>
      <c r="BWH23" s="1"/>
      <c r="BWI23" s="1"/>
      <c r="BWJ23" s="1"/>
      <c r="BWK23" s="1"/>
      <c r="BWL23" s="1"/>
      <c r="BWM23" s="1"/>
      <c r="BWN23" s="1"/>
      <c r="BWO23" s="1"/>
      <c r="BWP23" s="1"/>
      <c r="BWQ23" s="1"/>
      <c r="BWR23" s="1"/>
      <c r="BWS23" s="1"/>
      <c r="BWT23" s="1"/>
      <c r="BWU23" s="1"/>
      <c r="BWV23" s="1"/>
      <c r="BWW23" s="1"/>
      <c r="BWX23" s="1"/>
      <c r="BWY23" s="1"/>
      <c r="BWZ23" s="1"/>
      <c r="BXA23" s="1"/>
      <c r="BXB23" s="1"/>
      <c r="BXC23" s="1"/>
      <c r="BXD23" s="1"/>
      <c r="BXE23" s="1"/>
      <c r="BXF23" s="1"/>
      <c r="BXG23" s="1"/>
      <c r="BXH23" s="1"/>
      <c r="BXI23" s="1"/>
      <c r="BXJ23" s="1"/>
      <c r="BXK23" s="1"/>
      <c r="BXL23" s="1"/>
      <c r="BXM23" s="1"/>
      <c r="BXN23" s="1"/>
      <c r="BXO23" s="1"/>
      <c r="BXP23" s="1"/>
      <c r="BXQ23" s="1"/>
      <c r="BXR23" s="1"/>
      <c r="BXS23" s="1"/>
      <c r="BXT23" s="1"/>
      <c r="BXU23" s="1"/>
      <c r="BXV23" s="1"/>
      <c r="BXW23" s="1"/>
      <c r="BXX23" s="1"/>
      <c r="BXY23" s="1"/>
      <c r="BXZ23" s="1"/>
      <c r="BYA23" s="1"/>
      <c r="BYB23" s="1"/>
      <c r="BYC23" s="1"/>
      <c r="BYD23" s="1"/>
      <c r="BYE23" s="1"/>
      <c r="BYF23" s="1"/>
      <c r="BYG23" s="1"/>
      <c r="BYH23" s="1"/>
      <c r="BYI23" s="1"/>
      <c r="BYJ23" s="1"/>
      <c r="BYK23" s="1"/>
      <c r="BYL23" s="1"/>
      <c r="BYM23" s="1"/>
      <c r="BYN23" s="1"/>
      <c r="BYO23" s="1"/>
      <c r="BYP23" s="1"/>
      <c r="BYQ23" s="1"/>
      <c r="BYR23" s="1"/>
      <c r="BYS23" s="1"/>
      <c r="BYT23" s="1"/>
      <c r="BYU23" s="1"/>
      <c r="BYV23" s="1"/>
      <c r="BYW23" s="1"/>
      <c r="BYX23" s="1"/>
      <c r="BYY23" s="1"/>
      <c r="BYZ23" s="1"/>
      <c r="BZA23" s="1"/>
      <c r="BZB23" s="1"/>
      <c r="BZC23" s="1"/>
      <c r="BZD23" s="1"/>
      <c r="BZE23" s="1"/>
      <c r="BZF23" s="1"/>
      <c r="BZG23" s="1"/>
      <c r="BZH23" s="1"/>
      <c r="BZI23" s="1"/>
      <c r="BZJ23" s="1"/>
      <c r="BZK23" s="1"/>
      <c r="BZL23" s="1"/>
      <c r="BZM23" s="1"/>
      <c r="BZN23" s="1"/>
      <c r="BZO23" s="1"/>
      <c r="BZP23" s="1"/>
      <c r="BZQ23" s="1"/>
      <c r="BZR23" s="1"/>
      <c r="BZS23" s="1"/>
      <c r="BZT23" s="1"/>
      <c r="BZU23" s="1"/>
      <c r="BZV23" s="1"/>
      <c r="BZW23" s="1"/>
      <c r="BZX23" s="1"/>
      <c r="BZY23" s="1"/>
      <c r="BZZ23" s="1"/>
      <c r="CAA23" s="1"/>
      <c r="CAB23" s="1"/>
      <c r="CAC23" s="1"/>
      <c r="CAD23" s="1"/>
      <c r="CAE23" s="1"/>
      <c r="CAF23" s="1"/>
      <c r="CAG23" s="1"/>
      <c r="CAH23" s="1"/>
      <c r="CAI23" s="1"/>
      <c r="CAJ23" s="1"/>
      <c r="CAK23" s="1"/>
      <c r="CAL23" s="1"/>
      <c r="CAM23" s="1"/>
      <c r="CAN23" s="1"/>
      <c r="CAO23" s="1"/>
      <c r="CAP23" s="1"/>
      <c r="CAQ23" s="1"/>
      <c r="CAR23" s="1"/>
      <c r="CAS23" s="1"/>
      <c r="CAT23" s="1"/>
      <c r="CAU23" s="1"/>
      <c r="CAV23" s="1"/>
      <c r="CAW23" s="1"/>
      <c r="CAX23" s="1"/>
      <c r="CAY23" s="1"/>
      <c r="CAZ23" s="1"/>
      <c r="CBA23" s="1"/>
      <c r="CBB23" s="1"/>
      <c r="CBC23" s="1"/>
      <c r="CBD23" s="1"/>
      <c r="CBE23" s="1"/>
      <c r="CBF23" s="1"/>
      <c r="CBG23" s="1"/>
      <c r="CBH23" s="1"/>
      <c r="CBI23" s="1"/>
      <c r="CBJ23" s="1"/>
      <c r="CBK23" s="1"/>
      <c r="CBL23" s="1"/>
      <c r="CBM23" s="1"/>
      <c r="CBN23" s="1"/>
      <c r="CBO23" s="1"/>
      <c r="CBP23" s="1"/>
      <c r="CBQ23" s="1"/>
      <c r="CBR23" s="1"/>
      <c r="CBS23" s="1"/>
      <c r="CBT23" s="1"/>
      <c r="CBU23" s="1"/>
      <c r="CBV23" s="1"/>
      <c r="CBW23" s="1"/>
      <c r="CBX23" s="1"/>
      <c r="CBY23" s="1"/>
      <c r="CBZ23" s="1"/>
      <c r="CCA23" s="1"/>
      <c r="CCB23" s="1"/>
      <c r="CCC23" s="1"/>
      <c r="CCD23" s="1"/>
      <c r="CCE23" s="1"/>
      <c r="CCF23" s="1"/>
      <c r="CCG23" s="1"/>
      <c r="CCH23" s="1"/>
      <c r="CCI23" s="1"/>
      <c r="CCJ23" s="1"/>
      <c r="CCK23" s="1"/>
      <c r="CCL23" s="1"/>
      <c r="CCM23" s="1"/>
      <c r="CCN23" s="1"/>
      <c r="CCO23" s="1"/>
      <c r="CCP23" s="1"/>
      <c r="CCQ23" s="1"/>
      <c r="CCR23" s="1"/>
      <c r="CCS23" s="1"/>
      <c r="CCT23" s="1"/>
      <c r="CCU23" s="1"/>
      <c r="CCV23" s="1"/>
      <c r="CCW23" s="1"/>
      <c r="CCX23" s="1"/>
      <c r="CCY23" s="1"/>
      <c r="CCZ23" s="1"/>
      <c r="CDA23" s="1"/>
      <c r="CDB23" s="1"/>
      <c r="CDC23" s="1"/>
      <c r="CDD23" s="1"/>
      <c r="CDE23" s="1"/>
      <c r="CDF23" s="1"/>
      <c r="CDG23" s="1"/>
      <c r="CDH23" s="1"/>
      <c r="CDI23" s="1"/>
      <c r="CDJ23" s="1"/>
      <c r="CDK23" s="1"/>
      <c r="CDL23" s="1"/>
      <c r="CDM23" s="1"/>
      <c r="CDN23" s="1"/>
      <c r="CDO23" s="1"/>
      <c r="CDP23" s="1"/>
      <c r="CDQ23" s="1"/>
      <c r="CDR23" s="1"/>
      <c r="CDS23" s="1"/>
      <c r="CDT23" s="1"/>
      <c r="CDU23" s="1"/>
      <c r="CDV23" s="1"/>
      <c r="CDW23" s="1"/>
      <c r="CDX23" s="1"/>
      <c r="CDY23" s="1"/>
      <c r="CDZ23" s="1"/>
      <c r="CEA23" s="1"/>
      <c r="CEB23" s="1"/>
      <c r="CEC23" s="1"/>
      <c r="CED23" s="1"/>
      <c r="CEE23" s="1"/>
      <c r="CEF23" s="1"/>
      <c r="CEG23" s="1"/>
      <c r="CEH23" s="1"/>
      <c r="CEI23" s="1"/>
      <c r="CEJ23" s="1"/>
      <c r="CEK23" s="1"/>
      <c r="CEL23" s="1"/>
      <c r="CEM23" s="1"/>
      <c r="CEN23" s="1"/>
      <c r="CEO23" s="1"/>
      <c r="CEP23" s="1"/>
      <c r="CEQ23" s="1"/>
      <c r="CER23" s="1"/>
      <c r="CES23" s="1"/>
      <c r="CET23" s="1"/>
      <c r="CEU23" s="1"/>
      <c r="CEV23" s="1"/>
      <c r="CEW23" s="1"/>
      <c r="CEX23" s="1"/>
      <c r="CEY23" s="1"/>
      <c r="CEZ23" s="1"/>
      <c r="CFA23" s="1"/>
      <c r="CFB23" s="1"/>
      <c r="CFC23" s="1"/>
      <c r="CFD23" s="1"/>
      <c r="CFE23" s="1"/>
      <c r="CFF23" s="1"/>
      <c r="CFG23" s="1"/>
      <c r="CFH23" s="1"/>
      <c r="CFI23" s="1"/>
      <c r="CFJ23" s="1"/>
      <c r="CFK23" s="1"/>
      <c r="CFL23" s="1"/>
      <c r="CFM23" s="1"/>
      <c r="CFN23" s="1"/>
      <c r="CFO23" s="1"/>
      <c r="CFP23" s="1"/>
      <c r="CFQ23" s="1"/>
      <c r="CFR23" s="1"/>
      <c r="CFS23" s="1"/>
      <c r="CFT23" s="1"/>
      <c r="CFU23" s="1"/>
      <c r="CFV23" s="1"/>
      <c r="CFW23" s="1"/>
      <c r="CFX23" s="1"/>
      <c r="CFY23" s="1"/>
      <c r="CFZ23" s="1"/>
      <c r="CGA23" s="1"/>
      <c r="CGB23" s="1"/>
      <c r="CGC23" s="1"/>
      <c r="CGD23" s="1"/>
      <c r="CGE23" s="1"/>
      <c r="CGF23" s="1"/>
      <c r="CGG23" s="1"/>
      <c r="CGH23" s="1"/>
      <c r="CGI23" s="1"/>
      <c r="CGJ23" s="1"/>
      <c r="CGK23" s="1"/>
      <c r="CGL23" s="1"/>
      <c r="CGM23" s="1"/>
      <c r="CGN23" s="1"/>
      <c r="CGO23" s="1"/>
      <c r="CGP23" s="1"/>
      <c r="CGQ23" s="1"/>
      <c r="CGR23" s="1"/>
      <c r="CGS23" s="1"/>
      <c r="CGT23" s="1"/>
      <c r="CGU23" s="1"/>
      <c r="CGV23" s="1"/>
      <c r="CGW23" s="1"/>
      <c r="CGX23" s="1"/>
      <c r="CGY23" s="1"/>
      <c r="CGZ23" s="1"/>
      <c r="CHA23" s="1"/>
      <c r="CHB23" s="1"/>
      <c r="CHC23" s="1"/>
      <c r="CHD23" s="1"/>
      <c r="CHE23" s="1"/>
      <c r="CHF23" s="1"/>
      <c r="CHG23" s="1"/>
      <c r="CHH23" s="1"/>
      <c r="CHI23" s="1"/>
      <c r="CHJ23" s="1"/>
      <c r="CHK23" s="1"/>
      <c r="CHL23" s="1"/>
      <c r="CHM23" s="1"/>
      <c r="CHN23" s="1"/>
      <c r="CHO23" s="1"/>
      <c r="CHP23" s="1"/>
      <c r="CHQ23" s="1"/>
      <c r="CHR23" s="1"/>
      <c r="CHS23" s="1"/>
      <c r="CHT23" s="1"/>
      <c r="CHU23" s="1"/>
      <c r="CHV23" s="1"/>
      <c r="CHW23" s="1"/>
      <c r="CHX23" s="1"/>
      <c r="CHY23" s="1"/>
      <c r="CHZ23" s="1"/>
      <c r="CIA23" s="1"/>
      <c r="CIB23" s="1"/>
      <c r="CIC23" s="1"/>
      <c r="CID23" s="1"/>
      <c r="CIE23" s="1"/>
      <c r="CIF23" s="1"/>
      <c r="CIG23" s="1"/>
      <c r="CIH23" s="1"/>
      <c r="CII23" s="1"/>
      <c r="CIJ23" s="1"/>
      <c r="CIK23" s="1"/>
      <c r="CIL23" s="1"/>
      <c r="CIM23" s="1"/>
      <c r="CIN23" s="1"/>
      <c r="CIO23" s="1"/>
      <c r="CIP23" s="1"/>
      <c r="CIQ23" s="1"/>
      <c r="CIR23" s="1"/>
      <c r="CIS23" s="1"/>
      <c r="CIT23" s="1"/>
      <c r="CIU23" s="1"/>
      <c r="CIV23" s="1"/>
      <c r="CIW23" s="1"/>
      <c r="CIX23" s="1"/>
      <c r="CIY23" s="1"/>
      <c r="CIZ23" s="1"/>
      <c r="CJA23" s="1"/>
      <c r="CJB23" s="1"/>
      <c r="CJC23" s="1"/>
      <c r="CJD23" s="1"/>
      <c r="CJE23" s="1"/>
      <c r="CJF23" s="1"/>
      <c r="CJG23" s="1"/>
      <c r="CJH23" s="1"/>
      <c r="CJI23" s="1"/>
      <c r="CJJ23" s="1"/>
      <c r="CJK23" s="1"/>
      <c r="CJL23" s="1"/>
      <c r="CJM23" s="1"/>
      <c r="CJN23" s="1"/>
      <c r="CJO23" s="1"/>
      <c r="CJP23" s="1"/>
      <c r="CJQ23" s="1"/>
      <c r="CJR23" s="1"/>
      <c r="CJS23" s="1"/>
      <c r="CJT23" s="1"/>
      <c r="CJU23" s="1"/>
      <c r="CJV23" s="1"/>
      <c r="CJW23" s="1"/>
      <c r="CJX23" s="1"/>
      <c r="CJY23" s="1"/>
      <c r="CJZ23" s="1"/>
      <c r="CKA23" s="1"/>
      <c r="CKB23" s="1"/>
      <c r="CKC23" s="1"/>
      <c r="CKD23" s="1"/>
      <c r="CKE23" s="1"/>
      <c r="CKF23" s="1"/>
      <c r="CKG23" s="1"/>
      <c r="CKH23" s="1"/>
      <c r="CKI23" s="1"/>
      <c r="CKJ23" s="1"/>
      <c r="CKK23" s="1"/>
    </row>
    <row r="24" spans="1:2325" s="268" customFormat="1" ht="69.75" customHeight="1">
      <c r="A24" s="888"/>
      <c r="B24" s="838"/>
      <c r="C24" s="843"/>
      <c r="D24" s="114" t="s">
        <v>343</v>
      </c>
      <c r="E24" s="405">
        <v>1</v>
      </c>
      <c r="F24" s="406">
        <v>44023</v>
      </c>
      <c r="G24" s="114" t="s">
        <v>342</v>
      </c>
      <c r="H24" s="144" t="s">
        <v>76</v>
      </c>
      <c r="I24" s="113"/>
      <c r="J24" s="113"/>
      <c r="K24" s="113"/>
      <c r="L24" s="114" t="s">
        <v>35</v>
      </c>
      <c r="M24" s="113"/>
      <c r="N24" s="145">
        <v>0</v>
      </c>
      <c r="O24" s="145">
        <v>0</v>
      </c>
      <c r="P24" s="145">
        <v>0</v>
      </c>
      <c r="Q24" s="164">
        <f t="shared" si="0"/>
        <v>0</v>
      </c>
      <c r="R24" s="154"/>
      <c r="S24" s="154"/>
      <c r="T24" s="154"/>
      <c r="U24" s="154">
        <v>7000</v>
      </c>
      <c r="V24" s="895"/>
      <c r="W24" s="113"/>
      <c r="X24" s="230"/>
      <c r="Y24" s="113"/>
      <c r="Z24" s="113"/>
      <c r="AA24" s="113"/>
      <c r="AB24" s="113"/>
      <c r="AC24" s="113"/>
      <c r="AD24" s="113"/>
      <c r="AE24" s="113"/>
      <c r="AF24" s="113"/>
      <c r="AG24" s="155"/>
      <c r="AH24" s="155"/>
      <c r="AI24" s="155"/>
      <c r="AJ24" s="155"/>
      <c r="AK24" s="115">
        <f t="shared" si="6"/>
        <v>0</v>
      </c>
      <c r="AL24" s="115">
        <f t="shared" si="3"/>
        <v>0</v>
      </c>
      <c r="AM24" s="115">
        <f t="shared" si="4"/>
        <v>0</v>
      </c>
      <c r="AN24" s="115">
        <f t="shared" si="5"/>
        <v>0</v>
      </c>
      <c r="AO24" s="105">
        <f t="shared" si="1"/>
        <v>0</v>
      </c>
      <c r="AP24" s="106">
        <f t="shared" si="2"/>
        <v>0</v>
      </c>
      <c r="AQ24" s="103" t="s">
        <v>334</v>
      </c>
      <c r="AR24" s="11"/>
      <c r="AS24" s="11"/>
      <c r="AT24" s="11"/>
      <c r="AU24" s="11"/>
      <c r="AV24" s="1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"/>
      <c r="PF24" s="1"/>
      <c r="PG24" s="1"/>
      <c r="PH24" s="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/>
      <c r="QT24" s="1"/>
      <c r="QU24" s="1"/>
      <c r="QV24" s="1"/>
      <c r="QW24" s="1"/>
      <c r="QX24" s="1"/>
      <c r="QY24" s="1"/>
      <c r="QZ24" s="1"/>
      <c r="RA24" s="1"/>
      <c r="RB24" s="1"/>
      <c r="RC24" s="1"/>
      <c r="RD24" s="1"/>
      <c r="RE24" s="1"/>
      <c r="RF24" s="1"/>
      <c r="RG24" s="1"/>
      <c r="RH24" s="1"/>
      <c r="RI24" s="1"/>
      <c r="RJ24" s="1"/>
      <c r="RK24" s="1"/>
      <c r="RL24" s="1"/>
      <c r="RM24" s="1"/>
      <c r="RN24" s="1"/>
      <c r="RO24" s="1"/>
      <c r="RP24" s="1"/>
      <c r="RQ24" s="1"/>
      <c r="RR24" s="1"/>
      <c r="RS24" s="1"/>
      <c r="RT24" s="1"/>
      <c r="RU24" s="1"/>
      <c r="RV24" s="1"/>
      <c r="RW24" s="1"/>
      <c r="RX24" s="1"/>
      <c r="RY24" s="1"/>
      <c r="RZ24" s="1"/>
      <c r="SA24" s="1"/>
      <c r="SB24" s="1"/>
      <c r="SC24" s="1"/>
      <c r="SD24" s="1"/>
      <c r="SE24" s="1"/>
      <c r="SF24" s="1"/>
      <c r="SG24" s="1"/>
      <c r="SH24" s="1"/>
      <c r="SI24" s="1"/>
      <c r="SJ24" s="1"/>
      <c r="SK24" s="1"/>
      <c r="SL24" s="1"/>
      <c r="SM24" s="1"/>
      <c r="SN24" s="1"/>
      <c r="SO24" s="1"/>
      <c r="SP24" s="1"/>
      <c r="SQ24" s="1"/>
      <c r="SR24" s="1"/>
      <c r="SS24" s="1"/>
      <c r="ST24" s="1"/>
      <c r="SU24" s="1"/>
      <c r="SV24" s="1"/>
      <c r="SW24" s="1"/>
      <c r="SX24" s="1"/>
      <c r="SY24" s="1"/>
      <c r="SZ24" s="1"/>
      <c r="TA24" s="1"/>
      <c r="TB24" s="1"/>
      <c r="TC24" s="1"/>
      <c r="TD24" s="1"/>
      <c r="TE24" s="1"/>
      <c r="TF24" s="1"/>
      <c r="TG24" s="1"/>
      <c r="TH24" s="1"/>
      <c r="TI24" s="1"/>
      <c r="TJ24" s="1"/>
      <c r="TK24" s="1"/>
      <c r="TL24" s="1"/>
      <c r="TM24" s="1"/>
      <c r="TN24" s="1"/>
      <c r="TO24" s="1"/>
      <c r="TP24" s="1"/>
      <c r="TQ24" s="1"/>
      <c r="TR24" s="1"/>
      <c r="TS24" s="1"/>
      <c r="TT24" s="1"/>
      <c r="TU24" s="1"/>
      <c r="TV24" s="1"/>
      <c r="TW24" s="1"/>
      <c r="TX24" s="1"/>
      <c r="TY24" s="1"/>
      <c r="TZ24" s="1"/>
      <c r="UA24" s="1"/>
      <c r="UB24" s="1"/>
      <c r="UC24" s="1"/>
      <c r="UD24" s="1"/>
      <c r="UE24" s="1"/>
      <c r="UF24" s="1"/>
      <c r="UG24" s="1"/>
      <c r="UH24" s="1"/>
      <c r="UI24" s="1"/>
      <c r="UJ24" s="1"/>
      <c r="UK24" s="1"/>
      <c r="UL24" s="1"/>
      <c r="UM24" s="1"/>
      <c r="UN24" s="1"/>
      <c r="UO24" s="1"/>
      <c r="UP24" s="1"/>
      <c r="UQ24" s="1"/>
      <c r="UR24" s="1"/>
      <c r="US24" s="1"/>
      <c r="UT24" s="1"/>
      <c r="UU24" s="1"/>
      <c r="UV24" s="1"/>
      <c r="UW24" s="1"/>
      <c r="UX24" s="1"/>
      <c r="UY24" s="1"/>
      <c r="UZ24" s="1"/>
      <c r="VA24" s="1"/>
      <c r="VB24" s="1"/>
      <c r="VC24" s="1"/>
      <c r="VD24" s="1"/>
      <c r="VE24" s="1"/>
      <c r="VF24" s="1"/>
      <c r="VG24" s="1"/>
      <c r="VH24" s="1"/>
      <c r="VI24" s="1"/>
      <c r="VJ24" s="1"/>
      <c r="VK24" s="1"/>
      <c r="VL24" s="1"/>
      <c r="VM24" s="1"/>
      <c r="VN24" s="1"/>
      <c r="VO24" s="1"/>
      <c r="VP24" s="1"/>
      <c r="VQ24" s="1"/>
      <c r="VR24" s="1"/>
      <c r="VS24" s="1"/>
      <c r="VT24" s="1"/>
      <c r="VU24" s="1"/>
      <c r="VV24" s="1"/>
      <c r="VW24" s="1"/>
      <c r="VX24" s="1"/>
      <c r="VY24" s="1"/>
      <c r="VZ24" s="1"/>
      <c r="WA24" s="1"/>
      <c r="WB24" s="1"/>
      <c r="WC24" s="1"/>
      <c r="WD24" s="1"/>
      <c r="WE24" s="1"/>
      <c r="WF24" s="1"/>
      <c r="WG24" s="1"/>
      <c r="WH24" s="1"/>
      <c r="WI24" s="1"/>
      <c r="WJ24" s="1"/>
      <c r="WK24" s="1"/>
      <c r="WL24" s="1"/>
      <c r="WM24" s="1"/>
      <c r="WN24" s="1"/>
      <c r="WO24" s="1"/>
      <c r="WP24" s="1"/>
      <c r="WQ24" s="1"/>
      <c r="WR24" s="1"/>
      <c r="WS24" s="1"/>
      <c r="WT24" s="1"/>
      <c r="WU24" s="1"/>
      <c r="WV24" s="1"/>
      <c r="WW24" s="1"/>
      <c r="WX24" s="1"/>
      <c r="WY24" s="1"/>
      <c r="WZ24" s="1"/>
      <c r="XA24" s="1"/>
      <c r="XB24" s="1"/>
      <c r="XC24" s="1"/>
      <c r="XD24" s="1"/>
      <c r="XE24" s="1"/>
      <c r="XF24" s="1"/>
      <c r="XG24" s="1"/>
      <c r="XH24" s="1"/>
      <c r="XI24" s="1"/>
      <c r="XJ24" s="1"/>
      <c r="XK24" s="1"/>
      <c r="XL24" s="1"/>
      <c r="XM24" s="1"/>
      <c r="XN24" s="1"/>
      <c r="XO24" s="1"/>
      <c r="XP24" s="1"/>
      <c r="XQ24" s="1"/>
      <c r="XR24" s="1"/>
      <c r="XS24" s="1"/>
      <c r="XT24" s="1"/>
      <c r="XU24" s="1"/>
      <c r="XV24" s="1"/>
      <c r="XW24" s="1"/>
      <c r="XX24" s="1"/>
      <c r="XY24" s="1"/>
      <c r="XZ24" s="1"/>
      <c r="YA24" s="1"/>
      <c r="YB24" s="1"/>
      <c r="YC24" s="1"/>
      <c r="YD24" s="1"/>
      <c r="YE24" s="1"/>
      <c r="YF24" s="1"/>
      <c r="YG24" s="1"/>
      <c r="YH24" s="1"/>
      <c r="YI24" s="1"/>
      <c r="YJ24" s="1"/>
      <c r="YK24" s="1"/>
      <c r="YL24" s="1"/>
      <c r="YM24" s="1"/>
      <c r="YN24" s="1"/>
      <c r="YO24" s="1"/>
      <c r="YP24" s="1"/>
      <c r="YQ24" s="1"/>
      <c r="YR24" s="1"/>
      <c r="YS24" s="1"/>
      <c r="YT24" s="1"/>
      <c r="YU24" s="1"/>
      <c r="YV24" s="1"/>
      <c r="YW24" s="1"/>
      <c r="YX24" s="1"/>
      <c r="YY24" s="1"/>
      <c r="YZ24" s="1"/>
      <c r="ZA24" s="1"/>
      <c r="ZB24" s="1"/>
      <c r="ZC24" s="1"/>
      <c r="ZD24" s="1"/>
      <c r="ZE24" s="1"/>
      <c r="ZF24" s="1"/>
      <c r="ZG24" s="1"/>
      <c r="ZH24" s="1"/>
      <c r="ZI24" s="1"/>
      <c r="ZJ24" s="1"/>
      <c r="ZK24" s="1"/>
      <c r="ZL24" s="1"/>
      <c r="ZM24" s="1"/>
      <c r="ZN24" s="1"/>
      <c r="ZO24" s="1"/>
      <c r="ZP24" s="1"/>
      <c r="ZQ24" s="1"/>
      <c r="ZR24" s="1"/>
      <c r="ZS24" s="1"/>
      <c r="ZT24" s="1"/>
      <c r="ZU24" s="1"/>
      <c r="ZV24" s="1"/>
      <c r="ZW24" s="1"/>
      <c r="ZX24" s="1"/>
      <c r="ZY24" s="1"/>
      <c r="ZZ24" s="1"/>
      <c r="AAA24" s="1"/>
      <c r="AAB24" s="1"/>
      <c r="AAC24" s="1"/>
      <c r="AAD24" s="1"/>
      <c r="AAE24" s="1"/>
      <c r="AAF24" s="1"/>
      <c r="AAG24" s="1"/>
      <c r="AAH24" s="1"/>
      <c r="AAI24" s="1"/>
      <c r="AAJ24" s="1"/>
      <c r="AAK24" s="1"/>
      <c r="AAL24" s="1"/>
      <c r="AAM24" s="1"/>
      <c r="AAN24" s="1"/>
      <c r="AAO24" s="1"/>
      <c r="AAP24" s="1"/>
      <c r="AAQ24" s="1"/>
      <c r="AAR24" s="1"/>
      <c r="AAS24" s="1"/>
      <c r="AAT24" s="1"/>
      <c r="AAU24" s="1"/>
      <c r="AAV24" s="1"/>
      <c r="AAW24" s="1"/>
      <c r="AAX24" s="1"/>
      <c r="AAY24" s="1"/>
      <c r="AAZ24" s="1"/>
      <c r="ABA24" s="1"/>
      <c r="ABB24" s="1"/>
      <c r="ABC24" s="1"/>
      <c r="ABD24" s="1"/>
      <c r="ABE24" s="1"/>
      <c r="ABF24" s="1"/>
      <c r="ABG24" s="1"/>
      <c r="ABH24" s="1"/>
      <c r="ABI24" s="1"/>
      <c r="ABJ24" s="1"/>
      <c r="ABK24" s="1"/>
      <c r="ABL24" s="1"/>
      <c r="ABM24" s="1"/>
      <c r="ABN24" s="1"/>
      <c r="ABO24" s="1"/>
      <c r="ABP24" s="1"/>
      <c r="ABQ24" s="1"/>
      <c r="ABR24" s="1"/>
      <c r="ABS24" s="1"/>
      <c r="ABT24" s="1"/>
      <c r="ABU24" s="1"/>
      <c r="ABV24" s="1"/>
      <c r="ABW24" s="1"/>
      <c r="ABX24" s="1"/>
      <c r="ABY24" s="1"/>
      <c r="ABZ24" s="1"/>
      <c r="ACA24" s="1"/>
      <c r="ACB24" s="1"/>
      <c r="ACC24" s="1"/>
      <c r="ACD24" s="1"/>
      <c r="ACE24" s="1"/>
      <c r="ACF24" s="1"/>
      <c r="ACG24" s="1"/>
      <c r="ACH24" s="1"/>
      <c r="ACI24" s="1"/>
      <c r="ACJ24" s="1"/>
      <c r="ACK24" s="1"/>
      <c r="ACL24" s="1"/>
      <c r="ACM24" s="1"/>
      <c r="ACN24" s="1"/>
      <c r="ACO24" s="1"/>
      <c r="ACP24" s="1"/>
      <c r="ACQ24" s="1"/>
      <c r="ACR24" s="1"/>
      <c r="ACS24" s="1"/>
      <c r="ACT24" s="1"/>
      <c r="ACU24" s="1"/>
      <c r="ACV24" s="1"/>
      <c r="ACW24" s="1"/>
      <c r="ACX24" s="1"/>
      <c r="ACY24" s="1"/>
      <c r="ACZ24" s="1"/>
      <c r="ADA24" s="1"/>
      <c r="ADB24" s="1"/>
      <c r="ADC24" s="1"/>
      <c r="ADD24" s="1"/>
      <c r="ADE24" s="1"/>
      <c r="ADF24" s="1"/>
      <c r="ADG24" s="1"/>
      <c r="ADH24" s="1"/>
      <c r="ADI24" s="1"/>
      <c r="ADJ24" s="1"/>
      <c r="ADK24" s="1"/>
      <c r="ADL24" s="1"/>
      <c r="ADM24" s="1"/>
      <c r="ADN24" s="1"/>
      <c r="ADO24" s="1"/>
      <c r="ADP24" s="1"/>
      <c r="ADQ24" s="1"/>
      <c r="ADR24" s="1"/>
      <c r="ADS24" s="1"/>
      <c r="ADT24" s="1"/>
      <c r="ADU24" s="1"/>
      <c r="ADV24" s="1"/>
      <c r="ADW24" s="1"/>
      <c r="ADX24" s="1"/>
      <c r="ADY24" s="1"/>
      <c r="ADZ24" s="1"/>
      <c r="AEA24" s="1"/>
      <c r="AEB24" s="1"/>
      <c r="AEC24" s="1"/>
      <c r="AED24" s="1"/>
      <c r="AEE24" s="1"/>
      <c r="AEF24" s="1"/>
      <c r="AEG24" s="1"/>
      <c r="AEH24" s="1"/>
      <c r="AEI24" s="1"/>
      <c r="AEJ24" s="1"/>
      <c r="AEK24" s="1"/>
      <c r="AEL24" s="1"/>
      <c r="AEM24" s="1"/>
      <c r="AEN24" s="1"/>
      <c r="AEO24" s="1"/>
      <c r="AEP24" s="1"/>
      <c r="AEQ24" s="1"/>
      <c r="AER24" s="1"/>
      <c r="AES24" s="1"/>
      <c r="AET24" s="1"/>
      <c r="AEU24" s="1"/>
      <c r="AEV24" s="1"/>
      <c r="AEW24" s="1"/>
      <c r="AEX24" s="1"/>
      <c r="AEY24" s="1"/>
      <c r="AEZ24" s="1"/>
      <c r="AFA24" s="1"/>
      <c r="AFB24" s="1"/>
      <c r="AFC24" s="1"/>
      <c r="AFD24" s="1"/>
      <c r="AFE24" s="1"/>
      <c r="AFF24" s="1"/>
      <c r="AFG24" s="1"/>
      <c r="AFH24" s="1"/>
      <c r="AFI24" s="1"/>
      <c r="AFJ24" s="1"/>
      <c r="AFK24" s="1"/>
      <c r="AFL24" s="1"/>
      <c r="AFM24" s="1"/>
      <c r="AFN24" s="1"/>
      <c r="AFO24" s="1"/>
      <c r="AFP24" s="1"/>
      <c r="AFQ24" s="1"/>
      <c r="AFR24" s="1"/>
      <c r="AFS24" s="1"/>
      <c r="AFT24" s="1"/>
      <c r="AFU24" s="1"/>
      <c r="AFV24" s="1"/>
      <c r="AFW24" s="1"/>
      <c r="AFX24" s="1"/>
      <c r="AFY24" s="1"/>
      <c r="AFZ24" s="1"/>
      <c r="AGA24" s="1"/>
      <c r="AGB24" s="1"/>
      <c r="AGC24" s="1"/>
      <c r="AGD24" s="1"/>
      <c r="AGE24" s="1"/>
      <c r="AGF24" s="1"/>
      <c r="AGG24" s="1"/>
      <c r="AGH24" s="1"/>
      <c r="AGI24" s="1"/>
      <c r="AGJ24" s="1"/>
      <c r="AGK24" s="1"/>
      <c r="AGL24" s="1"/>
      <c r="AGM24" s="1"/>
      <c r="AGN24" s="1"/>
      <c r="AGO24" s="1"/>
      <c r="AGP24" s="1"/>
      <c r="AGQ24" s="1"/>
      <c r="AGR24" s="1"/>
      <c r="AGS24" s="1"/>
      <c r="AGT24" s="1"/>
      <c r="AGU24" s="1"/>
      <c r="AGV24" s="1"/>
      <c r="AGW24" s="1"/>
      <c r="AGX24" s="1"/>
      <c r="AGY24" s="1"/>
      <c r="AGZ24" s="1"/>
      <c r="AHA24" s="1"/>
      <c r="AHB24" s="1"/>
      <c r="AHC24" s="1"/>
      <c r="AHD24" s="1"/>
      <c r="AHE24" s="1"/>
      <c r="AHF24" s="1"/>
      <c r="AHG24" s="1"/>
      <c r="AHH24" s="1"/>
      <c r="AHI24" s="1"/>
      <c r="AHJ24" s="1"/>
      <c r="AHK24" s="1"/>
      <c r="AHL24" s="1"/>
      <c r="AHM24" s="1"/>
      <c r="AHN24" s="1"/>
      <c r="AHO24" s="1"/>
      <c r="AHP24" s="1"/>
      <c r="AHQ24" s="1"/>
      <c r="AHR24" s="1"/>
      <c r="AHS24" s="1"/>
      <c r="AHT24" s="1"/>
      <c r="AHU24" s="1"/>
      <c r="AHV24" s="1"/>
      <c r="AHW24" s="1"/>
      <c r="AHX24" s="1"/>
      <c r="AHY24" s="1"/>
      <c r="AHZ24" s="1"/>
      <c r="AIA24" s="1"/>
      <c r="AIB24" s="1"/>
      <c r="AIC24" s="1"/>
      <c r="AID24" s="1"/>
      <c r="AIE24" s="1"/>
      <c r="AIF24" s="1"/>
      <c r="AIG24" s="1"/>
      <c r="AIH24" s="1"/>
      <c r="AII24" s="1"/>
      <c r="AIJ24" s="1"/>
      <c r="AIK24" s="1"/>
      <c r="AIL24" s="1"/>
      <c r="AIM24" s="1"/>
      <c r="AIN24" s="1"/>
      <c r="AIO24" s="1"/>
      <c r="AIP24" s="1"/>
      <c r="AIQ24" s="1"/>
      <c r="AIR24" s="1"/>
      <c r="AIS24" s="1"/>
      <c r="AIT24" s="1"/>
      <c r="AIU24" s="1"/>
      <c r="AIV24" s="1"/>
      <c r="AIW24" s="1"/>
      <c r="AIX24" s="1"/>
      <c r="AIY24" s="1"/>
      <c r="AIZ24" s="1"/>
      <c r="AJA24" s="1"/>
      <c r="AJB24" s="1"/>
      <c r="AJC24" s="1"/>
      <c r="AJD24" s="1"/>
      <c r="AJE24" s="1"/>
      <c r="AJF24" s="1"/>
      <c r="AJG24" s="1"/>
      <c r="AJH24" s="1"/>
      <c r="AJI24" s="1"/>
      <c r="AJJ24" s="1"/>
      <c r="AJK24" s="1"/>
      <c r="AJL24" s="1"/>
      <c r="AJM24" s="1"/>
      <c r="AJN24" s="1"/>
      <c r="AJO24" s="1"/>
      <c r="AJP24" s="1"/>
      <c r="AJQ24" s="1"/>
      <c r="AJR24" s="1"/>
      <c r="AJS24" s="1"/>
      <c r="AJT24" s="1"/>
      <c r="AJU24" s="1"/>
      <c r="AJV24" s="1"/>
      <c r="AJW24" s="1"/>
      <c r="AJX24" s="1"/>
      <c r="AJY24" s="1"/>
      <c r="AJZ24" s="1"/>
      <c r="AKA24" s="1"/>
      <c r="AKB24" s="1"/>
      <c r="AKC24" s="1"/>
      <c r="AKD24" s="1"/>
      <c r="AKE24" s="1"/>
      <c r="AKF24" s="1"/>
      <c r="AKG24" s="1"/>
      <c r="AKH24" s="1"/>
      <c r="AKI24" s="1"/>
      <c r="AKJ24" s="1"/>
      <c r="AKK24" s="1"/>
      <c r="AKL24" s="1"/>
      <c r="AKM24" s="1"/>
      <c r="AKN24" s="1"/>
      <c r="AKO24" s="1"/>
      <c r="AKP24" s="1"/>
      <c r="AKQ24" s="1"/>
      <c r="AKR24" s="1"/>
      <c r="AKS24" s="1"/>
      <c r="AKT24" s="1"/>
      <c r="AKU24" s="1"/>
      <c r="AKV24" s="1"/>
      <c r="AKW24" s="1"/>
      <c r="AKX24" s="1"/>
      <c r="AKY24" s="1"/>
      <c r="AKZ24" s="1"/>
      <c r="ALA24" s="1"/>
      <c r="ALB24" s="1"/>
      <c r="ALC24" s="1"/>
      <c r="ALD24" s="1"/>
      <c r="ALE24" s="1"/>
      <c r="ALF24" s="1"/>
      <c r="ALG24" s="1"/>
      <c r="ALH24" s="1"/>
      <c r="ALI24" s="1"/>
      <c r="ALJ24" s="1"/>
      <c r="ALK24" s="1"/>
      <c r="ALL24" s="1"/>
      <c r="ALM24" s="1"/>
      <c r="ALN24" s="1"/>
      <c r="ALO24" s="1"/>
      <c r="ALP24" s="1"/>
      <c r="ALQ24" s="1"/>
      <c r="ALR24" s="1"/>
      <c r="ALS24" s="1"/>
      <c r="ALT24" s="1"/>
      <c r="ALU24" s="1"/>
      <c r="ALV24" s="1"/>
      <c r="ALW24" s="1"/>
      <c r="ALX24" s="1"/>
      <c r="ALY24" s="1"/>
      <c r="ALZ24" s="1"/>
      <c r="AMA24" s="1"/>
      <c r="AMB24" s="1"/>
      <c r="AMC24" s="1"/>
      <c r="AMD24" s="1"/>
      <c r="AME24" s="1"/>
      <c r="AMF24" s="1"/>
      <c r="AMG24" s="1"/>
      <c r="AMH24" s="1"/>
      <c r="AMI24" s="1"/>
      <c r="AMJ24" s="1"/>
      <c r="AMK24" s="1"/>
      <c r="AML24" s="1"/>
      <c r="AMM24" s="1"/>
      <c r="AMN24" s="1"/>
      <c r="AMO24" s="1"/>
      <c r="AMP24" s="1"/>
      <c r="AMQ24" s="1"/>
      <c r="AMR24" s="1"/>
      <c r="AMS24" s="1"/>
      <c r="AMT24" s="1"/>
      <c r="AMU24" s="1"/>
      <c r="AMV24" s="1"/>
      <c r="AMW24" s="1"/>
      <c r="AMX24" s="1"/>
      <c r="AMY24" s="1"/>
      <c r="AMZ24" s="1"/>
      <c r="ANA24" s="1"/>
      <c r="ANB24" s="1"/>
      <c r="ANC24" s="1"/>
      <c r="AND24" s="1"/>
      <c r="ANE24" s="1"/>
      <c r="ANF24" s="1"/>
      <c r="ANG24" s="1"/>
      <c r="ANH24" s="1"/>
      <c r="ANI24" s="1"/>
      <c r="ANJ24" s="1"/>
      <c r="ANK24" s="1"/>
      <c r="ANL24" s="1"/>
      <c r="ANM24" s="1"/>
      <c r="ANN24" s="1"/>
      <c r="ANO24" s="1"/>
      <c r="ANP24" s="1"/>
      <c r="ANQ24" s="1"/>
      <c r="ANR24" s="1"/>
      <c r="ANS24" s="1"/>
      <c r="ANT24" s="1"/>
      <c r="ANU24" s="1"/>
      <c r="ANV24" s="1"/>
      <c r="ANW24" s="1"/>
      <c r="ANX24" s="1"/>
      <c r="ANY24" s="1"/>
      <c r="ANZ24" s="1"/>
      <c r="AOA24" s="1"/>
      <c r="AOB24" s="1"/>
      <c r="AOC24" s="1"/>
      <c r="AOD24" s="1"/>
      <c r="AOE24" s="1"/>
      <c r="AOF24" s="1"/>
      <c r="AOG24" s="1"/>
      <c r="AOH24" s="1"/>
      <c r="AOI24" s="1"/>
      <c r="AOJ24" s="1"/>
      <c r="AOK24" s="1"/>
      <c r="AOL24" s="1"/>
      <c r="AOM24" s="1"/>
      <c r="AON24" s="1"/>
      <c r="AOO24" s="1"/>
      <c r="AOP24" s="1"/>
      <c r="AOQ24" s="1"/>
      <c r="AOR24" s="1"/>
      <c r="AOS24" s="1"/>
      <c r="AOT24" s="1"/>
      <c r="AOU24" s="1"/>
      <c r="AOV24" s="1"/>
      <c r="AOW24" s="1"/>
      <c r="AOX24" s="1"/>
      <c r="AOY24" s="1"/>
      <c r="AOZ24" s="1"/>
      <c r="APA24" s="1"/>
      <c r="APB24" s="1"/>
      <c r="APC24" s="1"/>
      <c r="APD24" s="1"/>
      <c r="APE24" s="1"/>
      <c r="APF24" s="1"/>
      <c r="APG24" s="1"/>
      <c r="APH24" s="1"/>
      <c r="API24" s="1"/>
      <c r="APJ24" s="1"/>
      <c r="APK24" s="1"/>
      <c r="APL24" s="1"/>
      <c r="APM24" s="1"/>
      <c r="APN24" s="1"/>
      <c r="APO24" s="1"/>
      <c r="APP24" s="1"/>
      <c r="APQ24" s="1"/>
      <c r="APR24" s="1"/>
      <c r="APS24" s="1"/>
      <c r="APT24" s="1"/>
      <c r="APU24" s="1"/>
      <c r="APV24" s="1"/>
      <c r="APW24" s="1"/>
      <c r="APX24" s="1"/>
      <c r="APY24" s="1"/>
      <c r="APZ24" s="1"/>
      <c r="AQA24" s="1"/>
      <c r="AQB24" s="1"/>
      <c r="AQC24" s="1"/>
      <c r="AQD24" s="1"/>
      <c r="AQE24" s="1"/>
      <c r="AQF24" s="1"/>
      <c r="AQG24" s="1"/>
      <c r="AQH24" s="1"/>
      <c r="AQI24" s="1"/>
      <c r="AQJ24" s="1"/>
      <c r="AQK24" s="1"/>
      <c r="AQL24" s="1"/>
      <c r="AQM24" s="1"/>
      <c r="AQN24" s="1"/>
      <c r="AQO24" s="1"/>
      <c r="AQP24" s="1"/>
      <c r="AQQ24" s="1"/>
      <c r="AQR24" s="1"/>
      <c r="AQS24" s="1"/>
      <c r="AQT24" s="1"/>
      <c r="AQU24" s="1"/>
      <c r="AQV24" s="1"/>
      <c r="AQW24" s="1"/>
      <c r="AQX24" s="1"/>
      <c r="AQY24" s="1"/>
      <c r="AQZ24" s="1"/>
      <c r="ARA24" s="1"/>
      <c r="ARB24" s="1"/>
      <c r="ARC24" s="1"/>
      <c r="ARD24" s="1"/>
      <c r="ARE24" s="1"/>
      <c r="ARF24" s="1"/>
      <c r="ARG24" s="1"/>
      <c r="ARH24" s="1"/>
      <c r="ARI24" s="1"/>
      <c r="ARJ24" s="1"/>
      <c r="ARK24" s="1"/>
      <c r="ARL24" s="1"/>
      <c r="ARM24" s="1"/>
      <c r="ARN24" s="1"/>
      <c r="ARO24" s="1"/>
      <c r="ARP24" s="1"/>
      <c r="ARQ24" s="1"/>
      <c r="ARR24" s="1"/>
      <c r="ARS24" s="1"/>
      <c r="ART24" s="1"/>
      <c r="ARU24" s="1"/>
      <c r="ARV24" s="1"/>
      <c r="ARW24" s="1"/>
      <c r="ARX24" s="1"/>
      <c r="ARY24" s="1"/>
      <c r="ARZ24" s="1"/>
      <c r="ASA24" s="1"/>
      <c r="ASB24" s="1"/>
      <c r="ASC24" s="1"/>
      <c r="ASD24" s="1"/>
      <c r="ASE24" s="1"/>
      <c r="ASF24" s="1"/>
      <c r="ASG24" s="1"/>
      <c r="ASH24" s="1"/>
      <c r="ASI24" s="1"/>
      <c r="ASJ24" s="1"/>
      <c r="ASK24" s="1"/>
      <c r="ASL24" s="1"/>
      <c r="ASM24" s="1"/>
      <c r="ASN24" s="1"/>
      <c r="ASO24" s="1"/>
      <c r="ASP24" s="1"/>
      <c r="ASQ24" s="1"/>
      <c r="ASR24" s="1"/>
      <c r="ASS24" s="1"/>
      <c r="AST24" s="1"/>
      <c r="ASU24" s="1"/>
      <c r="ASV24" s="1"/>
      <c r="ASW24" s="1"/>
      <c r="ASX24" s="1"/>
      <c r="ASY24" s="1"/>
      <c r="ASZ24" s="1"/>
      <c r="ATA24" s="1"/>
      <c r="ATB24" s="1"/>
      <c r="ATC24" s="1"/>
      <c r="ATD24" s="1"/>
      <c r="ATE24" s="1"/>
      <c r="ATF24" s="1"/>
      <c r="ATG24" s="1"/>
      <c r="ATH24" s="1"/>
      <c r="ATI24" s="1"/>
      <c r="ATJ24" s="1"/>
      <c r="ATK24" s="1"/>
      <c r="ATL24" s="1"/>
      <c r="ATM24" s="1"/>
      <c r="ATN24" s="1"/>
      <c r="ATO24" s="1"/>
      <c r="ATP24" s="1"/>
      <c r="ATQ24" s="1"/>
      <c r="ATR24" s="1"/>
      <c r="ATS24" s="1"/>
      <c r="ATT24" s="1"/>
      <c r="ATU24" s="1"/>
      <c r="ATV24" s="1"/>
      <c r="ATW24" s="1"/>
      <c r="ATX24" s="1"/>
      <c r="ATY24" s="1"/>
      <c r="ATZ24" s="1"/>
      <c r="AUA24" s="1"/>
      <c r="AUB24" s="1"/>
      <c r="AUC24" s="1"/>
      <c r="AUD24" s="1"/>
      <c r="AUE24" s="1"/>
      <c r="AUF24" s="1"/>
      <c r="AUG24" s="1"/>
      <c r="AUH24" s="1"/>
      <c r="AUI24" s="1"/>
      <c r="AUJ24" s="1"/>
      <c r="AUK24" s="1"/>
      <c r="AUL24" s="1"/>
      <c r="AUM24" s="1"/>
      <c r="AUN24" s="1"/>
      <c r="AUO24" s="1"/>
      <c r="AUP24" s="1"/>
      <c r="AUQ24" s="1"/>
      <c r="AUR24" s="1"/>
      <c r="AUS24" s="1"/>
      <c r="AUT24" s="1"/>
      <c r="AUU24" s="1"/>
      <c r="AUV24" s="1"/>
      <c r="AUW24" s="1"/>
      <c r="AUX24" s="1"/>
      <c r="AUY24" s="1"/>
      <c r="AUZ24" s="1"/>
      <c r="AVA24" s="1"/>
      <c r="AVB24" s="1"/>
      <c r="AVC24" s="1"/>
      <c r="AVD24" s="1"/>
      <c r="AVE24" s="1"/>
      <c r="AVF24" s="1"/>
      <c r="AVG24" s="1"/>
      <c r="AVH24" s="1"/>
      <c r="AVI24" s="1"/>
      <c r="AVJ24" s="1"/>
      <c r="AVK24" s="1"/>
      <c r="AVL24" s="1"/>
      <c r="AVM24" s="1"/>
      <c r="AVN24" s="1"/>
      <c r="AVO24" s="1"/>
      <c r="AVP24" s="1"/>
      <c r="AVQ24" s="1"/>
      <c r="AVR24" s="1"/>
      <c r="AVS24" s="1"/>
      <c r="AVT24" s="1"/>
      <c r="AVU24" s="1"/>
      <c r="AVV24" s="1"/>
      <c r="AVW24" s="1"/>
      <c r="AVX24" s="1"/>
      <c r="AVY24" s="1"/>
      <c r="AVZ24" s="1"/>
      <c r="AWA24" s="1"/>
      <c r="AWB24" s="1"/>
      <c r="AWC24" s="1"/>
      <c r="AWD24" s="1"/>
      <c r="AWE24" s="1"/>
      <c r="AWF24" s="1"/>
      <c r="AWG24" s="1"/>
      <c r="AWH24" s="1"/>
      <c r="AWI24" s="1"/>
      <c r="AWJ24" s="1"/>
      <c r="AWK24" s="1"/>
      <c r="AWL24" s="1"/>
      <c r="AWM24" s="1"/>
      <c r="AWN24" s="1"/>
      <c r="AWO24" s="1"/>
      <c r="AWP24" s="1"/>
      <c r="AWQ24" s="1"/>
      <c r="AWR24" s="1"/>
      <c r="AWS24" s="1"/>
      <c r="AWT24" s="1"/>
      <c r="AWU24" s="1"/>
      <c r="AWV24" s="1"/>
      <c r="AWW24" s="1"/>
      <c r="AWX24" s="1"/>
      <c r="AWY24" s="1"/>
      <c r="AWZ24" s="1"/>
      <c r="AXA24" s="1"/>
      <c r="AXB24" s="1"/>
      <c r="AXC24" s="1"/>
      <c r="AXD24" s="1"/>
      <c r="AXE24" s="1"/>
      <c r="AXF24" s="1"/>
      <c r="AXG24" s="1"/>
      <c r="AXH24" s="1"/>
      <c r="AXI24" s="1"/>
      <c r="AXJ24" s="1"/>
      <c r="AXK24" s="1"/>
      <c r="AXL24" s="1"/>
      <c r="AXM24" s="1"/>
      <c r="AXN24" s="1"/>
      <c r="AXO24" s="1"/>
      <c r="AXP24" s="1"/>
      <c r="AXQ24" s="1"/>
      <c r="AXR24" s="1"/>
      <c r="AXS24" s="1"/>
      <c r="AXT24" s="1"/>
      <c r="AXU24" s="1"/>
      <c r="AXV24" s="1"/>
      <c r="AXW24" s="1"/>
      <c r="AXX24" s="1"/>
      <c r="AXY24" s="1"/>
      <c r="AXZ24" s="1"/>
      <c r="AYA24" s="1"/>
      <c r="AYB24" s="1"/>
      <c r="AYC24" s="1"/>
      <c r="AYD24" s="1"/>
      <c r="AYE24" s="1"/>
      <c r="AYF24" s="1"/>
      <c r="AYG24" s="1"/>
      <c r="AYH24" s="1"/>
      <c r="AYI24" s="1"/>
      <c r="AYJ24" s="1"/>
      <c r="AYK24" s="1"/>
      <c r="AYL24" s="1"/>
      <c r="AYM24" s="1"/>
      <c r="AYN24" s="1"/>
      <c r="AYO24" s="1"/>
      <c r="AYP24" s="1"/>
      <c r="AYQ24" s="1"/>
      <c r="AYR24" s="1"/>
      <c r="AYS24" s="1"/>
      <c r="AYT24" s="1"/>
      <c r="AYU24" s="1"/>
      <c r="AYV24" s="1"/>
      <c r="AYW24" s="1"/>
      <c r="AYX24" s="1"/>
      <c r="AYY24" s="1"/>
      <c r="AYZ24" s="1"/>
      <c r="AZA24" s="1"/>
      <c r="AZB24" s="1"/>
      <c r="AZC24" s="1"/>
      <c r="AZD24" s="1"/>
      <c r="AZE24" s="1"/>
      <c r="AZF24" s="1"/>
      <c r="AZG24" s="1"/>
      <c r="AZH24" s="1"/>
      <c r="AZI24" s="1"/>
      <c r="AZJ24" s="1"/>
      <c r="AZK24" s="1"/>
      <c r="AZL24" s="1"/>
      <c r="AZM24" s="1"/>
      <c r="AZN24" s="1"/>
      <c r="AZO24" s="1"/>
      <c r="AZP24" s="1"/>
      <c r="AZQ24" s="1"/>
      <c r="AZR24" s="1"/>
      <c r="AZS24" s="1"/>
      <c r="AZT24" s="1"/>
      <c r="AZU24" s="1"/>
      <c r="AZV24" s="1"/>
      <c r="AZW24" s="1"/>
      <c r="AZX24" s="1"/>
      <c r="AZY24" s="1"/>
      <c r="AZZ24" s="1"/>
      <c r="BAA24" s="1"/>
      <c r="BAB24" s="1"/>
      <c r="BAC24" s="1"/>
      <c r="BAD24" s="1"/>
      <c r="BAE24" s="1"/>
      <c r="BAF24" s="1"/>
      <c r="BAG24" s="1"/>
      <c r="BAH24" s="1"/>
      <c r="BAI24" s="1"/>
      <c r="BAJ24" s="1"/>
      <c r="BAK24" s="1"/>
      <c r="BAL24" s="1"/>
      <c r="BAM24" s="1"/>
      <c r="BAN24" s="1"/>
      <c r="BAO24" s="1"/>
      <c r="BAP24" s="1"/>
      <c r="BAQ24" s="1"/>
      <c r="BAR24" s="1"/>
      <c r="BAS24" s="1"/>
      <c r="BAT24" s="1"/>
      <c r="BAU24" s="1"/>
      <c r="BAV24" s="1"/>
      <c r="BAW24" s="1"/>
      <c r="BAX24" s="1"/>
      <c r="BAY24" s="1"/>
      <c r="BAZ24" s="1"/>
      <c r="BBA24" s="1"/>
      <c r="BBB24" s="1"/>
      <c r="BBC24" s="1"/>
      <c r="BBD24" s="1"/>
      <c r="BBE24" s="1"/>
      <c r="BBF24" s="1"/>
      <c r="BBG24" s="1"/>
      <c r="BBH24" s="1"/>
      <c r="BBI24" s="1"/>
      <c r="BBJ24" s="1"/>
      <c r="BBK24" s="1"/>
      <c r="BBL24" s="1"/>
      <c r="BBM24" s="1"/>
      <c r="BBN24" s="1"/>
      <c r="BBO24" s="1"/>
      <c r="BBP24" s="1"/>
      <c r="BBQ24" s="1"/>
      <c r="BBR24" s="1"/>
      <c r="BBS24" s="1"/>
      <c r="BBT24" s="1"/>
      <c r="BBU24" s="1"/>
      <c r="BBV24" s="1"/>
      <c r="BBW24" s="1"/>
      <c r="BBX24" s="1"/>
      <c r="BBY24" s="1"/>
      <c r="BBZ24" s="1"/>
      <c r="BCA24" s="1"/>
      <c r="BCB24" s="1"/>
      <c r="BCC24" s="1"/>
      <c r="BCD24" s="1"/>
      <c r="BCE24" s="1"/>
      <c r="BCF24" s="1"/>
      <c r="BCG24" s="1"/>
      <c r="BCH24" s="1"/>
      <c r="BCI24" s="1"/>
      <c r="BCJ24" s="1"/>
      <c r="BCK24" s="1"/>
      <c r="BCL24" s="1"/>
      <c r="BCM24" s="1"/>
      <c r="BCN24" s="1"/>
      <c r="BCO24" s="1"/>
      <c r="BCP24" s="1"/>
      <c r="BCQ24" s="1"/>
      <c r="BCR24" s="1"/>
      <c r="BCS24" s="1"/>
      <c r="BCT24" s="1"/>
      <c r="BCU24" s="1"/>
      <c r="BCV24" s="1"/>
      <c r="BCW24" s="1"/>
      <c r="BCX24" s="1"/>
      <c r="BCY24" s="1"/>
      <c r="BCZ24" s="1"/>
      <c r="BDA24" s="1"/>
      <c r="BDB24" s="1"/>
      <c r="BDC24" s="1"/>
      <c r="BDD24" s="1"/>
      <c r="BDE24" s="1"/>
      <c r="BDF24" s="1"/>
      <c r="BDG24" s="1"/>
      <c r="BDH24" s="1"/>
      <c r="BDI24" s="1"/>
      <c r="BDJ24" s="1"/>
      <c r="BDK24" s="1"/>
      <c r="BDL24" s="1"/>
      <c r="BDM24" s="1"/>
      <c r="BDN24" s="1"/>
      <c r="BDO24" s="1"/>
      <c r="BDP24" s="1"/>
      <c r="BDQ24" s="1"/>
      <c r="BDR24" s="1"/>
      <c r="BDS24" s="1"/>
      <c r="BDT24" s="1"/>
      <c r="BDU24" s="1"/>
      <c r="BDV24" s="1"/>
      <c r="BDW24" s="1"/>
      <c r="BDX24" s="1"/>
      <c r="BDY24" s="1"/>
      <c r="BDZ24" s="1"/>
      <c r="BEA24" s="1"/>
      <c r="BEB24" s="1"/>
      <c r="BEC24" s="1"/>
      <c r="BED24" s="1"/>
      <c r="BEE24" s="1"/>
      <c r="BEF24" s="1"/>
      <c r="BEG24" s="1"/>
      <c r="BEH24" s="1"/>
      <c r="BEI24" s="1"/>
      <c r="BEJ24" s="1"/>
      <c r="BEK24" s="1"/>
      <c r="BEL24" s="1"/>
      <c r="BEM24" s="1"/>
      <c r="BEN24" s="1"/>
      <c r="BEO24" s="1"/>
      <c r="BEP24" s="1"/>
      <c r="BEQ24" s="1"/>
      <c r="BER24" s="1"/>
      <c r="BES24" s="1"/>
      <c r="BET24" s="1"/>
      <c r="BEU24" s="1"/>
      <c r="BEV24" s="1"/>
      <c r="BEW24" s="1"/>
      <c r="BEX24" s="1"/>
      <c r="BEY24" s="1"/>
      <c r="BEZ24" s="1"/>
      <c r="BFA24" s="1"/>
      <c r="BFB24" s="1"/>
      <c r="BFC24" s="1"/>
      <c r="BFD24" s="1"/>
      <c r="BFE24" s="1"/>
      <c r="BFF24" s="1"/>
      <c r="BFG24" s="1"/>
      <c r="BFH24" s="1"/>
      <c r="BFI24" s="1"/>
      <c r="BFJ24" s="1"/>
      <c r="BFK24" s="1"/>
      <c r="BFL24" s="1"/>
      <c r="BFM24" s="1"/>
      <c r="BFN24" s="1"/>
      <c r="BFO24" s="1"/>
      <c r="BFP24" s="1"/>
      <c r="BFQ24" s="1"/>
      <c r="BFR24" s="1"/>
      <c r="BFS24" s="1"/>
      <c r="BFT24" s="1"/>
      <c r="BFU24" s="1"/>
      <c r="BFV24" s="1"/>
      <c r="BFW24" s="1"/>
      <c r="BFX24" s="1"/>
      <c r="BFY24" s="1"/>
      <c r="BFZ24" s="1"/>
      <c r="BGA24" s="1"/>
      <c r="BGB24" s="1"/>
      <c r="BGC24" s="1"/>
      <c r="BGD24" s="1"/>
      <c r="BGE24" s="1"/>
      <c r="BGF24" s="1"/>
      <c r="BGG24" s="1"/>
      <c r="BGH24" s="1"/>
      <c r="BGI24" s="1"/>
      <c r="BGJ24" s="1"/>
      <c r="BGK24" s="1"/>
      <c r="BGL24" s="1"/>
      <c r="BGM24" s="1"/>
      <c r="BGN24" s="1"/>
      <c r="BGO24" s="1"/>
      <c r="BGP24" s="1"/>
      <c r="BGQ24" s="1"/>
      <c r="BGR24" s="1"/>
      <c r="BGS24" s="1"/>
      <c r="BGT24" s="1"/>
      <c r="BGU24" s="1"/>
      <c r="BGV24" s="1"/>
      <c r="BGW24" s="1"/>
      <c r="BGX24" s="1"/>
      <c r="BGY24" s="1"/>
      <c r="BGZ24" s="1"/>
      <c r="BHA24" s="1"/>
      <c r="BHB24" s="1"/>
      <c r="BHC24" s="1"/>
      <c r="BHD24" s="1"/>
      <c r="BHE24" s="1"/>
      <c r="BHF24" s="1"/>
      <c r="BHG24" s="1"/>
      <c r="BHH24" s="1"/>
      <c r="BHI24" s="1"/>
      <c r="BHJ24" s="1"/>
      <c r="BHK24" s="1"/>
      <c r="BHL24" s="1"/>
      <c r="BHM24" s="1"/>
      <c r="BHN24" s="1"/>
      <c r="BHO24" s="1"/>
      <c r="BHP24" s="1"/>
      <c r="BHQ24" s="1"/>
      <c r="BHR24" s="1"/>
      <c r="BHS24" s="1"/>
      <c r="BHT24" s="1"/>
      <c r="BHU24" s="1"/>
      <c r="BHV24" s="1"/>
      <c r="BHW24" s="1"/>
      <c r="BHX24" s="1"/>
      <c r="BHY24" s="1"/>
      <c r="BHZ24" s="1"/>
      <c r="BIA24" s="1"/>
      <c r="BIB24" s="1"/>
      <c r="BIC24" s="1"/>
      <c r="BID24" s="1"/>
      <c r="BIE24" s="1"/>
      <c r="BIF24" s="1"/>
      <c r="BIG24" s="1"/>
      <c r="BIH24" s="1"/>
      <c r="BII24" s="1"/>
      <c r="BIJ24" s="1"/>
      <c r="BIK24" s="1"/>
      <c r="BIL24" s="1"/>
      <c r="BIM24" s="1"/>
      <c r="BIN24" s="1"/>
      <c r="BIO24" s="1"/>
      <c r="BIP24" s="1"/>
      <c r="BIQ24" s="1"/>
      <c r="BIR24" s="1"/>
      <c r="BIS24" s="1"/>
      <c r="BIT24" s="1"/>
      <c r="BIU24" s="1"/>
      <c r="BIV24" s="1"/>
      <c r="BIW24" s="1"/>
      <c r="BIX24" s="1"/>
      <c r="BIY24" s="1"/>
      <c r="BIZ24" s="1"/>
      <c r="BJA24" s="1"/>
      <c r="BJB24" s="1"/>
      <c r="BJC24" s="1"/>
      <c r="BJD24" s="1"/>
      <c r="BJE24" s="1"/>
      <c r="BJF24" s="1"/>
      <c r="BJG24" s="1"/>
      <c r="BJH24" s="1"/>
      <c r="BJI24" s="1"/>
      <c r="BJJ24" s="1"/>
      <c r="BJK24" s="1"/>
      <c r="BJL24" s="1"/>
      <c r="BJM24" s="1"/>
      <c r="BJN24" s="1"/>
      <c r="BJO24" s="1"/>
      <c r="BJP24" s="1"/>
      <c r="BJQ24" s="1"/>
      <c r="BJR24" s="1"/>
      <c r="BJS24" s="1"/>
      <c r="BJT24" s="1"/>
      <c r="BJU24" s="1"/>
      <c r="BJV24" s="1"/>
      <c r="BJW24" s="1"/>
      <c r="BJX24" s="1"/>
      <c r="BJY24" s="1"/>
      <c r="BJZ24" s="1"/>
      <c r="BKA24" s="1"/>
      <c r="BKB24" s="1"/>
      <c r="BKC24" s="1"/>
      <c r="BKD24" s="1"/>
      <c r="BKE24" s="1"/>
      <c r="BKF24" s="1"/>
      <c r="BKG24" s="1"/>
      <c r="BKH24" s="1"/>
      <c r="BKI24" s="1"/>
      <c r="BKJ24" s="1"/>
      <c r="BKK24" s="1"/>
      <c r="BKL24" s="1"/>
      <c r="BKM24" s="1"/>
      <c r="BKN24" s="1"/>
      <c r="BKO24" s="1"/>
      <c r="BKP24" s="1"/>
      <c r="BKQ24" s="1"/>
      <c r="BKR24" s="1"/>
      <c r="BKS24" s="1"/>
      <c r="BKT24" s="1"/>
      <c r="BKU24" s="1"/>
      <c r="BKV24" s="1"/>
      <c r="BKW24" s="1"/>
      <c r="BKX24" s="1"/>
      <c r="BKY24" s="1"/>
      <c r="BKZ24" s="1"/>
      <c r="BLA24" s="1"/>
      <c r="BLB24" s="1"/>
      <c r="BLC24" s="1"/>
      <c r="BLD24" s="1"/>
      <c r="BLE24" s="1"/>
      <c r="BLF24" s="1"/>
      <c r="BLG24" s="1"/>
      <c r="BLH24" s="1"/>
      <c r="BLI24" s="1"/>
      <c r="BLJ24" s="1"/>
      <c r="BLK24" s="1"/>
      <c r="BLL24" s="1"/>
      <c r="BLM24" s="1"/>
      <c r="BLN24" s="1"/>
      <c r="BLO24" s="1"/>
      <c r="BLP24" s="1"/>
      <c r="BLQ24" s="1"/>
      <c r="BLR24" s="1"/>
      <c r="BLS24" s="1"/>
      <c r="BLT24" s="1"/>
      <c r="BLU24" s="1"/>
      <c r="BLV24" s="1"/>
      <c r="BLW24" s="1"/>
      <c r="BLX24" s="1"/>
      <c r="BLY24" s="1"/>
      <c r="BLZ24" s="1"/>
      <c r="BMA24" s="1"/>
      <c r="BMB24" s="1"/>
      <c r="BMC24" s="1"/>
      <c r="BMD24" s="1"/>
      <c r="BME24" s="1"/>
      <c r="BMF24" s="1"/>
      <c r="BMG24" s="1"/>
      <c r="BMH24" s="1"/>
      <c r="BMI24" s="1"/>
      <c r="BMJ24" s="1"/>
      <c r="BMK24" s="1"/>
      <c r="BML24" s="1"/>
      <c r="BMM24" s="1"/>
      <c r="BMN24" s="1"/>
      <c r="BMO24" s="1"/>
      <c r="BMP24" s="1"/>
      <c r="BMQ24" s="1"/>
      <c r="BMR24" s="1"/>
      <c r="BMS24" s="1"/>
      <c r="BMT24" s="1"/>
      <c r="BMU24" s="1"/>
      <c r="BMV24" s="1"/>
      <c r="BMW24" s="1"/>
      <c r="BMX24" s="1"/>
      <c r="BMY24" s="1"/>
      <c r="BMZ24" s="1"/>
      <c r="BNA24" s="1"/>
      <c r="BNB24" s="1"/>
      <c r="BNC24" s="1"/>
      <c r="BND24" s="1"/>
      <c r="BNE24" s="1"/>
      <c r="BNF24" s="1"/>
      <c r="BNG24" s="1"/>
      <c r="BNH24" s="1"/>
      <c r="BNI24" s="1"/>
      <c r="BNJ24" s="1"/>
      <c r="BNK24" s="1"/>
      <c r="BNL24" s="1"/>
      <c r="BNM24" s="1"/>
      <c r="BNN24" s="1"/>
      <c r="BNO24" s="1"/>
      <c r="BNP24" s="1"/>
      <c r="BNQ24" s="1"/>
      <c r="BNR24" s="1"/>
      <c r="BNS24" s="1"/>
      <c r="BNT24" s="1"/>
      <c r="BNU24" s="1"/>
      <c r="BNV24" s="1"/>
      <c r="BNW24" s="1"/>
      <c r="BNX24" s="1"/>
      <c r="BNY24" s="1"/>
      <c r="BNZ24" s="1"/>
      <c r="BOA24" s="1"/>
      <c r="BOB24" s="1"/>
      <c r="BOC24" s="1"/>
      <c r="BOD24" s="1"/>
      <c r="BOE24" s="1"/>
      <c r="BOF24" s="1"/>
      <c r="BOG24" s="1"/>
      <c r="BOH24" s="1"/>
      <c r="BOI24" s="1"/>
      <c r="BOJ24" s="1"/>
      <c r="BOK24" s="1"/>
      <c r="BOL24" s="1"/>
      <c r="BOM24" s="1"/>
      <c r="BON24" s="1"/>
      <c r="BOO24" s="1"/>
      <c r="BOP24" s="1"/>
      <c r="BOQ24" s="1"/>
      <c r="BOR24" s="1"/>
      <c r="BOS24" s="1"/>
      <c r="BOT24" s="1"/>
      <c r="BOU24" s="1"/>
      <c r="BOV24" s="1"/>
      <c r="BOW24" s="1"/>
      <c r="BOX24" s="1"/>
      <c r="BOY24" s="1"/>
      <c r="BOZ24" s="1"/>
      <c r="BPA24" s="1"/>
      <c r="BPB24" s="1"/>
      <c r="BPC24" s="1"/>
      <c r="BPD24" s="1"/>
      <c r="BPE24" s="1"/>
      <c r="BPF24" s="1"/>
      <c r="BPG24" s="1"/>
      <c r="BPH24" s="1"/>
      <c r="BPI24" s="1"/>
      <c r="BPJ24" s="1"/>
      <c r="BPK24" s="1"/>
      <c r="BPL24" s="1"/>
      <c r="BPM24" s="1"/>
      <c r="BPN24" s="1"/>
      <c r="BPO24" s="1"/>
      <c r="BPP24" s="1"/>
      <c r="BPQ24" s="1"/>
      <c r="BPR24" s="1"/>
      <c r="BPS24" s="1"/>
      <c r="BPT24" s="1"/>
      <c r="BPU24" s="1"/>
      <c r="BPV24" s="1"/>
      <c r="BPW24" s="1"/>
      <c r="BPX24" s="1"/>
      <c r="BPY24" s="1"/>
      <c r="BPZ24" s="1"/>
      <c r="BQA24" s="1"/>
      <c r="BQB24" s="1"/>
      <c r="BQC24" s="1"/>
      <c r="BQD24" s="1"/>
      <c r="BQE24" s="1"/>
      <c r="BQF24" s="1"/>
      <c r="BQG24" s="1"/>
      <c r="BQH24" s="1"/>
      <c r="BQI24" s="1"/>
      <c r="BQJ24" s="1"/>
      <c r="BQK24" s="1"/>
      <c r="BQL24" s="1"/>
      <c r="BQM24" s="1"/>
      <c r="BQN24" s="1"/>
      <c r="BQO24" s="1"/>
      <c r="BQP24" s="1"/>
      <c r="BQQ24" s="1"/>
      <c r="BQR24" s="1"/>
      <c r="BQS24" s="1"/>
      <c r="BQT24" s="1"/>
      <c r="BQU24" s="1"/>
      <c r="BQV24" s="1"/>
      <c r="BQW24" s="1"/>
      <c r="BQX24" s="1"/>
      <c r="BQY24" s="1"/>
      <c r="BQZ24" s="1"/>
      <c r="BRA24" s="1"/>
      <c r="BRB24" s="1"/>
      <c r="BRC24" s="1"/>
      <c r="BRD24" s="1"/>
      <c r="BRE24" s="1"/>
      <c r="BRF24" s="1"/>
      <c r="BRG24" s="1"/>
      <c r="BRH24" s="1"/>
      <c r="BRI24" s="1"/>
      <c r="BRJ24" s="1"/>
      <c r="BRK24" s="1"/>
      <c r="BRL24" s="1"/>
      <c r="BRM24" s="1"/>
      <c r="BRN24" s="1"/>
      <c r="BRO24" s="1"/>
      <c r="BRP24" s="1"/>
      <c r="BRQ24" s="1"/>
      <c r="BRR24" s="1"/>
      <c r="BRS24" s="1"/>
      <c r="BRT24" s="1"/>
      <c r="BRU24" s="1"/>
      <c r="BRV24" s="1"/>
      <c r="BRW24" s="1"/>
      <c r="BRX24" s="1"/>
      <c r="BRY24" s="1"/>
      <c r="BRZ24" s="1"/>
      <c r="BSA24" s="1"/>
      <c r="BSB24" s="1"/>
      <c r="BSC24" s="1"/>
      <c r="BSD24" s="1"/>
      <c r="BSE24" s="1"/>
      <c r="BSF24" s="1"/>
      <c r="BSG24" s="1"/>
      <c r="BSH24" s="1"/>
      <c r="BSI24" s="1"/>
      <c r="BSJ24" s="1"/>
      <c r="BSK24" s="1"/>
      <c r="BSL24" s="1"/>
      <c r="BSM24" s="1"/>
      <c r="BSN24" s="1"/>
      <c r="BSO24" s="1"/>
      <c r="BSP24" s="1"/>
      <c r="BSQ24" s="1"/>
      <c r="BSR24" s="1"/>
      <c r="BSS24" s="1"/>
      <c r="BST24" s="1"/>
      <c r="BSU24" s="1"/>
      <c r="BSV24" s="1"/>
      <c r="BSW24" s="1"/>
      <c r="BSX24" s="1"/>
      <c r="BSY24" s="1"/>
      <c r="BSZ24" s="1"/>
      <c r="BTA24" s="1"/>
      <c r="BTB24" s="1"/>
      <c r="BTC24" s="1"/>
      <c r="BTD24" s="1"/>
      <c r="BTE24" s="1"/>
      <c r="BTF24" s="1"/>
      <c r="BTG24" s="1"/>
      <c r="BTH24" s="1"/>
      <c r="BTI24" s="1"/>
      <c r="BTJ24" s="1"/>
      <c r="BTK24" s="1"/>
      <c r="BTL24" s="1"/>
      <c r="BTM24" s="1"/>
      <c r="BTN24" s="1"/>
      <c r="BTO24" s="1"/>
      <c r="BTP24" s="1"/>
      <c r="BTQ24" s="1"/>
      <c r="BTR24" s="1"/>
      <c r="BTS24" s="1"/>
      <c r="BTT24" s="1"/>
      <c r="BTU24" s="1"/>
      <c r="BTV24" s="1"/>
      <c r="BTW24" s="1"/>
      <c r="BTX24" s="1"/>
      <c r="BTY24" s="1"/>
      <c r="BTZ24" s="1"/>
      <c r="BUA24" s="1"/>
      <c r="BUB24" s="1"/>
      <c r="BUC24" s="1"/>
      <c r="BUD24" s="1"/>
      <c r="BUE24" s="1"/>
      <c r="BUF24" s="1"/>
      <c r="BUG24" s="1"/>
      <c r="BUH24" s="1"/>
      <c r="BUI24" s="1"/>
      <c r="BUJ24" s="1"/>
      <c r="BUK24" s="1"/>
      <c r="BUL24" s="1"/>
      <c r="BUM24" s="1"/>
      <c r="BUN24" s="1"/>
      <c r="BUO24" s="1"/>
      <c r="BUP24" s="1"/>
      <c r="BUQ24" s="1"/>
      <c r="BUR24" s="1"/>
      <c r="BUS24" s="1"/>
      <c r="BUT24" s="1"/>
      <c r="BUU24" s="1"/>
      <c r="BUV24" s="1"/>
      <c r="BUW24" s="1"/>
      <c r="BUX24" s="1"/>
      <c r="BUY24" s="1"/>
      <c r="BUZ24" s="1"/>
      <c r="BVA24" s="1"/>
      <c r="BVB24" s="1"/>
      <c r="BVC24" s="1"/>
      <c r="BVD24" s="1"/>
      <c r="BVE24" s="1"/>
      <c r="BVF24" s="1"/>
      <c r="BVG24" s="1"/>
      <c r="BVH24" s="1"/>
      <c r="BVI24" s="1"/>
      <c r="BVJ24" s="1"/>
      <c r="BVK24" s="1"/>
      <c r="BVL24" s="1"/>
      <c r="BVM24" s="1"/>
      <c r="BVN24" s="1"/>
      <c r="BVO24" s="1"/>
      <c r="BVP24" s="1"/>
      <c r="BVQ24" s="1"/>
      <c r="BVR24" s="1"/>
      <c r="BVS24" s="1"/>
      <c r="BVT24" s="1"/>
      <c r="BVU24" s="1"/>
      <c r="BVV24" s="1"/>
      <c r="BVW24" s="1"/>
      <c r="BVX24" s="1"/>
      <c r="BVY24" s="1"/>
      <c r="BVZ24" s="1"/>
      <c r="BWA24" s="1"/>
      <c r="BWB24" s="1"/>
      <c r="BWC24" s="1"/>
      <c r="BWD24" s="1"/>
      <c r="BWE24" s="1"/>
      <c r="BWF24" s="1"/>
      <c r="BWG24" s="1"/>
      <c r="BWH24" s="1"/>
      <c r="BWI24" s="1"/>
      <c r="BWJ24" s="1"/>
      <c r="BWK24" s="1"/>
      <c r="BWL24" s="1"/>
      <c r="BWM24" s="1"/>
      <c r="BWN24" s="1"/>
      <c r="BWO24" s="1"/>
      <c r="BWP24" s="1"/>
      <c r="BWQ24" s="1"/>
      <c r="BWR24" s="1"/>
      <c r="BWS24" s="1"/>
      <c r="BWT24" s="1"/>
      <c r="BWU24" s="1"/>
      <c r="BWV24" s="1"/>
      <c r="BWW24" s="1"/>
      <c r="BWX24" s="1"/>
      <c r="BWY24" s="1"/>
      <c r="BWZ24" s="1"/>
      <c r="BXA24" s="1"/>
      <c r="BXB24" s="1"/>
      <c r="BXC24" s="1"/>
      <c r="BXD24" s="1"/>
      <c r="BXE24" s="1"/>
      <c r="BXF24" s="1"/>
      <c r="BXG24" s="1"/>
      <c r="BXH24" s="1"/>
      <c r="BXI24" s="1"/>
      <c r="BXJ24" s="1"/>
      <c r="BXK24" s="1"/>
      <c r="BXL24" s="1"/>
      <c r="BXM24" s="1"/>
      <c r="BXN24" s="1"/>
      <c r="BXO24" s="1"/>
      <c r="BXP24" s="1"/>
      <c r="BXQ24" s="1"/>
      <c r="BXR24" s="1"/>
      <c r="BXS24" s="1"/>
      <c r="BXT24" s="1"/>
      <c r="BXU24" s="1"/>
      <c r="BXV24" s="1"/>
      <c r="BXW24" s="1"/>
      <c r="BXX24" s="1"/>
      <c r="BXY24" s="1"/>
      <c r="BXZ24" s="1"/>
      <c r="BYA24" s="1"/>
      <c r="BYB24" s="1"/>
      <c r="BYC24" s="1"/>
      <c r="BYD24" s="1"/>
      <c r="BYE24" s="1"/>
      <c r="BYF24" s="1"/>
      <c r="BYG24" s="1"/>
      <c r="BYH24" s="1"/>
      <c r="BYI24" s="1"/>
      <c r="BYJ24" s="1"/>
      <c r="BYK24" s="1"/>
      <c r="BYL24" s="1"/>
      <c r="BYM24" s="1"/>
      <c r="BYN24" s="1"/>
      <c r="BYO24" s="1"/>
      <c r="BYP24" s="1"/>
      <c r="BYQ24" s="1"/>
      <c r="BYR24" s="1"/>
      <c r="BYS24" s="1"/>
      <c r="BYT24" s="1"/>
      <c r="BYU24" s="1"/>
      <c r="BYV24" s="1"/>
      <c r="BYW24" s="1"/>
      <c r="BYX24" s="1"/>
      <c r="BYY24" s="1"/>
      <c r="BYZ24" s="1"/>
      <c r="BZA24" s="1"/>
      <c r="BZB24" s="1"/>
      <c r="BZC24" s="1"/>
      <c r="BZD24" s="1"/>
      <c r="BZE24" s="1"/>
      <c r="BZF24" s="1"/>
      <c r="BZG24" s="1"/>
      <c r="BZH24" s="1"/>
      <c r="BZI24" s="1"/>
      <c r="BZJ24" s="1"/>
      <c r="BZK24" s="1"/>
      <c r="BZL24" s="1"/>
      <c r="BZM24" s="1"/>
      <c r="BZN24" s="1"/>
      <c r="BZO24" s="1"/>
      <c r="BZP24" s="1"/>
      <c r="BZQ24" s="1"/>
      <c r="BZR24" s="1"/>
      <c r="BZS24" s="1"/>
      <c r="BZT24" s="1"/>
      <c r="BZU24" s="1"/>
      <c r="BZV24" s="1"/>
      <c r="BZW24" s="1"/>
      <c r="BZX24" s="1"/>
      <c r="BZY24" s="1"/>
      <c r="BZZ24" s="1"/>
      <c r="CAA24" s="1"/>
      <c r="CAB24" s="1"/>
      <c r="CAC24" s="1"/>
      <c r="CAD24" s="1"/>
      <c r="CAE24" s="1"/>
      <c r="CAF24" s="1"/>
      <c r="CAG24" s="1"/>
      <c r="CAH24" s="1"/>
      <c r="CAI24" s="1"/>
      <c r="CAJ24" s="1"/>
      <c r="CAK24" s="1"/>
      <c r="CAL24" s="1"/>
      <c r="CAM24" s="1"/>
      <c r="CAN24" s="1"/>
      <c r="CAO24" s="1"/>
      <c r="CAP24" s="1"/>
      <c r="CAQ24" s="1"/>
      <c r="CAR24" s="1"/>
      <c r="CAS24" s="1"/>
      <c r="CAT24" s="1"/>
      <c r="CAU24" s="1"/>
      <c r="CAV24" s="1"/>
      <c r="CAW24" s="1"/>
      <c r="CAX24" s="1"/>
      <c r="CAY24" s="1"/>
      <c r="CAZ24" s="1"/>
      <c r="CBA24" s="1"/>
      <c r="CBB24" s="1"/>
      <c r="CBC24" s="1"/>
      <c r="CBD24" s="1"/>
      <c r="CBE24" s="1"/>
      <c r="CBF24" s="1"/>
      <c r="CBG24" s="1"/>
      <c r="CBH24" s="1"/>
      <c r="CBI24" s="1"/>
      <c r="CBJ24" s="1"/>
      <c r="CBK24" s="1"/>
      <c r="CBL24" s="1"/>
      <c r="CBM24" s="1"/>
      <c r="CBN24" s="1"/>
      <c r="CBO24" s="1"/>
      <c r="CBP24" s="1"/>
      <c r="CBQ24" s="1"/>
      <c r="CBR24" s="1"/>
      <c r="CBS24" s="1"/>
      <c r="CBT24" s="1"/>
      <c r="CBU24" s="1"/>
      <c r="CBV24" s="1"/>
      <c r="CBW24" s="1"/>
      <c r="CBX24" s="1"/>
      <c r="CBY24" s="1"/>
      <c r="CBZ24" s="1"/>
      <c r="CCA24" s="1"/>
      <c r="CCB24" s="1"/>
      <c r="CCC24" s="1"/>
      <c r="CCD24" s="1"/>
      <c r="CCE24" s="1"/>
      <c r="CCF24" s="1"/>
      <c r="CCG24" s="1"/>
      <c r="CCH24" s="1"/>
      <c r="CCI24" s="1"/>
      <c r="CCJ24" s="1"/>
      <c r="CCK24" s="1"/>
      <c r="CCL24" s="1"/>
      <c r="CCM24" s="1"/>
      <c r="CCN24" s="1"/>
      <c r="CCO24" s="1"/>
      <c r="CCP24" s="1"/>
      <c r="CCQ24" s="1"/>
      <c r="CCR24" s="1"/>
      <c r="CCS24" s="1"/>
      <c r="CCT24" s="1"/>
      <c r="CCU24" s="1"/>
      <c r="CCV24" s="1"/>
      <c r="CCW24" s="1"/>
      <c r="CCX24" s="1"/>
      <c r="CCY24" s="1"/>
      <c r="CCZ24" s="1"/>
      <c r="CDA24" s="1"/>
      <c r="CDB24" s="1"/>
      <c r="CDC24" s="1"/>
      <c r="CDD24" s="1"/>
      <c r="CDE24" s="1"/>
      <c r="CDF24" s="1"/>
      <c r="CDG24" s="1"/>
      <c r="CDH24" s="1"/>
      <c r="CDI24" s="1"/>
      <c r="CDJ24" s="1"/>
      <c r="CDK24" s="1"/>
      <c r="CDL24" s="1"/>
      <c r="CDM24" s="1"/>
      <c r="CDN24" s="1"/>
      <c r="CDO24" s="1"/>
      <c r="CDP24" s="1"/>
      <c r="CDQ24" s="1"/>
      <c r="CDR24" s="1"/>
      <c r="CDS24" s="1"/>
      <c r="CDT24" s="1"/>
      <c r="CDU24" s="1"/>
      <c r="CDV24" s="1"/>
      <c r="CDW24" s="1"/>
      <c r="CDX24" s="1"/>
      <c r="CDY24" s="1"/>
      <c r="CDZ24" s="1"/>
      <c r="CEA24" s="1"/>
      <c r="CEB24" s="1"/>
      <c r="CEC24" s="1"/>
      <c r="CED24" s="1"/>
      <c r="CEE24" s="1"/>
      <c r="CEF24" s="1"/>
      <c r="CEG24" s="1"/>
      <c r="CEH24" s="1"/>
      <c r="CEI24" s="1"/>
      <c r="CEJ24" s="1"/>
      <c r="CEK24" s="1"/>
      <c r="CEL24" s="1"/>
      <c r="CEM24" s="1"/>
      <c r="CEN24" s="1"/>
      <c r="CEO24" s="1"/>
      <c r="CEP24" s="1"/>
      <c r="CEQ24" s="1"/>
      <c r="CER24" s="1"/>
      <c r="CES24" s="1"/>
      <c r="CET24" s="1"/>
      <c r="CEU24" s="1"/>
      <c r="CEV24" s="1"/>
      <c r="CEW24" s="1"/>
      <c r="CEX24" s="1"/>
      <c r="CEY24" s="1"/>
      <c r="CEZ24" s="1"/>
      <c r="CFA24" s="1"/>
      <c r="CFB24" s="1"/>
      <c r="CFC24" s="1"/>
      <c r="CFD24" s="1"/>
      <c r="CFE24" s="1"/>
      <c r="CFF24" s="1"/>
      <c r="CFG24" s="1"/>
      <c r="CFH24" s="1"/>
      <c r="CFI24" s="1"/>
      <c r="CFJ24" s="1"/>
      <c r="CFK24" s="1"/>
      <c r="CFL24" s="1"/>
      <c r="CFM24" s="1"/>
      <c r="CFN24" s="1"/>
      <c r="CFO24" s="1"/>
      <c r="CFP24" s="1"/>
      <c r="CFQ24" s="1"/>
      <c r="CFR24" s="1"/>
      <c r="CFS24" s="1"/>
      <c r="CFT24" s="1"/>
      <c r="CFU24" s="1"/>
      <c r="CFV24" s="1"/>
      <c r="CFW24" s="1"/>
      <c r="CFX24" s="1"/>
      <c r="CFY24" s="1"/>
      <c r="CFZ24" s="1"/>
      <c r="CGA24" s="1"/>
      <c r="CGB24" s="1"/>
      <c r="CGC24" s="1"/>
      <c r="CGD24" s="1"/>
      <c r="CGE24" s="1"/>
      <c r="CGF24" s="1"/>
      <c r="CGG24" s="1"/>
      <c r="CGH24" s="1"/>
      <c r="CGI24" s="1"/>
      <c r="CGJ24" s="1"/>
      <c r="CGK24" s="1"/>
      <c r="CGL24" s="1"/>
      <c r="CGM24" s="1"/>
      <c r="CGN24" s="1"/>
      <c r="CGO24" s="1"/>
      <c r="CGP24" s="1"/>
      <c r="CGQ24" s="1"/>
      <c r="CGR24" s="1"/>
      <c r="CGS24" s="1"/>
      <c r="CGT24" s="1"/>
      <c r="CGU24" s="1"/>
      <c r="CGV24" s="1"/>
      <c r="CGW24" s="1"/>
      <c r="CGX24" s="1"/>
      <c r="CGY24" s="1"/>
      <c r="CGZ24" s="1"/>
      <c r="CHA24" s="1"/>
      <c r="CHB24" s="1"/>
      <c r="CHC24" s="1"/>
      <c r="CHD24" s="1"/>
      <c r="CHE24" s="1"/>
      <c r="CHF24" s="1"/>
      <c r="CHG24" s="1"/>
      <c r="CHH24" s="1"/>
      <c r="CHI24" s="1"/>
      <c r="CHJ24" s="1"/>
      <c r="CHK24" s="1"/>
      <c r="CHL24" s="1"/>
      <c r="CHM24" s="1"/>
      <c r="CHN24" s="1"/>
      <c r="CHO24" s="1"/>
      <c r="CHP24" s="1"/>
      <c r="CHQ24" s="1"/>
      <c r="CHR24" s="1"/>
      <c r="CHS24" s="1"/>
      <c r="CHT24" s="1"/>
      <c r="CHU24" s="1"/>
      <c r="CHV24" s="1"/>
      <c r="CHW24" s="1"/>
      <c r="CHX24" s="1"/>
      <c r="CHY24" s="1"/>
      <c r="CHZ24" s="1"/>
      <c r="CIA24" s="1"/>
      <c r="CIB24" s="1"/>
      <c r="CIC24" s="1"/>
      <c r="CID24" s="1"/>
      <c r="CIE24" s="1"/>
      <c r="CIF24" s="1"/>
      <c r="CIG24" s="1"/>
      <c r="CIH24" s="1"/>
      <c r="CII24" s="1"/>
      <c r="CIJ24" s="1"/>
      <c r="CIK24" s="1"/>
      <c r="CIL24" s="1"/>
      <c r="CIM24" s="1"/>
      <c r="CIN24" s="1"/>
      <c r="CIO24" s="1"/>
      <c r="CIP24" s="1"/>
      <c r="CIQ24" s="1"/>
      <c r="CIR24" s="1"/>
      <c r="CIS24" s="1"/>
      <c r="CIT24" s="1"/>
      <c r="CIU24" s="1"/>
      <c r="CIV24" s="1"/>
      <c r="CIW24" s="1"/>
      <c r="CIX24" s="1"/>
      <c r="CIY24" s="1"/>
      <c r="CIZ24" s="1"/>
      <c r="CJA24" s="1"/>
      <c r="CJB24" s="1"/>
      <c r="CJC24" s="1"/>
      <c r="CJD24" s="1"/>
      <c r="CJE24" s="1"/>
      <c r="CJF24" s="1"/>
      <c r="CJG24" s="1"/>
      <c r="CJH24" s="1"/>
      <c r="CJI24" s="1"/>
      <c r="CJJ24" s="1"/>
      <c r="CJK24" s="1"/>
      <c r="CJL24" s="1"/>
      <c r="CJM24" s="1"/>
      <c r="CJN24" s="1"/>
      <c r="CJO24" s="1"/>
      <c r="CJP24" s="1"/>
      <c r="CJQ24" s="1"/>
      <c r="CJR24" s="1"/>
      <c r="CJS24" s="1"/>
      <c r="CJT24" s="1"/>
      <c r="CJU24" s="1"/>
      <c r="CJV24" s="1"/>
      <c r="CJW24" s="1"/>
      <c r="CJX24" s="1"/>
      <c r="CJY24" s="1"/>
      <c r="CJZ24" s="1"/>
      <c r="CKA24" s="1"/>
      <c r="CKB24" s="1"/>
      <c r="CKC24" s="1"/>
      <c r="CKD24" s="1"/>
      <c r="CKE24" s="1"/>
      <c r="CKF24" s="1"/>
      <c r="CKG24" s="1"/>
      <c r="CKH24" s="1"/>
      <c r="CKI24" s="1"/>
      <c r="CKJ24" s="1"/>
      <c r="CKK24" s="1"/>
    </row>
    <row r="25" spans="1:2325" s="268" customFormat="1" ht="69.75" customHeight="1">
      <c r="A25" s="888"/>
      <c r="B25" s="838"/>
      <c r="C25" s="843"/>
      <c r="D25" s="114" t="s">
        <v>341</v>
      </c>
      <c r="E25" s="405" t="s">
        <v>338</v>
      </c>
      <c r="F25" s="406">
        <v>44024</v>
      </c>
      <c r="G25" s="114" t="s">
        <v>340</v>
      </c>
      <c r="H25" s="144" t="s">
        <v>76</v>
      </c>
      <c r="I25" s="113"/>
      <c r="J25" s="113"/>
      <c r="K25" s="113"/>
      <c r="L25" s="114" t="s">
        <v>35</v>
      </c>
      <c r="M25" s="113"/>
      <c r="N25" s="145">
        <v>0</v>
      </c>
      <c r="O25" s="145">
        <v>0</v>
      </c>
      <c r="P25" s="145">
        <v>0</v>
      </c>
      <c r="Q25" s="164">
        <f t="shared" si="0"/>
        <v>0</v>
      </c>
      <c r="R25" s="154"/>
      <c r="S25" s="154"/>
      <c r="T25" s="154"/>
      <c r="U25" s="154">
        <v>8000</v>
      </c>
      <c r="V25" s="895"/>
      <c r="W25" s="113"/>
      <c r="X25" s="230"/>
      <c r="Y25" s="113"/>
      <c r="Z25" s="113"/>
      <c r="AA25" s="113"/>
      <c r="AB25" s="113"/>
      <c r="AC25" s="113"/>
      <c r="AD25" s="113"/>
      <c r="AE25" s="113"/>
      <c r="AF25" s="113"/>
      <c r="AG25" s="155"/>
      <c r="AH25" s="155"/>
      <c r="AI25" s="155"/>
      <c r="AJ25" s="155"/>
      <c r="AK25" s="115">
        <f t="shared" si="6"/>
        <v>0</v>
      </c>
      <c r="AL25" s="115">
        <f t="shared" si="3"/>
        <v>0</v>
      </c>
      <c r="AM25" s="115">
        <f t="shared" si="4"/>
        <v>0</v>
      </c>
      <c r="AN25" s="115">
        <f t="shared" si="5"/>
        <v>0</v>
      </c>
      <c r="AO25" s="105">
        <f t="shared" si="1"/>
        <v>0</v>
      </c>
      <c r="AP25" s="106">
        <f t="shared" si="2"/>
        <v>0</v>
      </c>
      <c r="AQ25" s="103" t="s">
        <v>334</v>
      </c>
      <c r="AR25" s="407"/>
      <c r="AS25" s="407"/>
      <c r="AT25" s="407"/>
      <c r="AU25" s="407"/>
      <c r="AV25" s="407"/>
      <c r="AW25" s="407"/>
      <c r="AX25" s="407"/>
      <c r="AY25" s="407"/>
      <c r="AZ25" s="407"/>
      <c r="BA25" s="407"/>
      <c r="BB25" s="407"/>
      <c r="BC25" s="407"/>
      <c r="BD25" s="407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1"/>
      <c r="VI25" s="1"/>
      <c r="VJ25" s="1"/>
      <c r="VK25" s="1"/>
      <c r="VL25" s="1"/>
      <c r="VM25" s="1"/>
      <c r="VN25" s="1"/>
      <c r="VO25" s="1"/>
      <c r="VP25" s="1"/>
      <c r="VQ25" s="1"/>
      <c r="VR25" s="1"/>
      <c r="VS25" s="1"/>
      <c r="VT25" s="1"/>
      <c r="VU25" s="1"/>
      <c r="VV25" s="1"/>
      <c r="VW25" s="1"/>
      <c r="VX25" s="1"/>
      <c r="VY25" s="1"/>
      <c r="VZ25" s="1"/>
      <c r="WA25" s="1"/>
      <c r="WB25" s="1"/>
      <c r="WC25" s="1"/>
      <c r="WD25" s="1"/>
      <c r="WE25" s="1"/>
      <c r="WF25" s="1"/>
      <c r="WG25" s="1"/>
      <c r="WH25" s="1"/>
      <c r="WI25" s="1"/>
      <c r="WJ25" s="1"/>
      <c r="WK25" s="1"/>
      <c r="WL25" s="1"/>
      <c r="WM25" s="1"/>
      <c r="WN25" s="1"/>
      <c r="WO25" s="1"/>
      <c r="WP25" s="1"/>
      <c r="WQ25" s="1"/>
      <c r="WR25" s="1"/>
      <c r="WS25" s="1"/>
      <c r="WT25" s="1"/>
      <c r="WU25" s="1"/>
      <c r="WV25" s="1"/>
      <c r="WW25" s="1"/>
      <c r="WX25" s="1"/>
      <c r="WY25" s="1"/>
      <c r="WZ25" s="1"/>
      <c r="XA25" s="1"/>
      <c r="XB25" s="1"/>
      <c r="XC25" s="1"/>
      <c r="XD25" s="1"/>
      <c r="XE25" s="1"/>
      <c r="XF25" s="1"/>
      <c r="XG25" s="1"/>
      <c r="XH25" s="1"/>
      <c r="XI25" s="1"/>
      <c r="XJ25" s="1"/>
      <c r="XK25" s="1"/>
      <c r="XL25" s="1"/>
      <c r="XM25" s="1"/>
      <c r="XN25" s="1"/>
      <c r="XO25" s="1"/>
      <c r="XP25" s="1"/>
      <c r="XQ25" s="1"/>
      <c r="XR25" s="1"/>
      <c r="XS25" s="1"/>
      <c r="XT25" s="1"/>
      <c r="XU25" s="1"/>
      <c r="XV25" s="1"/>
      <c r="XW25" s="1"/>
      <c r="XX25" s="1"/>
      <c r="XY25" s="1"/>
      <c r="XZ25" s="1"/>
      <c r="YA25" s="1"/>
      <c r="YB25" s="1"/>
      <c r="YC25" s="1"/>
      <c r="YD25" s="1"/>
      <c r="YE25" s="1"/>
      <c r="YF25" s="1"/>
      <c r="YG25" s="1"/>
      <c r="YH25" s="1"/>
      <c r="YI25" s="1"/>
      <c r="YJ25" s="1"/>
      <c r="YK25" s="1"/>
      <c r="YL25" s="1"/>
      <c r="YM25" s="1"/>
      <c r="YN25" s="1"/>
      <c r="YO25" s="1"/>
      <c r="YP25" s="1"/>
      <c r="YQ25" s="1"/>
      <c r="YR25" s="1"/>
      <c r="YS25" s="1"/>
      <c r="YT25" s="1"/>
      <c r="YU25" s="1"/>
      <c r="YV25" s="1"/>
      <c r="YW25" s="1"/>
      <c r="YX25" s="1"/>
      <c r="YY25" s="1"/>
      <c r="YZ25" s="1"/>
      <c r="ZA25" s="1"/>
      <c r="ZB25" s="1"/>
      <c r="ZC25" s="1"/>
      <c r="ZD25" s="1"/>
      <c r="ZE25" s="1"/>
      <c r="ZF25" s="1"/>
      <c r="ZG25" s="1"/>
      <c r="ZH25" s="1"/>
      <c r="ZI25" s="1"/>
      <c r="ZJ25" s="1"/>
      <c r="ZK25" s="1"/>
      <c r="ZL25" s="1"/>
      <c r="ZM25" s="1"/>
      <c r="ZN25" s="1"/>
      <c r="ZO25" s="1"/>
      <c r="ZP25" s="1"/>
      <c r="ZQ25" s="1"/>
      <c r="ZR25" s="1"/>
      <c r="ZS25" s="1"/>
      <c r="ZT25" s="1"/>
      <c r="ZU25" s="1"/>
      <c r="ZV25" s="1"/>
      <c r="ZW25" s="1"/>
      <c r="ZX25" s="1"/>
      <c r="ZY25" s="1"/>
      <c r="ZZ25" s="1"/>
      <c r="AAA25" s="1"/>
      <c r="AAB25" s="1"/>
      <c r="AAC25" s="1"/>
      <c r="AAD25" s="1"/>
      <c r="AAE25" s="1"/>
      <c r="AAF25" s="1"/>
      <c r="AAG25" s="1"/>
      <c r="AAH25" s="1"/>
      <c r="AAI25" s="1"/>
      <c r="AAJ25" s="1"/>
      <c r="AAK25" s="1"/>
      <c r="AAL25" s="1"/>
      <c r="AAM25" s="1"/>
      <c r="AAN25" s="1"/>
      <c r="AAO25" s="1"/>
      <c r="AAP25" s="1"/>
      <c r="AAQ25" s="1"/>
      <c r="AAR25" s="1"/>
      <c r="AAS25" s="1"/>
      <c r="AAT25" s="1"/>
      <c r="AAU25" s="1"/>
      <c r="AAV25" s="1"/>
      <c r="AAW25" s="1"/>
      <c r="AAX25" s="1"/>
      <c r="AAY25" s="1"/>
      <c r="AAZ25" s="1"/>
      <c r="ABA25" s="1"/>
      <c r="ABB25" s="1"/>
      <c r="ABC25" s="1"/>
      <c r="ABD25" s="1"/>
      <c r="ABE25" s="1"/>
      <c r="ABF25" s="1"/>
      <c r="ABG25" s="1"/>
      <c r="ABH25" s="1"/>
      <c r="ABI25" s="1"/>
      <c r="ABJ25" s="1"/>
      <c r="ABK25" s="1"/>
      <c r="ABL25" s="1"/>
      <c r="ABM25" s="1"/>
      <c r="ABN25" s="1"/>
      <c r="ABO25" s="1"/>
      <c r="ABP25" s="1"/>
      <c r="ABQ25" s="1"/>
      <c r="ABR25" s="1"/>
      <c r="ABS25" s="1"/>
      <c r="ABT25" s="1"/>
      <c r="ABU25" s="1"/>
      <c r="ABV25" s="1"/>
      <c r="ABW25" s="1"/>
      <c r="ABX25" s="1"/>
      <c r="ABY25" s="1"/>
      <c r="ABZ25" s="1"/>
      <c r="ACA25" s="1"/>
      <c r="ACB25" s="1"/>
      <c r="ACC25" s="1"/>
      <c r="ACD25" s="1"/>
      <c r="ACE25" s="1"/>
      <c r="ACF25" s="1"/>
      <c r="ACG25" s="1"/>
      <c r="ACH25" s="1"/>
      <c r="ACI25" s="1"/>
      <c r="ACJ25" s="1"/>
      <c r="ACK25" s="1"/>
      <c r="ACL25" s="1"/>
      <c r="ACM25" s="1"/>
      <c r="ACN25" s="1"/>
      <c r="ACO25" s="1"/>
      <c r="ACP25" s="1"/>
      <c r="ACQ25" s="1"/>
      <c r="ACR25" s="1"/>
      <c r="ACS25" s="1"/>
      <c r="ACT25" s="1"/>
      <c r="ACU25" s="1"/>
      <c r="ACV25" s="1"/>
      <c r="ACW25" s="1"/>
      <c r="ACX25" s="1"/>
      <c r="ACY25" s="1"/>
      <c r="ACZ25" s="1"/>
      <c r="ADA25" s="1"/>
      <c r="ADB25" s="1"/>
      <c r="ADC25" s="1"/>
      <c r="ADD25" s="1"/>
      <c r="ADE25" s="1"/>
      <c r="ADF25" s="1"/>
      <c r="ADG25" s="1"/>
      <c r="ADH25" s="1"/>
      <c r="ADI25" s="1"/>
      <c r="ADJ25" s="1"/>
      <c r="ADK25" s="1"/>
      <c r="ADL25" s="1"/>
      <c r="ADM25" s="1"/>
      <c r="ADN25" s="1"/>
      <c r="ADO25" s="1"/>
      <c r="ADP25" s="1"/>
      <c r="ADQ25" s="1"/>
      <c r="ADR25" s="1"/>
      <c r="ADS25" s="1"/>
      <c r="ADT25" s="1"/>
      <c r="ADU25" s="1"/>
      <c r="ADV25" s="1"/>
      <c r="ADW25" s="1"/>
      <c r="ADX25" s="1"/>
      <c r="ADY25" s="1"/>
      <c r="ADZ25" s="1"/>
      <c r="AEA25" s="1"/>
      <c r="AEB25" s="1"/>
      <c r="AEC25" s="1"/>
      <c r="AED25" s="1"/>
      <c r="AEE25" s="1"/>
      <c r="AEF25" s="1"/>
      <c r="AEG25" s="1"/>
      <c r="AEH25" s="1"/>
      <c r="AEI25" s="1"/>
      <c r="AEJ25" s="1"/>
      <c r="AEK25" s="1"/>
      <c r="AEL25" s="1"/>
      <c r="AEM25" s="1"/>
      <c r="AEN25" s="1"/>
      <c r="AEO25" s="1"/>
      <c r="AEP25" s="1"/>
      <c r="AEQ25" s="1"/>
      <c r="AER25" s="1"/>
      <c r="AES25" s="1"/>
      <c r="AET25" s="1"/>
      <c r="AEU25" s="1"/>
      <c r="AEV25" s="1"/>
      <c r="AEW25" s="1"/>
      <c r="AEX25" s="1"/>
      <c r="AEY25" s="1"/>
      <c r="AEZ25" s="1"/>
      <c r="AFA25" s="1"/>
      <c r="AFB25" s="1"/>
      <c r="AFC25" s="1"/>
      <c r="AFD25" s="1"/>
      <c r="AFE25" s="1"/>
      <c r="AFF25" s="1"/>
      <c r="AFG25" s="1"/>
      <c r="AFH25" s="1"/>
      <c r="AFI25" s="1"/>
      <c r="AFJ25" s="1"/>
      <c r="AFK25" s="1"/>
      <c r="AFL25" s="1"/>
      <c r="AFM25" s="1"/>
      <c r="AFN25" s="1"/>
      <c r="AFO25" s="1"/>
      <c r="AFP25" s="1"/>
      <c r="AFQ25" s="1"/>
      <c r="AFR25" s="1"/>
      <c r="AFS25" s="1"/>
      <c r="AFT25" s="1"/>
      <c r="AFU25" s="1"/>
      <c r="AFV25" s="1"/>
      <c r="AFW25" s="1"/>
      <c r="AFX25" s="1"/>
      <c r="AFY25" s="1"/>
      <c r="AFZ25" s="1"/>
      <c r="AGA25" s="1"/>
      <c r="AGB25" s="1"/>
      <c r="AGC25" s="1"/>
      <c r="AGD25" s="1"/>
      <c r="AGE25" s="1"/>
      <c r="AGF25" s="1"/>
      <c r="AGG25" s="1"/>
      <c r="AGH25" s="1"/>
      <c r="AGI25" s="1"/>
      <c r="AGJ25" s="1"/>
      <c r="AGK25" s="1"/>
      <c r="AGL25" s="1"/>
      <c r="AGM25" s="1"/>
      <c r="AGN25" s="1"/>
      <c r="AGO25" s="1"/>
      <c r="AGP25" s="1"/>
      <c r="AGQ25" s="1"/>
      <c r="AGR25" s="1"/>
      <c r="AGS25" s="1"/>
      <c r="AGT25" s="1"/>
      <c r="AGU25" s="1"/>
      <c r="AGV25" s="1"/>
      <c r="AGW25" s="1"/>
      <c r="AGX25" s="1"/>
      <c r="AGY25" s="1"/>
      <c r="AGZ25" s="1"/>
      <c r="AHA25" s="1"/>
      <c r="AHB25" s="1"/>
      <c r="AHC25" s="1"/>
      <c r="AHD25" s="1"/>
      <c r="AHE25" s="1"/>
      <c r="AHF25" s="1"/>
      <c r="AHG25" s="1"/>
      <c r="AHH25" s="1"/>
      <c r="AHI25" s="1"/>
      <c r="AHJ25" s="1"/>
      <c r="AHK25" s="1"/>
      <c r="AHL25" s="1"/>
      <c r="AHM25" s="1"/>
      <c r="AHN25" s="1"/>
      <c r="AHO25" s="1"/>
      <c r="AHP25" s="1"/>
      <c r="AHQ25" s="1"/>
      <c r="AHR25" s="1"/>
      <c r="AHS25" s="1"/>
      <c r="AHT25" s="1"/>
      <c r="AHU25" s="1"/>
      <c r="AHV25" s="1"/>
      <c r="AHW25" s="1"/>
      <c r="AHX25" s="1"/>
      <c r="AHY25" s="1"/>
      <c r="AHZ25" s="1"/>
      <c r="AIA25" s="1"/>
      <c r="AIB25" s="1"/>
      <c r="AIC25" s="1"/>
      <c r="AID25" s="1"/>
      <c r="AIE25" s="1"/>
      <c r="AIF25" s="1"/>
      <c r="AIG25" s="1"/>
      <c r="AIH25" s="1"/>
      <c r="AII25" s="1"/>
      <c r="AIJ25" s="1"/>
      <c r="AIK25" s="1"/>
      <c r="AIL25" s="1"/>
      <c r="AIM25" s="1"/>
      <c r="AIN25" s="1"/>
      <c r="AIO25" s="1"/>
      <c r="AIP25" s="1"/>
      <c r="AIQ25" s="1"/>
      <c r="AIR25" s="1"/>
      <c r="AIS25" s="1"/>
      <c r="AIT25" s="1"/>
      <c r="AIU25" s="1"/>
      <c r="AIV25" s="1"/>
      <c r="AIW25" s="1"/>
      <c r="AIX25" s="1"/>
      <c r="AIY25" s="1"/>
      <c r="AIZ25" s="1"/>
      <c r="AJA25" s="1"/>
      <c r="AJB25" s="1"/>
      <c r="AJC25" s="1"/>
      <c r="AJD25" s="1"/>
      <c r="AJE25" s="1"/>
      <c r="AJF25" s="1"/>
      <c r="AJG25" s="1"/>
      <c r="AJH25" s="1"/>
      <c r="AJI25" s="1"/>
      <c r="AJJ25" s="1"/>
      <c r="AJK25" s="1"/>
      <c r="AJL25" s="1"/>
      <c r="AJM25" s="1"/>
      <c r="AJN25" s="1"/>
      <c r="AJO25" s="1"/>
      <c r="AJP25" s="1"/>
      <c r="AJQ25" s="1"/>
      <c r="AJR25" s="1"/>
      <c r="AJS25" s="1"/>
      <c r="AJT25" s="1"/>
      <c r="AJU25" s="1"/>
      <c r="AJV25" s="1"/>
      <c r="AJW25" s="1"/>
      <c r="AJX25" s="1"/>
      <c r="AJY25" s="1"/>
      <c r="AJZ25" s="1"/>
      <c r="AKA25" s="1"/>
      <c r="AKB25" s="1"/>
      <c r="AKC25" s="1"/>
      <c r="AKD25" s="1"/>
      <c r="AKE25" s="1"/>
      <c r="AKF25" s="1"/>
      <c r="AKG25" s="1"/>
      <c r="AKH25" s="1"/>
      <c r="AKI25" s="1"/>
      <c r="AKJ25" s="1"/>
      <c r="AKK25" s="1"/>
      <c r="AKL25" s="1"/>
      <c r="AKM25" s="1"/>
      <c r="AKN25" s="1"/>
      <c r="AKO25" s="1"/>
      <c r="AKP25" s="1"/>
      <c r="AKQ25" s="1"/>
      <c r="AKR25" s="1"/>
      <c r="AKS25" s="1"/>
      <c r="AKT25" s="1"/>
      <c r="AKU25" s="1"/>
      <c r="AKV25" s="1"/>
      <c r="AKW25" s="1"/>
      <c r="AKX25" s="1"/>
      <c r="AKY25" s="1"/>
      <c r="AKZ25" s="1"/>
      <c r="ALA25" s="1"/>
      <c r="ALB25" s="1"/>
      <c r="ALC25" s="1"/>
      <c r="ALD25" s="1"/>
      <c r="ALE25" s="1"/>
      <c r="ALF25" s="1"/>
      <c r="ALG25" s="1"/>
      <c r="ALH25" s="1"/>
      <c r="ALI25" s="1"/>
      <c r="ALJ25" s="1"/>
      <c r="ALK25" s="1"/>
      <c r="ALL25" s="1"/>
      <c r="ALM25" s="1"/>
      <c r="ALN25" s="1"/>
      <c r="ALO25" s="1"/>
      <c r="ALP25" s="1"/>
      <c r="ALQ25" s="1"/>
      <c r="ALR25" s="1"/>
      <c r="ALS25" s="1"/>
      <c r="ALT25" s="1"/>
      <c r="ALU25" s="1"/>
      <c r="ALV25" s="1"/>
      <c r="ALW25" s="1"/>
      <c r="ALX25" s="1"/>
      <c r="ALY25" s="1"/>
      <c r="ALZ25" s="1"/>
      <c r="AMA25" s="1"/>
      <c r="AMB25" s="1"/>
      <c r="AMC25" s="1"/>
      <c r="AMD25" s="1"/>
      <c r="AME25" s="1"/>
      <c r="AMF25" s="1"/>
      <c r="AMG25" s="1"/>
      <c r="AMH25" s="1"/>
      <c r="AMI25" s="1"/>
      <c r="AMJ25" s="1"/>
      <c r="AMK25" s="1"/>
      <c r="AML25" s="1"/>
      <c r="AMM25" s="1"/>
      <c r="AMN25" s="1"/>
      <c r="AMO25" s="1"/>
      <c r="AMP25" s="1"/>
      <c r="AMQ25" s="1"/>
      <c r="AMR25" s="1"/>
      <c r="AMS25" s="1"/>
      <c r="AMT25" s="1"/>
      <c r="AMU25" s="1"/>
      <c r="AMV25" s="1"/>
      <c r="AMW25" s="1"/>
      <c r="AMX25" s="1"/>
      <c r="AMY25" s="1"/>
      <c r="AMZ25" s="1"/>
      <c r="ANA25" s="1"/>
      <c r="ANB25" s="1"/>
      <c r="ANC25" s="1"/>
      <c r="AND25" s="1"/>
      <c r="ANE25" s="1"/>
      <c r="ANF25" s="1"/>
      <c r="ANG25" s="1"/>
      <c r="ANH25" s="1"/>
      <c r="ANI25" s="1"/>
      <c r="ANJ25" s="1"/>
      <c r="ANK25" s="1"/>
      <c r="ANL25" s="1"/>
      <c r="ANM25" s="1"/>
      <c r="ANN25" s="1"/>
      <c r="ANO25" s="1"/>
      <c r="ANP25" s="1"/>
      <c r="ANQ25" s="1"/>
      <c r="ANR25" s="1"/>
      <c r="ANS25" s="1"/>
      <c r="ANT25" s="1"/>
      <c r="ANU25" s="1"/>
      <c r="ANV25" s="1"/>
      <c r="ANW25" s="1"/>
      <c r="ANX25" s="1"/>
      <c r="ANY25" s="1"/>
      <c r="ANZ25" s="1"/>
      <c r="AOA25" s="1"/>
      <c r="AOB25" s="1"/>
      <c r="AOC25" s="1"/>
      <c r="AOD25" s="1"/>
      <c r="AOE25" s="1"/>
      <c r="AOF25" s="1"/>
      <c r="AOG25" s="1"/>
      <c r="AOH25" s="1"/>
      <c r="AOI25" s="1"/>
      <c r="AOJ25" s="1"/>
      <c r="AOK25" s="1"/>
      <c r="AOL25" s="1"/>
      <c r="AOM25" s="1"/>
      <c r="AON25" s="1"/>
      <c r="AOO25" s="1"/>
      <c r="AOP25" s="1"/>
      <c r="AOQ25" s="1"/>
      <c r="AOR25" s="1"/>
      <c r="AOS25" s="1"/>
      <c r="AOT25" s="1"/>
      <c r="AOU25" s="1"/>
      <c r="AOV25" s="1"/>
      <c r="AOW25" s="1"/>
      <c r="AOX25" s="1"/>
      <c r="AOY25" s="1"/>
      <c r="AOZ25" s="1"/>
      <c r="APA25" s="1"/>
      <c r="APB25" s="1"/>
      <c r="APC25" s="1"/>
      <c r="APD25" s="1"/>
      <c r="APE25" s="1"/>
      <c r="APF25" s="1"/>
      <c r="APG25" s="1"/>
      <c r="APH25" s="1"/>
      <c r="API25" s="1"/>
      <c r="APJ25" s="1"/>
      <c r="APK25" s="1"/>
      <c r="APL25" s="1"/>
      <c r="APM25" s="1"/>
      <c r="APN25" s="1"/>
      <c r="APO25" s="1"/>
      <c r="APP25" s="1"/>
      <c r="APQ25" s="1"/>
      <c r="APR25" s="1"/>
      <c r="APS25" s="1"/>
      <c r="APT25" s="1"/>
      <c r="APU25" s="1"/>
      <c r="APV25" s="1"/>
      <c r="APW25" s="1"/>
      <c r="APX25" s="1"/>
      <c r="APY25" s="1"/>
      <c r="APZ25" s="1"/>
      <c r="AQA25" s="1"/>
      <c r="AQB25" s="1"/>
      <c r="AQC25" s="1"/>
      <c r="AQD25" s="1"/>
      <c r="AQE25" s="1"/>
      <c r="AQF25" s="1"/>
      <c r="AQG25" s="1"/>
      <c r="AQH25" s="1"/>
      <c r="AQI25" s="1"/>
      <c r="AQJ25" s="1"/>
      <c r="AQK25" s="1"/>
      <c r="AQL25" s="1"/>
      <c r="AQM25" s="1"/>
      <c r="AQN25" s="1"/>
      <c r="AQO25" s="1"/>
      <c r="AQP25" s="1"/>
      <c r="AQQ25" s="1"/>
      <c r="AQR25" s="1"/>
      <c r="AQS25" s="1"/>
      <c r="AQT25" s="1"/>
      <c r="AQU25" s="1"/>
      <c r="AQV25" s="1"/>
      <c r="AQW25" s="1"/>
      <c r="AQX25" s="1"/>
      <c r="AQY25" s="1"/>
      <c r="AQZ25" s="1"/>
      <c r="ARA25" s="1"/>
      <c r="ARB25" s="1"/>
      <c r="ARC25" s="1"/>
      <c r="ARD25" s="1"/>
      <c r="ARE25" s="1"/>
      <c r="ARF25" s="1"/>
      <c r="ARG25" s="1"/>
      <c r="ARH25" s="1"/>
      <c r="ARI25" s="1"/>
      <c r="ARJ25" s="1"/>
      <c r="ARK25" s="1"/>
      <c r="ARL25" s="1"/>
      <c r="ARM25" s="1"/>
      <c r="ARN25" s="1"/>
      <c r="ARO25" s="1"/>
      <c r="ARP25" s="1"/>
      <c r="ARQ25" s="1"/>
      <c r="ARR25" s="1"/>
      <c r="ARS25" s="1"/>
      <c r="ART25" s="1"/>
      <c r="ARU25" s="1"/>
      <c r="ARV25" s="1"/>
      <c r="ARW25" s="1"/>
      <c r="ARX25" s="1"/>
      <c r="ARY25" s="1"/>
      <c r="ARZ25" s="1"/>
      <c r="ASA25" s="1"/>
      <c r="ASB25" s="1"/>
      <c r="ASC25" s="1"/>
      <c r="ASD25" s="1"/>
      <c r="ASE25" s="1"/>
      <c r="ASF25" s="1"/>
      <c r="ASG25" s="1"/>
      <c r="ASH25" s="1"/>
      <c r="ASI25" s="1"/>
      <c r="ASJ25" s="1"/>
      <c r="ASK25" s="1"/>
      <c r="ASL25" s="1"/>
      <c r="ASM25" s="1"/>
      <c r="ASN25" s="1"/>
      <c r="ASO25" s="1"/>
      <c r="ASP25" s="1"/>
      <c r="ASQ25" s="1"/>
      <c r="ASR25" s="1"/>
      <c r="ASS25" s="1"/>
      <c r="AST25" s="1"/>
      <c r="ASU25" s="1"/>
      <c r="ASV25" s="1"/>
      <c r="ASW25" s="1"/>
      <c r="ASX25" s="1"/>
      <c r="ASY25" s="1"/>
      <c r="ASZ25" s="1"/>
      <c r="ATA25" s="1"/>
      <c r="ATB25" s="1"/>
      <c r="ATC25" s="1"/>
      <c r="ATD25" s="1"/>
      <c r="ATE25" s="1"/>
      <c r="ATF25" s="1"/>
      <c r="ATG25" s="1"/>
      <c r="ATH25" s="1"/>
      <c r="ATI25" s="1"/>
      <c r="ATJ25" s="1"/>
      <c r="ATK25" s="1"/>
      <c r="ATL25" s="1"/>
      <c r="ATM25" s="1"/>
      <c r="ATN25" s="1"/>
      <c r="ATO25" s="1"/>
      <c r="ATP25" s="1"/>
      <c r="ATQ25" s="1"/>
      <c r="ATR25" s="1"/>
      <c r="ATS25" s="1"/>
      <c r="ATT25" s="1"/>
      <c r="ATU25" s="1"/>
      <c r="ATV25" s="1"/>
      <c r="ATW25" s="1"/>
      <c r="ATX25" s="1"/>
      <c r="ATY25" s="1"/>
      <c r="ATZ25" s="1"/>
      <c r="AUA25" s="1"/>
      <c r="AUB25" s="1"/>
      <c r="AUC25" s="1"/>
      <c r="AUD25" s="1"/>
      <c r="AUE25" s="1"/>
      <c r="AUF25" s="1"/>
      <c r="AUG25" s="1"/>
      <c r="AUH25" s="1"/>
      <c r="AUI25" s="1"/>
      <c r="AUJ25" s="1"/>
      <c r="AUK25" s="1"/>
      <c r="AUL25" s="1"/>
      <c r="AUM25" s="1"/>
      <c r="AUN25" s="1"/>
      <c r="AUO25" s="1"/>
      <c r="AUP25" s="1"/>
      <c r="AUQ25" s="1"/>
      <c r="AUR25" s="1"/>
      <c r="AUS25" s="1"/>
      <c r="AUT25" s="1"/>
      <c r="AUU25" s="1"/>
      <c r="AUV25" s="1"/>
      <c r="AUW25" s="1"/>
      <c r="AUX25" s="1"/>
      <c r="AUY25" s="1"/>
      <c r="AUZ25" s="1"/>
      <c r="AVA25" s="1"/>
      <c r="AVB25" s="1"/>
      <c r="AVC25" s="1"/>
      <c r="AVD25" s="1"/>
      <c r="AVE25" s="1"/>
      <c r="AVF25" s="1"/>
      <c r="AVG25" s="1"/>
      <c r="AVH25" s="1"/>
      <c r="AVI25" s="1"/>
      <c r="AVJ25" s="1"/>
      <c r="AVK25" s="1"/>
      <c r="AVL25" s="1"/>
      <c r="AVM25" s="1"/>
      <c r="AVN25" s="1"/>
      <c r="AVO25" s="1"/>
      <c r="AVP25" s="1"/>
      <c r="AVQ25" s="1"/>
      <c r="AVR25" s="1"/>
      <c r="AVS25" s="1"/>
      <c r="AVT25" s="1"/>
      <c r="AVU25" s="1"/>
      <c r="AVV25" s="1"/>
      <c r="AVW25" s="1"/>
      <c r="AVX25" s="1"/>
      <c r="AVY25" s="1"/>
      <c r="AVZ25" s="1"/>
      <c r="AWA25" s="1"/>
      <c r="AWB25" s="1"/>
      <c r="AWC25" s="1"/>
      <c r="AWD25" s="1"/>
      <c r="AWE25" s="1"/>
      <c r="AWF25" s="1"/>
      <c r="AWG25" s="1"/>
      <c r="AWH25" s="1"/>
      <c r="AWI25" s="1"/>
      <c r="AWJ25" s="1"/>
      <c r="AWK25" s="1"/>
      <c r="AWL25" s="1"/>
      <c r="AWM25" s="1"/>
      <c r="AWN25" s="1"/>
      <c r="AWO25" s="1"/>
      <c r="AWP25" s="1"/>
      <c r="AWQ25" s="1"/>
      <c r="AWR25" s="1"/>
      <c r="AWS25" s="1"/>
      <c r="AWT25" s="1"/>
      <c r="AWU25" s="1"/>
      <c r="AWV25" s="1"/>
      <c r="AWW25" s="1"/>
      <c r="AWX25" s="1"/>
      <c r="AWY25" s="1"/>
      <c r="AWZ25" s="1"/>
      <c r="AXA25" s="1"/>
      <c r="AXB25" s="1"/>
      <c r="AXC25" s="1"/>
      <c r="AXD25" s="1"/>
      <c r="AXE25" s="1"/>
      <c r="AXF25" s="1"/>
      <c r="AXG25" s="1"/>
      <c r="AXH25" s="1"/>
      <c r="AXI25" s="1"/>
      <c r="AXJ25" s="1"/>
      <c r="AXK25" s="1"/>
      <c r="AXL25" s="1"/>
      <c r="AXM25" s="1"/>
      <c r="AXN25" s="1"/>
      <c r="AXO25" s="1"/>
      <c r="AXP25" s="1"/>
      <c r="AXQ25" s="1"/>
      <c r="AXR25" s="1"/>
      <c r="AXS25" s="1"/>
      <c r="AXT25" s="1"/>
      <c r="AXU25" s="1"/>
      <c r="AXV25" s="1"/>
      <c r="AXW25" s="1"/>
      <c r="AXX25" s="1"/>
      <c r="AXY25" s="1"/>
      <c r="AXZ25" s="1"/>
      <c r="AYA25" s="1"/>
      <c r="AYB25" s="1"/>
      <c r="AYC25" s="1"/>
      <c r="AYD25" s="1"/>
      <c r="AYE25" s="1"/>
      <c r="AYF25" s="1"/>
      <c r="AYG25" s="1"/>
      <c r="AYH25" s="1"/>
      <c r="AYI25" s="1"/>
      <c r="AYJ25" s="1"/>
      <c r="AYK25" s="1"/>
      <c r="AYL25" s="1"/>
      <c r="AYM25" s="1"/>
      <c r="AYN25" s="1"/>
      <c r="AYO25" s="1"/>
      <c r="AYP25" s="1"/>
      <c r="AYQ25" s="1"/>
      <c r="AYR25" s="1"/>
      <c r="AYS25" s="1"/>
      <c r="AYT25" s="1"/>
      <c r="AYU25" s="1"/>
      <c r="AYV25" s="1"/>
      <c r="AYW25" s="1"/>
      <c r="AYX25" s="1"/>
      <c r="AYY25" s="1"/>
      <c r="AYZ25" s="1"/>
      <c r="AZA25" s="1"/>
      <c r="AZB25" s="1"/>
      <c r="AZC25" s="1"/>
      <c r="AZD25" s="1"/>
      <c r="AZE25" s="1"/>
      <c r="AZF25" s="1"/>
      <c r="AZG25" s="1"/>
      <c r="AZH25" s="1"/>
      <c r="AZI25" s="1"/>
      <c r="AZJ25" s="1"/>
      <c r="AZK25" s="1"/>
      <c r="AZL25" s="1"/>
      <c r="AZM25" s="1"/>
      <c r="AZN25" s="1"/>
      <c r="AZO25" s="1"/>
      <c r="AZP25" s="1"/>
      <c r="AZQ25" s="1"/>
      <c r="AZR25" s="1"/>
      <c r="AZS25" s="1"/>
      <c r="AZT25" s="1"/>
      <c r="AZU25" s="1"/>
      <c r="AZV25" s="1"/>
      <c r="AZW25" s="1"/>
      <c r="AZX25" s="1"/>
      <c r="AZY25" s="1"/>
      <c r="AZZ25" s="1"/>
      <c r="BAA25" s="1"/>
      <c r="BAB25" s="1"/>
      <c r="BAC25" s="1"/>
      <c r="BAD25" s="1"/>
      <c r="BAE25" s="1"/>
      <c r="BAF25" s="1"/>
      <c r="BAG25" s="1"/>
      <c r="BAH25" s="1"/>
      <c r="BAI25" s="1"/>
      <c r="BAJ25" s="1"/>
      <c r="BAK25" s="1"/>
      <c r="BAL25" s="1"/>
      <c r="BAM25" s="1"/>
      <c r="BAN25" s="1"/>
      <c r="BAO25" s="1"/>
      <c r="BAP25" s="1"/>
      <c r="BAQ25" s="1"/>
      <c r="BAR25" s="1"/>
      <c r="BAS25" s="1"/>
      <c r="BAT25" s="1"/>
      <c r="BAU25" s="1"/>
      <c r="BAV25" s="1"/>
      <c r="BAW25" s="1"/>
      <c r="BAX25" s="1"/>
      <c r="BAY25" s="1"/>
      <c r="BAZ25" s="1"/>
      <c r="BBA25" s="1"/>
      <c r="BBB25" s="1"/>
      <c r="BBC25" s="1"/>
      <c r="BBD25" s="1"/>
      <c r="BBE25" s="1"/>
      <c r="BBF25" s="1"/>
      <c r="BBG25" s="1"/>
      <c r="BBH25" s="1"/>
      <c r="BBI25" s="1"/>
      <c r="BBJ25" s="1"/>
      <c r="BBK25" s="1"/>
      <c r="BBL25" s="1"/>
      <c r="BBM25" s="1"/>
      <c r="BBN25" s="1"/>
      <c r="BBO25" s="1"/>
      <c r="BBP25" s="1"/>
      <c r="BBQ25" s="1"/>
      <c r="BBR25" s="1"/>
      <c r="BBS25" s="1"/>
      <c r="BBT25" s="1"/>
      <c r="BBU25" s="1"/>
      <c r="BBV25" s="1"/>
      <c r="BBW25" s="1"/>
      <c r="BBX25" s="1"/>
      <c r="BBY25" s="1"/>
      <c r="BBZ25" s="1"/>
      <c r="BCA25" s="1"/>
      <c r="BCB25" s="1"/>
      <c r="BCC25" s="1"/>
      <c r="BCD25" s="1"/>
      <c r="BCE25" s="1"/>
      <c r="BCF25" s="1"/>
      <c r="BCG25" s="1"/>
      <c r="BCH25" s="1"/>
      <c r="BCI25" s="1"/>
      <c r="BCJ25" s="1"/>
      <c r="BCK25" s="1"/>
      <c r="BCL25" s="1"/>
      <c r="BCM25" s="1"/>
      <c r="BCN25" s="1"/>
      <c r="BCO25" s="1"/>
      <c r="BCP25" s="1"/>
      <c r="BCQ25" s="1"/>
      <c r="BCR25" s="1"/>
      <c r="BCS25" s="1"/>
      <c r="BCT25" s="1"/>
      <c r="BCU25" s="1"/>
      <c r="BCV25" s="1"/>
      <c r="BCW25" s="1"/>
      <c r="BCX25" s="1"/>
      <c r="BCY25" s="1"/>
      <c r="BCZ25" s="1"/>
      <c r="BDA25" s="1"/>
      <c r="BDB25" s="1"/>
      <c r="BDC25" s="1"/>
      <c r="BDD25" s="1"/>
      <c r="BDE25" s="1"/>
      <c r="BDF25" s="1"/>
      <c r="BDG25" s="1"/>
      <c r="BDH25" s="1"/>
      <c r="BDI25" s="1"/>
      <c r="BDJ25" s="1"/>
      <c r="BDK25" s="1"/>
      <c r="BDL25" s="1"/>
      <c r="BDM25" s="1"/>
      <c r="BDN25" s="1"/>
      <c r="BDO25" s="1"/>
      <c r="BDP25" s="1"/>
      <c r="BDQ25" s="1"/>
      <c r="BDR25" s="1"/>
      <c r="BDS25" s="1"/>
      <c r="BDT25" s="1"/>
      <c r="BDU25" s="1"/>
      <c r="BDV25" s="1"/>
      <c r="BDW25" s="1"/>
      <c r="BDX25" s="1"/>
      <c r="BDY25" s="1"/>
      <c r="BDZ25" s="1"/>
      <c r="BEA25" s="1"/>
      <c r="BEB25" s="1"/>
      <c r="BEC25" s="1"/>
      <c r="BED25" s="1"/>
      <c r="BEE25" s="1"/>
      <c r="BEF25" s="1"/>
      <c r="BEG25" s="1"/>
      <c r="BEH25" s="1"/>
      <c r="BEI25" s="1"/>
      <c r="BEJ25" s="1"/>
      <c r="BEK25" s="1"/>
      <c r="BEL25" s="1"/>
      <c r="BEM25" s="1"/>
      <c r="BEN25" s="1"/>
      <c r="BEO25" s="1"/>
      <c r="BEP25" s="1"/>
      <c r="BEQ25" s="1"/>
      <c r="BER25" s="1"/>
      <c r="BES25" s="1"/>
      <c r="BET25" s="1"/>
      <c r="BEU25" s="1"/>
      <c r="BEV25" s="1"/>
      <c r="BEW25" s="1"/>
      <c r="BEX25" s="1"/>
      <c r="BEY25" s="1"/>
      <c r="BEZ25" s="1"/>
      <c r="BFA25" s="1"/>
      <c r="BFB25" s="1"/>
      <c r="BFC25" s="1"/>
      <c r="BFD25" s="1"/>
      <c r="BFE25" s="1"/>
      <c r="BFF25" s="1"/>
      <c r="BFG25" s="1"/>
      <c r="BFH25" s="1"/>
      <c r="BFI25" s="1"/>
      <c r="BFJ25" s="1"/>
      <c r="BFK25" s="1"/>
      <c r="BFL25" s="1"/>
      <c r="BFM25" s="1"/>
      <c r="BFN25" s="1"/>
      <c r="BFO25" s="1"/>
      <c r="BFP25" s="1"/>
      <c r="BFQ25" s="1"/>
      <c r="BFR25" s="1"/>
      <c r="BFS25" s="1"/>
      <c r="BFT25" s="1"/>
      <c r="BFU25" s="1"/>
      <c r="BFV25" s="1"/>
      <c r="BFW25" s="1"/>
      <c r="BFX25" s="1"/>
      <c r="BFY25" s="1"/>
      <c r="BFZ25" s="1"/>
      <c r="BGA25" s="1"/>
      <c r="BGB25" s="1"/>
      <c r="BGC25" s="1"/>
      <c r="BGD25" s="1"/>
      <c r="BGE25" s="1"/>
      <c r="BGF25" s="1"/>
      <c r="BGG25" s="1"/>
      <c r="BGH25" s="1"/>
      <c r="BGI25" s="1"/>
      <c r="BGJ25" s="1"/>
      <c r="BGK25" s="1"/>
      <c r="BGL25" s="1"/>
      <c r="BGM25" s="1"/>
      <c r="BGN25" s="1"/>
      <c r="BGO25" s="1"/>
      <c r="BGP25" s="1"/>
      <c r="BGQ25" s="1"/>
      <c r="BGR25" s="1"/>
      <c r="BGS25" s="1"/>
      <c r="BGT25" s="1"/>
      <c r="BGU25" s="1"/>
      <c r="BGV25" s="1"/>
      <c r="BGW25" s="1"/>
      <c r="BGX25" s="1"/>
      <c r="BGY25" s="1"/>
      <c r="BGZ25" s="1"/>
      <c r="BHA25" s="1"/>
      <c r="BHB25" s="1"/>
      <c r="BHC25" s="1"/>
      <c r="BHD25" s="1"/>
      <c r="BHE25" s="1"/>
      <c r="BHF25" s="1"/>
      <c r="BHG25" s="1"/>
      <c r="BHH25" s="1"/>
      <c r="BHI25" s="1"/>
      <c r="BHJ25" s="1"/>
      <c r="BHK25" s="1"/>
      <c r="BHL25" s="1"/>
      <c r="BHM25" s="1"/>
      <c r="BHN25" s="1"/>
      <c r="BHO25" s="1"/>
      <c r="BHP25" s="1"/>
      <c r="BHQ25" s="1"/>
      <c r="BHR25" s="1"/>
      <c r="BHS25" s="1"/>
      <c r="BHT25" s="1"/>
      <c r="BHU25" s="1"/>
      <c r="BHV25" s="1"/>
      <c r="BHW25" s="1"/>
      <c r="BHX25" s="1"/>
      <c r="BHY25" s="1"/>
      <c r="BHZ25" s="1"/>
      <c r="BIA25" s="1"/>
      <c r="BIB25" s="1"/>
      <c r="BIC25" s="1"/>
      <c r="BID25" s="1"/>
      <c r="BIE25" s="1"/>
      <c r="BIF25" s="1"/>
      <c r="BIG25" s="1"/>
      <c r="BIH25" s="1"/>
      <c r="BII25" s="1"/>
      <c r="BIJ25" s="1"/>
      <c r="BIK25" s="1"/>
      <c r="BIL25" s="1"/>
      <c r="BIM25" s="1"/>
      <c r="BIN25" s="1"/>
      <c r="BIO25" s="1"/>
      <c r="BIP25" s="1"/>
      <c r="BIQ25" s="1"/>
      <c r="BIR25" s="1"/>
      <c r="BIS25" s="1"/>
      <c r="BIT25" s="1"/>
      <c r="BIU25" s="1"/>
      <c r="BIV25" s="1"/>
      <c r="BIW25" s="1"/>
      <c r="BIX25" s="1"/>
      <c r="BIY25" s="1"/>
      <c r="BIZ25" s="1"/>
      <c r="BJA25" s="1"/>
      <c r="BJB25" s="1"/>
      <c r="BJC25" s="1"/>
      <c r="BJD25" s="1"/>
      <c r="BJE25" s="1"/>
      <c r="BJF25" s="1"/>
      <c r="BJG25" s="1"/>
      <c r="BJH25" s="1"/>
      <c r="BJI25" s="1"/>
      <c r="BJJ25" s="1"/>
      <c r="BJK25" s="1"/>
      <c r="BJL25" s="1"/>
      <c r="BJM25" s="1"/>
      <c r="BJN25" s="1"/>
      <c r="BJO25" s="1"/>
      <c r="BJP25" s="1"/>
      <c r="BJQ25" s="1"/>
      <c r="BJR25" s="1"/>
      <c r="BJS25" s="1"/>
      <c r="BJT25" s="1"/>
      <c r="BJU25" s="1"/>
      <c r="BJV25" s="1"/>
      <c r="BJW25" s="1"/>
      <c r="BJX25" s="1"/>
      <c r="BJY25" s="1"/>
      <c r="BJZ25" s="1"/>
      <c r="BKA25" s="1"/>
      <c r="BKB25" s="1"/>
      <c r="BKC25" s="1"/>
      <c r="BKD25" s="1"/>
      <c r="BKE25" s="1"/>
      <c r="BKF25" s="1"/>
      <c r="BKG25" s="1"/>
      <c r="BKH25" s="1"/>
      <c r="BKI25" s="1"/>
      <c r="BKJ25" s="1"/>
      <c r="BKK25" s="1"/>
      <c r="BKL25" s="1"/>
      <c r="BKM25" s="1"/>
      <c r="BKN25" s="1"/>
      <c r="BKO25" s="1"/>
      <c r="BKP25" s="1"/>
      <c r="BKQ25" s="1"/>
      <c r="BKR25" s="1"/>
      <c r="BKS25" s="1"/>
      <c r="BKT25" s="1"/>
      <c r="BKU25" s="1"/>
      <c r="BKV25" s="1"/>
      <c r="BKW25" s="1"/>
      <c r="BKX25" s="1"/>
      <c r="BKY25" s="1"/>
      <c r="BKZ25" s="1"/>
      <c r="BLA25" s="1"/>
      <c r="BLB25" s="1"/>
      <c r="BLC25" s="1"/>
      <c r="BLD25" s="1"/>
      <c r="BLE25" s="1"/>
      <c r="BLF25" s="1"/>
      <c r="BLG25" s="1"/>
      <c r="BLH25" s="1"/>
      <c r="BLI25" s="1"/>
      <c r="BLJ25" s="1"/>
      <c r="BLK25" s="1"/>
      <c r="BLL25" s="1"/>
      <c r="BLM25" s="1"/>
      <c r="BLN25" s="1"/>
      <c r="BLO25" s="1"/>
      <c r="BLP25" s="1"/>
      <c r="BLQ25" s="1"/>
      <c r="BLR25" s="1"/>
      <c r="BLS25" s="1"/>
      <c r="BLT25" s="1"/>
      <c r="BLU25" s="1"/>
      <c r="BLV25" s="1"/>
      <c r="BLW25" s="1"/>
      <c r="BLX25" s="1"/>
      <c r="BLY25" s="1"/>
      <c r="BLZ25" s="1"/>
      <c r="BMA25" s="1"/>
      <c r="BMB25" s="1"/>
      <c r="BMC25" s="1"/>
      <c r="BMD25" s="1"/>
      <c r="BME25" s="1"/>
      <c r="BMF25" s="1"/>
      <c r="BMG25" s="1"/>
      <c r="BMH25" s="1"/>
      <c r="BMI25" s="1"/>
      <c r="BMJ25" s="1"/>
      <c r="BMK25" s="1"/>
      <c r="BML25" s="1"/>
      <c r="BMM25" s="1"/>
      <c r="BMN25" s="1"/>
      <c r="BMO25" s="1"/>
      <c r="BMP25" s="1"/>
      <c r="BMQ25" s="1"/>
      <c r="BMR25" s="1"/>
      <c r="BMS25" s="1"/>
      <c r="BMT25" s="1"/>
      <c r="BMU25" s="1"/>
      <c r="BMV25" s="1"/>
      <c r="BMW25" s="1"/>
      <c r="BMX25" s="1"/>
      <c r="BMY25" s="1"/>
      <c r="BMZ25" s="1"/>
      <c r="BNA25" s="1"/>
      <c r="BNB25" s="1"/>
      <c r="BNC25" s="1"/>
      <c r="BND25" s="1"/>
      <c r="BNE25" s="1"/>
      <c r="BNF25" s="1"/>
      <c r="BNG25" s="1"/>
      <c r="BNH25" s="1"/>
      <c r="BNI25" s="1"/>
      <c r="BNJ25" s="1"/>
      <c r="BNK25" s="1"/>
      <c r="BNL25" s="1"/>
      <c r="BNM25" s="1"/>
      <c r="BNN25" s="1"/>
      <c r="BNO25" s="1"/>
      <c r="BNP25" s="1"/>
      <c r="BNQ25" s="1"/>
      <c r="BNR25" s="1"/>
      <c r="BNS25" s="1"/>
      <c r="BNT25" s="1"/>
      <c r="BNU25" s="1"/>
      <c r="BNV25" s="1"/>
      <c r="BNW25" s="1"/>
      <c r="BNX25" s="1"/>
      <c r="BNY25" s="1"/>
      <c r="BNZ25" s="1"/>
      <c r="BOA25" s="1"/>
      <c r="BOB25" s="1"/>
      <c r="BOC25" s="1"/>
      <c r="BOD25" s="1"/>
      <c r="BOE25" s="1"/>
      <c r="BOF25" s="1"/>
      <c r="BOG25" s="1"/>
      <c r="BOH25" s="1"/>
      <c r="BOI25" s="1"/>
      <c r="BOJ25" s="1"/>
      <c r="BOK25" s="1"/>
      <c r="BOL25" s="1"/>
      <c r="BOM25" s="1"/>
      <c r="BON25" s="1"/>
      <c r="BOO25" s="1"/>
      <c r="BOP25" s="1"/>
      <c r="BOQ25" s="1"/>
      <c r="BOR25" s="1"/>
      <c r="BOS25" s="1"/>
      <c r="BOT25" s="1"/>
      <c r="BOU25" s="1"/>
      <c r="BOV25" s="1"/>
      <c r="BOW25" s="1"/>
      <c r="BOX25" s="1"/>
      <c r="BOY25" s="1"/>
      <c r="BOZ25" s="1"/>
      <c r="BPA25" s="1"/>
      <c r="BPB25" s="1"/>
      <c r="BPC25" s="1"/>
      <c r="BPD25" s="1"/>
      <c r="BPE25" s="1"/>
      <c r="BPF25" s="1"/>
      <c r="BPG25" s="1"/>
      <c r="BPH25" s="1"/>
      <c r="BPI25" s="1"/>
      <c r="BPJ25" s="1"/>
      <c r="BPK25" s="1"/>
      <c r="BPL25" s="1"/>
      <c r="BPM25" s="1"/>
      <c r="BPN25" s="1"/>
      <c r="BPO25" s="1"/>
      <c r="BPP25" s="1"/>
      <c r="BPQ25" s="1"/>
      <c r="BPR25" s="1"/>
      <c r="BPS25" s="1"/>
      <c r="BPT25" s="1"/>
      <c r="BPU25" s="1"/>
      <c r="BPV25" s="1"/>
      <c r="BPW25" s="1"/>
      <c r="BPX25" s="1"/>
      <c r="BPY25" s="1"/>
      <c r="BPZ25" s="1"/>
      <c r="BQA25" s="1"/>
      <c r="BQB25" s="1"/>
      <c r="BQC25" s="1"/>
      <c r="BQD25" s="1"/>
      <c r="BQE25" s="1"/>
      <c r="BQF25" s="1"/>
      <c r="BQG25" s="1"/>
      <c r="BQH25" s="1"/>
      <c r="BQI25" s="1"/>
      <c r="BQJ25" s="1"/>
      <c r="BQK25" s="1"/>
      <c r="BQL25" s="1"/>
      <c r="BQM25" s="1"/>
      <c r="BQN25" s="1"/>
      <c r="BQO25" s="1"/>
      <c r="BQP25" s="1"/>
      <c r="BQQ25" s="1"/>
      <c r="BQR25" s="1"/>
      <c r="BQS25" s="1"/>
      <c r="BQT25" s="1"/>
      <c r="BQU25" s="1"/>
      <c r="BQV25" s="1"/>
      <c r="BQW25" s="1"/>
      <c r="BQX25" s="1"/>
      <c r="BQY25" s="1"/>
      <c r="BQZ25" s="1"/>
      <c r="BRA25" s="1"/>
      <c r="BRB25" s="1"/>
      <c r="BRC25" s="1"/>
      <c r="BRD25" s="1"/>
      <c r="BRE25" s="1"/>
      <c r="BRF25" s="1"/>
      <c r="BRG25" s="1"/>
      <c r="BRH25" s="1"/>
      <c r="BRI25" s="1"/>
      <c r="BRJ25" s="1"/>
      <c r="BRK25" s="1"/>
      <c r="BRL25" s="1"/>
      <c r="BRM25" s="1"/>
      <c r="BRN25" s="1"/>
      <c r="BRO25" s="1"/>
      <c r="BRP25" s="1"/>
      <c r="BRQ25" s="1"/>
      <c r="BRR25" s="1"/>
      <c r="BRS25" s="1"/>
      <c r="BRT25" s="1"/>
      <c r="BRU25" s="1"/>
      <c r="BRV25" s="1"/>
      <c r="BRW25" s="1"/>
      <c r="BRX25" s="1"/>
      <c r="BRY25" s="1"/>
      <c r="BRZ25" s="1"/>
      <c r="BSA25" s="1"/>
      <c r="BSB25" s="1"/>
      <c r="BSC25" s="1"/>
      <c r="BSD25" s="1"/>
      <c r="BSE25" s="1"/>
      <c r="BSF25" s="1"/>
      <c r="BSG25" s="1"/>
      <c r="BSH25" s="1"/>
      <c r="BSI25" s="1"/>
      <c r="BSJ25" s="1"/>
      <c r="BSK25" s="1"/>
      <c r="BSL25" s="1"/>
      <c r="BSM25" s="1"/>
      <c r="BSN25" s="1"/>
      <c r="BSO25" s="1"/>
      <c r="BSP25" s="1"/>
      <c r="BSQ25" s="1"/>
      <c r="BSR25" s="1"/>
      <c r="BSS25" s="1"/>
      <c r="BST25" s="1"/>
      <c r="BSU25" s="1"/>
      <c r="BSV25" s="1"/>
      <c r="BSW25" s="1"/>
      <c r="BSX25" s="1"/>
      <c r="BSY25" s="1"/>
      <c r="BSZ25" s="1"/>
      <c r="BTA25" s="1"/>
      <c r="BTB25" s="1"/>
      <c r="BTC25" s="1"/>
      <c r="BTD25" s="1"/>
      <c r="BTE25" s="1"/>
      <c r="BTF25" s="1"/>
      <c r="BTG25" s="1"/>
      <c r="BTH25" s="1"/>
      <c r="BTI25" s="1"/>
      <c r="BTJ25" s="1"/>
      <c r="BTK25" s="1"/>
      <c r="BTL25" s="1"/>
      <c r="BTM25" s="1"/>
      <c r="BTN25" s="1"/>
      <c r="BTO25" s="1"/>
      <c r="BTP25" s="1"/>
      <c r="BTQ25" s="1"/>
      <c r="BTR25" s="1"/>
      <c r="BTS25" s="1"/>
      <c r="BTT25" s="1"/>
      <c r="BTU25" s="1"/>
      <c r="BTV25" s="1"/>
      <c r="BTW25" s="1"/>
      <c r="BTX25" s="1"/>
      <c r="BTY25" s="1"/>
      <c r="BTZ25" s="1"/>
      <c r="BUA25" s="1"/>
      <c r="BUB25" s="1"/>
      <c r="BUC25" s="1"/>
      <c r="BUD25" s="1"/>
      <c r="BUE25" s="1"/>
      <c r="BUF25" s="1"/>
      <c r="BUG25" s="1"/>
      <c r="BUH25" s="1"/>
      <c r="BUI25" s="1"/>
      <c r="BUJ25" s="1"/>
      <c r="BUK25" s="1"/>
      <c r="BUL25" s="1"/>
      <c r="BUM25" s="1"/>
      <c r="BUN25" s="1"/>
      <c r="BUO25" s="1"/>
      <c r="BUP25" s="1"/>
      <c r="BUQ25" s="1"/>
      <c r="BUR25" s="1"/>
      <c r="BUS25" s="1"/>
      <c r="BUT25" s="1"/>
      <c r="BUU25" s="1"/>
      <c r="BUV25" s="1"/>
      <c r="BUW25" s="1"/>
      <c r="BUX25" s="1"/>
      <c r="BUY25" s="1"/>
      <c r="BUZ25" s="1"/>
      <c r="BVA25" s="1"/>
      <c r="BVB25" s="1"/>
      <c r="BVC25" s="1"/>
      <c r="BVD25" s="1"/>
      <c r="BVE25" s="1"/>
      <c r="BVF25" s="1"/>
      <c r="BVG25" s="1"/>
      <c r="BVH25" s="1"/>
      <c r="BVI25" s="1"/>
      <c r="BVJ25" s="1"/>
      <c r="BVK25" s="1"/>
      <c r="BVL25" s="1"/>
      <c r="BVM25" s="1"/>
      <c r="BVN25" s="1"/>
      <c r="BVO25" s="1"/>
      <c r="BVP25" s="1"/>
      <c r="BVQ25" s="1"/>
      <c r="BVR25" s="1"/>
      <c r="BVS25" s="1"/>
      <c r="BVT25" s="1"/>
      <c r="BVU25" s="1"/>
      <c r="BVV25" s="1"/>
      <c r="BVW25" s="1"/>
      <c r="BVX25" s="1"/>
      <c r="BVY25" s="1"/>
      <c r="BVZ25" s="1"/>
      <c r="BWA25" s="1"/>
      <c r="BWB25" s="1"/>
      <c r="BWC25" s="1"/>
      <c r="BWD25" s="1"/>
      <c r="BWE25" s="1"/>
      <c r="BWF25" s="1"/>
      <c r="BWG25" s="1"/>
      <c r="BWH25" s="1"/>
      <c r="BWI25" s="1"/>
      <c r="BWJ25" s="1"/>
      <c r="BWK25" s="1"/>
      <c r="BWL25" s="1"/>
      <c r="BWM25" s="1"/>
      <c r="BWN25" s="1"/>
      <c r="BWO25" s="1"/>
      <c r="BWP25" s="1"/>
      <c r="BWQ25" s="1"/>
      <c r="BWR25" s="1"/>
      <c r="BWS25" s="1"/>
      <c r="BWT25" s="1"/>
      <c r="BWU25" s="1"/>
      <c r="BWV25" s="1"/>
      <c r="BWW25" s="1"/>
      <c r="BWX25" s="1"/>
      <c r="BWY25" s="1"/>
      <c r="BWZ25" s="1"/>
      <c r="BXA25" s="1"/>
      <c r="BXB25" s="1"/>
      <c r="BXC25" s="1"/>
      <c r="BXD25" s="1"/>
      <c r="BXE25" s="1"/>
      <c r="BXF25" s="1"/>
      <c r="BXG25" s="1"/>
      <c r="BXH25" s="1"/>
      <c r="BXI25" s="1"/>
      <c r="BXJ25" s="1"/>
      <c r="BXK25" s="1"/>
      <c r="BXL25" s="1"/>
      <c r="BXM25" s="1"/>
      <c r="BXN25" s="1"/>
      <c r="BXO25" s="1"/>
      <c r="BXP25" s="1"/>
      <c r="BXQ25" s="1"/>
      <c r="BXR25" s="1"/>
      <c r="BXS25" s="1"/>
      <c r="BXT25" s="1"/>
      <c r="BXU25" s="1"/>
      <c r="BXV25" s="1"/>
      <c r="BXW25" s="1"/>
      <c r="BXX25" s="1"/>
      <c r="BXY25" s="1"/>
      <c r="BXZ25" s="1"/>
      <c r="BYA25" s="1"/>
      <c r="BYB25" s="1"/>
      <c r="BYC25" s="1"/>
      <c r="BYD25" s="1"/>
      <c r="BYE25" s="1"/>
      <c r="BYF25" s="1"/>
      <c r="BYG25" s="1"/>
      <c r="BYH25" s="1"/>
      <c r="BYI25" s="1"/>
      <c r="BYJ25" s="1"/>
      <c r="BYK25" s="1"/>
      <c r="BYL25" s="1"/>
      <c r="BYM25" s="1"/>
      <c r="BYN25" s="1"/>
      <c r="BYO25" s="1"/>
      <c r="BYP25" s="1"/>
      <c r="BYQ25" s="1"/>
      <c r="BYR25" s="1"/>
      <c r="BYS25" s="1"/>
      <c r="BYT25" s="1"/>
      <c r="BYU25" s="1"/>
      <c r="BYV25" s="1"/>
      <c r="BYW25" s="1"/>
      <c r="BYX25" s="1"/>
      <c r="BYY25" s="1"/>
      <c r="BYZ25" s="1"/>
      <c r="BZA25" s="1"/>
      <c r="BZB25" s="1"/>
      <c r="BZC25" s="1"/>
      <c r="BZD25" s="1"/>
      <c r="BZE25" s="1"/>
      <c r="BZF25" s="1"/>
      <c r="BZG25" s="1"/>
      <c r="BZH25" s="1"/>
      <c r="BZI25" s="1"/>
      <c r="BZJ25" s="1"/>
      <c r="BZK25" s="1"/>
      <c r="BZL25" s="1"/>
      <c r="BZM25" s="1"/>
      <c r="BZN25" s="1"/>
      <c r="BZO25" s="1"/>
      <c r="BZP25" s="1"/>
      <c r="BZQ25" s="1"/>
      <c r="BZR25" s="1"/>
      <c r="BZS25" s="1"/>
      <c r="BZT25" s="1"/>
      <c r="BZU25" s="1"/>
      <c r="BZV25" s="1"/>
      <c r="BZW25" s="1"/>
      <c r="BZX25" s="1"/>
      <c r="BZY25" s="1"/>
      <c r="BZZ25" s="1"/>
      <c r="CAA25" s="1"/>
      <c r="CAB25" s="1"/>
      <c r="CAC25" s="1"/>
      <c r="CAD25" s="1"/>
      <c r="CAE25" s="1"/>
      <c r="CAF25" s="1"/>
      <c r="CAG25" s="1"/>
      <c r="CAH25" s="1"/>
      <c r="CAI25" s="1"/>
      <c r="CAJ25" s="1"/>
      <c r="CAK25" s="1"/>
      <c r="CAL25" s="1"/>
      <c r="CAM25" s="1"/>
      <c r="CAN25" s="1"/>
      <c r="CAO25" s="1"/>
      <c r="CAP25" s="1"/>
      <c r="CAQ25" s="1"/>
      <c r="CAR25" s="1"/>
      <c r="CAS25" s="1"/>
      <c r="CAT25" s="1"/>
      <c r="CAU25" s="1"/>
      <c r="CAV25" s="1"/>
      <c r="CAW25" s="1"/>
      <c r="CAX25" s="1"/>
      <c r="CAY25" s="1"/>
      <c r="CAZ25" s="1"/>
      <c r="CBA25" s="1"/>
      <c r="CBB25" s="1"/>
      <c r="CBC25" s="1"/>
      <c r="CBD25" s="1"/>
      <c r="CBE25" s="1"/>
      <c r="CBF25" s="1"/>
      <c r="CBG25" s="1"/>
      <c r="CBH25" s="1"/>
      <c r="CBI25" s="1"/>
      <c r="CBJ25" s="1"/>
      <c r="CBK25" s="1"/>
      <c r="CBL25" s="1"/>
      <c r="CBM25" s="1"/>
      <c r="CBN25" s="1"/>
      <c r="CBO25" s="1"/>
      <c r="CBP25" s="1"/>
      <c r="CBQ25" s="1"/>
      <c r="CBR25" s="1"/>
      <c r="CBS25" s="1"/>
      <c r="CBT25" s="1"/>
      <c r="CBU25" s="1"/>
      <c r="CBV25" s="1"/>
      <c r="CBW25" s="1"/>
      <c r="CBX25" s="1"/>
      <c r="CBY25" s="1"/>
      <c r="CBZ25" s="1"/>
      <c r="CCA25" s="1"/>
      <c r="CCB25" s="1"/>
      <c r="CCC25" s="1"/>
      <c r="CCD25" s="1"/>
      <c r="CCE25" s="1"/>
      <c r="CCF25" s="1"/>
      <c r="CCG25" s="1"/>
      <c r="CCH25" s="1"/>
      <c r="CCI25" s="1"/>
      <c r="CCJ25" s="1"/>
      <c r="CCK25" s="1"/>
      <c r="CCL25" s="1"/>
      <c r="CCM25" s="1"/>
      <c r="CCN25" s="1"/>
      <c r="CCO25" s="1"/>
      <c r="CCP25" s="1"/>
      <c r="CCQ25" s="1"/>
      <c r="CCR25" s="1"/>
      <c r="CCS25" s="1"/>
      <c r="CCT25" s="1"/>
      <c r="CCU25" s="1"/>
      <c r="CCV25" s="1"/>
      <c r="CCW25" s="1"/>
      <c r="CCX25" s="1"/>
      <c r="CCY25" s="1"/>
      <c r="CCZ25" s="1"/>
      <c r="CDA25" s="1"/>
      <c r="CDB25" s="1"/>
      <c r="CDC25" s="1"/>
      <c r="CDD25" s="1"/>
      <c r="CDE25" s="1"/>
      <c r="CDF25" s="1"/>
      <c r="CDG25" s="1"/>
      <c r="CDH25" s="1"/>
      <c r="CDI25" s="1"/>
      <c r="CDJ25" s="1"/>
      <c r="CDK25" s="1"/>
      <c r="CDL25" s="1"/>
      <c r="CDM25" s="1"/>
      <c r="CDN25" s="1"/>
      <c r="CDO25" s="1"/>
      <c r="CDP25" s="1"/>
      <c r="CDQ25" s="1"/>
      <c r="CDR25" s="1"/>
      <c r="CDS25" s="1"/>
      <c r="CDT25" s="1"/>
      <c r="CDU25" s="1"/>
      <c r="CDV25" s="1"/>
      <c r="CDW25" s="1"/>
      <c r="CDX25" s="1"/>
      <c r="CDY25" s="1"/>
      <c r="CDZ25" s="1"/>
      <c r="CEA25" s="1"/>
      <c r="CEB25" s="1"/>
      <c r="CEC25" s="1"/>
      <c r="CED25" s="1"/>
      <c r="CEE25" s="1"/>
      <c r="CEF25" s="1"/>
      <c r="CEG25" s="1"/>
      <c r="CEH25" s="1"/>
      <c r="CEI25" s="1"/>
      <c r="CEJ25" s="1"/>
      <c r="CEK25" s="1"/>
      <c r="CEL25" s="1"/>
      <c r="CEM25" s="1"/>
      <c r="CEN25" s="1"/>
      <c r="CEO25" s="1"/>
      <c r="CEP25" s="1"/>
      <c r="CEQ25" s="1"/>
      <c r="CER25" s="1"/>
      <c r="CES25" s="1"/>
      <c r="CET25" s="1"/>
      <c r="CEU25" s="1"/>
      <c r="CEV25" s="1"/>
      <c r="CEW25" s="1"/>
      <c r="CEX25" s="1"/>
      <c r="CEY25" s="1"/>
      <c r="CEZ25" s="1"/>
      <c r="CFA25" s="1"/>
      <c r="CFB25" s="1"/>
      <c r="CFC25" s="1"/>
      <c r="CFD25" s="1"/>
      <c r="CFE25" s="1"/>
      <c r="CFF25" s="1"/>
      <c r="CFG25" s="1"/>
      <c r="CFH25" s="1"/>
      <c r="CFI25" s="1"/>
      <c r="CFJ25" s="1"/>
      <c r="CFK25" s="1"/>
      <c r="CFL25" s="1"/>
      <c r="CFM25" s="1"/>
      <c r="CFN25" s="1"/>
      <c r="CFO25" s="1"/>
      <c r="CFP25" s="1"/>
      <c r="CFQ25" s="1"/>
      <c r="CFR25" s="1"/>
      <c r="CFS25" s="1"/>
      <c r="CFT25" s="1"/>
      <c r="CFU25" s="1"/>
      <c r="CFV25" s="1"/>
      <c r="CFW25" s="1"/>
      <c r="CFX25" s="1"/>
      <c r="CFY25" s="1"/>
      <c r="CFZ25" s="1"/>
      <c r="CGA25" s="1"/>
      <c r="CGB25" s="1"/>
      <c r="CGC25" s="1"/>
      <c r="CGD25" s="1"/>
      <c r="CGE25" s="1"/>
      <c r="CGF25" s="1"/>
      <c r="CGG25" s="1"/>
      <c r="CGH25" s="1"/>
      <c r="CGI25" s="1"/>
      <c r="CGJ25" s="1"/>
      <c r="CGK25" s="1"/>
      <c r="CGL25" s="1"/>
      <c r="CGM25" s="1"/>
      <c r="CGN25" s="1"/>
      <c r="CGO25" s="1"/>
      <c r="CGP25" s="1"/>
      <c r="CGQ25" s="1"/>
      <c r="CGR25" s="1"/>
      <c r="CGS25" s="1"/>
      <c r="CGT25" s="1"/>
      <c r="CGU25" s="1"/>
      <c r="CGV25" s="1"/>
      <c r="CGW25" s="1"/>
      <c r="CGX25" s="1"/>
      <c r="CGY25" s="1"/>
      <c r="CGZ25" s="1"/>
      <c r="CHA25" s="1"/>
      <c r="CHB25" s="1"/>
      <c r="CHC25" s="1"/>
      <c r="CHD25" s="1"/>
      <c r="CHE25" s="1"/>
      <c r="CHF25" s="1"/>
      <c r="CHG25" s="1"/>
      <c r="CHH25" s="1"/>
      <c r="CHI25" s="1"/>
      <c r="CHJ25" s="1"/>
      <c r="CHK25" s="1"/>
      <c r="CHL25" s="1"/>
      <c r="CHM25" s="1"/>
      <c r="CHN25" s="1"/>
      <c r="CHO25" s="1"/>
      <c r="CHP25" s="1"/>
      <c r="CHQ25" s="1"/>
      <c r="CHR25" s="1"/>
      <c r="CHS25" s="1"/>
      <c r="CHT25" s="1"/>
      <c r="CHU25" s="1"/>
      <c r="CHV25" s="1"/>
      <c r="CHW25" s="1"/>
      <c r="CHX25" s="1"/>
      <c r="CHY25" s="1"/>
      <c r="CHZ25" s="1"/>
      <c r="CIA25" s="1"/>
      <c r="CIB25" s="1"/>
      <c r="CIC25" s="1"/>
      <c r="CID25" s="1"/>
      <c r="CIE25" s="1"/>
      <c r="CIF25" s="1"/>
      <c r="CIG25" s="1"/>
      <c r="CIH25" s="1"/>
      <c r="CII25" s="1"/>
      <c r="CIJ25" s="1"/>
      <c r="CIK25" s="1"/>
      <c r="CIL25" s="1"/>
      <c r="CIM25" s="1"/>
      <c r="CIN25" s="1"/>
      <c r="CIO25" s="1"/>
      <c r="CIP25" s="1"/>
      <c r="CIQ25" s="1"/>
      <c r="CIR25" s="1"/>
      <c r="CIS25" s="1"/>
      <c r="CIT25" s="1"/>
      <c r="CIU25" s="1"/>
      <c r="CIV25" s="1"/>
      <c r="CIW25" s="1"/>
      <c r="CIX25" s="1"/>
      <c r="CIY25" s="1"/>
      <c r="CIZ25" s="1"/>
      <c r="CJA25" s="1"/>
      <c r="CJB25" s="1"/>
      <c r="CJC25" s="1"/>
      <c r="CJD25" s="1"/>
      <c r="CJE25" s="1"/>
      <c r="CJF25" s="1"/>
      <c r="CJG25" s="1"/>
      <c r="CJH25" s="1"/>
      <c r="CJI25" s="1"/>
      <c r="CJJ25" s="1"/>
      <c r="CJK25" s="1"/>
      <c r="CJL25" s="1"/>
      <c r="CJM25" s="1"/>
      <c r="CJN25" s="1"/>
      <c r="CJO25" s="1"/>
      <c r="CJP25" s="1"/>
      <c r="CJQ25" s="1"/>
      <c r="CJR25" s="1"/>
      <c r="CJS25" s="1"/>
      <c r="CJT25" s="1"/>
      <c r="CJU25" s="1"/>
      <c r="CJV25" s="1"/>
      <c r="CJW25" s="1"/>
      <c r="CJX25" s="1"/>
      <c r="CJY25" s="1"/>
      <c r="CJZ25" s="1"/>
      <c r="CKA25" s="1"/>
      <c r="CKB25" s="1"/>
      <c r="CKC25" s="1"/>
      <c r="CKD25" s="1"/>
      <c r="CKE25" s="1"/>
      <c r="CKF25" s="1"/>
      <c r="CKG25" s="1"/>
      <c r="CKH25" s="1"/>
      <c r="CKI25" s="1"/>
      <c r="CKJ25" s="1"/>
      <c r="CKK25" s="1"/>
    </row>
    <row r="26" spans="1:2325" s="268" customFormat="1" ht="69.75" customHeight="1">
      <c r="A26" s="888"/>
      <c r="B26" s="838"/>
      <c r="C26" s="843"/>
      <c r="D26" s="114" t="s">
        <v>339</v>
      </c>
      <c r="E26" s="405" t="s">
        <v>338</v>
      </c>
      <c r="F26" s="406">
        <v>44025</v>
      </c>
      <c r="G26" s="114" t="s">
        <v>337</v>
      </c>
      <c r="H26" s="144"/>
      <c r="I26" s="113"/>
      <c r="J26" s="113"/>
      <c r="K26" s="113"/>
      <c r="L26" s="114" t="s">
        <v>35</v>
      </c>
      <c r="M26" s="113"/>
      <c r="N26" s="145">
        <v>0</v>
      </c>
      <c r="O26" s="145">
        <v>0</v>
      </c>
      <c r="P26" s="145">
        <v>0</v>
      </c>
      <c r="Q26" s="164">
        <f t="shared" si="0"/>
        <v>0</v>
      </c>
      <c r="R26" s="154"/>
      <c r="S26" s="154"/>
      <c r="T26" s="154"/>
      <c r="U26" s="154">
        <v>12000</v>
      </c>
      <c r="V26" s="895"/>
      <c r="W26" s="113">
        <v>0</v>
      </c>
      <c r="X26" s="230">
        <v>0</v>
      </c>
      <c r="Y26" s="113"/>
      <c r="Z26" s="113"/>
      <c r="AA26" s="113"/>
      <c r="AB26" s="113">
        <v>0</v>
      </c>
      <c r="AC26" s="113"/>
      <c r="AD26" s="113"/>
      <c r="AE26" s="113"/>
      <c r="AF26" s="113">
        <v>0</v>
      </c>
      <c r="AG26" s="155"/>
      <c r="AH26" s="155"/>
      <c r="AI26" s="155"/>
      <c r="AJ26" s="155">
        <v>0</v>
      </c>
      <c r="AK26" s="115">
        <f t="shared" si="6"/>
        <v>0</v>
      </c>
      <c r="AL26" s="115">
        <f t="shared" si="3"/>
        <v>0</v>
      </c>
      <c r="AM26" s="115">
        <f t="shared" si="4"/>
        <v>0</v>
      </c>
      <c r="AN26" s="115">
        <f t="shared" si="5"/>
        <v>0</v>
      </c>
      <c r="AO26" s="105">
        <f t="shared" si="1"/>
        <v>0</v>
      </c>
      <c r="AP26" s="106">
        <f t="shared" si="2"/>
        <v>0</v>
      </c>
      <c r="AQ26" s="103" t="s">
        <v>334</v>
      </c>
      <c r="AR26" s="11"/>
      <c r="AS26" s="11"/>
      <c r="AT26" s="11"/>
      <c r="AU26" s="11"/>
      <c r="AV26" s="1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  <c r="ALQ26" s="1"/>
      <c r="ALR26" s="1"/>
      <c r="ALS26" s="1"/>
      <c r="ALT26" s="1"/>
      <c r="ALU26" s="1"/>
      <c r="ALV26" s="1"/>
      <c r="ALW26" s="1"/>
      <c r="ALX26" s="1"/>
      <c r="ALY26" s="1"/>
      <c r="ALZ26" s="1"/>
      <c r="AMA26" s="1"/>
      <c r="AMB26" s="1"/>
      <c r="AMC26" s="1"/>
      <c r="AMD26" s="1"/>
      <c r="AME26" s="1"/>
      <c r="AMF26" s="1"/>
      <c r="AMG26" s="1"/>
      <c r="AMH26" s="1"/>
      <c r="AMI26" s="1"/>
      <c r="AMJ26" s="1"/>
      <c r="AMK26" s="1"/>
      <c r="AML26" s="1"/>
      <c r="AMM26" s="1"/>
      <c r="AMN26" s="1"/>
      <c r="AMO26" s="1"/>
      <c r="AMP26" s="1"/>
      <c r="AMQ26" s="1"/>
      <c r="AMR26" s="1"/>
      <c r="AMS26" s="1"/>
      <c r="AMT26" s="1"/>
      <c r="AMU26" s="1"/>
      <c r="AMV26" s="1"/>
      <c r="AMW26" s="1"/>
      <c r="AMX26" s="1"/>
      <c r="AMY26" s="1"/>
      <c r="AMZ26" s="1"/>
      <c r="ANA26" s="1"/>
      <c r="ANB26" s="1"/>
      <c r="ANC26" s="1"/>
      <c r="AND26" s="1"/>
      <c r="ANE26" s="1"/>
      <c r="ANF26" s="1"/>
      <c r="ANG26" s="1"/>
      <c r="ANH26" s="1"/>
      <c r="ANI26" s="1"/>
      <c r="ANJ26" s="1"/>
      <c r="ANK26" s="1"/>
      <c r="ANL26" s="1"/>
      <c r="ANM26" s="1"/>
      <c r="ANN26" s="1"/>
      <c r="ANO26" s="1"/>
      <c r="ANP26" s="1"/>
      <c r="ANQ26" s="1"/>
      <c r="ANR26" s="1"/>
      <c r="ANS26" s="1"/>
      <c r="ANT26" s="1"/>
      <c r="ANU26" s="1"/>
      <c r="ANV26" s="1"/>
      <c r="ANW26" s="1"/>
      <c r="ANX26" s="1"/>
      <c r="ANY26" s="1"/>
      <c r="ANZ26" s="1"/>
      <c r="AOA26" s="1"/>
      <c r="AOB26" s="1"/>
      <c r="AOC26" s="1"/>
      <c r="AOD26" s="1"/>
      <c r="AOE26" s="1"/>
      <c r="AOF26" s="1"/>
      <c r="AOG26" s="1"/>
      <c r="AOH26" s="1"/>
      <c r="AOI26" s="1"/>
      <c r="AOJ26" s="1"/>
      <c r="AOK26" s="1"/>
      <c r="AOL26" s="1"/>
      <c r="AOM26" s="1"/>
      <c r="AON26" s="1"/>
      <c r="AOO26" s="1"/>
      <c r="AOP26" s="1"/>
      <c r="AOQ26" s="1"/>
      <c r="AOR26" s="1"/>
      <c r="AOS26" s="1"/>
      <c r="AOT26" s="1"/>
      <c r="AOU26" s="1"/>
      <c r="AOV26" s="1"/>
      <c r="AOW26" s="1"/>
      <c r="AOX26" s="1"/>
      <c r="AOY26" s="1"/>
      <c r="AOZ26" s="1"/>
      <c r="APA26" s="1"/>
      <c r="APB26" s="1"/>
      <c r="APC26" s="1"/>
      <c r="APD26" s="1"/>
      <c r="APE26" s="1"/>
      <c r="APF26" s="1"/>
      <c r="APG26" s="1"/>
      <c r="APH26" s="1"/>
      <c r="API26" s="1"/>
      <c r="APJ26" s="1"/>
      <c r="APK26" s="1"/>
      <c r="APL26" s="1"/>
      <c r="APM26" s="1"/>
      <c r="APN26" s="1"/>
      <c r="APO26" s="1"/>
      <c r="APP26" s="1"/>
      <c r="APQ26" s="1"/>
      <c r="APR26" s="1"/>
      <c r="APS26" s="1"/>
      <c r="APT26" s="1"/>
      <c r="APU26" s="1"/>
      <c r="APV26" s="1"/>
      <c r="APW26" s="1"/>
      <c r="APX26" s="1"/>
      <c r="APY26" s="1"/>
      <c r="APZ26" s="1"/>
      <c r="AQA26" s="1"/>
      <c r="AQB26" s="1"/>
      <c r="AQC26" s="1"/>
      <c r="AQD26" s="1"/>
      <c r="AQE26" s="1"/>
      <c r="AQF26" s="1"/>
      <c r="AQG26" s="1"/>
      <c r="AQH26" s="1"/>
      <c r="AQI26" s="1"/>
      <c r="AQJ26" s="1"/>
      <c r="AQK26" s="1"/>
      <c r="AQL26" s="1"/>
      <c r="AQM26" s="1"/>
      <c r="AQN26" s="1"/>
      <c r="AQO26" s="1"/>
      <c r="AQP26" s="1"/>
      <c r="AQQ26" s="1"/>
      <c r="AQR26" s="1"/>
      <c r="AQS26" s="1"/>
      <c r="AQT26" s="1"/>
      <c r="AQU26" s="1"/>
      <c r="AQV26" s="1"/>
      <c r="AQW26" s="1"/>
      <c r="AQX26" s="1"/>
      <c r="AQY26" s="1"/>
      <c r="AQZ26" s="1"/>
      <c r="ARA26" s="1"/>
      <c r="ARB26" s="1"/>
      <c r="ARC26" s="1"/>
      <c r="ARD26" s="1"/>
      <c r="ARE26" s="1"/>
      <c r="ARF26" s="1"/>
      <c r="ARG26" s="1"/>
      <c r="ARH26" s="1"/>
      <c r="ARI26" s="1"/>
      <c r="ARJ26" s="1"/>
      <c r="ARK26" s="1"/>
      <c r="ARL26" s="1"/>
      <c r="ARM26" s="1"/>
      <c r="ARN26" s="1"/>
      <c r="ARO26" s="1"/>
      <c r="ARP26" s="1"/>
      <c r="ARQ26" s="1"/>
      <c r="ARR26" s="1"/>
      <c r="ARS26" s="1"/>
      <c r="ART26" s="1"/>
      <c r="ARU26" s="1"/>
      <c r="ARV26" s="1"/>
      <c r="ARW26" s="1"/>
      <c r="ARX26" s="1"/>
      <c r="ARY26" s="1"/>
      <c r="ARZ26" s="1"/>
      <c r="ASA26" s="1"/>
      <c r="ASB26" s="1"/>
      <c r="ASC26" s="1"/>
      <c r="ASD26" s="1"/>
      <c r="ASE26" s="1"/>
      <c r="ASF26" s="1"/>
      <c r="ASG26" s="1"/>
      <c r="ASH26" s="1"/>
      <c r="ASI26" s="1"/>
      <c r="ASJ26" s="1"/>
      <c r="ASK26" s="1"/>
      <c r="ASL26" s="1"/>
      <c r="ASM26" s="1"/>
      <c r="ASN26" s="1"/>
      <c r="ASO26" s="1"/>
      <c r="ASP26" s="1"/>
      <c r="ASQ26" s="1"/>
      <c r="ASR26" s="1"/>
      <c r="ASS26" s="1"/>
      <c r="AST26" s="1"/>
      <c r="ASU26" s="1"/>
      <c r="ASV26" s="1"/>
      <c r="ASW26" s="1"/>
      <c r="ASX26" s="1"/>
      <c r="ASY26" s="1"/>
      <c r="ASZ26" s="1"/>
      <c r="ATA26" s="1"/>
      <c r="ATB26" s="1"/>
      <c r="ATC26" s="1"/>
      <c r="ATD26" s="1"/>
      <c r="ATE26" s="1"/>
      <c r="ATF26" s="1"/>
      <c r="ATG26" s="1"/>
      <c r="ATH26" s="1"/>
      <c r="ATI26" s="1"/>
      <c r="ATJ26" s="1"/>
      <c r="ATK26" s="1"/>
      <c r="ATL26" s="1"/>
      <c r="ATM26" s="1"/>
      <c r="ATN26" s="1"/>
      <c r="ATO26" s="1"/>
      <c r="ATP26" s="1"/>
      <c r="ATQ26" s="1"/>
      <c r="ATR26" s="1"/>
      <c r="ATS26" s="1"/>
      <c r="ATT26" s="1"/>
      <c r="ATU26" s="1"/>
      <c r="ATV26" s="1"/>
      <c r="ATW26" s="1"/>
      <c r="ATX26" s="1"/>
      <c r="ATY26" s="1"/>
      <c r="ATZ26" s="1"/>
      <c r="AUA26" s="1"/>
      <c r="AUB26" s="1"/>
      <c r="AUC26" s="1"/>
      <c r="AUD26" s="1"/>
      <c r="AUE26" s="1"/>
      <c r="AUF26" s="1"/>
      <c r="AUG26" s="1"/>
      <c r="AUH26" s="1"/>
      <c r="AUI26" s="1"/>
      <c r="AUJ26" s="1"/>
      <c r="AUK26" s="1"/>
      <c r="AUL26" s="1"/>
      <c r="AUM26" s="1"/>
      <c r="AUN26" s="1"/>
      <c r="AUO26" s="1"/>
      <c r="AUP26" s="1"/>
      <c r="AUQ26" s="1"/>
      <c r="AUR26" s="1"/>
      <c r="AUS26" s="1"/>
      <c r="AUT26" s="1"/>
      <c r="AUU26" s="1"/>
      <c r="AUV26" s="1"/>
      <c r="AUW26" s="1"/>
      <c r="AUX26" s="1"/>
      <c r="AUY26" s="1"/>
      <c r="AUZ26" s="1"/>
      <c r="AVA26" s="1"/>
      <c r="AVB26" s="1"/>
      <c r="AVC26" s="1"/>
      <c r="AVD26" s="1"/>
      <c r="AVE26" s="1"/>
      <c r="AVF26" s="1"/>
      <c r="AVG26" s="1"/>
      <c r="AVH26" s="1"/>
      <c r="AVI26" s="1"/>
      <c r="AVJ26" s="1"/>
      <c r="AVK26" s="1"/>
      <c r="AVL26" s="1"/>
      <c r="AVM26" s="1"/>
      <c r="AVN26" s="1"/>
      <c r="AVO26" s="1"/>
      <c r="AVP26" s="1"/>
      <c r="AVQ26" s="1"/>
      <c r="AVR26" s="1"/>
      <c r="AVS26" s="1"/>
      <c r="AVT26" s="1"/>
      <c r="AVU26" s="1"/>
      <c r="AVV26" s="1"/>
      <c r="AVW26" s="1"/>
      <c r="AVX26" s="1"/>
      <c r="AVY26" s="1"/>
      <c r="AVZ26" s="1"/>
      <c r="AWA26" s="1"/>
      <c r="AWB26" s="1"/>
      <c r="AWC26" s="1"/>
      <c r="AWD26" s="1"/>
      <c r="AWE26" s="1"/>
      <c r="AWF26" s="1"/>
      <c r="AWG26" s="1"/>
      <c r="AWH26" s="1"/>
      <c r="AWI26" s="1"/>
      <c r="AWJ26" s="1"/>
      <c r="AWK26" s="1"/>
      <c r="AWL26" s="1"/>
      <c r="AWM26" s="1"/>
      <c r="AWN26" s="1"/>
      <c r="AWO26" s="1"/>
      <c r="AWP26" s="1"/>
      <c r="AWQ26" s="1"/>
      <c r="AWR26" s="1"/>
      <c r="AWS26" s="1"/>
      <c r="AWT26" s="1"/>
      <c r="AWU26" s="1"/>
      <c r="AWV26" s="1"/>
      <c r="AWW26" s="1"/>
      <c r="AWX26" s="1"/>
      <c r="AWY26" s="1"/>
      <c r="AWZ26" s="1"/>
      <c r="AXA26" s="1"/>
      <c r="AXB26" s="1"/>
      <c r="AXC26" s="1"/>
      <c r="AXD26" s="1"/>
      <c r="AXE26" s="1"/>
      <c r="AXF26" s="1"/>
      <c r="AXG26" s="1"/>
      <c r="AXH26" s="1"/>
      <c r="AXI26" s="1"/>
      <c r="AXJ26" s="1"/>
      <c r="AXK26" s="1"/>
      <c r="AXL26" s="1"/>
      <c r="AXM26" s="1"/>
      <c r="AXN26" s="1"/>
      <c r="AXO26" s="1"/>
      <c r="AXP26" s="1"/>
      <c r="AXQ26" s="1"/>
      <c r="AXR26" s="1"/>
      <c r="AXS26" s="1"/>
      <c r="AXT26" s="1"/>
      <c r="AXU26" s="1"/>
      <c r="AXV26" s="1"/>
      <c r="AXW26" s="1"/>
      <c r="AXX26" s="1"/>
      <c r="AXY26" s="1"/>
      <c r="AXZ26" s="1"/>
      <c r="AYA26" s="1"/>
      <c r="AYB26" s="1"/>
      <c r="AYC26" s="1"/>
      <c r="AYD26" s="1"/>
      <c r="AYE26" s="1"/>
      <c r="AYF26" s="1"/>
      <c r="AYG26" s="1"/>
      <c r="AYH26" s="1"/>
      <c r="AYI26" s="1"/>
      <c r="AYJ26" s="1"/>
      <c r="AYK26" s="1"/>
      <c r="AYL26" s="1"/>
      <c r="AYM26" s="1"/>
      <c r="AYN26" s="1"/>
      <c r="AYO26" s="1"/>
      <c r="AYP26" s="1"/>
      <c r="AYQ26" s="1"/>
      <c r="AYR26" s="1"/>
      <c r="AYS26" s="1"/>
      <c r="AYT26" s="1"/>
      <c r="AYU26" s="1"/>
      <c r="AYV26" s="1"/>
      <c r="AYW26" s="1"/>
      <c r="AYX26" s="1"/>
      <c r="AYY26" s="1"/>
      <c r="AYZ26" s="1"/>
      <c r="AZA26" s="1"/>
      <c r="AZB26" s="1"/>
      <c r="AZC26" s="1"/>
      <c r="AZD26" s="1"/>
      <c r="AZE26" s="1"/>
      <c r="AZF26" s="1"/>
      <c r="AZG26" s="1"/>
      <c r="AZH26" s="1"/>
      <c r="AZI26" s="1"/>
      <c r="AZJ26" s="1"/>
      <c r="AZK26" s="1"/>
      <c r="AZL26" s="1"/>
      <c r="AZM26" s="1"/>
      <c r="AZN26" s="1"/>
      <c r="AZO26" s="1"/>
      <c r="AZP26" s="1"/>
      <c r="AZQ26" s="1"/>
      <c r="AZR26" s="1"/>
      <c r="AZS26" s="1"/>
      <c r="AZT26" s="1"/>
      <c r="AZU26" s="1"/>
      <c r="AZV26" s="1"/>
      <c r="AZW26" s="1"/>
      <c r="AZX26" s="1"/>
      <c r="AZY26" s="1"/>
      <c r="AZZ26" s="1"/>
      <c r="BAA26" s="1"/>
      <c r="BAB26" s="1"/>
      <c r="BAC26" s="1"/>
      <c r="BAD26" s="1"/>
      <c r="BAE26" s="1"/>
      <c r="BAF26" s="1"/>
      <c r="BAG26" s="1"/>
      <c r="BAH26" s="1"/>
      <c r="BAI26" s="1"/>
      <c r="BAJ26" s="1"/>
      <c r="BAK26" s="1"/>
      <c r="BAL26" s="1"/>
      <c r="BAM26" s="1"/>
      <c r="BAN26" s="1"/>
      <c r="BAO26" s="1"/>
      <c r="BAP26" s="1"/>
      <c r="BAQ26" s="1"/>
      <c r="BAR26" s="1"/>
      <c r="BAS26" s="1"/>
      <c r="BAT26" s="1"/>
      <c r="BAU26" s="1"/>
      <c r="BAV26" s="1"/>
      <c r="BAW26" s="1"/>
      <c r="BAX26" s="1"/>
      <c r="BAY26" s="1"/>
      <c r="BAZ26" s="1"/>
      <c r="BBA26" s="1"/>
      <c r="BBB26" s="1"/>
      <c r="BBC26" s="1"/>
      <c r="BBD26" s="1"/>
      <c r="BBE26" s="1"/>
      <c r="BBF26" s="1"/>
      <c r="BBG26" s="1"/>
      <c r="BBH26" s="1"/>
      <c r="BBI26" s="1"/>
      <c r="BBJ26" s="1"/>
      <c r="BBK26" s="1"/>
      <c r="BBL26" s="1"/>
      <c r="BBM26" s="1"/>
      <c r="BBN26" s="1"/>
      <c r="BBO26" s="1"/>
      <c r="BBP26" s="1"/>
      <c r="BBQ26" s="1"/>
      <c r="BBR26" s="1"/>
      <c r="BBS26" s="1"/>
      <c r="BBT26" s="1"/>
      <c r="BBU26" s="1"/>
      <c r="BBV26" s="1"/>
      <c r="BBW26" s="1"/>
      <c r="BBX26" s="1"/>
      <c r="BBY26" s="1"/>
      <c r="BBZ26" s="1"/>
      <c r="BCA26" s="1"/>
      <c r="BCB26" s="1"/>
      <c r="BCC26" s="1"/>
      <c r="BCD26" s="1"/>
      <c r="BCE26" s="1"/>
      <c r="BCF26" s="1"/>
      <c r="BCG26" s="1"/>
      <c r="BCH26" s="1"/>
      <c r="BCI26" s="1"/>
      <c r="BCJ26" s="1"/>
      <c r="BCK26" s="1"/>
      <c r="BCL26" s="1"/>
      <c r="BCM26" s="1"/>
      <c r="BCN26" s="1"/>
      <c r="BCO26" s="1"/>
      <c r="BCP26" s="1"/>
      <c r="BCQ26" s="1"/>
      <c r="BCR26" s="1"/>
      <c r="BCS26" s="1"/>
      <c r="BCT26" s="1"/>
      <c r="BCU26" s="1"/>
      <c r="BCV26" s="1"/>
      <c r="BCW26" s="1"/>
      <c r="BCX26" s="1"/>
      <c r="BCY26" s="1"/>
      <c r="BCZ26" s="1"/>
      <c r="BDA26" s="1"/>
      <c r="BDB26" s="1"/>
      <c r="BDC26" s="1"/>
      <c r="BDD26" s="1"/>
      <c r="BDE26" s="1"/>
      <c r="BDF26" s="1"/>
      <c r="BDG26" s="1"/>
      <c r="BDH26" s="1"/>
      <c r="BDI26" s="1"/>
      <c r="BDJ26" s="1"/>
      <c r="BDK26" s="1"/>
      <c r="BDL26" s="1"/>
      <c r="BDM26" s="1"/>
      <c r="BDN26" s="1"/>
      <c r="BDO26" s="1"/>
      <c r="BDP26" s="1"/>
      <c r="BDQ26" s="1"/>
      <c r="BDR26" s="1"/>
      <c r="BDS26" s="1"/>
      <c r="BDT26" s="1"/>
      <c r="BDU26" s="1"/>
      <c r="BDV26" s="1"/>
      <c r="BDW26" s="1"/>
      <c r="BDX26" s="1"/>
      <c r="BDY26" s="1"/>
      <c r="BDZ26" s="1"/>
      <c r="BEA26" s="1"/>
      <c r="BEB26" s="1"/>
      <c r="BEC26" s="1"/>
      <c r="BED26" s="1"/>
      <c r="BEE26" s="1"/>
      <c r="BEF26" s="1"/>
      <c r="BEG26" s="1"/>
      <c r="BEH26" s="1"/>
      <c r="BEI26" s="1"/>
      <c r="BEJ26" s="1"/>
      <c r="BEK26" s="1"/>
      <c r="BEL26" s="1"/>
      <c r="BEM26" s="1"/>
      <c r="BEN26" s="1"/>
      <c r="BEO26" s="1"/>
      <c r="BEP26" s="1"/>
      <c r="BEQ26" s="1"/>
      <c r="BER26" s="1"/>
      <c r="BES26" s="1"/>
      <c r="BET26" s="1"/>
      <c r="BEU26" s="1"/>
      <c r="BEV26" s="1"/>
      <c r="BEW26" s="1"/>
      <c r="BEX26" s="1"/>
      <c r="BEY26" s="1"/>
      <c r="BEZ26" s="1"/>
      <c r="BFA26" s="1"/>
      <c r="BFB26" s="1"/>
      <c r="BFC26" s="1"/>
      <c r="BFD26" s="1"/>
      <c r="BFE26" s="1"/>
      <c r="BFF26" s="1"/>
      <c r="BFG26" s="1"/>
      <c r="BFH26" s="1"/>
      <c r="BFI26" s="1"/>
      <c r="BFJ26" s="1"/>
      <c r="BFK26" s="1"/>
      <c r="BFL26" s="1"/>
      <c r="BFM26" s="1"/>
      <c r="BFN26" s="1"/>
      <c r="BFO26" s="1"/>
      <c r="BFP26" s="1"/>
      <c r="BFQ26" s="1"/>
      <c r="BFR26" s="1"/>
      <c r="BFS26" s="1"/>
      <c r="BFT26" s="1"/>
      <c r="BFU26" s="1"/>
      <c r="BFV26" s="1"/>
      <c r="BFW26" s="1"/>
      <c r="BFX26" s="1"/>
      <c r="BFY26" s="1"/>
      <c r="BFZ26" s="1"/>
      <c r="BGA26" s="1"/>
      <c r="BGB26" s="1"/>
      <c r="BGC26" s="1"/>
      <c r="BGD26" s="1"/>
      <c r="BGE26" s="1"/>
      <c r="BGF26" s="1"/>
      <c r="BGG26" s="1"/>
      <c r="BGH26" s="1"/>
      <c r="BGI26" s="1"/>
      <c r="BGJ26" s="1"/>
      <c r="BGK26" s="1"/>
      <c r="BGL26" s="1"/>
      <c r="BGM26" s="1"/>
      <c r="BGN26" s="1"/>
      <c r="BGO26" s="1"/>
      <c r="BGP26" s="1"/>
      <c r="BGQ26" s="1"/>
      <c r="BGR26" s="1"/>
      <c r="BGS26" s="1"/>
      <c r="BGT26" s="1"/>
      <c r="BGU26" s="1"/>
      <c r="BGV26" s="1"/>
      <c r="BGW26" s="1"/>
      <c r="BGX26" s="1"/>
      <c r="BGY26" s="1"/>
      <c r="BGZ26" s="1"/>
      <c r="BHA26" s="1"/>
      <c r="BHB26" s="1"/>
      <c r="BHC26" s="1"/>
      <c r="BHD26" s="1"/>
      <c r="BHE26" s="1"/>
      <c r="BHF26" s="1"/>
      <c r="BHG26" s="1"/>
      <c r="BHH26" s="1"/>
      <c r="BHI26" s="1"/>
      <c r="BHJ26" s="1"/>
      <c r="BHK26" s="1"/>
      <c r="BHL26" s="1"/>
      <c r="BHM26" s="1"/>
      <c r="BHN26" s="1"/>
      <c r="BHO26" s="1"/>
      <c r="BHP26" s="1"/>
      <c r="BHQ26" s="1"/>
      <c r="BHR26" s="1"/>
      <c r="BHS26" s="1"/>
      <c r="BHT26" s="1"/>
      <c r="BHU26" s="1"/>
      <c r="BHV26" s="1"/>
      <c r="BHW26" s="1"/>
      <c r="BHX26" s="1"/>
      <c r="BHY26" s="1"/>
      <c r="BHZ26" s="1"/>
      <c r="BIA26" s="1"/>
      <c r="BIB26" s="1"/>
      <c r="BIC26" s="1"/>
      <c r="BID26" s="1"/>
      <c r="BIE26" s="1"/>
      <c r="BIF26" s="1"/>
      <c r="BIG26" s="1"/>
      <c r="BIH26" s="1"/>
      <c r="BII26" s="1"/>
      <c r="BIJ26" s="1"/>
      <c r="BIK26" s="1"/>
      <c r="BIL26" s="1"/>
      <c r="BIM26" s="1"/>
      <c r="BIN26" s="1"/>
      <c r="BIO26" s="1"/>
      <c r="BIP26" s="1"/>
      <c r="BIQ26" s="1"/>
      <c r="BIR26" s="1"/>
      <c r="BIS26" s="1"/>
      <c r="BIT26" s="1"/>
      <c r="BIU26" s="1"/>
      <c r="BIV26" s="1"/>
      <c r="BIW26" s="1"/>
      <c r="BIX26" s="1"/>
      <c r="BIY26" s="1"/>
      <c r="BIZ26" s="1"/>
      <c r="BJA26" s="1"/>
      <c r="BJB26" s="1"/>
      <c r="BJC26" s="1"/>
      <c r="BJD26" s="1"/>
      <c r="BJE26" s="1"/>
      <c r="BJF26" s="1"/>
      <c r="BJG26" s="1"/>
      <c r="BJH26" s="1"/>
      <c r="BJI26" s="1"/>
      <c r="BJJ26" s="1"/>
      <c r="BJK26" s="1"/>
      <c r="BJL26" s="1"/>
      <c r="BJM26" s="1"/>
      <c r="BJN26" s="1"/>
      <c r="BJO26" s="1"/>
      <c r="BJP26" s="1"/>
      <c r="BJQ26" s="1"/>
      <c r="BJR26" s="1"/>
      <c r="BJS26" s="1"/>
      <c r="BJT26" s="1"/>
      <c r="BJU26" s="1"/>
      <c r="BJV26" s="1"/>
      <c r="BJW26" s="1"/>
      <c r="BJX26" s="1"/>
      <c r="BJY26" s="1"/>
      <c r="BJZ26" s="1"/>
      <c r="BKA26" s="1"/>
      <c r="BKB26" s="1"/>
      <c r="BKC26" s="1"/>
      <c r="BKD26" s="1"/>
      <c r="BKE26" s="1"/>
      <c r="BKF26" s="1"/>
      <c r="BKG26" s="1"/>
      <c r="BKH26" s="1"/>
      <c r="BKI26" s="1"/>
      <c r="BKJ26" s="1"/>
      <c r="BKK26" s="1"/>
      <c r="BKL26" s="1"/>
      <c r="BKM26" s="1"/>
      <c r="BKN26" s="1"/>
      <c r="BKO26" s="1"/>
      <c r="BKP26" s="1"/>
      <c r="BKQ26" s="1"/>
      <c r="BKR26" s="1"/>
      <c r="BKS26" s="1"/>
      <c r="BKT26" s="1"/>
      <c r="BKU26" s="1"/>
      <c r="BKV26" s="1"/>
      <c r="BKW26" s="1"/>
      <c r="BKX26" s="1"/>
      <c r="BKY26" s="1"/>
      <c r="BKZ26" s="1"/>
      <c r="BLA26" s="1"/>
      <c r="BLB26" s="1"/>
      <c r="BLC26" s="1"/>
      <c r="BLD26" s="1"/>
      <c r="BLE26" s="1"/>
      <c r="BLF26" s="1"/>
      <c r="BLG26" s="1"/>
      <c r="BLH26" s="1"/>
      <c r="BLI26" s="1"/>
      <c r="BLJ26" s="1"/>
      <c r="BLK26" s="1"/>
      <c r="BLL26" s="1"/>
      <c r="BLM26" s="1"/>
      <c r="BLN26" s="1"/>
      <c r="BLO26" s="1"/>
      <c r="BLP26" s="1"/>
      <c r="BLQ26" s="1"/>
      <c r="BLR26" s="1"/>
      <c r="BLS26" s="1"/>
      <c r="BLT26" s="1"/>
      <c r="BLU26" s="1"/>
      <c r="BLV26" s="1"/>
      <c r="BLW26" s="1"/>
      <c r="BLX26" s="1"/>
      <c r="BLY26" s="1"/>
      <c r="BLZ26" s="1"/>
      <c r="BMA26" s="1"/>
      <c r="BMB26" s="1"/>
      <c r="BMC26" s="1"/>
      <c r="BMD26" s="1"/>
      <c r="BME26" s="1"/>
      <c r="BMF26" s="1"/>
      <c r="BMG26" s="1"/>
      <c r="BMH26" s="1"/>
      <c r="BMI26" s="1"/>
      <c r="BMJ26" s="1"/>
      <c r="BMK26" s="1"/>
      <c r="BML26" s="1"/>
      <c r="BMM26" s="1"/>
      <c r="BMN26" s="1"/>
      <c r="BMO26" s="1"/>
      <c r="BMP26" s="1"/>
      <c r="BMQ26" s="1"/>
      <c r="BMR26" s="1"/>
      <c r="BMS26" s="1"/>
      <c r="BMT26" s="1"/>
      <c r="BMU26" s="1"/>
      <c r="BMV26" s="1"/>
      <c r="BMW26" s="1"/>
      <c r="BMX26" s="1"/>
      <c r="BMY26" s="1"/>
      <c r="BMZ26" s="1"/>
      <c r="BNA26" s="1"/>
      <c r="BNB26" s="1"/>
      <c r="BNC26" s="1"/>
      <c r="BND26" s="1"/>
      <c r="BNE26" s="1"/>
      <c r="BNF26" s="1"/>
      <c r="BNG26" s="1"/>
      <c r="BNH26" s="1"/>
      <c r="BNI26" s="1"/>
      <c r="BNJ26" s="1"/>
      <c r="BNK26" s="1"/>
      <c r="BNL26" s="1"/>
      <c r="BNM26" s="1"/>
      <c r="BNN26" s="1"/>
      <c r="BNO26" s="1"/>
      <c r="BNP26" s="1"/>
      <c r="BNQ26" s="1"/>
      <c r="BNR26" s="1"/>
      <c r="BNS26" s="1"/>
      <c r="BNT26" s="1"/>
      <c r="BNU26" s="1"/>
      <c r="BNV26" s="1"/>
      <c r="BNW26" s="1"/>
      <c r="BNX26" s="1"/>
      <c r="BNY26" s="1"/>
      <c r="BNZ26" s="1"/>
      <c r="BOA26" s="1"/>
      <c r="BOB26" s="1"/>
      <c r="BOC26" s="1"/>
      <c r="BOD26" s="1"/>
      <c r="BOE26" s="1"/>
      <c r="BOF26" s="1"/>
      <c r="BOG26" s="1"/>
      <c r="BOH26" s="1"/>
      <c r="BOI26" s="1"/>
      <c r="BOJ26" s="1"/>
      <c r="BOK26" s="1"/>
      <c r="BOL26" s="1"/>
      <c r="BOM26" s="1"/>
      <c r="BON26" s="1"/>
      <c r="BOO26" s="1"/>
      <c r="BOP26" s="1"/>
      <c r="BOQ26" s="1"/>
      <c r="BOR26" s="1"/>
      <c r="BOS26" s="1"/>
      <c r="BOT26" s="1"/>
      <c r="BOU26" s="1"/>
      <c r="BOV26" s="1"/>
      <c r="BOW26" s="1"/>
      <c r="BOX26" s="1"/>
      <c r="BOY26" s="1"/>
      <c r="BOZ26" s="1"/>
      <c r="BPA26" s="1"/>
      <c r="BPB26" s="1"/>
      <c r="BPC26" s="1"/>
      <c r="BPD26" s="1"/>
      <c r="BPE26" s="1"/>
      <c r="BPF26" s="1"/>
      <c r="BPG26" s="1"/>
      <c r="BPH26" s="1"/>
      <c r="BPI26" s="1"/>
      <c r="BPJ26" s="1"/>
      <c r="BPK26" s="1"/>
      <c r="BPL26" s="1"/>
      <c r="BPM26" s="1"/>
      <c r="BPN26" s="1"/>
      <c r="BPO26" s="1"/>
      <c r="BPP26" s="1"/>
      <c r="BPQ26" s="1"/>
      <c r="BPR26" s="1"/>
      <c r="BPS26" s="1"/>
      <c r="BPT26" s="1"/>
      <c r="BPU26" s="1"/>
      <c r="BPV26" s="1"/>
      <c r="BPW26" s="1"/>
      <c r="BPX26" s="1"/>
      <c r="BPY26" s="1"/>
      <c r="BPZ26" s="1"/>
      <c r="BQA26" s="1"/>
      <c r="BQB26" s="1"/>
      <c r="BQC26" s="1"/>
      <c r="BQD26" s="1"/>
      <c r="BQE26" s="1"/>
      <c r="BQF26" s="1"/>
      <c r="BQG26" s="1"/>
      <c r="BQH26" s="1"/>
      <c r="BQI26" s="1"/>
      <c r="BQJ26" s="1"/>
      <c r="BQK26" s="1"/>
      <c r="BQL26" s="1"/>
      <c r="BQM26" s="1"/>
      <c r="BQN26" s="1"/>
      <c r="BQO26" s="1"/>
      <c r="BQP26" s="1"/>
      <c r="BQQ26" s="1"/>
      <c r="BQR26" s="1"/>
      <c r="BQS26" s="1"/>
      <c r="BQT26" s="1"/>
      <c r="BQU26" s="1"/>
      <c r="BQV26" s="1"/>
      <c r="BQW26" s="1"/>
      <c r="BQX26" s="1"/>
      <c r="BQY26" s="1"/>
      <c r="BQZ26" s="1"/>
      <c r="BRA26" s="1"/>
      <c r="BRB26" s="1"/>
      <c r="BRC26" s="1"/>
      <c r="BRD26" s="1"/>
      <c r="BRE26" s="1"/>
      <c r="BRF26" s="1"/>
      <c r="BRG26" s="1"/>
      <c r="BRH26" s="1"/>
      <c r="BRI26" s="1"/>
      <c r="BRJ26" s="1"/>
      <c r="BRK26" s="1"/>
      <c r="BRL26" s="1"/>
      <c r="BRM26" s="1"/>
      <c r="BRN26" s="1"/>
      <c r="BRO26" s="1"/>
      <c r="BRP26" s="1"/>
      <c r="BRQ26" s="1"/>
      <c r="BRR26" s="1"/>
      <c r="BRS26" s="1"/>
      <c r="BRT26" s="1"/>
      <c r="BRU26" s="1"/>
      <c r="BRV26" s="1"/>
      <c r="BRW26" s="1"/>
      <c r="BRX26" s="1"/>
      <c r="BRY26" s="1"/>
      <c r="BRZ26" s="1"/>
      <c r="BSA26" s="1"/>
      <c r="BSB26" s="1"/>
      <c r="BSC26" s="1"/>
      <c r="BSD26" s="1"/>
      <c r="BSE26" s="1"/>
      <c r="BSF26" s="1"/>
      <c r="BSG26" s="1"/>
      <c r="BSH26" s="1"/>
      <c r="BSI26" s="1"/>
      <c r="BSJ26" s="1"/>
      <c r="BSK26" s="1"/>
      <c r="BSL26" s="1"/>
      <c r="BSM26" s="1"/>
      <c r="BSN26" s="1"/>
      <c r="BSO26" s="1"/>
      <c r="BSP26" s="1"/>
      <c r="BSQ26" s="1"/>
      <c r="BSR26" s="1"/>
      <c r="BSS26" s="1"/>
      <c r="BST26" s="1"/>
      <c r="BSU26" s="1"/>
      <c r="BSV26" s="1"/>
      <c r="BSW26" s="1"/>
      <c r="BSX26" s="1"/>
      <c r="BSY26" s="1"/>
      <c r="BSZ26" s="1"/>
      <c r="BTA26" s="1"/>
      <c r="BTB26" s="1"/>
      <c r="BTC26" s="1"/>
      <c r="BTD26" s="1"/>
      <c r="BTE26" s="1"/>
      <c r="BTF26" s="1"/>
      <c r="BTG26" s="1"/>
      <c r="BTH26" s="1"/>
      <c r="BTI26" s="1"/>
      <c r="BTJ26" s="1"/>
      <c r="BTK26" s="1"/>
      <c r="BTL26" s="1"/>
      <c r="BTM26" s="1"/>
      <c r="BTN26" s="1"/>
      <c r="BTO26" s="1"/>
      <c r="BTP26" s="1"/>
      <c r="BTQ26" s="1"/>
      <c r="BTR26" s="1"/>
      <c r="BTS26" s="1"/>
      <c r="BTT26" s="1"/>
      <c r="BTU26" s="1"/>
      <c r="BTV26" s="1"/>
      <c r="BTW26" s="1"/>
      <c r="BTX26" s="1"/>
      <c r="BTY26" s="1"/>
      <c r="BTZ26" s="1"/>
      <c r="BUA26" s="1"/>
      <c r="BUB26" s="1"/>
      <c r="BUC26" s="1"/>
      <c r="BUD26" s="1"/>
      <c r="BUE26" s="1"/>
      <c r="BUF26" s="1"/>
      <c r="BUG26" s="1"/>
      <c r="BUH26" s="1"/>
      <c r="BUI26" s="1"/>
      <c r="BUJ26" s="1"/>
      <c r="BUK26" s="1"/>
      <c r="BUL26" s="1"/>
      <c r="BUM26" s="1"/>
      <c r="BUN26" s="1"/>
      <c r="BUO26" s="1"/>
      <c r="BUP26" s="1"/>
      <c r="BUQ26" s="1"/>
      <c r="BUR26" s="1"/>
      <c r="BUS26" s="1"/>
      <c r="BUT26" s="1"/>
      <c r="BUU26" s="1"/>
      <c r="BUV26" s="1"/>
      <c r="BUW26" s="1"/>
      <c r="BUX26" s="1"/>
      <c r="BUY26" s="1"/>
      <c r="BUZ26" s="1"/>
      <c r="BVA26" s="1"/>
      <c r="BVB26" s="1"/>
      <c r="BVC26" s="1"/>
      <c r="BVD26" s="1"/>
      <c r="BVE26" s="1"/>
      <c r="BVF26" s="1"/>
      <c r="BVG26" s="1"/>
      <c r="BVH26" s="1"/>
      <c r="BVI26" s="1"/>
      <c r="BVJ26" s="1"/>
      <c r="BVK26" s="1"/>
      <c r="BVL26" s="1"/>
      <c r="BVM26" s="1"/>
      <c r="BVN26" s="1"/>
      <c r="BVO26" s="1"/>
      <c r="BVP26" s="1"/>
      <c r="BVQ26" s="1"/>
      <c r="BVR26" s="1"/>
      <c r="BVS26" s="1"/>
      <c r="BVT26" s="1"/>
      <c r="BVU26" s="1"/>
      <c r="BVV26" s="1"/>
      <c r="BVW26" s="1"/>
      <c r="BVX26" s="1"/>
      <c r="BVY26" s="1"/>
      <c r="BVZ26" s="1"/>
      <c r="BWA26" s="1"/>
      <c r="BWB26" s="1"/>
      <c r="BWC26" s="1"/>
      <c r="BWD26" s="1"/>
      <c r="BWE26" s="1"/>
      <c r="BWF26" s="1"/>
      <c r="BWG26" s="1"/>
      <c r="BWH26" s="1"/>
      <c r="BWI26" s="1"/>
      <c r="BWJ26" s="1"/>
      <c r="BWK26" s="1"/>
      <c r="BWL26" s="1"/>
      <c r="BWM26" s="1"/>
      <c r="BWN26" s="1"/>
      <c r="BWO26" s="1"/>
      <c r="BWP26" s="1"/>
      <c r="BWQ26" s="1"/>
      <c r="BWR26" s="1"/>
      <c r="BWS26" s="1"/>
      <c r="BWT26" s="1"/>
      <c r="BWU26" s="1"/>
      <c r="BWV26" s="1"/>
      <c r="BWW26" s="1"/>
      <c r="BWX26" s="1"/>
      <c r="BWY26" s="1"/>
      <c r="BWZ26" s="1"/>
      <c r="BXA26" s="1"/>
      <c r="BXB26" s="1"/>
      <c r="BXC26" s="1"/>
      <c r="BXD26" s="1"/>
      <c r="BXE26" s="1"/>
      <c r="BXF26" s="1"/>
      <c r="BXG26" s="1"/>
      <c r="BXH26" s="1"/>
      <c r="BXI26" s="1"/>
      <c r="BXJ26" s="1"/>
      <c r="BXK26" s="1"/>
      <c r="BXL26" s="1"/>
      <c r="BXM26" s="1"/>
      <c r="BXN26" s="1"/>
      <c r="BXO26" s="1"/>
      <c r="BXP26" s="1"/>
      <c r="BXQ26" s="1"/>
      <c r="BXR26" s="1"/>
      <c r="BXS26" s="1"/>
      <c r="BXT26" s="1"/>
      <c r="BXU26" s="1"/>
      <c r="BXV26" s="1"/>
      <c r="BXW26" s="1"/>
      <c r="BXX26" s="1"/>
      <c r="BXY26" s="1"/>
      <c r="BXZ26" s="1"/>
      <c r="BYA26" s="1"/>
      <c r="BYB26" s="1"/>
      <c r="BYC26" s="1"/>
      <c r="BYD26" s="1"/>
      <c r="BYE26" s="1"/>
      <c r="BYF26" s="1"/>
      <c r="BYG26" s="1"/>
      <c r="BYH26" s="1"/>
      <c r="BYI26" s="1"/>
      <c r="BYJ26" s="1"/>
      <c r="BYK26" s="1"/>
      <c r="BYL26" s="1"/>
      <c r="BYM26" s="1"/>
      <c r="BYN26" s="1"/>
      <c r="BYO26" s="1"/>
      <c r="BYP26" s="1"/>
      <c r="BYQ26" s="1"/>
      <c r="BYR26" s="1"/>
      <c r="BYS26" s="1"/>
      <c r="BYT26" s="1"/>
      <c r="BYU26" s="1"/>
      <c r="BYV26" s="1"/>
      <c r="BYW26" s="1"/>
      <c r="BYX26" s="1"/>
      <c r="BYY26" s="1"/>
      <c r="BYZ26" s="1"/>
      <c r="BZA26" s="1"/>
      <c r="BZB26" s="1"/>
      <c r="BZC26" s="1"/>
      <c r="BZD26" s="1"/>
      <c r="BZE26" s="1"/>
      <c r="BZF26" s="1"/>
      <c r="BZG26" s="1"/>
      <c r="BZH26" s="1"/>
      <c r="BZI26" s="1"/>
      <c r="BZJ26" s="1"/>
      <c r="BZK26" s="1"/>
      <c r="BZL26" s="1"/>
      <c r="BZM26" s="1"/>
      <c r="BZN26" s="1"/>
      <c r="BZO26" s="1"/>
      <c r="BZP26" s="1"/>
      <c r="BZQ26" s="1"/>
      <c r="BZR26" s="1"/>
      <c r="BZS26" s="1"/>
      <c r="BZT26" s="1"/>
      <c r="BZU26" s="1"/>
      <c r="BZV26" s="1"/>
      <c r="BZW26" s="1"/>
      <c r="BZX26" s="1"/>
      <c r="BZY26" s="1"/>
      <c r="BZZ26" s="1"/>
      <c r="CAA26" s="1"/>
      <c r="CAB26" s="1"/>
      <c r="CAC26" s="1"/>
      <c r="CAD26" s="1"/>
      <c r="CAE26" s="1"/>
      <c r="CAF26" s="1"/>
      <c r="CAG26" s="1"/>
      <c r="CAH26" s="1"/>
      <c r="CAI26" s="1"/>
      <c r="CAJ26" s="1"/>
      <c r="CAK26" s="1"/>
      <c r="CAL26" s="1"/>
      <c r="CAM26" s="1"/>
      <c r="CAN26" s="1"/>
      <c r="CAO26" s="1"/>
      <c r="CAP26" s="1"/>
      <c r="CAQ26" s="1"/>
      <c r="CAR26" s="1"/>
      <c r="CAS26" s="1"/>
      <c r="CAT26" s="1"/>
      <c r="CAU26" s="1"/>
      <c r="CAV26" s="1"/>
      <c r="CAW26" s="1"/>
      <c r="CAX26" s="1"/>
      <c r="CAY26" s="1"/>
      <c r="CAZ26" s="1"/>
      <c r="CBA26" s="1"/>
      <c r="CBB26" s="1"/>
      <c r="CBC26" s="1"/>
      <c r="CBD26" s="1"/>
      <c r="CBE26" s="1"/>
      <c r="CBF26" s="1"/>
      <c r="CBG26" s="1"/>
      <c r="CBH26" s="1"/>
      <c r="CBI26" s="1"/>
      <c r="CBJ26" s="1"/>
      <c r="CBK26" s="1"/>
      <c r="CBL26" s="1"/>
      <c r="CBM26" s="1"/>
      <c r="CBN26" s="1"/>
      <c r="CBO26" s="1"/>
      <c r="CBP26" s="1"/>
      <c r="CBQ26" s="1"/>
      <c r="CBR26" s="1"/>
      <c r="CBS26" s="1"/>
      <c r="CBT26" s="1"/>
      <c r="CBU26" s="1"/>
      <c r="CBV26" s="1"/>
      <c r="CBW26" s="1"/>
      <c r="CBX26" s="1"/>
      <c r="CBY26" s="1"/>
      <c r="CBZ26" s="1"/>
      <c r="CCA26" s="1"/>
      <c r="CCB26" s="1"/>
      <c r="CCC26" s="1"/>
      <c r="CCD26" s="1"/>
      <c r="CCE26" s="1"/>
      <c r="CCF26" s="1"/>
      <c r="CCG26" s="1"/>
      <c r="CCH26" s="1"/>
      <c r="CCI26" s="1"/>
      <c r="CCJ26" s="1"/>
      <c r="CCK26" s="1"/>
      <c r="CCL26" s="1"/>
      <c r="CCM26" s="1"/>
      <c r="CCN26" s="1"/>
      <c r="CCO26" s="1"/>
      <c r="CCP26" s="1"/>
      <c r="CCQ26" s="1"/>
      <c r="CCR26" s="1"/>
      <c r="CCS26" s="1"/>
      <c r="CCT26" s="1"/>
      <c r="CCU26" s="1"/>
      <c r="CCV26" s="1"/>
      <c r="CCW26" s="1"/>
      <c r="CCX26" s="1"/>
      <c r="CCY26" s="1"/>
      <c r="CCZ26" s="1"/>
      <c r="CDA26" s="1"/>
      <c r="CDB26" s="1"/>
      <c r="CDC26" s="1"/>
      <c r="CDD26" s="1"/>
      <c r="CDE26" s="1"/>
      <c r="CDF26" s="1"/>
      <c r="CDG26" s="1"/>
      <c r="CDH26" s="1"/>
      <c r="CDI26" s="1"/>
      <c r="CDJ26" s="1"/>
      <c r="CDK26" s="1"/>
      <c r="CDL26" s="1"/>
      <c r="CDM26" s="1"/>
      <c r="CDN26" s="1"/>
      <c r="CDO26" s="1"/>
      <c r="CDP26" s="1"/>
      <c r="CDQ26" s="1"/>
      <c r="CDR26" s="1"/>
      <c r="CDS26" s="1"/>
      <c r="CDT26" s="1"/>
      <c r="CDU26" s="1"/>
      <c r="CDV26" s="1"/>
      <c r="CDW26" s="1"/>
      <c r="CDX26" s="1"/>
      <c r="CDY26" s="1"/>
      <c r="CDZ26" s="1"/>
      <c r="CEA26" s="1"/>
      <c r="CEB26" s="1"/>
      <c r="CEC26" s="1"/>
      <c r="CED26" s="1"/>
      <c r="CEE26" s="1"/>
      <c r="CEF26" s="1"/>
      <c r="CEG26" s="1"/>
      <c r="CEH26" s="1"/>
      <c r="CEI26" s="1"/>
      <c r="CEJ26" s="1"/>
      <c r="CEK26" s="1"/>
      <c r="CEL26" s="1"/>
      <c r="CEM26" s="1"/>
      <c r="CEN26" s="1"/>
      <c r="CEO26" s="1"/>
      <c r="CEP26" s="1"/>
      <c r="CEQ26" s="1"/>
      <c r="CER26" s="1"/>
      <c r="CES26" s="1"/>
      <c r="CET26" s="1"/>
      <c r="CEU26" s="1"/>
      <c r="CEV26" s="1"/>
      <c r="CEW26" s="1"/>
      <c r="CEX26" s="1"/>
      <c r="CEY26" s="1"/>
      <c r="CEZ26" s="1"/>
      <c r="CFA26" s="1"/>
      <c r="CFB26" s="1"/>
      <c r="CFC26" s="1"/>
      <c r="CFD26" s="1"/>
      <c r="CFE26" s="1"/>
      <c r="CFF26" s="1"/>
      <c r="CFG26" s="1"/>
      <c r="CFH26" s="1"/>
      <c r="CFI26" s="1"/>
      <c r="CFJ26" s="1"/>
      <c r="CFK26" s="1"/>
      <c r="CFL26" s="1"/>
      <c r="CFM26" s="1"/>
      <c r="CFN26" s="1"/>
      <c r="CFO26" s="1"/>
      <c r="CFP26" s="1"/>
      <c r="CFQ26" s="1"/>
      <c r="CFR26" s="1"/>
      <c r="CFS26" s="1"/>
      <c r="CFT26" s="1"/>
      <c r="CFU26" s="1"/>
      <c r="CFV26" s="1"/>
      <c r="CFW26" s="1"/>
      <c r="CFX26" s="1"/>
      <c r="CFY26" s="1"/>
      <c r="CFZ26" s="1"/>
      <c r="CGA26" s="1"/>
      <c r="CGB26" s="1"/>
      <c r="CGC26" s="1"/>
      <c r="CGD26" s="1"/>
      <c r="CGE26" s="1"/>
      <c r="CGF26" s="1"/>
      <c r="CGG26" s="1"/>
      <c r="CGH26" s="1"/>
      <c r="CGI26" s="1"/>
      <c r="CGJ26" s="1"/>
      <c r="CGK26" s="1"/>
      <c r="CGL26" s="1"/>
      <c r="CGM26" s="1"/>
      <c r="CGN26" s="1"/>
      <c r="CGO26" s="1"/>
      <c r="CGP26" s="1"/>
      <c r="CGQ26" s="1"/>
      <c r="CGR26" s="1"/>
      <c r="CGS26" s="1"/>
      <c r="CGT26" s="1"/>
      <c r="CGU26" s="1"/>
      <c r="CGV26" s="1"/>
      <c r="CGW26" s="1"/>
      <c r="CGX26" s="1"/>
      <c r="CGY26" s="1"/>
      <c r="CGZ26" s="1"/>
      <c r="CHA26" s="1"/>
      <c r="CHB26" s="1"/>
      <c r="CHC26" s="1"/>
      <c r="CHD26" s="1"/>
      <c r="CHE26" s="1"/>
      <c r="CHF26" s="1"/>
      <c r="CHG26" s="1"/>
      <c r="CHH26" s="1"/>
      <c r="CHI26" s="1"/>
      <c r="CHJ26" s="1"/>
      <c r="CHK26" s="1"/>
      <c r="CHL26" s="1"/>
      <c r="CHM26" s="1"/>
      <c r="CHN26" s="1"/>
      <c r="CHO26" s="1"/>
      <c r="CHP26" s="1"/>
      <c r="CHQ26" s="1"/>
      <c r="CHR26" s="1"/>
      <c r="CHS26" s="1"/>
      <c r="CHT26" s="1"/>
      <c r="CHU26" s="1"/>
      <c r="CHV26" s="1"/>
      <c r="CHW26" s="1"/>
      <c r="CHX26" s="1"/>
      <c r="CHY26" s="1"/>
      <c r="CHZ26" s="1"/>
      <c r="CIA26" s="1"/>
      <c r="CIB26" s="1"/>
      <c r="CIC26" s="1"/>
      <c r="CID26" s="1"/>
      <c r="CIE26" s="1"/>
      <c r="CIF26" s="1"/>
      <c r="CIG26" s="1"/>
      <c r="CIH26" s="1"/>
      <c r="CII26" s="1"/>
      <c r="CIJ26" s="1"/>
      <c r="CIK26" s="1"/>
      <c r="CIL26" s="1"/>
      <c r="CIM26" s="1"/>
      <c r="CIN26" s="1"/>
      <c r="CIO26" s="1"/>
      <c r="CIP26" s="1"/>
      <c r="CIQ26" s="1"/>
      <c r="CIR26" s="1"/>
      <c r="CIS26" s="1"/>
      <c r="CIT26" s="1"/>
      <c r="CIU26" s="1"/>
      <c r="CIV26" s="1"/>
      <c r="CIW26" s="1"/>
      <c r="CIX26" s="1"/>
      <c r="CIY26" s="1"/>
      <c r="CIZ26" s="1"/>
      <c r="CJA26" s="1"/>
      <c r="CJB26" s="1"/>
      <c r="CJC26" s="1"/>
      <c r="CJD26" s="1"/>
      <c r="CJE26" s="1"/>
      <c r="CJF26" s="1"/>
      <c r="CJG26" s="1"/>
      <c r="CJH26" s="1"/>
      <c r="CJI26" s="1"/>
      <c r="CJJ26" s="1"/>
      <c r="CJK26" s="1"/>
      <c r="CJL26" s="1"/>
      <c r="CJM26" s="1"/>
      <c r="CJN26" s="1"/>
      <c r="CJO26" s="1"/>
      <c r="CJP26" s="1"/>
      <c r="CJQ26" s="1"/>
      <c r="CJR26" s="1"/>
      <c r="CJS26" s="1"/>
      <c r="CJT26" s="1"/>
      <c r="CJU26" s="1"/>
      <c r="CJV26" s="1"/>
      <c r="CJW26" s="1"/>
      <c r="CJX26" s="1"/>
      <c r="CJY26" s="1"/>
      <c r="CJZ26" s="1"/>
      <c r="CKA26" s="1"/>
      <c r="CKB26" s="1"/>
      <c r="CKC26" s="1"/>
      <c r="CKD26" s="1"/>
      <c r="CKE26" s="1"/>
      <c r="CKF26" s="1"/>
      <c r="CKG26" s="1"/>
      <c r="CKH26" s="1"/>
      <c r="CKI26" s="1"/>
      <c r="CKJ26" s="1"/>
      <c r="CKK26" s="1"/>
    </row>
    <row r="27" spans="1:2325" s="268" customFormat="1" ht="69.75" customHeight="1">
      <c r="A27" s="888"/>
      <c r="B27" s="838"/>
      <c r="C27" s="843"/>
      <c r="D27" s="114" t="s">
        <v>336</v>
      </c>
      <c r="E27" s="405">
        <v>1</v>
      </c>
      <c r="F27" s="406">
        <v>44025</v>
      </c>
      <c r="G27" s="114" t="s">
        <v>335</v>
      </c>
      <c r="H27" s="144"/>
      <c r="I27" s="113"/>
      <c r="J27" s="113"/>
      <c r="K27" s="113"/>
      <c r="L27" s="114" t="s">
        <v>35</v>
      </c>
      <c r="M27" s="113"/>
      <c r="N27" s="145">
        <v>0</v>
      </c>
      <c r="O27" s="145">
        <v>0</v>
      </c>
      <c r="P27" s="145">
        <v>0</v>
      </c>
      <c r="Q27" s="164">
        <f t="shared" si="0"/>
        <v>0</v>
      </c>
      <c r="R27" s="154"/>
      <c r="S27" s="154"/>
      <c r="T27" s="154"/>
      <c r="U27" s="154">
        <v>8000</v>
      </c>
      <c r="V27" s="895"/>
      <c r="W27" s="113"/>
      <c r="X27" s="230"/>
      <c r="Y27" s="113"/>
      <c r="Z27" s="113"/>
      <c r="AA27" s="113"/>
      <c r="AB27" s="113"/>
      <c r="AC27" s="113"/>
      <c r="AD27" s="113"/>
      <c r="AE27" s="113"/>
      <c r="AF27" s="113"/>
      <c r="AG27" s="155"/>
      <c r="AH27" s="155"/>
      <c r="AI27" s="155"/>
      <c r="AJ27" s="155"/>
      <c r="AK27" s="115">
        <f t="shared" si="6"/>
        <v>0</v>
      </c>
      <c r="AL27" s="115">
        <f t="shared" si="3"/>
        <v>0</v>
      </c>
      <c r="AM27" s="115">
        <f t="shared" si="4"/>
        <v>0</v>
      </c>
      <c r="AN27" s="115">
        <f t="shared" si="5"/>
        <v>0</v>
      </c>
      <c r="AO27" s="105">
        <f t="shared" si="1"/>
        <v>0</v>
      </c>
      <c r="AP27" s="106">
        <f t="shared" si="2"/>
        <v>0</v>
      </c>
      <c r="AQ27" s="103" t="s">
        <v>334</v>
      </c>
      <c r="AR27" s="11"/>
      <c r="AS27" s="11"/>
      <c r="AT27" s="11"/>
      <c r="AU27" s="11"/>
      <c r="AV27" s="1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"/>
      <c r="PF27" s="1"/>
      <c r="PG27" s="1"/>
      <c r="PH27" s="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/>
      <c r="RL27" s="1"/>
      <c r="RM27" s="1"/>
      <c r="RN27" s="1"/>
      <c r="RO27" s="1"/>
      <c r="RP27" s="1"/>
      <c r="RQ27" s="1"/>
      <c r="RR27" s="1"/>
      <c r="RS27" s="1"/>
      <c r="RT27" s="1"/>
      <c r="RU27" s="1"/>
      <c r="RV27" s="1"/>
      <c r="RW27" s="1"/>
      <c r="RX27" s="1"/>
      <c r="RY27" s="1"/>
      <c r="RZ27" s="1"/>
      <c r="SA27" s="1"/>
      <c r="SB27" s="1"/>
      <c r="SC27" s="1"/>
      <c r="SD27" s="1"/>
      <c r="SE27" s="1"/>
      <c r="SF27" s="1"/>
      <c r="SG27" s="1"/>
      <c r="SH27" s="1"/>
      <c r="SI27" s="1"/>
      <c r="SJ27" s="1"/>
      <c r="SK27" s="1"/>
      <c r="SL27" s="1"/>
      <c r="SM27" s="1"/>
      <c r="SN27" s="1"/>
      <c r="SO27" s="1"/>
      <c r="SP27" s="1"/>
      <c r="SQ27" s="1"/>
      <c r="SR27" s="1"/>
      <c r="SS27" s="1"/>
      <c r="ST27" s="1"/>
      <c r="SU27" s="1"/>
      <c r="SV27" s="1"/>
      <c r="SW27" s="1"/>
      <c r="SX27" s="1"/>
      <c r="SY27" s="1"/>
      <c r="SZ27" s="1"/>
      <c r="TA27" s="1"/>
      <c r="TB27" s="1"/>
      <c r="TC27" s="1"/>
      <c r="TD27" s="1"/>
      <c r="TE27" s="1"/>
      <c r="TF27" s="1"/>
      <c r="TG27" s="1"/>
      <c r="TH27" s="1"/>
      <c r="TI27" s="1"/>
      <c r="TJ27" s="1"/>
      <c r="TK27" s="1"/>
      <c r="TL27" s="1"/>
      <c r="TM27" s="1"/>
      <c r="TN27" s="1"/>
      <c r="TO27" s="1"/>
      <c r="TP27" s="1"/>
      <c r="TQ27" s="1"/>
      <c r="TR27" s="1"/>
      <c r="TS27" s="1"/>
      <c r="TT27" s="1"/>
      <c r="TU27" s="1"/>
      <c r="TV27" s="1"/>
      <c r="TW27" s="1"/>
      <c r="TX27" s="1"/>
      <c r="TY27" s="1"/>
      <c r="TZ27" s="1"/>
      <c r="UA27" s="1"/>
      <c r="UB27" s="1"/>
      <c r="UC27" s="1"/>
      <c r="UD27" s="1"/>
      <c r="UE27" s="1"/>
      <c r="UF27" s="1"/>
      <c r="UG27" s="1"/>
      <c r="UH27" s="1"/>
      <c r="UI27" s="1"/>
      <c r="UJ27" s="1"/>
      <c r="UK27" s="1"/>
      <c r="UL27" s="1"/>
      <c r="UM27" s="1"/>
      <c r="UN27" s="1"/>
      <c r="UO27" s="1"/>
      <c r="UP27" s="1"/>
      <c r="UQ27" s="1"/>
      <c r="UR27" s="1"/>
      <c r="US27" s="1"/>
      <c r="UT27" s="1"/>
      <c r="UU27" s="1"/>
      <c r="UV27" s="1"/>
      <c r="UW27" s="1"/>
      <c r="UX27" s="1"/>
      <c r="UY27" s="1"/>
      <c r="UZ27" s="1"/>
      <c r="VA27" s="1"/>
      <c r="VB27" s="1"/>
      <c r="VC27" s="1"/>
      <c r="VD27" s="1"/>
      <c r="VE27" s="1"/>
      <c r="VF27" s="1"/>
      <c r="VG27" s="1"/>
      <c r="VH27" s="1"/>
      <c r="VI27" s="1"/>
      <c r="VJ27" s="1"/>
      <c r="VK27" s="1"/>
      <c r="VL27" s="1"/>
      <c r="VM27" s="1"/>
      <c r="VN27" s="1"/>
      <c r="VO27" s="1"/>
      <c r="VP27" s="1"/>
      <c r="VQ27" s="1"/>
      <c r="VR27" s="1"/>
      <c r="VS27" s="1"/>
      <c r="VT27" s="1"/>
      <c r="VU27" s="1"/>
      <c r="VV27" s="1"/>
      <c r="VW27" s="1"/>
      <c r="VX27" s="1"/>
      <c r="VY27" s="1"/>
      <c r="VZ27" s="1"/>
      <c r="WA27" s="1"/>
      <c r="WB27" s="1"/>
      <c r="WC27" s="1"/>
      <c r="WD27" s="1"/>
      <c r="WE27" s="1"/>
      <c r="WF27" s="1"/>
      <c r="WG27" s="1"/>
      <c r="WH27" s="1"/>
      <c r="WI27" s="1"/>
      <c r="WJ27" s="1"/>
      <c r="WK27" s="1"/>
      <c r="WL27" s="1"/>
      <c r="WM27" s="1"/>
      <c r="WN27" s="1"/>
      <c r="WO27" s="1"/>
      <c r="WP27" s="1"/>
      <c r="WQ27" s="1"/>
      <c r="WR27" s="1"/>
      <c r="WS27" s="1"/>
      <c r="WT27" s="1"/>
      <c r="WU27" s="1"/>
      <c r="WV27" s="1"/>
      <c r="WW27" s="1"/>
      <c r="WX27" s="1"/>
      <c r="WY27" s="1"/>
      <c r="WZ27" s="1"/>
      <c r="XA27" s="1"/>
      <c r="XB27" s="1"/>
      <c r="XC27" s="1"/>
      <c r="XD27" s="1"/>
      <c r="XE27" s="1"/>
      <c r="XF27" s="1"/>
      <c r="XG27" s="1"/>
      <c r="XH27" s="1"/>
      <c r="XI27" s="1"/>
      <c r="XJ27" s="1"/>
      <c r="XK27" s="1"/>
      <c r="XL27" s="1"/>
      <c r="XM27" s="1"/>
      <c r="XN27" s="1"/>
      <c r="XO27" s="1"/>
      <c r="XP27" s="1"/>
      <c r="XQ27" s="1"/>
      <c r="XR27" s="1"/>
      <c r="XS27" s="1"/>
      <c r="XT27" s="1"/>
      <c r="XU27" s="1"/>
      <c r="XV27" s="1"/>
      <c r="XW27" s="1"/>
      <c r="XX27" s="1"/>
      <c r="XY27" s="1"/>
      <c r="XZ27" s="1"/>
      <c r="YA27" s="1"/>
      <c r="YB27" s="1"/>
      <c r="YC27" s="1"/>
      <c r="YD27" s="1"/>
      <c r="YE27" s="1"/>
      <c r="YF27" s="1"/>
      <c r="YG27" s="1"/>
      <c r="YH27" s="1"/>
      <c r="YI27" s="1"/>
      <c r="YJ27" s="1"/>
      <c r="YK27" s="1"/>
      <c r="YL27" s="1"/>
      <c r="YM27" s="1"/>
      <c r="YN27" s="1"/>
      <c r="YO27" s="1"/>
      <c r="YP27" s="1"/>
      <c r="YQ27" s="1"/>
      <c r="YR27" s="1"/>
      <c r="YS27" s="1"/>
      <c r="YT27" s="1"/>
      <c r="YU27" s="1"/>
      <c r="YV27" s="1"/>
      <c r="YW27" s="1"/>
      <c r="YX27" s="1"/>
      <c r="YY27" s="1"/>
      <c r="YZ27" s="1"/>
      <c r="ZA27" s="1"/>
      <c r="ZB27" s="1"/>
      <c r="ZC27" s="1"/>
      <c r="ZD27" s="1"/>
      <c r="ZE27" s="1"/>
      <c r="ZF27" s="1"/>
      <c r="ZG27" s="1"/>
      <c r="ZH27" s="1"/>
      <c r="ZI27" s="1"/>
      <c r="ZJ27" s="1"/>
      <c r="ZK27" s="1"/>
      <c r="ZL27" s="1"/>
      <c r="ZM27" s="1"/>
      <c r="ZN27" s="1"/>
      <c r="ZO27" s="1"/>
      <c r="ZP27" s="1"/>
      <c r="ZQ27" s="1"/>
      <c r="ZR27" s="1"/>
      <c r="ZS27" s="1"/>
      <c r="ZT27" s="1"/>
      <c r="ZU27" s="1"/>
      <c r="ZV27" s="1"/>
      <c r="ZW27" s="1"/>
      <c r="ZX27" s="1"/>
      <c r="ZY27" s="1"/>
      <c r="ZZ27" s="1"/>
      <c r="AAA27" s="1"/>
      <c r="AAB27" s="1"/>
      <c r="AAC27" s="1"/>
      <c r="AAD27" s="1"/>
      <c r="AAE27" s="1"/>
      <c r="AAF27" s="1"/>
      <c r="AAG27" s="1"/>
      <c r="AAH27" s="1"/>
      <c r="AAI27" s="1"/>
      <c r="AAJ27" s="1"/>
      <c r="AAK27" s="1"/>
      <c r="AAL27" s="1"/>
      <c r="AAM27" s="1"/>
      <c r="AAN27" s="1"/>
      <c r="AAO27" s="1"/>
      <c r="AAP27" s="1"/>
      <c r="AAQ27" s="1"/>
      <c r="AAR27" s="1"/>
      <c r="AAS27" s="1"/>
      <c r="AAT27" s="1"/>
      <c r="AAU27" s="1"/>
      <c r="AAV27" s="1"/>
      <c r="AAW27" s="1"/>
      <c r="AAX27" s="1"/>
      <c r="AAY27" s="1"/>
      <c r="AAZ27" s="1"/>
      <c r="ABA27" s="1"/>
      <c r="ABB27" s="1"/>
      <c r="ABC27" s="1"/>
      <c r="ABD27" s="1"/>
      <c r="ABE27" s="1"/>
      <c r="ABF27" s="1"/>
      <c r="ABG27" s="1"/>
      <c r="ABH27" s="1"/>
      <c r="ABI27" s="1"/>
      <c r="ABJ27" s="1"/>
      <c r="ABK27" s="1"/>
      <c r="ABL27" s="1"/>
      <c r="ABM27" s="1"/>
      <c r="ABN27" s="1"/>
      <c r="ABO27" s="1"/>
      <c r="ABP27" s="1"/>
      <c r="ABQ27" s="1"/>
      <c r="ABR27" s="1"/>
      <c r="ABS27" s="1"/>
      <c r="ABT27" s="1"/>
      <c r="ABU27" s="1"/>
      <c r="ABV27" s="1"/>
      <c r="ABW27" s="1"/>
      <c r="ABX27" s="1"/>
      <c r="ABY27" s="1"/>
      <c r="ABZ27" s="1"/>
      <c r="ACA27" s="1"/>
      <c r="ACB27" s="1"/>
      <c r="ACC27" s="1"/>
      <c r="ACD27" s="1"/>
      <c r="ACE27" s="1"/>
      <c r="ACF27" s="1"/>
      <c r="ACG27" s="1"/>
      <c r="ACH27" s="1"/>
      <c r="ACI27" s="1"/>
      <c r="ACJ27" s="1"/>
      <c r="ACK27" s="1"/>
      <c r="ACL27" s="1"/>
      <c r="ACM27" s="1"/>
      <c r="ACN27" s="1"/>
      <c r="ACO27" s="1"/>
      <c r="ACP27" s="1"/>
      <c r="ACQ27" s="1"/>
      <c r="ACR27" s="1"/>
      <c r="ACS27" s="1"/>
      <c r="ACT27" s="1"/>
      <c r="ACU27" s="1"/>
      <c r="ACV27" s="1"/>
      <c r="ACW27" s="1"/>
      <c r="ACX27" s="1"/>
      <c r="ACY27" s="1"/>
      <c r="ACZ27" s="1"/>
      <c r="ADA27" s="1"/>
      <c r="ADB27" s="1"/>
      <c r="ADC27" s="1"/>
      <c r="ADD27" s="1"/>
      <c r="ADE27" s="1"/>
      <c r="ADF27" s="1"/>
      <c r="ADG27" s="1"/>
      <c r="ADH27" s="1"/>
      <c r="ADI27" s="1"/>
      <c r="ADJ27" s="1"/>
      <c r="ADK27" s="1"/>
      <c r="ADL27" s="1"/>
      <c r="ADM27" s="1"/>
      <c r="ADN27" s="1"/>
      <c r="ADO27" s="1"/>
      <c r="ADP27" s="1"/>
      <c r="ADQ27" s="1"/>
      <c r="ADR27" s="1"/>
      <c r="ADS27" s="1"/>
      <c r="ADT27" s="1"/>
      <c r="ADU27" s="1"/>
      <c r="ADV27" s="1"/>
      <c r="ADW27" s="1"/>
      <c r="ADX27" s="1"/>
      <c r="ADY27" s="1"/>
      <c r="ADZ27" s="1"/>
      <c r="AEA27" s="1"/>
      <c r="AEB27" s="1"/>
      <c r="AEC27" s="1"/>
      <c r="AED27" s="1"/>
      <c r="AEE27" s="1"/>
      <c r="AEF27" s="1"/>
      <c r="AEG27" s="1"/>
      <c r="AEH27" s="1"/>
      <c r="AEI27" s="1"/>
      <c r="AEJ27" s="1"/>
      <c r="AEK27" s="1"/>
      <c r="AEL27" s="1"/>
      <c r="AEM27" s="1"/>
      <c r="AEN27" s="1"/>
      <c r="AEO27" s="1"/>
      <c r="AEP27" s="1"/>
      <c r="AEQ27" s="1"/>
      <c r="AER27" s="1"/>
      <c r="AES27" s="1"/>
      <c r="AET27" s="1"/>
      <c r="AEU27" s="1"/>
      <c r="AEV27" s="1"/>
      <c r="AEW27" s="1"/>
      <c r="AEX27" s="1"/>
      <c r="AEY27" s="1"/>
      <c r="AEZ27" s="1"/>
      <c r="AFA27" s="1"/>
      <c r="AFB27" s="1"/>
      <c r="AFC27" s="1"/>
      <c r="AFD27" s="1"/>
      <c r="AFE27" s="1"/>
      <c r="AFF27" s="1"/>
      <c r="AFG27" s="1"/>
      <c r="AFH27" s="1"/>
      <c r="AFI27" s="1"/>
      <c r="AFJ27" s="1"/>
      <c r="AFK27" s="1"/>
      <c r="AFL27" s="1"/>
      <c r="AFM27" s="1"/>
      <c r="AFN27" s="1"/>
      <c r="AFO27" s="1"/>
      <c r="AFP27" s="1"/>
      <c r="AFQ27" s="1"/>
      <c r="AFR27" s="1"/>
      <c r="AFS27" s="1"/>
      <c r="AFT27" s="1"/>
      <c r="AFU27" s="1"/>
      <c r="AFV27" s="1"/>
      <c r="AFW27" s="1"/>
      <c r="AFX27" s="1"/>
      <c r="AFY27" s="1"/>
      <c r="AFZ27" s="1"/>
      <c r="AGA27" s="1"/>
      <c r="AGB27" s="1"/>
      <c r="AGC27" s="1"/>
      <c r="AGD27" s="1"/>
      <c r="AGE27" s="1"/>
      <c r="AGF27" s="1"/>
      <c r="AGG27" s="1"/>
      <c r="AGH27" s="1"/>
      <c r="AGI27" s="1"/>
      <c r="AGJ27" s="1"/>
      <c r="AGK27" s="1"/>
      <c r="AGL27" s="1"/>
      <c r="AGM27" s="1"/>
      <c r="AGN27" s="1"/>
      <c r="AGO27" s="1"/>
      <c r="AGP27" s="1"/>
      <c r="AGQ27" s="1"/>
      <c r="AGR27" s="1"/>
      <c r="AGS27" s="1"/>
      <c r="AGT27" s="1"/>
      <c r="AGU27" s="1"/>
      <c r="AGV27" s="1"/>
      <c r="AGW27" s="1"/>
      <c r="AGX27" s="1"/>
      <c r="AGY27" s="1"/>
      <c r="AGZ27" s="1"/>
      <c r="AHA27" s="1"/>
      <c r="AHB27" s="1"/>
      <c r="AHC27" s="1"/>
      <c r="AHD27" s="1"/>
      <c r="AHE27" s="1"/>
      <c r="AHF27" s="1"/>
      <c r="AHG27" s="1"/>
      <c r="AHH27" s="1"/>
      <c r="AHI27" s="1"/>
      <c r="AHJ27" s="1"/>
      <c r="AHK27" s="1"/>
      <c r="AHL27" s="1"/>
      <c r="AHM27" s="1"/>
      <c r="AHN27" s="1"/>
      <c r="AHO27" s="1"/>
      <c r="AHP27" s="1"/>
      <c r="AHQ27" s="1"/>
      <c r="AHR27" s="1"/>
      <c r="AHS27" s="1"/>
      <c r="AHT27" s="1"/>
      <c r="AHU27" s="1"/>
      <c r="AHV27" s="1"/>
      <c r="AHW27" s="1"/>
      <c r="AHX27" s="1"/>
      <c r="AHY27" s="1"/>
      <c r="AHZ27" s="1"/>
      <c r="AIA27" s="1"/>
      <c r="AIB27" s="1"/>
      <c r="AIC27" s="1"/>
      <c r="AID27" s="1"/>
      <c r="AIE27" s="1"/>
      <c r="AIF27" s="1"/>
      <c r="AIG27" s="1"/>
      <c r="AIH27" s="1"/>
      <c r="AII27" s="1"/>
      <c r="AIJ27" s="1"/>
      <c r="AIK27" s="1"/>
      <c r="AIL27" s="1"/>
      <c r="AIM27" s="1"/>
      <c r="AIN27" s="1"/>
      <c r="AIO27" s="1"/>
      <c r="AIP27" s="1"/>
      <c r="AIQ27" s="1"/>
      <c r="AIR27" s="1"/>
      <c r="AIS27" s="1"/>
      <c r="AIT27" s="1"/>
      <c r="AIU27" s="1"/>
      <c r="AIV27" s="1"/>
      <c r="AIW27" s="1"/>
      <c r="AIX27" s="1"/>
      <c r="AIY27" s="1"/>
      <c r="AIZ27" s="1"/>
      <c r="AJA27" s="1"/>
      <c r="AJB27" s="1"/>
      <c r="AJC27" s="1"/>
      <c r="AJD27" s="1"/>
      <c r="AJE27" s="1"/>
      <c r="AJF27" s="1"/>
      <c r="AJG27" s="1"/>
      <c r="AJH27" s="1"/>
      <c r="AJI27" s="1"/>
      <c r="AJJ27" s="1"/>
      <c r="AJK27" s="1"/>
      <c r="AJL27" s="1"/>
      <c r="AJM27" s="1"/>
      <c r="AJN27" s="1"/>
      <c r="AJO27" s="1"/>
      <c r="AJP27" s="1"/>
      <c r="AJQ27" s="1"/>
      <c r="AJR27" s="1"/>
      <c r="AJS27" s="1"/>
      <c r="AJT27" s="1"/>
      <c r="AJU27" s="1"/>
      <c r="AJV27" s="1"/>
      <c r="AJW27" s="1"/>
      <c r="AJX27" s="1"/>
      <c r="AJY27" s="1"/>
      <c r="AJZ27" s="1"/>
      <c r="AKA27" s="1"/>
      <c r="AKB27" s="1"/>
      <c r="AKC27" s="1"/>
      <c r="AKD27" s="1"/>
      <c r="AKE27" s="1"/>
      <c r="AKF27" s="1"/>
      <c r="AKG27" s="1"/>
      <c r="AKH27" s="1"/>
      <c r="AKI27" s="1"/>
      <c r="AKJ27" s="1"/>
      <c r="AKK27" s="1"/>
      <c r="AKL27" s="1"/>
      <c r="AKM27" s="1"/>
      <c r="AKN27" s="1"/>
      <c r="AKO27" s="1"/>
      <c r="AKP27" s="1"/>
      <c r="AKQ27" s="1"/>
      <c r="AKR27" s="1"/>
      <c r="AKS27" s="1"/>
      <c r="AKT27" s="1"/>
      <c r="AKU27" s="1"/>
      <c r="AKV27" s="1"/>
      <c r="AKW27" s="1"/>
      <c r="AKX27" s="1"/>
      <c r="AKY27" s="1"/>
      <c r="AKZ27" s="1"/>
      <c r="ALA27" s="1"/>
      <c r="ALB27" s="1"/>
      <c r="ALC27" s="1"/>
      <c r="ALD27" s="1"/>
      <c r="ALE27" s="1"/>
      <c r="ALF27" s="1"/>
      <c r="ALG27" s="1"/>
      <c r="ALH27" s="1"/>
      <c r="ALI27" s="1"/>
      <c r="ALJ27" s="1"/>
      <c r="ALK27" s="1"/>
      <c r="ALL27" s="1"/>
      <c r="ALM27" s="1"/>
      <c r="ALN27" s="1"/>
      <c r="ALO27" s="1"/>
      <c r="ALP27" s="1"/>
      <c r="ALQ27" s="1"/>
      <c r="ALR27" s="1"/>
      <c r="ALS27" s="1"/>
      <c r="ALT27" s="1"/>
      <c r="ALU27" s="1"/>
      <c r="ALV27" s="1"/>
      <c r="ALW27" s="1"/>
      <c r="ALX27" s="1"/>
      <c r="ALY27" s="1"/>
      <c r="ALZ27" s="1"/>
      <c r="AMA27" s="1"/>
      <c r="AMB27" s="1"/>
      <c r="AMC27" s="1"/>
      <c r="AMD27" s="1"/>
      <c r="AME27" s="1"/>
      <c r="AMF27" s="1"/>
      <c r="AMG27" s="1"/>
      <c r="AMH27" s="1"/>
      <c r="AMI27" s="1"/>
      <c r="AMJ27" s="1"/>
      <c r="AMK27" s="1"/>
      <c r="AML27" s="1"/>
      <c r="AMM27" s="1"/>
      <c r="AMN27" s="1"/>
      <c r="AMO27" s="1"/>
      <c r="AMP27" s="1"/>
      <c r="AMQ27" s="1"/>
      <c r="AMR27" s="1"/>
      <c r="AMS27" s="1"/>
      <c r="AMT27" s="1"/>
      <c r="AMU27" s="1"/>
      <c r="AMV27" s="1"/>
      <c r="AMW27" s="1"/>
      <c r="AMX27" s="1"/>
      <c r="AMY27" s="1"/>
      <c r="AMZ27" s="1"/>
      <c r="ANA27" s="1"/>
      <c r="ANB27" s="1"/>
      <c r="ANC27" s="1"/>
      <c r="AND27" s="1"/>
      <c r="ANE27" s="1"/>
      <c r="ANF27" s="1"/>
      <c r="ANG27" s="1"/>
      <c r="ANH27" s="1"/>
      <c r="ANI27" s="1"/>
      <c r="ANJ27" s="1"/>
      <c r="ANK27" s="1"/>
      <c r="ANL27" s="1"/>
      <c r="ANM27" s="1"/>
      <c r="ANN27" s="1"/>
      <c r="ANO27" s="1"/>
      <c r="ANP27" s="1"/>
      <c r="ANQ27" s="1"/>
      <c r="ANR27" s="1"/>
      <c r="ANS27" s="1"/>
      <c r="ANT27" s="1"/>
      <c r="ANU27" s="1"/>
      <c r="ANV27" s="1"/>
      <c r="ANW27" s="1"/>
      <c r="ANX27" s="1"/>
      <c r="ANY27" s="1"/>
      <c r="ANZ27" s="1"/>
      <c r="AOA27" s="1"/>
      <c r="AOB27" s="1"/>
      <c r="AOC27" s="1"/>
      <c r="AOD27" s="1"/>
      <c r="AOE27" s="1"/>
      <c r="AOF27" s="1"/>
      <c r="AOG27" s="1"/>
      <c r="AOH27" s="1"/>
      <c r="AOI27" s="1"/>
      <c r="AOJ27" s="1"/>
      <c r="AOK27" s="1"/>
      <c r="AOL27" s="1"/>
      <c r="AOM27" s="1"/>
      <c r="AON27" s="1"/>
      <c r="AOO27" s="1"/>
      <c r="AOP27" s="1"/>
      <c r="AOQ27" s="1"/>
      <c r="AOR27" s="1"/>
      <c r="AOS27" s="1"/>
      <c r="AOT27" s="1"/>
      <c r="AOU27" s="1"/>
      <c r="AOV27" s="1"/>
      <c r="AOW27" s="1"/>
      <c r="AOX27" s="1"/>
      <c r="AOY27" s="1"/>
      <c r="AOZ27" s="1"/>
      <c r="APA27" s="1"/>
      <c r="APB27" s="1"/>
      <c r="APC27" s="1"/>
      <c r="APD27" s="1"/>
      <c r="APE27" s="1"/>
      <c r="APF27" s="1"/>
      <c r="APG27" s="1"/>
      <c r="APH27" s="1"/>
      <c r="API27" s="1"/>
      <c r="APJ27" s="1"/>
      <c r="APK27" s="1"/>
      <c r="APL27" s="1"/>
      <c r="APM27" s="1"/>
      <c r="APN27" s="1"/>
      <c r="APO27" s="1"/>
      <c r="APP27" s="1"/>
      <c r="APQ27" s="1"/>
      <c r="APR27" s="1"/>
      <c r="APS27" s="1"/>
      <c r="APT27" s="1"/>
      <c r="APU27" s="1"/>
      <c r="APV27" s="1"/>
      <c r="APW27" s="1"/>
      <c r="APX27" s="1"/>
      <c r="APY27" s="1"/>
      <c r="APZ27" s="1"/>
      <c r="AQA27" s="1"/>
      <c r="AQB27" s="1"/>
      <c r="AQC27" s="1"/>
      <c r="AQD27" s="1"/>
      <c r="AQE27" s="1"/>
      <c r="AQF27" s="1"/>
      <c r="AQG27" s="1"/>
      <c r="AQH27" s="1"/>
      <c r="AQI27" s="1"/>
      <c r="AQJ27" s="1"/>
      <c r="AQK27" s="1"/>
      <c r="AQL27" s="1"/>
      <c r="AQM27" s="1"/>
      <c r="AQN27" s="1"/>
      <c r="AQO27" s="1"/>
      <c r="AQP27" s="1"/>
      <c r="AQQ27" s="1"/>
      <c r="AQR27" s="1"/>
      <c r="AQS27" s="1"/>
      <c r="AQT27" s="1"/>
      <c r="AQU27" s="1"/>
      <c r="AQV27" s="1"/>
      <c r="AQW27" s="1"/>
      <c r="AQX27" s="1"/>
      <c r="AQY27" s="1"/>
      <c r="AQZ27" s="1"/>
      <c r="ARA27" s="1"/>
      <c r="ARB27" s="1"/>
      <c r="ARC27" s="1"/>
      <c r="ARD27" s="1"/>
      <c r="ARE27" s="1"/>
      <c r="ARF27" s="1"/>
      <c r="ARG27" s="1"/>
      <c r="ARH27" s="1"/>
      <c r="ARI27" s="1"/>
      <c r="ARJ27" s="1"/>
      <c r="ARK27" s="1"/>
      <c r="ARL27" s="1"/>
      <c r="ARM27" s="1"/>
      <c r="ARN27" s="1"/>
      <c r="ARO27" s="1"/>
      <c r="ARP27" s="1"/>
      <c r="ARQ27" s="1"/>
      <c r="ARR27" s="1"/>
      <c r="ARS27" s="1"/>
      <c r="ART27" s="1"/>
      <c r="ARU27" s="1"/>
      <c r="ARV27" s="1"/>
      <c r="ARW27" s="1"/>
      <c r="ARX27" s="1"/>
      <c r="ARY27" s="1"/>
      <c r="ARZ27" s="1"/>
      <c r="ASA27" s="1"/>
      <c r="ASB27" s="1"/>
      <c r="ASC27" s="1"/>
      <c r="ASD27" s="1"/>
      <c r="ASE27" s="1"/>
      <c r="ASF27" s="1"/>
      <c r="ASG27" s="1"/>
      <c r="ASH27" s="1"/>
      <c r="ASI27" s="1"/>
      <c r="ASJ27" s="1"/>
      <c r="ASK27" s="1"/>
      <c r="ASL27" s="1"/>
      <c r="ASM27" s="1"/>
      <c r="ASN27" s="1"/>
      <c r="ASO27" s="1"/>
      <c r="ASP27" s="1"/>
      <c r="ASQ27" s="1"/>
      <c r="ASR27" s="1"/>
      <c r="ASS27" s="1"/>
      <c r="AST27" s="1"/>
      <c r="ASU27" s="1"/>
      <c r="ASV27" s="1"/>
      <c r="ASW27" s="1"/>
      <c r="ASX27" s="1"/>
      <c r="ASY27" s="1"/>
      <c r="ASZ27" s="1"/>
      <c r="ATA27" s="1"/>
      <c r="ATB27" s="1"/>
      <c r="ATC27" s="1"/>
      <c r="ATD27" s="1"/>
      <c r="ATE27" s="1"/>
      <c r="ATF27" s="1"/>
      <c r="ATG27" s="1"/>
      <c r="ATH27" s="1"/>
      <c r="ATI27" s="1"/>
      <c r="ATJ27" s="1"/>
      <c r="ATK27" s="1"/>
      <c r="ATL27" s="1"/>
      <c r="ATM27" s="1"/>
      <c r="ATN27" s="1"/>
      <c r="ATO27" s="1"/>
      <c r="ATP27" s="1"/>
      <c r="ATQ27" s="1"/>
      <c r="ATR27" s="1"/>
      <c r="ATS27" s="1"/>
      <c r="ATT27" s="1"/>
      <c r="ATU27" s="1"/>
      <c r="ATV27" s="1"/>
      <c r="ATW27" s="1"/>
      <c r="ATX27" s="1"/>
      <c r="ATY27" s="1"/>
      <c r="ATZ27" s="1"/>
      <c r="AUA27" s="1"/>
      <c r="AUB27" s="1"/>
      <c r="AUC27" s="1"/>
      <c r="AUD27" s="1"/>
      <c r="AUE27" s="1"/>
      <c r="AUF27" s="1"/>
      <c r="AUG27" s="1"/>
      <c r="AUH27" s="1"/>
      <c r="AUI27" s="1"/>
      <c r="AUJ27" s="1"/>
      <c r="AUK27" s="1"/>
      <c r="AUL27" s="1"/>
      <c r="AUM27" s="1"/>
      <c r="AUN27" s="1"/>
      <c r="AUO27" s="1"/>
      <c r="AUP27" s="1"/>
      <c r="AUQ27" s="1"/>
      <c r="AUR27" s="1"/>
      <c r="AUS27" s="1"/>
      <c r="AUT27" s="1"/>
      <c r="AUU27" s="1"/>
      <c r="AUV27" s="1"/>
      <c r="AUW27" s="1"/>
      <c r="AUX27" s="1"/>
      <c r="AUY27" s="1"/>
      <c r="AUZ27" s="1"/>
      <c r="AVA27" s="1"/>
      <c r="AVB27" s="1"/>
      <c r="AVC27" s="1"/>
      <c r="AVD27" s="1"/>
      <c r="AVE27" s="1"/>
      <c r="AVF27" s="1"/>
      <c r="AVG27" s="1"/>
      <c r="AVH27" s="1"/>
      <c r="AVI27" s="1"/>
      <c r="AVJ27" s="1"/>
      <c r="AVK27" s="1"/>
      <c r="AVL27" s="1"/>
      <c r="AVM27" s="1"/>
      <c r="AVN27" s="1"/>
      <c r="AVO27" s="1"/>
      <c r="AVP27" s="1"/>
      <c r="AVQ27" s="1"/>
      <c r="AVR27" s="1"/>
      <c r="AVS27" s="1"/>
      <c r="AVT27" s="1"/>
      <c r="AVU27" s="1"/>
      <c r="AVV27" s="1"/>
      <c r="AVW27" s="1"/>
      <c r="AVX27" s="1"/>
      <c r="AVY27" s="1"/>
      <c r="AVZ27" s="1"/>
      <c r="AWA27" s="1"/>
      <c r="AWB27" s="1"/>
      <c r="AWC27" s="1"/>
      <c r="AWD27" s="1"/>
      <c r="AWE27" s="1"/>
      <c r="AWF27" s="1"/>
      <c r="AWG27" s="1"/>
      <c r="AWH27" s="1"/>
      <c r="AWI27" s="1"/>
      <c r="AWJ27" s="1"/>
      <c r="AWK27" s="1"/>
      <c r="AWL27" s="1"/>
      <c r="AWM27" s="1"/>
      <c r="AWN27" s="1"/>
      <c r="AWO27" s="1"/>
      <c r="AWP27" s="1"/>
      <c r="AWQ27" s="1"/>
      <c r="AWR27" s="1"/>
      <c r="AWS27" s="1"/>
      <c r="AWT27" s="1"/>
      <c r="AWU27" s="1"/>
      <c r="AWV27" s="1"/>
      <c r="AWW27" s="1"/>
      <c r="AWX27" s="1"/>
      <c r="AWY27" s="1"/>
      <c r="AWZ27" s="1"/>
      <c r="AXA27" s="1"/>
      <c r="AXB27" s="1"/>
      <c r="AXC27" s="1"/>
      <c r="AXD27" s="1"/>
      <c r="AXE27" s="1"/>
      <c r="AXF27" s="1"/>
      <c r="AXG27" s="1"/>
      <c r="AXH27" s="1"/>
      <c r="AXI27" s="1"/>
      <c r="AXJ27" s="1"/>
      <c r="AXK27" s="1"/>
      <c r="AXL27" s="1"/>
      <c r="AXM27" s="1"/>
      <c r="AXN27" s="1"/>
      <c r="AXO27" s="1"/>
      <c r="AXP27" s="1"/>
      <c r="AXQ27" s="1"/>
      <c r="AXR27" s="1"/>
      <c r="AXS27" s="1"/>
      <c r="AXT27" s="1"/>
      <c r="AXU27" s="1"/>
      <c r="AXV27" s="1"/>
      <c r="AXW27" s="1"/>
      <c r="AXX27" s="1"/>
      <c r="AXY27" s="1"/>
      <c r="AXZ27" s="1"/>
      <c r="AYA27" s="1"/>
      <c r="AYB27" s="1"/>
      <c r="AYC27" s="1"/>
      <c r="AYD27" s="1"/>
      <c r="AYE27" s="1"/>
      <c r="AYF27" s="1"/>
      <c r="AYG27" s="1"/>
      <c r="AYH27" s="1"/>
      <c r="AYI27" s="1"/>
      <c r="AYJ27" s="1"/>
      <c r="AYK27" s="1"/>
      <c r="AYL27" s="1"/>
      <c r="AYM27" s="1"/>
      <c r="AYN27" s="1"/>
      <c r="AYO27" s="1"/>
      <c r="AYP27" s="1"/>
      <c r="AYQ27" s="1"/>
      <c r="AYR27" s="1"/>
      <c r="AYS27" s="1"/>
      <c r="AYT27" s="1"/>
      <c r="AYU27" s="1"/>
      <c r="AYV27" s="1"/>
      <c r="AYW27" s="1"/>
      <c r="AYX27" s="1"/>
      <c r="AYY27" s="1"/>
      <c r="AYZ27" s="1"/>
      <c r="AZA27" s="1"/>
      <c r="AZB27" s="1"/>
      <c r="AZC27" s="1"/>
      <c r="AZD27" s="1"/>
      <c r="AZE27" s="1"/>
      <c r="AZF27" s="1"/>
      <c r="AZG27" s="1"/>
      <c r="AZH27" s="1"/>
      <c r="AZI27" s="1"/>
      <c r="AZJ27" s="1"/>
      <c r="AZK27" s="1"/>
      <c r="AZL27" s="1"/>
      <c r="AZM27" s="1"/>
      <c r="AZN27" s="1"/>
      <c r="AZO27" s="1"/>
      <c r="AZP27" s="1"/>
      <c r="AZQ27" s="1"/>
      <c r="AZR27" s="1"/>
      <c r="AZS27" s="1"/>
      <c r="AZT27" s="1"/>
      <c r="AZU27" s="1"/>
      <c r="AZV27" s="1"/>
      <c r="AZW27" s="1"/>
      <c r="AZX27" s="1"/>
      <c r="AZY27" s="1"/>
      <c r="AZZ27" s="1"/>
      <c r="BAA27" s="1"/>
      <c r="BAB27" s="1"/>
      <c r="BAC27" s="1"/>
      <c r="BAD27" s="1"/>
      <c r="BAE27" s="1"/>
      <c r="BAF27" s="1"/>
      <c r="BAG27" s="1"/>
      <c r="BAH27" s="1"/>
      <c r="BAI27" s="1"/>
      <c r="BAJ27" s="1"/>
      <c r="BAK27" s="1"/>
      <c r="BAL27" s="1"/>
      <c r="BAM27" s="1"/>
      <c r="BAN27" s="1"/>
      <c r="BAO27" s="1"/>
      <c r="BAP27" s="1"/>
      <c r="BAQ27" s="1"/>
      <c r="BAR27" s="1"/>
      <c r="BAS27" s="1"/>
      <c r="BAT27" s="1"/>
      <c r="BAU27" s="1"/>
      <c r="BAV27" s="1"/>
      <c r="BAW27" s="1"/>
      <c r="BAX27" s="1"/>
      <c r="BAY27" s="1"/>
      <c r="BAZ27" s="1"/>
      <c r="BBA27" s="1"/>
      <c r="BBB27" s="1"/>
      <c r="BBC27" s="1"/>
      <c r="BBD27" s="1"/>
      <c r="BBE27" s="1"/>
      <c r="BBF27" s="1"/>
      <c r="BBG27" s="1"/>
      <c r="BBH27" s="1"/>
      <c r="BBI27" s="1"/>
      <c r="BBJ27" s="1"/>
      <c r="BBK27" s="1"/>
      <c r="BBL27" s="1"/>
      <c r="BBM27" s="1"/>
      <c r="BBN27" s="1"/>
      <c r="BBO27" s="1"/>
      <c r="BBP27" s="1"/>
      <c r="BBQ27" s="1"/>
      <c r="BBR27" s="1"/>
      <c r="BBS27" s="1"/>
      <c r="BBT27" s="1"/>
      <c r="BBU27" s="1"/>
      <c r="BBV27" s="1"/>
      <c r="BBW27" s="1"/>
      <c r="BBX27" s="1"/>
      <c r="BBY27" s="1"/>
      <c r="BBZ27" s="1"/>
      <c r="BCA27" s="1"/>
      <c r="BCB27" s="1"/>
      <c r="BCC27" s="1"/>
      <c r="BCD27" s="1"/>
      <c r="BCE27" s="1"/>
      <c r="BCF27" s="1"/>
      <c r="BCG27" s="1"/>
      <c r="BCH27" s="1"/>
      <c r="BCI27" s="1"/>
      <c r="BCJ27" s="1"/>
      <c r="BCK27" s="1"/>
      <c r="BCL27" s="1"/>
      <c r="BCM27" s="1"/>
      <c r="BCN27" s="1"/>
      <c r="BCO27" s="1"/>
      <c r="BCP27" s="1"/>
      <c r="BCQ27" s="1"/>
      <c r="BCR27" s="1"/>
      <c r="BCS27" s="1"/>
      <c r="BCT27" s="1"/>
      <c r="BCU27" s="1"/>
      <c r="BCV27" s="1"/>
      <c r="BCW27" s="1"/>
      <c r="BCX27" s="1"/>
      <c r="BCY27" s="1"/>
      <c r="BCZ27" s="1"/>
      <c r="BDA27" s="1"/>
      <c r="BDB27" s="1"/>
      <c r="BDC27" s="1"/>
      <c r="BDD27" s="1"/>
      <c r="BDE27" s="1"/>
      <c r="BDF27" s="1"/>
      <c r="BDG27" s="1"/>
      <c r="BDH27" s="1"/>
      <c r="BDI27" s="1"/>
      <c r="BDJ27" s="1"/>
      <c r="BDK27" s="1"/>
      <c r="BDL27" s="1"/>
      <c r="BDM27" s="1"/>
      <c r="BDN27" s="1"/>
      <c r="BDO27" s="1"/>
      <c r="BDP27" s="1"/>
      <c r="BDQ27" s="1"/>
      <c r="BDR27" s="1"/>
      <c r="BDS27" s="1"/>
      <c r="BDT27" s="1"/>
      <c r="BDU27" s="1"/>
      <c r="BDV27" s="1"/>
      <c r="BDW27" s="1"/>
      <c r="BDX27" s="1"/>
      <c r="BDY27" s="1"/>
      <c r="BDZ27" s="1"/>
      <c r="BEA27" s="1"/>
      <c r="BEB27" s="1"/>
      <c r="BEC27" s="1"/>
      <c r="BED27" s="1"/>
      <c r="BEE27" s="1"/>
      <c r="BEF27" s="1"/>
      <c r="BEG27" s="1"/>
      <c r="BEH27" s="1"/>
      <c r="BEI27" s="1"/>
      <c r="BEJ27" s="1"/>
      <c r="BEK27" s="1"/>
      <c r="BEL27" s="1"/>
      <c r="BEM27" s="1"/>
      <c r="BEN27" s="1"/>
      <c r="BEO27" s="1"/>
      <c r="BEP27" s="1"/>
      <c r="BEQ27" s="1"/>
      <c r="BER27" s="1"/>
      <c r="BES27" s="1"/>
      <c r="BET27" s="1"/>
      <c r="BEU27" s="1"/>
      <c r="BEV27" s="1"/>
      <c r="BEW27" s="1"/>
      <c r="BEX27" s="1"/>
      <c r="BEY27" s="1"/>
      <c r="BEZ27" s="1"/>
      <c r="BFA27" s="1"/>
      <c r="BFB27" s="1"/>
      <c r="BFC27" s="1"/>
      <c r="BFD27" s="1"/>
      <c r="BFE27" s="1"/>
      <c r="BFF27" s="1"/>
      <c r="BFG27" s="1"/>
      <c r="BFH27" s="1"/>
      <c r="BFI27" s="1"/>
      <c r="BFJ27" s="1"/>
      <c r="BFK27" s="1"/>
      <c r="BFL27" s="1"/>
      <c r="BFM27" s="1"/>
      <c r="BFN27" s="1"/>
      <c r="BFO27" s="1"/>
      <c r="BFP27" s="1"/>
      <c r="BFQ27" s="1"/>
      <c r="BFR27" s="1"/>
      <c r="BFS27" s="1"/>
      <c r="BFT27" s="1"/>
      <c r="BFU27" s="1"/>
      <c r="BFV27" s="1"/>
      <c r="BFW27" s="1"/>
      <c r="BFX27" s="1"/>
      <c r="BFY27" s="1"/>
      <c r="BFZ27" s="1"/>
      <c r="BGA27" s="1"/>
      <c r="BGB27" s="1"/>
      <c r="BGC27" s="1"/>
      <c r="BGD27" s="1"/>
      <c r="BGE27" s="1"/>
      <c r="BGF27" s="1"/>
      <c r="BGG27" s="1"/>
      <c r="BGH27" s="1"/>
      <c r="BGI27" s="1"/>
      <c r="BGJ27" s="1"/>
      <c r="BGK27" s="1"/>
      <c r="BGL27" s="1"/>
      <c r="BGM27" s="1"/>
      <c r="BGN27" s="1"/>
      <c r="BGO27" s="1"/>
      <c r="BGP27" s="1"/>
      <c r="BGQ27" s="1"/>
      <c r="BGR27" s="1"/>
      <c r="BGS27" s="1"/>
      <c r="BGT27" s="1"/>
      <c r="BGU27" s="1"/>
      <c r="BGV27" s="1"/>
      <c r="BGW27" s="1"/>
      <c r="BGX27" s="1"/>
      <c r="BGY27" s="1"/>
      <c r="BGZ27" s="1"/>
      <c r="BHA27" s="1"/>
      <c r="BHB27" s="1"/>
      <c r="BHC27" s="1"/>
      <c r="BHD27" s="1"/>
      <c r="BHE27" s="1"/>
      <c r="BHF27" s="1"/>
      <c r="BHG27" s="1"/>
      <c r="BHH27" s="1"/>
      <c r="BHI27" s="1"/>
      <c r="BHJ27" s="1"/>
      <c r="BHK27" s="1"/>
      <c r="BHL27" s="1"/>
      <c r="BHM27" s="1"/>
      <c r="BHN27" s="1"/>
      <c r="BHO27" s="1"/>
      <c r="BHP27" s="1"/>
      <c r="BHQ27" s="1"/>
      <c r="BHR27" s="1"/>
      <c r="BHS27" s="1"/>
      <c r="BHT27" s="1"/>
      <c r="BHU27" s="1"/>
      <c r="BHV27" s="1"/>
      <c r="BHW27" s="1"/>
      <c r="BHX27" s="1"/>
      <c r="BHY27" s="1"/>
      <c r="BHZ27" s="1"/>
      <c r="BIA27" s="1"/>
      <c r="BIB27" s="1"/>
      <c r="BIC27" s="1"/>
      <c r="BID27" s="1"/>
      <c r="BIE27" s="1"/>
      <c r="BIF27" s="1"/>
      <c r="BIG27" s="1"/>
      <c r="BIH27" s="1"/>
      <c r="BII27" s="1"/>
      <c r="BIJ27" s="1"/>
      <c r="BIK27" s="1"/>
      <c r="BIL27" s="1"/>
      <c r="BIM27" s="1"/>
      <c r="BIN27" s="1"/>
      <c r="BIO27" s="1"/>
      <c r="BIP27" s="1"/>
      <c r="BIQ27" s="1"/>
      <c r="BIR27" s="1"/>
      <c r="BIS27" s="1"/>
      <c r="BIT27" s="1"/>
      <c r="BIU27" s="1"/>
      <c r="BIV27" s="1"/>
      <c r="BIW27" s="1"/>
      <c r="BIX27" s="1"/>
      <c r="BIY27" s="1"/>
      <c r="BIZ27" s="1"/>
      <c r="BJA27" s="1"/>
      <c r="BJB27" s="1"/>
      <c r="BJC27" s="1"/>
      <c r="BJD27" s="1"/>
      <c r="BJE27" s="1"/>
      <c r="BJF27" s="1"/>
      <c r="BJG27" s="1"/>
      <c r="BJH27" s="1"/>
      <c r="BJI27" s="1"/>
      <c r="BJJ27" s="1"/>
      <c r="BJK27" s="1"/>
      <c r="BJL27" s="1"/>
      <c r="BJM27" s="1"/>
      <c r="BJN27" s="1"/>
      <c r="BJO27" s="1"/>
      <c r="BJP27" s="1"/>
      <c r="BJQ27" s="1"/>
      <c r="BJR27" s="1"/>
      <c r="BJS27" s="1"/>
      <c r="BJT27" s="1"/>
      <c r="BJU27" s="1"/>
      <c r="BJV27" s="1"/>
      <c r="BJW27" s="1"/>
      <c r="BJX27" s="1"/>
      <c r="BJY27" s="1"/>
      <c r="BJZ27" s="1"/>
      <c r="BKA27" s="1"/>
      <c r="BKB27" s="1"/>
      <c r="BKC27" s="1"/>
      <c r="BKD27" s="1"/>
      <c r="BKE27" s="1"/>
      <c r="BKF27" s="1"/>
      <c r="BKG27" s="1"/>
      <c r="BKH27" s="1"/>
      <c r="BKI27" s="1"/>
      <c r="BKJ27" s="1"/>
      <c r="BKK27" s="1"/>
      <c r="BKL27" s="1"/>
      <c r="BKM27" s="1"/>
      <c r="BKN27" s="1"/>
      <c r="BKO27" s="1"/>
      <c r="BKP27" s="1"/>
      <c r="BKQ27" s="1"/>
      <c r="BKR27" s="1"/>
      <c r="BKS27" s="1"/>
      <c r="BKT27" s="1"/>
      <c r="BKU27" s="1"/>
      <c r="BKV27" s="1"/>
      <c r="BKW27" s="1"/>
      <c r="BKX27" s="1"/>
      <c r="BKY27" s="1"/>
      <c r="BKZ27" s="1"/>
      <c r="BLA27" s="1"/>
      <c r="BLB27" s="1"/>
      <c r="BLC27" s="1"/>
      <c r="BLD27" s="1"/>
      <c r="BLE27" s="1"/>
      <c r="BLF27" s="1"/>
      <c r="BLG27" s="1"/>
      <c r="BLH27" s="1"/>
      <c r="BLI27" s="1"/>
      <c r="BLJ27" s="1"/>
      <c r="BLK27" s="1"/>
      <c r="BLL27" s="1"/>
      <c r="BLM27" s="1"/>
      <c r="BLN27" s="1"/>
      <c r="BLO27" s="1"/>
      <c r="BLP27" s="1"/>
      <c r="BLQ27" s="1"/>
      <c r="BLR27" s="1"/>
      <c r="BLS27" s="1"/>
      <c r="BLT27" s="1"/>
      <c r="BLU27" s="1"/>
      <c r="BLV27" s="1"/>
      <c r="BLW27" s="1"/>
      <c r="BLX27" s="1"/>
      <c r="BLY27" s="1"/>
      <c r="BLZ27" s="1"/>
      <c r="BMA27" s="1"/>
      <c r="BMB27" s="1"/>
      <c r="BMC27" s="1"/>
      <c r="BMD27" s="1"/>
      <c r="BME27" s="1"/>
      <c r="BMF27" s="1"/>
      <c r="BMG27" s="1"/>
      <c r="BMH27" s="1"/>
      <c r="BMI27" s="1"/>
      <c r="BMJ27" s="1"/>
      <c r="BMK27" s="1"/>
      <c r="BML27" s="1"/>
      <c r="BMM27" s="1"/>
      <c r="BMN27" s="1"/>
      <c r="BMO27" s="1"/>
      <c r="BMP27" s="1"/>
      <c r="BMQ27" s="1"/>
      <c r="BMR27" s="1"/>
      <c r="BMS27" s="1"/>
      <c r="BMT27" s="1"/>
      <c r="BMU27" s="1"/>
      <c r="BMV27" s="1"/>
      <c r="BMW27" s="1"/>
      <c r="BMX27" s="1"/>
      <c r="BMY27" s="1"/>
      <c r="BMZ27" s="1"/>
      <c r="BNA27" s="1"/>
      <c r="BNB27" s="1"/>
      <c r="BNC27" s="1"/>
      <c r="BND27" s="1"/>
      <c r="BNE27" s="1"/>
      <c r="BNF27" s="1"/>
      <c r="BNG27" s="1"/>
      <c r="BNH27" s="1"/>
      <c r="BNI27" s="1"/>
      <c r="BNJ27" s="1"/>
      <c r="BNK27" s="1"/>
      <c r="BNL27" s="1"/>
      <c r="BNM27" s="1"/>
      <c r="BNN27" s="1"/>
      <c r="BNO27" s="1"/>
      <c r="BNP27" s="1"/>
      <c r="BNQ27" s="1"/>
      <c r="BNR27" s="1"/>
      <c r="BNS27" s="1"/>
      <c r="BNT27" s="1"/>
      <c r="BNU27" s="1"/>
      <c r="BNV27" s="1"/>
      <c r="BNW27" s="1"/>
      <c r="BNX27" s="1"/>
      <c r="BNY27" s="1"/>
      <c r="BNZ27" s="1"/>
      <c r="BOA27" s="1"/>
      <c r="BOB27" s="1"/>
      <c r="BOC27" s="1"/>
      <c r="BOD27" s="1"/>
      <c r="BOE27" s="1"/>
      <c r="BOF27" s="1"/>
      <c r="BOG27" s="1"/>
      <c r="BOH27" s="1"/>
      <c r="BOI27" s="1"/>
      <c r="BOJ27" s="1"/>
      <c r="BOK27" s="1"/>
      <c r="BOL27" s="1"/>
      <c r="BOM27" s="1"/>
      <c r="BON27" s="1"/>
      <c r="BOO27" s="1"/>
      <c r="BOP27" s="1"/>
      <c r="BOQ27" s="1"/>
      <c r="BOR27" s="1"/>
      <c r="BOS27" s="1"/>
      <c r="BOT27" s="1"/>
      <c r="BOU27" s="1"/>
      <c r="BOV27" s="1"/>
      <c r="BOW27" s="1"/>
      <c r="BOX27" s="1"/>
      <c r="BOY27" s="1"/>
      <c r="BOZ27" s="1"/>
      <c r="BPA27" s="1"/>
      <c r="BPB27" s="1"/>
      <c r="BPC27" s="1"/>
      <c r="BPD27" s="1"/>
      <c r="BPE27" s="1"/>
      <c r="BPF27" s="1"/>
      <c r="BPG27" s="1"/>
      <c r="BPH27" s="1"/>
      <c r="BPI27" s="1"/>
      <c r="BPJ27" s="1"/>
      <c r="BPK27" s="1"/>
      <c r="BPL27" s="1"/>
      <c r="BPM27" s="1"/>
      <c r="BPN27" s="1"/>
      <c r="BPO27" s="1"/>
      <c r="BPP27" s="1"/>
      <c r="BPQ27" s="1"/>
      <c r="BPR27" s="1"/>
      <c r="BPS27" s="1"/>
      <c r="BPT27" s="1"/>
      <c r="BPU27" s="1"/>
      <c r="BPV27" s="1"/>
      <c r="BPW27" s="1"/>
      <c r="BPX27" s="1"/>
      <c r="BPY27" s="1"/>
      <c r="BPZ27" s="1"/>
      <c r="BQA27" s="1"/>
      <c r="BQB27" s="1"/>
      <c r="BQC27" s="1"/>
      <c r="BQD27" s="1"/>
      <c r="BQE27" s="1"/>
      <c r="BQF27" s="1"/>
      <c r="BQG27" s="1"/>
      <c r="BQH27" s="1"/>
      <c r="BQI27" s="1"/>
      <c r="BQJ27" s="1"/>
      <c r="BQK27" s="1"/>
      <c r="BQL27" s="1"/>
      <c r="BQM27" s="1"/>
      <c r="BQN27" s="1"/>
      <c r="BQO27" s="1"/>
      <c r="BQP27" s="1"/>
      <c r="BQQ27" s="1"/>
      <c r="BQR27" s="1"/>
      <c r="BQS27" s="1"/>
      <c r="BQT27" s="1"/>
      <c r="BQU27" s="1"/>
      <c r="BQV27" s="1"/>
      <c r="BQW27" s="1"/>
      <c r="BQX27" s="1"/>
      <c r="BQY27" s="1"/>
      <c r="BQZ27" s="1"/>
      <c r="BRA27" s="1"/>
      <c r="BRB27" s="1"/>
      <c r="BRC27" s="1"/>
      <c r="BRD27" s="1"/>
      <c r="BRE27" s="1"/>
      <c r="BRF27" s="1"/>
      <c r="BRG27" s="1"/>
      <c r="BRH27" s="1"/>
      <c r="BRI27" s="1"/>
      <c r="BRJ27" s="1"/>
      <c r="BRK27" s="1"/>
      <c r="BRL27" s="1"/>
      <c r="BRM27" s="1"/>
      <c r="BRN27" s="1"/>
      <c r="BRO27" s="1"/>
      <c r="BRP27" s="1"/>
      <c r="BRQ27" s="1"/>
      <c r="BRR27" s="1"/>
      <c r="BRS27" s="1"/>
      <c r="BRT27" s="1"/>
      <c r="BRU27" s="1"/>
      <c r="BRV27" s="1"/>
      <c r="BRW27" s="1"/>
      <c r="BRX27" s="1"/>
      <c r="BRY27" s="1"/>
      <c r="BRZ27" s="1"/>
      <c r="BSA27" s="1"/>
      <c r="BSB27" s="1"/>
      <c r="BSC27" s="1"/>
      <c r="BSD27" s="1"/>
      <c r="BSE27" s="1"/>
      <c r="BSF27" s="1"/>
      <c r="BSG27" s="1"/>
      <c r="BSH27" s="1"/>
      <c r="BSI27" s="1"/>
      <c r="BSJ27" s="1"/>
      <c r="BSK27" s="1"/>
      <c r="BSL27" s="1"/>
      <c r="BSM27" s="1"/>
      <c r="BSN27" s="1"/>
      <c r="BSO27" s="1"/>
      <c r="BSP27" s="1"/>
      <c r="BSQ27" s="1"/>
      <c r="BSR27" s="1"/>
      <c r="BSS27" s="1"/>
      <c r="BST27" s="1"/>
      <c r="BSU27" s="1"/>
      <c r="BSV27" s="1"/>
      <c r="BSW27" s="1"/>
      <c r="BSX27" s="1"/>
      <c r="BSY27" s="1"/>
      <c r="BSZ27" s="1"/>
      <c r="BTA27" s="1"/>
      <c r="BTB27" s="1"/>
      <c r="BTC27" s="1"/>
      <c r="BTD27" s="1"/>
      <c r="BTE27" s="1"/>
      <c r="BTF27" s="1"/>
      <c r="BTG27" s="1"/>
      <c r="BTH27" s="1"/>
      <c r="BTI27" s="1"/>
      <c r="BTJ27" s="1"/>
      <c r="BTK27" s="1"/>
      <c r="BTL27" s="1"/>
      <c r="BTM27" s="1"/>
      <c r="BTN27" s="1"/>
      <c r="BTO27" s="1"/>
      <c r="BTP27" s="1"/>
      <c r="BTQ27" s="1"/>
      <c r="BTR27" s="1"/>
      <c r="BTS27" s="1"/>
      <c r="BTT27" s="1"/>
      <c r="BTU27" s="1"/>
      <c r="BTV27" s="1"/>
      <c r="BTW27" s="1"/>
      <c r="BTX27" s="1"/>
      <c r="BTY27" s="1"/>
      <c r="BTZ27" s="1"/>
      <c r="BUA27" s="1"/>
      <c r="BUB27" s="1"/>
      <c r="BUC27" s="1"/>
      <c r="BUD27" s="1"/>
      <c r="BUE27" s="1"/>
      <c r="BUF27" s="1"/>
      <c r="BUG27" s="1"/>
      <c r="BUH27" s="1"/>
      <c r="BUI27" s="1"/>
      <c r="BUJ27" s="1"/>
      <c r="BUK27" s="1"/>
      <c r="BUL27" s="1"/>
      <c r="BUM27" s="1"/>
      <c r="BUN27" s="1"/>
      <c r="BUO27" s="1"/>
      <c r="BUP27" s="1"/>
      <c r="BUQ27" s="1"/>
      <c r="BUR27" s="1"/>
      <c r="BUS27" s="1"/>
      <c r="BUT27" s="1"/>
      <c r="BUU27" s="1"/>
      <c r="BUV27" s="1"/>
      <c r="BUW27" s="1"/>
      <c r="BUX27" s="1"/>
      <c r="BUY27" s="1"/>
      <c r="BUZ27" s="1"/>
      <c r="BVA27" s="1"/>
      <c r="BVB27" s="1"/>
      <c r="BVC27" s="1"/>
      <c r="BVD27" s="1"/>
      <c r="BVE27" s="1"/>
      <c r="BVF27" s="1"/>
      <c r="BVG27" s="1"/>
      <c r="BVH27" s="1"/>
      <c r="BVI27" s="1"/>
      <c r="BVJ27" s="1"/>
      <c r="BVK27" s="1"/>
      <c r="BVL27" s="1"/>
      <c r="BVM27" s="1"/>
      <c r="BVN27" s="1"/>
      <c r="BVO27" s="1"/>
      <c r="BVP27" s="1"/>
      <c r="BVQ27" s="1"/>
      <c r="BVR27" s="1"/>
      <c r="BVS27" s="1"/>
      <c r="BVT27" s="1"/>
      <c r="BVU27" s="1"/>
      <c r="BVV27" s="1"/>
      <c r="BVW27" s="1"/>
      <c r="BVX27" s="1"/>
      <c r="BVY27" s="1"/>
      <c r="BVZ27" s="1"/>
      <c r="BWA27" s="1"/>
      <c r="BWB27" s="1"/>
      <c r="BWC27" s="1"/>
      <c r="BWD27" s="1"/>
      <c r="BWE27" s="1"/>
      <c r="BWF27" s="1"/>
      <c r="BWG27" s="1"/>
      <c r="BWH27" s="1"/>
      <c r="BWI27" s="1"/>
      <c r="BWJ27" s="1"/>
      <c r="BWK27" s="1"/>
      <c r="BWL27" s="1"/>
      <c r="BWM27" s="1"/>
      <c r="BWN27" s="1"/>
      <c r="BWO27" s="1"/>
      <c r="BWP27" s="1"/>
      <c r="BWQ27" s="1"/>
      <c r="BWR27" s="1"/>
      <c r="BWS27" s="1"/>
      <c r="BWT27" s="1"/>
      <c r="BWU27" s="1"/>
      <c r="BWV27" s="1"/>
      <c r="BWW27" s="1"/>
      <c r="BWX27" s="1"/>
      <c r="BWY27" s="1"/>
      <c r="BWZ27" s="1"/>
      <c r="BXA27" s="1"/>
      <c r="BXB27" s="1"/>
      <c r="BXC27" s="1"/>
      <c r="BXD27" s="1"/>
      <c r="BXE27" s="1"/>
      <c r="BXF27" s="1"/>
      <c r="BXG27" s="1"/>
      <c r="BXH27" s="1"/>
      <c r="BXI27" s="1"/>
      <c r="BXJ27" s="1"/>
      <c r="BXK27" s="1"/>
      <c r="BXL27" s="1"/>
      <c r="BXM27" s="1"/>
      <c r="BXN27" s="1"/>
      <c r="BXO27" s="1"/>
      <c r="BXP27" s="1"/>
      <c r="BXQ27" s="1"/>
      <c r="BXR27" s="1"/>
      <c r="BXS27" s="1"/>
      <c r="BXT27" s="1"/>
      <c r="BXU27" s="1"/>
      <c r="BXV27" s="1"/>
      <c r="BXW27" s="1"/>
      <c r="BXX27" s="1"/>
      <c r="BXY27" s="1"/>
      <c r="BXZ27" s="1"/>
      <c r="BYA27" s="1"/>
      <c r="BYB27" s="1"/>
      <c r="BYC27" s="1"/>
      <c r="BYD27" s="1"/>
      <c r="BYE27" s="1"/>
      <c r="BYF27" s="1"/>
      <c r="BYG27" s="1"/>
      <c r="BYH27" s="1"/>
      <c r="BYI27" s="1"/>
      <c r="BYJ27" s="1"/>
      <c r="BYK27" s="1"/>
      <c r="BYL27" s="1"/>
      <c r="BYM27" s="1"/>
      <c r="BYN27" s="1"/>
      <c r="BYO27" s="1"/>
      <c r="BYP27" s="1"/>
      <c r="BYQ27" s="1"/>
      <c r="BYR27" s="1"/>
      <c r="BYS27" s="1"/>
      <c r="BYT27" s="1"/>
      <c r="BYU27" s="1"/>
      <c r="BYV27" s="1"/>
      <c r="BYW27" s="1"/>
      <c r="BYX27" s="1"/>
      <c r="BYY27" s="1"/>
      <c r="BYZ27" s="1"/>
      <c r="BZA27" s="1"/>
      <c r="BZB27" s="1"/>
      <c r="BZC27" s="1"/>
      <c r="BZD27" s="1"/>
      <c r="BZE27" s="1"/>
      <c r="BZF27" s="1"/>
      <c r="BZG27" s="1"/>
      <c r="BZH27" s="1"/>
      <c r="BZI27" s="1"/>
      <c r="BZJ27" s="1"/>
      <c r="BZK27" s="1"/>
      <c r="BZL27" s="1"/>
      <c r="BZM27" s="1"/>
      <c r="BZN27" s="1"/>
      <c r="BZO27" s="1"/>
      <c r="BZP27" s="1"/>
      <c r="BZQ27" s="1"/>
      <c r="BZR27" s="1"/>
      <c r="BZS27" s="1"/>
      <c r="BZT27" s="1"/>
      <c r="BZU27" s="1"/>
      <c r="BZV27" s="1"/>
      <c r="BZW27" s="1"/>
      <c r="BZX27" s="1"/>
      <c r="BZY27" s="1"/>
      <c r="BZZ27" s="1"/>
      <c r="CAA27" s="1"/>
      <c r="CAB27" s="1"/>
      <c r="CAC27" s="1"/>
      <c r="CAD27" s="1"/>
      <c r="CAE27" s="1"/>
      <c r="CAF27" s="1"/>
      <c r="CAG27" s="1"/>
      <c r="CAH27" s="1"/>
      <c r="CAI27" s="1"/>
      <c r="CAJ27" s="1"/>
      <c r="CAK27" s="1"/>
      <c r="CAL27" s="1"/>
      <c r="CAM27" s="1"/>
      <c r="CAN27" s="1"/>
      <c r="CAO27" s="1"/>
      <c r="CAP27" s="1"/>
      <c r="CAQ27" s="1"/>
      <c r="CAR27" s="1"/>
      <c r="CAS27" s="1"/>
      <c r="CAT27" s="1"/>
      <c r="CAU27" s="1"/>
      <c r="CAV27" s="1"/>
      <c r="CAW27" s="1"/>
      <c r="CAX27" s="1"/>
      <c r="CAY27" s="1"/>
      <c r="CAZ27" s="1"/>
      <c r="CBA27" s="1"/>
      <c r="CBB27" s="1"/>
      <c r="CBC27" s="1"/>
      <c r="CBD27" s="1"/>
      <c r="CBE27" s="1"/>
      <c r="CBF27" s="1"/>
      <c r="CBG27" s="1"/>
      <c r="CBH27" s="1"/>
      <c r="CBI27" s="1"/>
      <c r="CBJ27" s="1"/>
      <c r="CBK27" s="1"/>
      <c r="CBL27" s="1"/>
      <c r="CBM27" s="1"/>
      <c r="CBN27" s="1"/>
      <c r="CBO27" s="1"/>
      <c r="CBP27" s="1"/>
      <c r="CBQ27" s="1"/>
      <c r="CBR27" s="1"/>
      <c r="CBS27" s="1"/>
      <c r="CBT27" s="1"/>
      <c r="CBU27" s="1"/>
      <c r="CBV27" s="1"/>
      <c r="CBW27" s="1"/>
      <c r="CBX27" s="1"/>
      <c r="CBY27" s="1"/>
      <c r="CBZ27" s="1"/>
      <c r="CCA27" s="1"/>
      <c r="CCB27" s="1"/>
      <c r="CCC27" s="1"/>
      <c r="CCD27" s="1"/>
      <c r="CCE27" s="1"/>
      <c r="CCF27" s="1"/>
      <c r="CCG27" s="1"/>
      <c r="CCH27" s="1"/>
      <c r="CCI27" s="1"/>
      <c r="CCJ27" s="1"/>
      <c r="CCK27" s="1"/>
      <c r="CCL27" s="1"/>
      <c r="CCM27" s="1"/>
      <c r="CCN27" s="1"/>
      <c r="CCO27" s="1"/>
      <c r="CCP27" s="1"/>
      <c r="CCQ27" s="1"/>
      <c r="CCR27" s="1"/>
      <c r="CCS27" s="1"/>
      <c r="CCT27" s="1"/>
      <c r="CCU27" s="1"/>
      <c r="CCV27" s="1"/>
      <c r="CCW27" s="1"/>
      <c r="CCX27" s="1"/>
      <c r="CCY27" s="1"/>
      <c r="CCZ27" s="1"/>
      <c r="CDA27" s="1"/>
      <c r="CDB27" s="1"/>
      <c r="CDC27" s="1"/>
      <c r="CDD27" s="1"/>
      <c r="CDE27" s="1"/>
      <c r="CDF27" s="1"/>
      <c r="CDG27" s="1"/>
      <c r="CDH27" s="1"/>
      <c r="CDI27" s="1"/>
      <c r="CDJ27" s="1"/>
      <c r="CDK27" s="1"/>
      <c r="CDL27" s="1"/>
      <c r="CDM27" s="1"/>
      <c r="CDN27" s="1"/>
      <c r="CDO27" s="1"/>
      <c r="CDP27" s="1"/>
      <c r="CDQ27" s="1"/>
      <c r="CDR27" s="1"/>
      <c r="CDS27" s="1"/>
      <c r="CDT27" s="1"/>
      <c r="CDU27" s="1"/>
      <c r="CDV27" s="1"/>
      <c r="CDW27" s="1"/>
      <c r="CDX27" s="1"/>
      <c r="CDY27" s="1"/>
      <c r="CDZ27" s="1"/>
      <c r="CEA27" s="1"/>
      <c r="CEB27" s="1"/>
      <c r="CEC27" s="1"/>
      <c r="CED27" s="1"/>
      <c r="CEE27" s="1"/>
      <c r="CEF27" s="1"/>
      <c r="CEG27" s="1"/>
      <c r="CEH27" s="1"/>
      <c r="CEI27" s="1"/>
      <c r="CEJ27" s="1"/>
      <c r="CEK27" s="1"/>
      <c r="CEL27" s="1"/>
      <c r="CEM27" s="1"/>
      <c r="CEN27" s="1"/>
      <c r="CEO27" s="1"/>
      <c r="CEP27" s="1"/>
      <c r="CEQ27" s="1"/>
      <c r="CER27" s="1"/>
      <c r="CES27" s="1"/>
      <c r="CET27" s="1"/>
      <c r="CEU27" s="1"/>
      <c r="CEV27" s="1"/>
      <c r="CEW27" s="1"/>
      <c r="CEX27" s="1"/>
      <c r="CEY27" s="1"/>
      <c r="CEZ27" s="1"/>
      <c r="CFA27" s="1"/>
      <c r="CFB27" s="1"/>
      <c r="CFC27" s="1"/>
      <c r="CFD27" s="1"/>
      <c r="CFE27" s="1"/>
      <c r="CFF27" s="1"/>
      <c r="CFG27" s="1"/>
      <c r="CFH27" s="1"/>
      <c r="CFI27" s="1"/>
      <c r="CFJ27" s="1"/>
      <c r="CFK27" s="1"/>
      <c r="CFL27" s="1"/>
      <c r="CFM27" s="1"/>
      <c r="CFN27" s="1"/>
      <c r="CFO27" s="1"/>
      <c r="CFP27" s="1"/>
      <c r="CFQ27" s="1"/>
      <c r="CFR27" s="1"/>
      <c r="CFS27" s="1"/>
      <c r="CFT27" s="1"/>
      <c r="CFU27" s="1"/>
      <c r="CFV27" s="1"/>
      <c r="CFW27" s="1"/>
      <c r="CFX27" s="1"/>
      <c r="CFY27" s="1"/>
      <c r="CFZ27" s="1"/>
      <c r="CGA27" s="1"/>
      <c r="CGB27" s="1"/>
      <c r="CGC27" s="1"/>
      <c r="CGD27" s="1"/>
      <c r="CGE27" s="1"/>
      <c r="CGF27" s="1"/>
      <c r="CGG27" s="1"/>
      <c r="CGH27" s="1"/>
      <c r="CGI27" s="1"/>
      <c r="CGJ27" s="1"/>
      <c r="CGK27" s="1"/>
      <c r="CGL27" s="1"/>
      <c r="CGM27" s="1"/>
      <c r="CGN27" s="1"/>
      <c r="CGO27" s="1"/>
      <c r="CGP27" s="1"/>
      <c r="CGQ27" s="1"/>
      <c r="CGR27" s="1"/>
      <c r="CGS27" s="1"/>
      <c r="CGT27" s="1"/>
      <c r="CGU27" s="1"/>
      <c r="CGV27" s="1"/>
      <c r="CGW27" s="1"/>
      <c r="CGX27" s="1"/>
      <c r="CGY27" s="1"/>
      <c r="CGZ27" s="1"/>
      <c r="CHA27" s="1"/>
      <c r="CHB27" s="1"/>
      <c r="CHC27" s="1"/>
      <c r="CHD27" s="1"/>
      <c r="CHE27" s="1"/>
      <c r="CHF27" s="1"/>
      <c r="CHG27" s="1"/>
      <c r="CHH27" s="1"/>
      <c r="CHI27" s="1"/>
      <c r="CHJ27" s="1"/>
      <c r="CHK27" s="1"/>
      <c r="CHL27" s="1"/>
      <c r="CHM27" s="1"/>
      <c r="CHN27" s="1"/>
      <c r="CHO27" s="1"/>
      <c r="CHP27" s="1"/>
      <c r="CHQ27" s="1"/>
      <c r="CHR27" s="1"/>
      <c r="CHS27" s="1"/>
      <c r="CHT27" s="1"/>
      <c r="CHU27" s="1"/>
      <c r="CHV27" s="1"/>
      <c r="CHW27" s="1"/>
      <c r="CHX27" s="1"/>
      <c r="CHY27" s="1"/>
      <c r="CHZ27" s="1"/>
      <c r="CIA27" s="1"/>
      <c r="CIB27" s="1"/>
      <c r="CIC27" s="1"/>
      <c r="CID27" s="1"/>
      <c r="CIE27" s="1"/>
      <c r="CIF27" s="1"/>
      <c r="CIG27" s="1"/>
      <c r="CIH27" s="1"/>
      <c r="CII27" s="1"/>
      <c r="CIJ27" s="1"/>
      <c r="CIK27" s="1"/>
      <c r="CIL27" s="1"/>
      <c r="CIM27" s="1"/>
      <c r="CIN27" s="1"/>
      <c r="CIO27" s="1"/>
      <c r="CIP27" s="1"/>
      <c r="CIQ27" s="1"/>
      <c r="CIR27" s="1"/>
      <c r="CIS27" s="1"/>
      <c r="CIT27" s="1"/>
      <c r="CIU27" s="1"/>
      <c r="CIV27" s="1"/>
      <c r="CIW27" s="1"/>
      <c r="CIX27" s="1"/>
      <c r="CIY27" s="1"/>
      <c r="CIZ27" s="1"/>
      <c r="CJA27" s="1"/>
      <c r="CJB27" s="1"/>
      <c r="CJC27" s="1"/>
      <c r="CJD27" s="1"/>
      <c r="CJE27" s="1"/>
      <c r="CJF27" s="1"/>
      <c r="CJG27" s="1"/>
      <c r="CJH27" s="1"/>
      <c r="CJI27" s="1"/>
      <c r="CJJ27" s="1"/>
      <c r="CJK27" s="1"/>
      <c r="CJL27" s="1"/>
      <c r="CJM27" s="1"/>
      <c r="CJN27" s="1"/>
      <c r="CJO27" s="1"/>
      <c r="CJP27" s="1"/>
      <c r="CJQ27" s="1"/>
      <c r="CJR27" s="1"/>
      <c r="CJS27" s="1"/>
      <c r="CJT27" s="1"/>
      <c r="CJU27" s="1"/>
      <c r="CJV27" s="1"/>
      <c r="CJW27" s="1"/>
      <c r="CJX27" s="1"/>
      <c r="CJY27" s="1"/>
      <c r="CJZ27" s="1"/>
      <c r="CKA27" s="1"/>
      <c r="CKB27" s="1"/>
      <c r="CKC27" s="1"/>
      <c r="CKD27" s="1"/>
      <c r="CKE27" s="1"/>
      <c r="CKF27" s="1"/>
      <c r="CKG27" s="1"/>
      <c r="CKH27" s="1"/>
      <c r="CKI27" s="1"/>
      <c r="CKJ27" s="1"/>
      <c r="CKK27" s="1"/>
    </row>
    <row r="28" spans="1:2325" s="268" customFormat="1" ht="69.75" customHeight="1" thickBot="1">
      <c r="A28" s="888"/>
      <c r="B28" s="838"/>
      <c r="C28" s="843"/>
      <c r="D28" s="114" t="s">
        <v>333</v>
      </c>
      <c r="E28" s="405">
        <v>1</v>
      </c>
      <c r="F28" s="148">
        <v>44020</v>
      </c>
      <c r="G28" s="113" t="s">
        <v>332</v>
      </c>
      <c r="H28" s="144" t="s">
        <v>76</v>
      </c>
      <c r="I28" s="113"/>
      <c r="J28" s="58">
        <v>1</v>
      </c>
      <c r="K28" s="113"/>
      <c r="L28" s="114" t="s">
        <v>35</v>
      </c>
      <c r="M28" s="113"/>
      <c r="N28" s="145">
        <v>2983000</v>
      </c>
      <c r="O28" s="145">
        <v>3565500</v>
      </c>
      <c r="P28" s="145">
        <v>0</v>
      </c>
      <c r="Q28" s="164">
        <f t="shared" si="0"/>
        <v>6548500</v>
      </c>
      <c r="R28" s="154"/>
      <c r="S28" s="154"/>
      <c r="T28" s="154"/>
      <c r="U28" s="154">
        <v>70</v>
      </c>
      <c r="V28" s="895"/>
      <c r="W28" s="113">
        <v>3396</v>
      </c>
      <c r="X28" s="113"/>
      <c r="Y28" s="113"/>
      <c r="Z28" s="113"/>
      <c r="AA28" s="113"/>
      <c r="AB28" s="113"/>
      <c r="AC28" s="113"/>
      <c r="AD28" s="113"/>
      <c r="AE28" s="113"/>
      <c r="AF28" s="113"/>
      <c r="AG28" s="155">
        <v>0</v>
      </c>
      <c r="AH28" s="155">
        <v>0</v>
      </c>
      <c r="AI28" s="155">
        <v>0</v>
      </c>
      <c r="AJ28" s="155">
        <v>2759200</v>
      </c>
      <c r="AK28" s="115">
        <f t="shared" si="6"/>
        <v>0</v>
      </c>
      <c r="AL28" s="115">
        <f t="shared" si="3"/>
        <v>0</v>
      </c>
      <c r="AM28" s="115">
        <f t="shared" si="4"/>
        <v>0</v>
      </c>
      <c r="AN28" s="115">
        <f t="shared" si="5"/>
        <v>0</v>
      </c>
      <c r="AO28" s="105">
        <f t="shared" si="1"/>
        <v>0</v>
      </c>
      <c r="AP28" s="106">
        <f t="shared" si="2"/>
        <v>-6548500</v>
      </c>
      <c r="AQ28" s="175" t="s">
        <v>331</v>
      </c>
      <c r="AR28" s="11"/>
      <c r="AS28" s="11"/>
      <c r="AT28" s="11"/>
      <c r="AU28" s="11"/>
      <c r="AV28" s="1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  <c r="VF28" s="1"/>
      <c r="VG28" s="1"/>
      <c r="VH28" s="1"/>
      <c r="VI28" s="1"/>
      <c r="VJ28" s="1"/>
      <c r="VK28" s="1"/>
      <c r="VL28" s="1"/>
      <c r="VM28" s="1"/>
      <c r="VN28" s="1"/>
      <c r="VO28" s="1"/>
      <c r="VP28" s="1"/>
      <c r="VQ28" s="1"/>
      <c r="VR28" s="1"/>
      <c r="VS28" s="1"/>
      <c r="VT28" s="1"/>
      <c r="VU28" s="1"/>
      <c r="VV28" s="1"/>
      <c r="VW28" s="1"/>
      <c r="VX28" s="1"/>
      <c r="VY28" s="1"/>
      <c r="VZ28" s="1"/>
      <c r="WA28" s="1"/>
      <c r="WB28" s="1"/>
      <c r="WC28" s="1"/>
      <c r="WD28" s="1"/>
      <c r="WE28" s="1"/>
      <c r="WF28" s="1"/>
      <c r="WG28" s="1"/>
      <c r="WH28" s="1"/>
      <c r="WI28" s="1"/>
      <c r="WJ28" s="1"/>
      <c r="WK28" s="1"/>
      <c r="WL28" s="1"/>
      <c r="WM28" s="1"/>
      <c r="WN28" s="1"/>
      <c r="WO28" s="1"/>
      <c r="WP28" s="1"/>
      <c r="WQ28" s="1"/>
      <c r="WR28" s="1"/>
      <c r="WS28" s="1"/>
      <c r="WT28" s="1"/>
      <c r="WU28" s="1"/>
      <c r="WV28" s="1"/>
      <c r="WW28" s="1"/>
      <c r="WX28" s="1"/>
      <c r="WY28" s="1"/>
      <c r="WZ28" s="1"/>
      <c r="XA28" s="1"/>
      <c r="XB28" s="1"/>
      <c r="XC28" s="1"/>
      <c r="XD28" s="1"/>
      <c r="XE28" s="1"/>
      <c r="XF28" s="1"/>
      <c r="XG28" s="1"/>
      <c r="XH28" s="1"/>
      <c r="XI28" s="1"/>
      <c r="XJ28" s="1"/>
      <c r="XK28" s="1"/>
      <c r="XL28" s="1"/>
      <c r="XM28" s="1"/>
      <c r="XN28" s="1"/>
      <c r="XO28" s="1"/>
      <c r="XP28" s="1"/>
      <c r="XQ28" s="1"/>
      <c r="XR28" s="1"/>
      <c r="XS28" s="1"/>
      <c r="XT28" s="1"/>
      <c r="XU28" s="1"/>
      <c r="XV28" s="1"/>
      <c r="XW28" s="1"/>
      <c r="XX28" s="1"/>
      <c r="XY28" s="1"/>
      <c r="XZ28" s="1"/>
      <c r="YA28" s="1"/>
      <c r="YB28" s="1"/>
      <c r="YC28" s="1"/>
      <c r="YD28" s="1"/>
      <c r="YE28" s="1"/>
      <c r="YF28" s="1"/>
      <c r="YG28" s="1"/>
      <c r="YH28" s="1"/>
      <c r="YI28" s="1"/>
      <c r="YJ28" s="1"/>
      <c r="YK28" s="1"/>
      <c r="YL28" s="1"/>
      <c r="YM28" s="1"/>
      <c r="YN28" s="1"/>
      <c r="YO28" s="1"/>
      <c r="YP28" s="1"/>
      <c r="YQ28" s="1"/>
      <c r="YR28" s="1"/>
      <c r="YS28" s="1"/>
      <c r="YT28" s="1"/>
      <c r="YU28" s="1"/>
      <c r="YV28" s="1"/>
      <c r="YW28" s="1"/>
      <c r="YX28" s="1"/>
      <c r="YY28" s="1"/>
      <c r="YZ28" s="1"/>
      <c r="ZA28" s="1"/>
      <c r="ZB28" s="1"/>
      <c r="ZC28" s="1"/>
      <c r="ZD28" s="1"/>
      <c r="ZE28" s="1"/>
      <c r="ZF28" s="1"/>
      <c r="ZG28" s="1"/>
      <c r="ZH28" s="1"/>
      <c r="ZI28" s="1"/>
      <c r="ZJ28" s="1"/>
      <c r="ZK28" s="1"/>
      <c r="ZL28" s="1"/>
      <c r="ZM28" s="1"/>
      <c r="ZN28" s="1"/>
      <c r="ZO28" s="1"/>
      <c r="ZP28" s="1"/>
      <c r="ZQ28" s="1"/>
      <c r="ZR28" s="1"/>
      <c r="ZS28" s="1"/>
      <c r="ZT28" s="1"/>
      <c r="ZU28" s="1"/>
      <c r="ZV28" s="1"/>
      <c r="ZW28" s="1"/>
      <c r="ZX28" s="1"/>
      <c r="ZY28" s="1"/>
      <c r="ZZ28" s="1"/>
      <c r="AAA28" s="1"/>
      <c r="AAB28" s="1"/>
      <c r="AAC28" s="1"/>
      <c r="AAD28" s="1"/>
      <c r="AAE28" s="1"/>
      <c r="AAF28" s="1"/>
      <c r="AAG28" s="1"/>
      <c r="AAH28" s="1"/>
      <c r="AAI28" s="1"/>
      <c r="AAJ28" s="1"/>
      <c r="AAK28" s="1"/>
      <c r="AAL28" s="1"/>
      <c r="AAM28" s="1"/>
      <c r="AAN28" s="1"/>
      <c r="AAO28" s="1"/>
      <c r="AAP28" s="1"/>
      <c r="AAQ28" s="1"/>
      <c r="AAR28" s="1"/>
      <c r="AAS28" s="1"/>
      <c r="AAT28" s="1"/>
      <c r="AAU28" s="1"/>
      <c r="AAV28" s="1"/>
      <c r="AAW28" s="1"/>
      <c r="AAX28" s="1"/>
      <c r="AAY28" s="1"/>
      <c r="AAZ28" s="1"/>
      <c r="ABA28" s="1"/>
      <c r="ABB28" s="1"/>
      <c r="ABC28" s="1"/>
      <c r="ABD28" s="1"/>
      <c r="ABE28" s="1"/>
      <c r="ABF28" s="1"/>
      <c r="ABG28" s="1"/>
      <c r="ABH28" s="1"/>
      <c r="ABI28" s="1"/>
      <c r="ABJ28" s="1"/>
      <c r="ABK28" s="1"/>
      <c r="ABL28" s="1"/>
      <c r="ABM28" s="1"/>
      <c r="ABN28" s="1"/>
      <c r="ABO28" s="1"/>
      <c r="ABP28" s="1"/>
      <c r="ABQ28" s="1"/>
      <c r="ABR28" s="1"/>
      <c r="ABS28" s="1"/>
      <c r="ABT28" s="1"/>
      <c r="ABU28" s="1"/>
      <c r="ABV28" s="1"/>
      <c r="ABW28" s="1"/>
      <c r="ABX28" s="1"/>
      <c r="ABY28" s="1"/>
      <c r="ABZ28" s="1"/>
      <c r="ACA28" s="1"/>
      <c r="ACB28" s="1"/>
      <c r="ACC28" s="1"/>
      <c r="ACD28" s="1"/>
      <c r="ACE28" s="1"/>
      <c r="ACF28" s="1"/>
      <c r="ACG28" s="1"/>
      <c r="ACH28" s="1"/>
      <c r="ACI28" s="1"/>
      <c r="ACJ28" s="1"/>
      <c r="ACK28" s="1"/>
      <c r="ACL28" s="1"/>
      <c r="ACM28" s="1"/>
      <c r="ACN28" s="1"/>
      <c r="ACO28" s="1"/>
      <c r="ACP28" s="1"/>
      <c r="ACQ28" s="1"/>
      <c r="ACR28" s="1"/>
      <c r="ACS28" s="1"/>
      <c r="ACT28" s="1"/>
      <c r="ACU28" s="1"/>
      <c r="ACV28" s="1"/>
      <c r="ACW28" s="1"/>
      <c r="ACX28" s="1"/>
      <c r="ACY28" s="1"/>
      <c r="ACZ28" s="1"/>
      <c r="ADA28" s="1"/>
      <c r="ADB28" s="1"/>
      <c r="ADC28" s="1"/>
      <c r="ADD28" s="1"/>
      <c r="ADE28" s="1"/>
      <c r="ADF28" s="1"/>
      <c r="ADG28" s="1"/>
      <c r="ADH28" s="1"/>
      <c r="ADI28" s="1"/>
      <c r="ADJ28" s="1"/>
      <c r="ADK28" s="1"/>
      <c r="ADL28" s="1"/>
      <c r="ADM28" s="1"/>
      <c r="ADN28" s="1"/>
      <c r="ADO28" s="1"/>
      <c r="ADP28" s="1"/>
      <c r="ADQ28" s="1"/>
      <c r="ADR28" s="1"/>
      <c r="ADS28" s="1"/>
      <c r="ADT28" s="1"/>
      <c r="ADU28" s="1"/>
      <c r="ADV28" s="1"/>
      <c r="ADW28" s="1"/>
      <c r="ADX28" s="1"/>
      <c r="ADY28" s="1"/>
      <c r="ADZ28" s="1"/>
      <c r="AEA28" s="1"/>
      <c r="AEB28" s="1"/>
      <c r="AEC28" s="1"/>
      <c r="AED28" s="1"/>
      <c r="AEE28" s="1"/>
      <c r="AEF28" s="1"/>
      <c r="AEG28" s="1"/>
      <c r="AEH28" s="1"/>
      <c r="AEI28" s="1"/>
      <c r="AEJ28" s="1"/>
      <c r="AEK28" s="1"/>
      <c r="AEL28" s="1"/>
      <c r="AEM28" s="1"/>
      <c r="AEN28" s="1"/>
      <c r="AEO28" s="1"/>
      <c r="AEP28" s="1"/>
      <c r="AEQ28" s="1"/>
      <c r="AER28" s="1"/>
      <c r="AES28" s="1"/>
      <c r="AET28" s="1"/>
      <c r="AEU28" s="1"/>
      <c r="AEV28" s="1"/>
      <c r="AEW28" s="1"/>
      <c r="AEX28" s="1"/>
      <c r="AEY28" s="1"/>
      <c r="AEZ28" s="1"/>
      <c r="AFA28" s="1"/>
      <c r="AFB28" s="1"/>
      <c r="AFC28" s="1"/>
      <c r="AFD28" s="1"/>
      <c r="AFE28" s="1"/>
      <c r="AFF28" s="1"/>
      <c r="AFG28" s="1"/>
      <c r="AFH28" s="1"/>
      <c r="AFI28" s="1"/>
      <c r="AFJ28" s="1"/>
      <c r="AFK28" s="1"/>
      <c r="AFL28" s="1"/>
      <c r="AFM28" s="1"/>
      <c r="AFN28" s="1"/>
      <c r="AFO28" s="1"/>
      <c r="AFP28" s="1"/>
      <c r="AFQ28" s="1"/>
      <c r="AFR28" s="1"/>
      <c r="AFS28" s="1"/>
      <c r="AFT28" s="1"/>
      <c r="AFU28" s="1"/>
      <c r="AFV28" s="1"/>
      <c r="AFW28" s="1"/>
      <c r="AFX28" s="1"/>
      <c r="AFY28" s="1"/>
      <c r="AFZ28" s="1"/>
      <c r="AGA28" s="1"/>
      <c r="AGB28" s="1"/>
      <c r="AGC28" s="1"/>
      <c r="AGD28" s="1"/>
      <c r="AGE28" s="1"/>
      <c r="AGF28" s="1"/>
      <c r="AGG28" s="1"/>
      <c r="AGH28" s="1"/>
      <c r="AGI28" s="1"/>
      <c r="AGJ28" s="1"/>
      <c r="AGK28" s="1"/>
      <c r="AGL28" s="1"/>
      <c r="AGM28" s="1"/>
      <c r="AGN28" s="1"/>
      <c r="AGO28" s="1"/>
      <c r="AGP28" s="1"/>
      <c r="AGQ28" s="1"/>
      <c r="AGR28" s="1"/>
      <c r="AGS28" s="1"/>
      <c r="AGT28" s="1"/>
      <c r="AGU28" s="1"/>
      <c r="AGV28" s="1"/>
      <c r="AGW28" s="1"/>
      <c r="AGX28" s="1"/>
      <c r="AGY28" s="1"/>
      <c r="AGZ28" s="1"/>
      <c r="AHA28" s="1"/>
      <c r="AHB28" s="1"/>
      <c r="AHC28" s="1"/>
      <c r="AHD28" s="1"/>
      <c r="AHE28" s="1"/>
      <c r="AHF28" s="1"/>
      <c r="AHG28" s="1"/>
      <c r="AHH28" s="1"/>
      <c r="AHI28" s="1"/>
      <c r="AHJ28" s="1"/>
      <c r="AHK28" s="1"/>
      <c r="AHL28" s="1"/>
      <c r="AHM28" s="1"/>
      <c r="AHN28" s="1"/>
      <c r="AHO28" s="1"/>
      <c r="AHP28" s="1"/>
      <c r="AHQ28" s="1"/>
      <c r="AHR28" s="1"/>
      <c r="AHS28" s="1"/>
      <c r="AHT28" s="1"/>
      <c r="AHU28" s="1"/>
      <c r="AHV28" s="1"/>
      <c r="AHW28" s="1"/>
      <c r="AHX28" s="1"/>
      <c r="AHY28" s="1"/>
      <c r="AHZ28" s="1"/>
      <c r="AIA28" s="1"/>
      <c r="AIB28" s="1"/>
      <c r="AIC28" s="1"/>
      <c r="AID28" s="1"/>
      <c r="AIE28" s="1"/>
      <c r="AIF28" s="1"/>
      <c r="AIG28" s="1"/>
      <c r="AIH28" s="1"/>
      <c r="AII28" s="1"/>
      <c r="AIJ28" s="1"/>
      <c r="AIK28" s="1"/>
      <c r="AIL28" s="1"/>
      <c r="AIM28" s="1"/>
      <c r="AIN28" s="1"/>
      <c r="AIO28" s="1"/>
      <c r="AIP28" s="1"/>
      <c r="AIQ28" s="1"/>
      <c r="AIR28" s="1"/>
      <c r="AIS28" s="1"/>
      <c r="AIT28" s="1"/>
      <c r="AIU28" s="1"/>
      <c r="AIV28" s="1"/>
      <c r="AIW28" s="1"/>
      <c r="AIX28" s="1"/>
      <c r="AIY28" s="1"/>
      <c r="AIZ28" s="1"/>
      <c r="AJA28" s="1"/>
      <c r="AJB28" s="1"/>
      <c r="AJC28" s="1"/>
      <c r="AJD28" s="1"/>
      <c r="AJE28" s="1"/>
      <c r="AJF28" s="1"/>
      <c r="AJG28" s="1"/>
      <c r="AJH28" s="1"/>
      <c r="AJI28" s="1"/>
      <c r="AJJ28" s="1"/>
      <c r="AJK28" s="1"/>
      <c r="AJL28" s="1"/>
      <c r="AJM28" s="1"/>
      <c r="AJN28" s="1"/>
      <c r="AJO28" s="1"/>
      <c r="AJP28" s="1"/>
      <c r="AJQ28" s="1"/>
      <c r="AJR28" s="1"/>
      <c r="AJS28" s="1"/>
      <c r="AJT28" s="1"/>
      <c r="AJU28" s="1"/>
      <c r="AJV28" s="1"/>
      <c r="AJW28" s="1"/>
      <c r="AJX28" s="1"/>
      <c r="AJY28" s="1"/>
      <c r="AJZ28" s="1"/>
      <c r="AKA28" s="1"/>
      <c r="AKB28" s="1"/>
      <c r="AKC28" s="1"/>
      <c r="AKD28" s="1"/>
      <c r="AKE28" s="1"/>
      <c r="AKF28" s="1"/>
      <c r="AKG28" s="1"/>
      <c r="AKH28" s="1"/>
      <c r="AKI28" s="1"/>
      <c r="AKJ28" s="1"/>
      <c r="AKK28" s="1"/>
      <c r="AKL28" s="1"/>
      <c r="AKM28" s="1"/>
      <c r="AKN28" s="1"/>
      <c r="AKO28" s="1"/>
      <c r="AKP28" s="1"/>
      <c r="AKQ28" s="1"/>
      <c r="AKR28" s="1"/>
      <c r="AKS28" s="1"/>
      <c r="AKT28" s="1"/>
      <c r="AKU28" s="1"/>
      <c r="AKV28" s="1"/>
      <c r="AKW28" s="1"/>
      <c r="AKX28" s="1"/>
      <c r="AKY28" s="1"/>
      <c r="AKZ28" s="1"/>
      <c r="ALA28" s="1"/>
      <c r="ALB28" s="1"/>
      <c r="ALC28" s="1"/>
      <c r="ALD28" s="1"/>
      <c r="ALE28" s="1"/>
      <c r="ALF28" s="1"/>
      <c r="ALG28" s="1"/>
      <c r="ALH28" s="1"/>
      <c r="ALI28" s="1"/>
      <c r="ALJ28" s="1"/>
      <c r="ALK28" s="1"/>
      <c r="ALL28" s="1"/>
      <c r="ALM28" s="1"/>
      <c r="ALN28" s="1"/>
      <c r="ALO28" s="1"/>
      <c r="ALP28" s="1"/>
      <c r="ALQ28" s="1"/>
      <c r="ALR28" s="1"/>
      <c r="ALS28" s="1"/>
      <c r="ALT28" s="1"/>
      <c r="ALU28" s="1"/>
      <c r="ALV28" s="1"/>
      <c r="ALW28" s="1"/>
      <c r="ALX28" s="1"/>
      <c r="ALY28" s="1"/>
      <c r="ALZ28" s="1"/>
      <c r="AMA28" s="1"/>
      <c r="AMB28" s="1"/>
      <c r="AMC28" s="1"/>
      <c r="AMD28" s="1"/>
      <c r="AME28" s="1"/>
      <c r="AMF28" s="1"/>
      <c r="AMG28" s="1"/>
      <c r="AMH28" s="1"/>
      <c r="AMI28" s="1"/>
      <c r="AMJ28" s="1"/>
      <c r="AMK28" s="1"/>
      <c r="AML28" s="1"/>
      <c r="AMM28" s="1"/>
      <c r="AMN28" s="1"/>
      <c r="AMO28" s="1"/>
      <c r="AMP28" s="1"/>
      <c r="AMQ28" s="1"/>
      <c r="AMR28" s="1"/>
      <c r="AMS28" s="1"/>
      <c r="AMT28" s="1"/>
      <c r="AMU28" s="1"/>
      <c r="AMV28" s="1"/>
      <c r="AMW28" s="1"/>
      <c r="AMX28" s="1"/>
      <c r="AMY28" s="1"/>
      <c r="AMZ28" s="1"/>
      <c r="ANA28" s="1"/>
      <c r="ANB28" s="1"/>
      <c r="ANC28" s="1"/>
      <c r="AND28" s="1"/>
      <c r="ANE28" s="1"/>
      <c r="ANF28" s="1"/>
      <c r="ANG28" s="1"/>
      <c r="ANH28" s="1"/>
      <c r="ANI28" s="1"/>
      <c r="ANJ28" s="1"/>
      <c r="ANK28" s="1"/>
      <c r="ANL28" s="1"/>
      <c r="ANM28" s="1"/>
      <c r="ANN28" s="1"/>
      <c r="ANO28" s="1"/>
      <c r="ANP28" s="1"/>
      <c r="ANQ28" s="1"/>
      <c r="ANR28" s="1"/>
      <c r="ANS28" s="1"/>
      <c r="ANT28" s="1"/>
      <c r="ANU28" s="1"/>
      <c r="ANV28" s="1"/>
      <c r="ANW28" s="1"/>
      <c r="ANX28" s="1"/>
      <c r="ANY28" s="1"/>
      <c r="ANZ28" s="1"/>
      <c r="AOA28" s="1"/>
      <c r="AOB28" s="1"/>
      <c r="AOC28" s="1"/>
      <c r="AOD28" s="1"/>
      <c r="AOE28" s="1"/>
      <c r="AOF28" s="1"/>
      <c r="AOG28" s="1"/>
      <c r="AOH28" s="1"/>
      <c r="AOI28" s="1"/>
      <c r="AOJ28" s="1"/>
      <c r="AOK28" s="1"/>
      <c r="AOL28" s="1"/>
      <c r="AOM28" s="1"/>
      <c r="AON28" s="1"/>
      <c r="AOO28" s="1"/>
      <c r="AOP28" s="1"/>
      <c r="AOQ28" s="1"/>
      <c r="AOR28" s="1"/>
      <c r="AOS28" s="1"/>
      <c r="AOT28" s="1"/>
      <c r="AOU28" s="1"/>
      <c r="AOV28" s="1"/>
      <c r="AOW28" s="1"/>
      <c r="AOX28" s="1"/>
      <c r="AOY28" s="1"/>
      <c r="AOZ28" s="1"/>
      <c r="APA28" s="1"/>
      <c r="APB28" s="1"/>
      <c r="APC28" s="1"/>
      <c r="APD28" s="1"/>
      <c r="APE28" s="1"/>
      <c r="APF28" s="1"/>
      <c r="APG28" s="1"/>
      <c r="APH28" s="1"/>
      <c r="API28" s="1"/>
      <c r="APJ28" s="1"/>
      <c r="APK28" s="1"/>
      <c r="APL28" s="1"/>
      <c r="APM28" s="1"/>
      <c r="APN28" s="1"/>
      <c r="APO28" s="1"/>
      <c r="APP28" s="1"/>
      <c r="APQ28" s="1"/>
      <c r="APR28" s="1"/>
      <c r="APS28" s="1"/>
      <c r="APT28" s="1"/>
      <c r="APU28" s="1"/>
      <c r="APV28" s="1"/>
      <c r="APW28" s="1"/>
      <c r="APX28" s="1"/>
      <c r="APY28" s="1"/>
      <c r="APZ28" s="1"/>
      <c r="AQA28" s="1"/>
      <c r="AQB28" s="1"/>
      <c r="AQC28" s="1"/>
      <c r="AQD28" s="1"/>
      <c r="AQE28" s="1"/>
      <c r="AQF28" s="1"/>
      <c r="AQG28" s="1"/>
      <c r="AQH28" s="1"/>
      <c r="AQI28" s="1"/>
      <c r="AQJ28" s="1"/>
      <c r="AQK28" s="1"/>
      <c r="AQL28" s="1"/>
      <c r="AQM28" s="1"/>
      <c r="AQN28" s="1"/>
      <c r="AQO28" s="1"/>
      <c r="AQP28" s="1"/>
      <c r="AQQ28" s="1"/>
      <c r="AQR28" s="1"/>
      <c r="AQS28" s="1"/>
      <c r="AQT28" s="1"/>
      <c r="AQU28" s="1"/>
      <c r="AQV28" s="1"/>
      <c r="AQW28" s="1"/>
      <c r="AQX28" s="1"/>
      <c r="AQY28" s="1"/>
      <c r="AQZ28" s="1"/>
      <c r="ARA28" s="1"/>
      <c r="ARB28" s="1"/>
      <c r="ARC28" s="1"/>
      <c r="ARD28" s="1"/>
      <c r="ARE28" s="1"/>
      <c r="ARF28" s="1"/>
      <c r="ARG28" s="1"/>
      <c r="ARH28" s="1"/>
      <c r="ARI28" s="1"/>
      <c r="ARJ28" s="1"/>
      <c r="ARK28" s="1"/>
      <c r="ARL28" s="1"/>
      <c r="ARM28" s="1"/>
      <c r="ARN28" s="1"/>
      <c r="ARO28" s="1"/>
      <c r="ARP28" s="1"/>
      <c r="ARQ28" s="1"/>
      <c r="ARR28" s="1"/>
      <c r="ARS28" s="1"/>
      <c r="ART28" s="1"/>
      <c r="ARU28" s="1"/>
      <c r="ARV28" s="1"/>
      <c r="ARW28" s="1"/>
      <c r="ARX28" s="1"/>
      <c r="ARY28" s="1"/>
      <c r="ARZ28" s="1"/>
      <c r="ASA28" s="1"/>
      <c r="ASB28" s="1"/>
      <c r="ASC28" s="1"/>
      <c r="ASD28" s="1"/>
      <c r="ASE28" s="1"/>
      <c r="ASF28" s="1"/>
      <c r="ASG28" s="1"/>
      <c r="ASH28" s="1"/>
      <c r="ASI28" s="1"/>
      <c r="ASJ28" s="1"/>
      <c r="ASK28" s="1"/>
      <c r="ASL28" s="1"/>
      <c r="ASM28" s="1"/>
      <c r="ASN28" s="1"/>
      <c r="ASO28" s="1"/>
      <c r="ASP28" s="1"/>
      <c r="ASQ28" s="1"/>
      <c r="ASR28" s="1"/>
      <c r="ASS28" s="1"/>
      <c r="AST28" s="1"/>
      <c r="ASU28" s="1"/>
      <c r="ASV28" s="1"/>
      <c r="ASW28" s="1"/>
      <c r="ASX28" s="1"/>
      <c r="ASY28" s="1"/>
      <c r="ASZ28" s="1"/>
      <c r="ATA28" s="1"/>
      <c r="ATB28" s="1"/>
      <c r="ATC28" s="1"/>
      <c r="ATD28" s="1"/>
      <c r="ATE28" s="1"/>
      <c r="ATF28" s="1"/>
      <c r="ATG28" s="1"/>
      <c r="ATH28" s="1"/>
      <c r="ATI28" s="1"/>
      <c r="ATJ28" s="1"/>
      <c r="ATK28" s="1"/>
      <c r="ATL28" s="1"/>
      <c r="ATM28" s="1"/>
      <c r="ATN28" s="1"/>
      <c r="ATO28" s="1"/>
      <c r="ATP28" s="1"/>
      <c r="ATQ28" s="1"/>
      <c r="ATR28" s="1"/>
      <c r="ATS28" s="1"/>
      <c r="ATT28" s="1"/>
      <c r="ATU28" s="1"/>
      <c r="ATV28" s="1"/>
      <c r="ATW28" s="1"/>
      <c r="ATX28" s="1"/>
      <c r="ATY28" s="1"/>
      <c r="ATZ28" s="1"/>
      <c r="AUA28" s="1"/>
      <c r="AUB28" s="1"/>
      <c r="AUC28" s="1"/>
      <c r="AUD28" s="1"/>
      <c r="AUE28" s="1"/>
      <c r="AUF28" s="1"/>
      <c r="AUG28" s="1"/>
      <c r="AUH28" s="1"/>
      <c r="AUI28" s="1"/>
      <c r="AUJ28" s="1"/>
      <c r="AUK28" s="1"/>
      <c r="AUL28" s="1"/>
      <c r="AUM28" s="1"/>
      <c r="AUN28" s="1"/>
      <c r="AUO28" s="1"/>
      <c r="AUP28" s="1"/>
      <c r="AUQ28" s="1"/>
      <c r="AUR28" s="1"/>
      <c r="AUS28" s="1"/>
      <c r="AUT28" s="1"/>
      <c r="AUU28" s="1"/>
      <c r="AUV28" s="1"/>
      <c r="AUW28" s="1"/>
      <c r="AUX28" s="1"/>
      <c r="AUY28" s="1"/>
      <c r="AUZ28" s="1"/>
      <c r="AVA28" s="1"/>
      <c r="AVB28" s="1"/>
      <c r="AVC28" s="1"/>
      <c r="AVD28" s="1"/>
      <c r="AVE28" s="1"/>
      <c r="AVF28" s="1"/>
      <c r="AVG28" s="1"/>
      <c r="AVH28" s="1"/>
      <c r="AVI28" s="1"/>
      <c r="AVJ28" s="1"/>
      <c r="AVK28" s="1"/>
      <c r="AVL28" s="1"/>
      <c r="AVM28" s="1"/>
      <c r="AVN28" s="1"/>
      <c r="AVO28" s="1"/>
      <c r="AVP28" s="1"/>
      <c r="AVQ28" s="1"/>
      <c r="AVR28" s="1"/>
      <c r="AVS28" s="1"/>
      <c r="AVT28" s="1"/>
      <c r="AVU28" s="1"/>
      <c r="AVV28" s="1"/>
      <c r="AVW28" s="1"/>
      <c r="AVX28" s="1"/>
      <c r="AVY28" s="1"/>
      <c r="AVZ28" s="1"/>
      <c r="AWA28" s="1"/>
      <c r="AWB28" s="1"/>
      <c r="AWC28" s="1"/>
      <c r="AWD28" s="1"/>
      <c r="AWE28" s="1"/>
      <c r="AWF28" s="1"/>
      <c r="AWG28" s="1"/>
      <c r="AWH28" s="1"/>
      <c r="AWI28" s="1"/>
      <c r="AWJ28" s="1"/>
      <c r="AWK28" s="1"/>
      <c r="AWL28" s="1"/>
      <c r="AWM28" s="1"/>
      <c r="AWN28" s="1"/>
      <c r="AWO28" s="1"/>
      <c r="AWP28" s="1"/>
      <c r="AWQ28" s="1"/>
      <c r="AWR28" s="1"/>
      <c r="AWS28" s="1"/>
      <c r="AWT28" s="1"/>
      <c r="AWU28" s="1"/>
      <c r="AWV28" s="1"/>
      <c r="AWW28" s="1"/>
      <c r="AWX28" s="1"/>
      <c r="AWY28" s="1"/>
      <c r="AWZ28" s="1"/>
      <c r="AXA28" s="1"/>
      <c r="AXB28" s="1"/>
      <c r="AXC28" s="1"/>
      <c r="AXD28" s="1"/>
      <c r="AXE28" s="1"/>
      <c r="AXF28" s="1"/>
      <c r="AXG28" s="1"/>
      <c r="AXH28" s="1"/>
      <c r="AXI28" s="1"/>
      <c r="AXJ28" s="1"/>
      <c r="AXK28" s="1"/>
      <c r="AXL28" s="1"/>
      <c r="AXM28" s="1"/>
      <c r="AXN28" s="1"/>
      <c r="AXO28" s="1"/>
      <c r="AXP28" s="1"/>
      <c r="AXQ28" s="1"/>
      <c r="AXR28" s="1"/>
      <c r="AXS28" s="1"/>
      <c r="AXT28" s="1"/>
      <c r="AXU28" s="1"/>
      <c r="AXV28" s="1"/>
      <c r="AXW28" s="1"/>
      <c r="AXX28" s="1"/>
      <c r="AXY28" s="1"/>
      <c r="AXZ28" s="1"/>
      <c r="AYA28" s="1"/>
      <c r="AYB28" s="1"/>
      <c r="AYC28" s="1"/>
      <c r="AYD28" s="1"/>
      <c r="AYE28" s="1"/>
      <c r="AYF28" s="1"/>
      <c r="AYG28" s="1"/>
      <c r="AYH28" s="1"/>
      <c r="AYI28" s="1"/>
      <c r="AYJ28" s="1"/>
      <c r="AYK28" s="1"/>
      <c r="AYL28" s="1"/>
      <c r="AYM28" s="1"/>
      <c r="AYN28" s="1"/>
      <c r="AYO28" s="1"/>
      <c r="AYP28" s="1"/>
      <c r="AYQ28" s="1"/>
      <c r="AYR28" s="1"/>
      <c r="AYS28" s="1"/>
      <c r="AYT28" s="1"/>
      <c r="AYU28" s="1"/>
      <c r="AYV28" s="1"/>
      <c r="AYW28" s="1"/>
      <c r="AYX28" s="1"/>
      <c r="AYY28" s="1"/>
      <c r="AYZ28" s="1"/>
      <c r="AZA28" s="1"/>
      <c r="AZB28" s="1"/>
      <c r="AZC28" s="1"/>
      <c r="AZD28" s="1"/>
      <c r="AZE28" s="1"/>
      <c r="AZF28" s="1"/>
      <c r="AZG28" s="1"/>
      <c r="AZH28" s="1"/>
      <c r="AZI28" s="1"/>
      <c r="AZJ28" s="1"/>
      <c r="AZK28" s="1"/>
      <c r="AZL28" s="1"/>
      <c r="AZM28" s="1"/>
      <c r="AZN28" s="1"/>
      <c r="AZO28" s="1"/>
      <c r="AZP28" s="1"/>
      <c r="AZQ28" s="1"/>
      <c r="AZR28" s="1"/>
      <c r="AZS28" s="1"/>
      <c r="AZT28" s="1"/>
      <c r="AZU28" s="1"/>
      <c r="AZV28" s="1"/>
      <c r="AZW28" s="1"/>
      <c r="AZX28" s="1"/>
      <c r="AZY28" s="1"/>
      <c r="AZZ28" s="1"/>
      <c r="BAA28" s="1"/>
      <c r="BAB28" s="1"/>
      <c r="BAC28" s="1"/>
      <c r="BAD28" s="1"/>
      <c r="BAE28" s="1"/>
      <c r="BAF28" s="1"/>
      <c r="BAG28" s="1"/>
      <c r="BAH28" s="1"/>
      <c r="BAI28" s="1"/>
      <c r="BAJ28" s="1"/>
      <c r="BAK28" s="1"/>
      <c r="BAL28" s="1"/>
      <c r="BAM28" s="1"/>
      <c r="BAN28" s="1"/>
      <c r="BAO28" s="1"/>
      <c r="BAP28" s="1"/>
      <c r="BAQ28" s="1"/>
      <c r="BAR28" s="1"/>
      <c r="BAS28" s="1"/>
      <c r="BAT28" s="1"/>
      <c r="BAU28" s="1"/>
      <c r="BAV28" s="1"/>
      <c r="BAW28" s="1"/>
      <c r="BAX28" s="1"/>
      <c r="BAY28" s="1"/>
      <c r="BAZ28" s="1"/>
      <c r="BBA28" s="1"/>
      <c r="BBB28" s="1"/>
      <c r="BBC28" s="1"/>
      <c r="BBD28" s="1"/>
      <c r="BBE28" s="1"/>
      <c r="BBF28" s="1"/>
      <c r="BBG28" s="1"/>
      <c r="BBH28" s="1"/>
      <c r="BBI28" s="1"/>
      <c r="BBJ28" s="1"/>
      <c r="BBK28" s="1"/>
      <c r="BBL28" s="1"/>
      <c r="BBM28" s="1"/>
      <c r="BBN28" s="1"/>
      <c r="BBO28" s="1"/>
      <c r="BBP28" s="1"/>
      <c r="BBQ28" s="1"/>
      <c r="BBR28" s="1"/>
      <c r="BBS28" s="1"/>
      <c r="BBT28" s="1"/>
      <c r="BBU28" s="1"/>
      <c r="BBV28" s="1"/>
      <c r="BBW28" s="1"/>
      <c r="BBX28" s="1"/>
      <c r="BBY28" s="1"/>
      <c r="BBZ28" s="1"/>
      <c r="BCA28" s="1"/>
      <c r="BCB28" s="1"/>
      <c r="BCC28" s="1"/>
      <c r="BCD28" s="1"/>
      <c r="BCE28" s="1"/>
      <c r="BCF28" s="1"/>
      <c r="BCG28" s="1"/>
      <c r="BCH28" s="1"/>
      <c r="BCI28" s="1"/>
      <c r="BCJ28" s="1"/>
      <c r="BCK28" s="1"/>
      <c r="BCL28" s="1"/>
      <c r="BCM28" s="1"/>
      <c r="BCN28" s="1"/>
      <c r="BCO28" s="1"/>
      <c r="BCP28" s="1"/>
      <c r="BCQ28" s="1"/>
      <c r="BCR28" s="1"/>
      <c r="BCS28" s="1"/>
      <c r="BCT28" s="1"/>
      <c r="BCU28" s="1"/>
      <c r="BCV28" s="1"/>
      <c r="BCW28" s="1"/>
      <c r="BCX28" s="1"/>
      <c r="BCY28" s="1"/>
      <c r="BCZ28" s="1"/>
      <c r="BDA28" s="1"/>
      <c r="BDB28" s="1"/>
      <c r="BDC28" s="1"/>
      <c r="BDD28" s="1"/>
      <c r="BDE28" s="1"/>
      <c r="BDF28" s="1"/>
      <c r="BDG28" s="1"/>
      <c r="BDH28" s="1"/>
      <c r="BDI28" s="1"/>
      <c r="BDJ28" s="1"/>
      <c r="BDK28" s="1"/>
      <c r="BDL28" s="1"/>
      <c r="BDM28" s="1"/>
      <c r="BDN28" s="1"/>
      <c r="BDO28" s="1"/>
      <c r="BDP28" s="1"/>
      <c r="BDQ28" s="1"/>
      <c r="BDR28" s="1"/>
      <c r="BDS28" s="1"/>
      <c r="BDT28" s="1"/>
      <c r="BDU28" s="1"/>
      <c r="BDV28" s="1"/>
      <c r="BDW28" s="1"/>
      <c r="BDX28" s="1"/>
      <c r="BDY28" s="1"/>
      <c r="BDZ28" s="1"/>
      <c r="BEA28" s="1"/>
      <c r="BEB28" s="1"/>
      <c r="BEC28" s="1"/>
      <c r="BED28" s="1"/>
      <c r="BEE28" s="1"/>
      <c r="BEF28" s="1"/>
      <c r="BEG28" s="1"/>
      <c r="BEH28" s="1"/>
      <c r="BEI28" s="1"/>
      <c r="BEJ28" s="1"/>
      <c r="BEK28" s="1"/>
      <c r="BEL28" s="1"/>
      <c r="BEM28" s="1"/>
      <c r="BEN28" s="1"/>
      <c r="BEO28" s="1"/>
      <c r="BEP28" s="1"/>
      <c r="BEQ28" s="1"/>
      <c r="BER28" s="1"/>
      <c r="BES28" s="1"/>
      <c r="BET28" s="1"/>
      <c r="BEU28" s="1"/>
      <c r="BEV28" s="1"/>
      <c r="BEW28" s="1"/>
      <c r="BEX28" s="1"/>
      <c r="BEY28" s="1"/>
      <c r="BEZ28" s="1"/>
      <c r="BFA28" s="1"/>
      <c r="BFB28" s="1"/>
      <c r="BFC28" s="1"/>
      <c r="BFD28" s="1"/>
      <c r="BFE28" s="1"/>
      <c r="BFF28" s="1"/>
      <c r="BFG28" s="1"/>
      <c r="BFH28" s="1"/>
      <c r="BFI28" s="1"/>
      <c r="BFJ28" s="1"/>
      <c r="BFK28" s="1"/>
      <c r="BFL28" s="1"/>
      <c r="BFM28" s="1"/>
      <c r="BFN28" s="1"/>
      <c r="BFO28" s="1"/>
      <c r="BFP28" s="1"/>
      <c r="BFQ28" s="1"/>
      <c r="BFR28" s="1"/>
      <c r="BFS28" s="1"/>
      <c r="BFT28" s="1"/>
      <c r="BFU28" s="1"/>
      <c r="BFV28" s="1"/>
      <c r="BFW28" s="1"/>
      <c r="BFX28" s="1"/>
      <c r="BFY28" s="1"/>
      <c r="BFZ28" s="1"/>
      <c r="BGA28" s="1"/>
      <c r="BGB28" s="1"/>
      <c r="BGC28" s="1"/>
      <c r="BGD28" s="1"/>
      <c r="BGE28" s="1"/>
      <c r="BGF28" s="1"/>
      <c r="BGG28" s="1"/>
      <c r="BGH28" s="1"/>
      <c r="BGI28" s="1"/>
      <c r="BGJ28" s="1"/>
      <c r="BGK28" s="1"/>
      <c r="BGL28" s="1"/>
      <c r="BGM28" s="1"/>
      <c r="BGN28" s="1"/>
      <c r="BGO28" s="1"/>
      <c r="BGP28" s="1"/>
      <c r="BGQ28" s="1"/>
      <c r="BGR28" s="1"/>
      <c r="BGS28" s="1"/>
      <c r="BGT28" s="1"/>
      <c r="BGU28" s="1"/>
      <c r="BGV28" s="1"/>
      <c r="BGW28" s="1"/>
      <c r="BGX28" s="1"/>
      <c r="BGY28" s="1"/>
      <c r="BGZ28" s="1"/>
      <c r="BHA28" s="1"/>
      <c r="BHB28" s="1"/>
      <c r="BHC28" s="1"/>
      <c r="BHD28" s="1"/>
      <c r="BHE28" s="1"/>
      <c r="BHF28" s="1"/>
      <c r="BHG28" s="1"/>
      <c r="BHH28" s="1"/>
      <c r="BHI28" s="1"/>
      <c r="BHJ28" s="1"/>
      <c r="BHK28" s="1"/>
      <c r="BHL28" s="1"/>
      <c r="BHM28" s="1"/>
      <c r="BHN28" s="1"/>
      <c r="BHO28" s="1"/>
      <c r="BHP28" s="1"/>
      <c r="BHQ28" s="1"/>
      <c r="BHR28" s="1"/>
      <c r="BHS28" s="1"/>
      <c r="BHT28" s="1"/>
      <c r="BHU28" s="1"/>
      <c r="BHV28" s="1"/>
      <c r="BHW28" s="1"/>
      <c r="BHX28" s="1"/>
      <c r="BHY28" s="1"/>
      <c r="BHZ28" s="1"/>
      <c r="BIA28" s="1"/>
      <c r="BIB28" s="1"/>
      <c r="BIC28" s="1"/>
      <c r="BID28" s="1"/>
      <c r="BIE28" s="1"/>
      <c r="BIF28" s="1"/>
      <c r="BIG28" s="1"/>
      <c r="BIH28" s="1"/>
      <c r="BII28" s="1"/>
      <c r="BIJ28" s="1"/>
      <c r="BIK28" s="1"/>
      <c r="BIL28" s="1"/>
      <c r="BIM28" s="1"/>
      <c r="BIN28" s="1"/>
      <c r="BIO28" s="1"/>
      <c r="BIP28" s="1"/>
      <c r="BIQ28" s="1"/>
      <c r="BIR28" s="1"/>
      <c r="BIS28" s="1"/>
      <c r="BIT28" s="1"/>
      <c r="BIU28" s="1"/>
      <c r="BIV28" s="1"/>
      <c r="BIW28" s="1"/>
      <c r="BIX28" s="1"/>
      <c r="BIY28" s="1"/>
      <c r="BIZ28" s="1"/>
      <c r="BJA28" s="1"/>
      <c r="BJB28" s="1"/>
      <c r="BJC28" s="1"/>
      <c r="BJD28" s="1"/>
      <c r="BJE28" s="1"/>
      <c r="BJF28" s="1"/>
      <c r="BJG28" s="1"/>
      <c r="BJH28" s="1"/>
      <c r="BJI28" s="1"/>
      <c r="BJJ28" s="1"/>
      <c r="BJK28" s="1"/>
      <c r="BJL28" s="1"/>
      <c r="BJM28" s="1"/>
      <c r="BJN28" s="1"/>
      <c r="BJO28" s="1"/>
      <c r="BJP28" s="1"/>
      <c r="BJQ28" s="1"/>
      <c r="BJR28" s="1"/>
      <c r="BJS28" s="1"/>
      <c r="BJT28" s="1"/>
      <c r="BJU28" s="1"/>
      <c r="BJV28" s="1"/>
      <c r="BJW28" s="1"/>
      <c r="BJX28" s="1"/>
      <c r="BJY28" s="1"/>
      <c r="BJZ28" s="1"/>
      <c r="BKA28" s="1"/>
      <c r="BKB28" s="1"/>
      <c r="BKC28" s="1"/>
      <c r="BKD28" s="1"/>
      <c r="BKE28" s="1"/>
      <c r="BKF28" s="1"/>
      <c r="BKG28" s="1"/>
      <c r="BKH28" s="1"/>
      <c r="BKI28" s="1"/>
      <c r="BKJ28" s="1"/>
      <c r="BKK28" s="1"/>
      <c r="BKL28" s="1"/>
      <c r="BKM28" s="1"/>
      <c r="BKN28" s="1"/>
      <c r="BKO28" s="1"/>
      <c r="BKP28" s="1"/>
      <c r="BKQ28" s="1"/>
      <c r="BKR28" s="1"/>
      <c r="BKS28" s="1"/>
      <c r="BKT28" s="1"/>
      <c r="BKU28" s="1"/>
      <c r="BKV28" s="1"/>
      <c r="BKW28" s="1"/>
      <c r="BKX28" s="1"/>
      <c r="BKY28" s="1"/>
      <c r="BKZ28" s="1"/>
      <c r="BLA28" s="1"/>
      <c r="BLB28" s="1"/>
      <c r="BLC28" s="1"/>
      <c r="BLD28" s="1"/>
      <c r="BLE28" s="1"/>
      <c r="BLF28" s="1"/>
      <c r="BLG28" s="1"/>
      <c r="BLH28" s="1"/>
      <c r="BLI28" s="1"/>
      <c r="BLJ28" s="1"/>
      <c r="BLK28" s="1"/>
      <c r="BLL28" s="1"/>
      <c r="BLM28" s="1"/>
      <c r="BLN28" s="1"/>
      <c r="BLO28" s="1"/>
      <c r="BLP28" s="1"/>
      <c r="BLQ28" s="1"/>
      <c r="BLR28" s="1"/>
      <c r="BLS28" s="1"/>
      <c r="BLT28" s="1"/>
      <c r="BLU28" s="1"/>
      <c r="BLV28" s="1"/>
      <c r="BLW28" s="1"/>
      <c r="BLX28" s="1"/>
      <c r="BLY28" s="1"/>
      <c r="BLZ28" s="1"/>
      <c r="BMA28" s="1"/>
      <c r="BMB28" s="1"/>
      <c r="BMC28" s="1"/>
      <c r="BMD28" s="1"/>
      <c r="BME28" s="1"/>
      <c r="BMF28" s="1"/>
      <c r="BMG28" s="1"/>
      <c r="BMH28" s="1"/>
      <c r="BMI28" s="1"/>
      <c r="BMJ28" s="1"/>
      <c r="BMK28" s="1"/>
      <c r="BML28" s="1"/>
      <c r="BMM28" s="1"/>
      <c r="BMN28" s="1"/>
      <c r="BMO28" s="1"/>
      <c r="BMP28" s="1"/>
      <c r="BMQ28" s="1"/>
      <c r="BMR28" s="1"/>
      <c r="BMS28" s="1"/>
      <c r="BMT28" s="1"/>
      <c r="BMU28" s="1"/>
      <c r="BMV28" s="1"/>
      <c r="BMW28" s="1"/>
      <c r="BMX28" s="1"/>
      <c r="BMY28" s="1"/>
      <c r="BMZ28" s="1"/>
      <c r="BNA28" s="1"/>
      <c r="BNB28" s="1"/>
      <c r="BNC28" s="1"/>
      <c r="BND28" s="1"/>
      <c r="BNE28" s="1"/>
      <c r="BNF28" s="1"/>
      <c r="BNG28" s="1"/>
      <c r="BNH28" s="1"/>
      <c r="BNI28" s="1"/>
      <c r="BNJ28" s="1"/>
      <c r="BNK28" s="1"/>
      <c r="BNL28" s="1"/>
      <c r="BNM28" s="1"/>
      <c r="BNN28" s="1"/>
      <c r="BNO28" s="1"/>
      <c r="BNP28" s="1"/>
      <c r="BNQ28" s="1"/>
      <c r="BNR28" s="1"/>
      <c r="BNS28" s="1"/>
      <c r="BNT28" s="1"/>
      <c r="BNU28" s="1"/>
      <c r="BNV28" s="1"/>
      <c r="BNW28" s="1"/>
      <c r="BNX28" s="1"/>
      <c r="BNY28" s="1"/>
      <c r="BNZ28" s="1"/>
      <c r="BOA28" s="1"/>
      <c r="BOB28" s="1"/>
      <c r="BOC28" s="1"/>
      <c r="BOD28" s="1"/>
      <c r="BOE28" s="1"/>
      <c r="BOF28" s="1"/>
      <c r="BOG28" s="1"/>
      <c r="BOH28" s="1"/>
      <c r="BOI28" s="1"/>
      <c r="BOJ28" s="1"/>
      <c r="BOK28" s="1"/>
      <c r="BOL28" s="1"/>
      <c r="BOM28" s="1"/>
      <c r="BON28" s="1"/>
      <c r="BOO28" s="1"/>
      <c r="BOP28" s="1"/>
      <c r="BOQ28" s="1"/>
      <c r="BOR28" s="1"/>
      <c r="BOS28" s="1"/>
      <c r="BOT28" s="1"/>
      <c r="BOU28" s="1"/>
      <c r="BOV28" s="1"/>
      <c r="BOW28" s="1"/>
      <c r="BOX28" s="1"/>
      <c r="BOY28" s="1"/>
      <c r="BOZ28" s="1"/>
      <c r="BPA28" s="1"/>
      <c r="BPB28" s="1"/>
      <c r="BPC28" s="1"/>
      <c r="BPD28" s="1"/>
      <c r="BPE28" s="1"/>
      <c r="BPF28" s="1"/>
      <c r="BPG28" s="1"/>
      <c r="BPH28" s="1"/>
      <c r="BPI28" s="1"/>
      <c r="BPJ28" s="1"/>
      <c r="BPK28" s="1"/>
      <c r="BPL28" s="1"/>
      <c r="BPM28" s="1"/>
      <c r="BPN28" s="1"/>
      <c r="BPO28" s="1"/>
      <c r="BPP28" s="1"/>
      <c r="BPQ28" s="1"/>
      <c r="BPR28" s="1"/>
      <c r="BPS28" s="1"/>
      <c r="BPT28" s="1"/>
      <c r="BPU28" s="1"/>
      <c r="BPV28" s="1"/>
      <c r="BPW28" s="1"/>
      <c r="BPX28" s="1"/>
      <c r="BPY28" s="1"/>
      <c r="BPZ28" s="1"/>
      <c r="BQA28" s="1"/>
      <c r="BQB28" s="1"/>
      <c r="BQC28" s="1"/>
      <c r="BQD28" s="1"/>
      <c r="BQE28" s="1"/>
      <c r="BQF28" s="1"/>
      <c r="BQG28" s="1"/>
      <c r="BQH28" s="1"/>
      <c r="BQI28" s="1"/>
      <c r="BQJ28" s="1"/>
      <c r="BQK28" s="1"/>
      <c r="BQL28" s="1"/>
      <c r="BQM28" s="1"/>
      <c r="BQN28" s="1"/>
      <c r="BQO28" s="1"/>
      <c r="BQP28" s="1"/>
      <c r="BQQ28" s="1"/>
      <c r="BQR28" s="1"/>
      <c r="BQS28" s="1"/>
      <c r="BQT28" s="1"/>
      <c r="BQU28" s="1"/>
      <c r="BQV28" s="1"/>
      <c r="BQW28" s="1"/>
      <c r="BQX28" s="1"/>
      <c r="BQY28" s="1"/>
      <c r="BQZ28" s="1"/>
      <c r="BRA28" s="1"/>
      <c r="BRB28" s="1"/>
      <c r="BRC28" s="1"/>
      <c r="BRD28" s="1"/>
      <c r="BRE28" s="1"/>
      <c r="BRF28" s="1"/>
      <c r="BRG28" s="1"/>
      <c r="BRH28" s="1"/>
      <c r="BRI28" s="1"/>
      <c r="BRJ28" s="1"/>
      <c r="BRK28" s="1"/>
      <c r="BRL28" s="1"/>
      <c r="BRM28" s="1"/>
      <c r="BRN28" s="1"/>
      <c r="BRO28" s="1"/>
      <c r="BRP28" s="1"/>
      <c r="BRQ28" s="1"/>
      <c r="BRR28" s="1"/>
      <c r="BRS28" s="1"/>
      <c r="BRT28" s="1"/>
      <c r="BRU28" s="1"/>
      <c r="BRV28" s="1"/>
      <c r="BRW28" s="1"/>
      <c r="BRX28" s="1"/>
      <c r="BRY28" s="1"/>
      <c r="BRZ28" s="1"/>
      <c r="BSA28" s="1"/>
      <c r="BSB28" s="1"/>
      <c r="BSC28" s="1"/>
      <c r="BSD28" s="1"/>
      <c r="BSE28" s="1"/>
      <c r="BSF28" s="1"/>
      <c r="BSG28" s="1"/>
      <c r="BSH28" s="1"/>
      <c r="BSI28" s="1"/>
      <c r="BSJ28" s="1"/>
      <c r="BSK28" s="1"/>
      <c r="BSL28" s="1"/>
      <c r="BSM28" s="1"/>
      <c r="BSN28" s="1"/>
      <c r="BSO28" s="1"/>
      <c r="BSP28" s="1"/>
      <c r="BSQ28" s="1"/>
      <c r="BSR28" s="1"/>
      <c r="BSS28" s="1"/>
      <c r="BST28" s="1"/>
      <c r="BSU28" s="1"/>
      <c r="BSV28" s="1"/>
      <c r="BSW28" s="1"/>
      <c r="BSX28" s="1"/>
      <c r="BSY28" s="1"/>
      <c r="BSZ28" s="1"/>
      <c r="BTA28" s="1"/>
      <c r="BTB28" s="1"/>
      <c r="BTC28" s="1"/>
      <c r="BTD28" s="1"/>
      <c r="BTE28" s="1"/>
      <c r="BTF28" s="1"/>
      <c r="BTG28" s="1"/>
      <c r="BTH28" s="1"/>
      <c r="BTI28" s="1"/>
      <c r="BTJ28" s="1"/>
      <c r="BTK28" s="1"/>
      <c r="BTL28" s="1"/>
      <c r="BTM28" s="1"/>
      <c r="BTN28" s="1"/>
      <c r="BTO28" s="1"/>
      <c r="BTP28" s="1"/>
      <c r="BTQ28" s="1"/>
      <c r="BTR28" s="1"/>
      <c r="BTS28" s="1"/>
      <c r="BTT28" s="1"/>
      <c r="BTU28" s="1"/>
      <c r="BTV28" s="1"/>
      <c r="BTW28" s="1"/>
      <c r="BTX28" s="1"/>
      <c r="BTY28" s="1"/>
      <c r="BTZ28" s="1"/>
      <c r="BUA28" s="1"/>
      <c r="BUB28" s="1"/>
      <c r="BUC28" s="1"/>
      <c r="BUD28" s="1"/>
      <c r="BUE28" s="1"/>
      <c r="BUF28" s="1"/>
      <c r="BUG28" s="1"/>
      <c r="BUH28" s="1"/>
      <c r="BUI28" s="1"/>
      <c r="BUJ28" s="1"/>
      <c r="BUK28" s="1"/>
      <c r="BUL28" s="1"/>
      <c r="BUM28" s="1"/>
      <c r="BUN28" s="1"/>
      <c r="BUO28" s="1"/>
      <c r="BUP28" s="1"/>
      <c r="BUQ28" s="1"/>
      <c r="BUR28" s="1"/>
      <c r="BUS28" s="1"/>
      <c r="BUT28" s="1"/>
      <c r="BUU28" s="1"/>
      <c r="BUV28" s="1"/>
      <c r="BUW28" s="1"/>
      <c r="BUX28" s="1"/>
      <c r="BUY28" s="1"/>
      <c r="BUZ28" s="1"/>
      <c r="BVA28" s="1"/>
      <c r="BVB28" s="1"/>
      <c r="BVC28" s="1"/>
      <c r="BVD28" s="1"/>
      <c r="BVE28" s="1"/>
      <c r="BVF28" s="1"/>
      <c r="BVG28" s="1"/>
      <c r="BVH28" s="1"/>
      <c r="BVI28" s="1"/>
      <c r="BVJ28" s="1"/>
      <c r="BVK28" s="1"/>
      <c r="BVL28" s="1"/>
      <c r="BVM28" s="1"/>
      <c r="BVN28" s="1"/>
      <c r="BVO28" s="1"/>
      <c r="BVP28" s="1"/>
      <c r="BVQ28" s="1"/>
      <c r="BVR28" s="1"/>
      <c r="BVS28" s="1"/>
      <c r="BVT28" s="1"/>
      <c r="BVU28" s="1"/>
      <c r="BVV28" s="1"/>
      <c r="BVW28" s="1"/>
      <c r="BVX28" s="1"/>
      <c r="BVY28" s="1"/>
      <c r="BVZ28" s="1"/>
      <c r="BWA28" s="1"/>
      <c r="BWB28" s="1"/>
      <c r="BWC28" s="1"/>
      <c r="BWD28" s="1"/>
      <c r="BWE28" s="1"/>
      <c r="BWF28" s="1"/>
      <c r="BWG28" s="1"/>
      <c r="BWH28" s="1"/>
      <c r="BWI28" s="1"/>
      <c r="BWJ28" s="1"/>
      <c r="BWK28" s="1"/>
      <c r="BWL28" s="1"/>
      <c r="BWM28" s="1"/>
      <c r="BWN28" s="1"/>
      <c r="BWO28" s="1"/>
      <c r="BWP28" s="1"/>
      <c r="BWQ28" s="1"/>
      <c r="BWR28" s="1"/>
      <c r="BWS28" s="1"/>
      <c r="BWT28" s="1"/>
      <c r="BWU28" s="1"/>
      <c r="BWV28" s="1"/>
      <c r="BWW28" s="1"/>
      <c r="BWX28" s="1"/>
      <c r="BWY28" s="1"/>
      <c r="BWZ28" s="1"/>
      <c r="BXA28" s="1"/>
      <c r="BXB28" s="1"/>
      <c r="BXC28" s="1"/>
      <c r="BXD28" s="1"/>
      <c r="BXE28" s="1"/>
      <c r="BXF28" s="1"/>
      <c r="BXG28" s="1"/>
      <c r="BXH28" s="1"/>
      <c r="BXI28" s="1"/>
      <c r="BXJ28" s="1"/>
      <c r="BXK28" s="1"/>
      <c r="BXL28" s="1"/>
      <c r="BXM28" s="1"/>
      <c r="BXN28" s="1"/>
      <c r="BXO28" s="1"/>
      <c r="BXP28" s="1"/>
      <c r="BXQ28" s="1"/>
      <c r="BXR28" s="1"/>
      <c r="BXS28" s="1"/>
      <c r="BXT28" s="1"/>
      <c r="BXU28" s="1"/>
      <c r="BXV28" s="1"/>
      <c r="BXW28" s="1"/>
      <c r="BXX28" s="1"/>
      <c r="BXY28" s="1"/>
      <c r="BXZ28" s="1"/>
      <c r="BYA28" s="1"/>
      <c r="BYB28" s="1"/>
      <c r="BYC28" s="1"/>
      <c r="BYD28" s="1"/>
      <c r="BYE28" s="1"/>
      <c r="BYF28" s="1"/>
      <c r="BYG28" s="1"/>
      <c r="BYH28" s="1"/>
      <c r="BYI28" s="1"/>
      <c r="BYJ28" s="1"/>
      <c r="BYK28" s="1"/>
      <c r="BYL28" s="1"/>
      <c r="BYM28" s="1"/>
      <c r="BYN28" s="1"/>
      <c r="BYO28" s="1"/>
      <c r="BYP28" s="1"/>
      <c r="BYQ28" s="1"/>
      <c r="BYR28" s="1"/>
      <c r="BYS28" s="1"/>
      <c r="BYT28" s="1"/>
      <c r="BYU28" s="1"/>
      <c r="BYV28" s="1"/>
      <c r="BYW28" s="1"/>
      <c r="BYX28" s="1"/>
      <c r="BYY28" s="1"/>
      <c r="BYZ28" s="1"/>
      <c r="BZA28" s="1"/>
      <c r="BZB28" s="1"/>
      <c r="BZC28" s="1"/>
      <c r="BZD28" s="1"/>
      <c r="BZE28" s="1"/>
      <c r="BZF28" s="1"/>
      <c r="BZG28" s="1"/>
      <c r="BZH28" s="1"/>
      <c r="BZI28" s="1"/>
      <c r="BZJ28" s="1"/>
      <c r="BZK28" s="1"/>
      <c r="BZL28" s="1"/>
      <c r="BZM28" s="1"/>
      <c r="BZN28" s="1"/>
      <c r="BZO28" s="1"/>
      <c r="BZP28" s="1"/>
      <c r="BZQ28" s="1"/>
      <c r="BZR28" s="1"/>
      <c r="BZS28" s="1"/>
      <c r="BZT28" s="1"/>
      <c r="BZU28" s="1"/>
      <c r="BZV28" s="1"/>
      <c r="BZW28" s="1"/>
      <c r="BZX28" s="1"/>
      <c r="BZY28" s="1"/>
      <c r="BZZ28" s="1"/>
      <c r="CAA28" s="1"/>
      <c r="CAB28" s="1"/>
      <c r="CAC28" s="1"/>
      <c r="CAD28" s="1"/>
      <c r="CAE28" s="1"/>
      <c r="CAF28" s="1"/>
      <c r="CAG28" s="1"/>
      <c r="CAH28" s="1"/>
      <c r="CAI28" s="1"/>
      <c r="CAJ28" s="1"/>
      <c r="CAK28" s="1"/>
      <c r="CAL28" s="1"/>
      <c r="CAM28" s="1"/>
      <c r="CAN28" s="1"/>
      <c r="CAO28" s="1"/>
      <c r="CAP28" s="1"/>
      <c r="CAQ28" s="1"/>
      <c r="CAR28" s="1"/>
      <c r="CAS28" s="1"/>
      <c r="CAT28" s="1"/>
      <c r="CAU28" s="1"/>
      <c r="CAV28" s="1"/>
      <c r="CAW28" s="1"/>
      <c r="CAX28" s="1"/>
      <c r="CAY28" s="1"/>
      <c r="CAZ28" s="1"/>
      <c r="CBA28" s="1"/>
      <c r="CBB28" s="1"/>
      <c r="CBC28" s="1"/>
      <c r="CBD28" s="1"/>
      <c r="CBE28" s="1"/>
      <c r="CBF28" s="1"/>
      <c r="CBG28" s="1"/>
      <c r="CBH28" s="1"/>
      <c r="CBI28" s="1"/>
      <c r="CBJ28" s="1"/>
      <c r="CBK28" s="1"/>
      <c r="CBL28" s="1"/>
      <c r="CBM28" s="1"/>
      <c r="CBN28" s="1"/>
      <c r="CBO28" s="1"/>
      <c r="CBP28" s="1"/>
      <c r="CBQ28" s="1"/>
      <c r="CBR28" s="1"/>
      <c r="CBS28" s="1"/>
      <c r="CBT28" s="1"/>
      <c r="CBU28" s="1"/>
      <c r="CBV28" s="1"/>
      <c r="CBW28" s="1"/>
      <c r="CBX28" s="1"/>
      <c r="CBY28" s="1"/>
      <c r="CBZ28" s="1"/>
      <c r="CCA28" s="1"/>
      <c r="CCB28" s="1"/>
      <c r="CCC28" s="1"/>
      <c r="CCD28" s="1"/>
      <c r="CCE28" s="1"/>
      <c r="CCF28" s="1"/>
      <c r="CCG28" s="1"/>
      <c r="CCH28" s="1"/>
      <c r="CCI28" s="1"/>
      <c r="CCJ28" s="1"/>
      <c r="CCK28" s="1"/>
      <c r="CCL28" s="1"/>
      <c r="CCM28" s="1"/>
      <c r="CCN28" s="1"/>
      <c r="CCO28" s="1"/>
      <c r="CCP28" s="1"/>
      <c r="CCQ28" s="1"/>
      <c r="CCR28" s="1"/>
      <c r="CCS28" s="1"/>
      <c r="CCT28" s="1"/>
      <c r="CCU28" s="1"/>
      <c r="CCV28" s="1"/>
      <c r="CCW28" s="1"/>
      <c r="CCX28" s="1"/>
      <c r="CCY28" s="1"/>
      <c r="CCZ28" s="1"/>
      <c r="CDA28" s="1"/>
      <c r="CDB28" s="1"/>
      <c r="CDC28" s="1"/>
      <c r="CDD28" s="1"/>
      <c r="CDE28" s="1"/>
      <c r="CDF28" s="1"/>
      <c r="CDG28" s="1"/>
      <c r="CDH28" s="1"/>
      <c r="CDI28" s="1"/>
      <c r="CDJ28" s="1"/>
      <c r="CDK28" s="1"/>
      <c r="CDL28" s="1"/>
      <c r="CDM28" s="1"/>
      <c r="CDN28" s="1"/>
      <c r="CDO28" s="1"/>
      <c r="CDP28" s="1"/>
      <c r="CDQ28" s="1"/>
      <c r="CDR28" s="1"/>
      <c r="CDS28" s="1"/>
      <c r="CDT28" s="1"/>
      <c r="CDU28" s="1"/>
      <c r="CDV28" s="1"/>
      <c r="CDW28" s="1"/>
      <c r="CDX28" s="1"/>
      <c r="CDY28" s="1"/>
      <c r="CDZ28" s="1"/>
      <c r="CEA28" s="1"/>
      <c r="CEB28" s="1"/>
      <c r="CEC28" s="1"/>
      <c r="CED28" s="1"/>
      <c r="CEE28" s="1"/>
      <c r="CEF28" s="1"/>
      <c r="CEG28" s="1"/>
      <c r="CEH28" s="1"/>
      <c r="CEI28" s="1"/>
      <c r="CEJ28" s="1"/>
      <c r="CEK28" s="1"/>
      <c r="CEL28" s="1"/>
      <c r="CEM28" s="1"/>
      <c r="CEN28" s="1"/>
      <c r="CEO28" s="1"/>
      <c r="CEP28" s="1"/>
      <c r="CEQ28" s="1"/>
      <c r="CER28" s="1"/>
      <c r="CES28" s="1"/>
      <c r="CET28" s="1"/>
      <c r="CEU28" s="1"/>
      <c r="CEV28" s="1"/>
      <c r="CEW28" s="1"/>
      <c r="CEX28" s="1"/>
      <c r="CEY28" s="1"/>
      <c r="CEZ28" s="1"/>
      <c r="CFA28" s="1"/>
      <c r="CFB28" s="1"/>
      <c r="CFC28" s="1"/>
      <c r="CFD28" s="1"/>
      <c r="CFE28" s="1"/>
      <c r="CFF28" s="1"/>
      <c r="CFG28" s="1"/>
      <c r="CFH28" s="1"/>
      <c r="CFI28" s="1"/>
      <c r="CFJ28" s="1"/>
      <c r="CFK28" s="1"/>
      <c r="CFL28" s="1"/>
      <c r="CFM28" s="1"/>
      <c r="CFN28" s="1"/>
      <c r="CFO28" s="1"/>
      <c r="CFP28" s="1"/>
      <c r="CFQ28" s="1"/>
      <c r="CFR28" s="1"/>
      <c r="CFS28" s="1"/>
      <c r="CFT28" s="1"/>
      <c r="CFU28" s="1"/>
      <c r="CFV28" s="1"/>
      <c r="CFW28" s="1"/>
      <c r="CFX28" s="1"/>
      <c r="CFY28" s="1"/>
      <c r="CFZ28" s="1"/>
      <c r="CGA28" s="1"/>
      <c r="CGB28" s="1"/>
      <c r="CGC28" s="1"/>
      <c r="CGD28" s="1"/>
      <c r="CGE28" s="1"/>
      <c r="CGF28" s="1"/>
      <c r="CGG28" s="1"/>
      <c r="CGH28" s="1"/>
      <c r="CGI28" s="1"/>
      <c r="CGJ28" s="1"/>
      <c r="CGK28" s="1"/>
      <c r="CGL28" s="1"/>
      <c r="CGM28" s="1"/>
      <c r="CGN28" s="1"/>
      <c r="CGO28" s="1"/>
      <c r="CGP28" s="1"/>
      <c r="CGQ28" s="1"/>
      <c r="CGR28" s="1"/>
      <c r="CGS28" s="1"/>
      <c r="CGT28" s="1"/>
      <c r="CGU28" s="1"/>
      <c r="CGV28" s="1"/>
      <c r="CGW28" s="1"/>
      <c r="CGX28" s="1"/>
      <c r="CGY28" s="1"/>
      <c r="CGZ28" s="1"/>
      <c r="CHA28" s="1"/>
      <c r="CHB28" s="1"/>
      <c r="CHC28" s="1"/>
      <c r="CHD28" s="1"/>
      <c r="CHE28" s="1"/>
      <c r="CHF28" s="1"/>
      <c r="CHG28" s="1"/>
      <c r="CHH28" s="1"/>
      <c r="CHI28" s="1"/>
      <c r="CHJ28" s="1"/>
      <c r="CHK28" s="1"/>
      <c r="CHL28" s="1"/>
      <c r="CHM28" s="1"/>
      <c r="CHN28" s="1"/>
      <c r="CHO28" s="1"/>
      <c r="CHP28" s="1"/>
      <c r="CHQ28" s="1"/>
      <c r="CHR28" s="1"/>
      <c r="CHS28" s="1"/>
      <c r="CHT28" s="1"/>
      <c r="CHU28" s="1"/>
      <c r="CHV28" s="1"/>
      <c r="CHW28" s="1"/>
      <c r="CHX28" s="1"/>
      <c r="CHY28" s="1"/>
      <c r="CHZ28" s="1"/>
      <c r="CIA28" s="1"/>
      <c r="CIB28" s="1"/>
      <c r="CIC28" s="1"/>
      <c r="CID28" s="1"/>
      <c r="CIE28" s="1"/>
      <c r="CIF28" s="1"/>
      <c r="CIG28" s="1"/>
      <c r="CIH28" s="1"/>
      <c r="CII28" s="1"/>
      <c r="CIJ28" s="1"/>
      <c r="CIK28" s="1"/>
      <c r="CIL28" s="1"/>
      <c r="CIM28" s="1"/>
      <c r="CIN28" s="1"/>
      <c r="CIO28" s="1"/>
      <c r="CIP28" s="1"/>
      <c r="CIQ28" s="1"/>
      <c r="CIR28" s="1"/>
      <c r="CIS28" s="1"/>
      <c r="CIT28" s="1"/>
      <c r="CIU28" s="1"/>
      <c r="CIV28" s="1"/>
      <c r="CIW28" s="1"/>
      <c r="CIX28" s="1"/>
      <c r="CIY28" s="1"/>
      <c r="CIZ28" s="1"/>
      <c r="CJA28" s="1"/>
      <c r="CJB28" s="1"/>
      <c r="CJC28" s="1"/>
      <c r="CJD28" s="1"/>
      <c r="CJE28" s="1"/>
      <c r="CJF28" s="1"/>
      <c r="CJG28" s="1"/>
      <c r="CJH28" s="1"/>
      <c r="CJI28" s="1"/>
      <c r="CJJ28" s="1"/>
      <c r="CJK28" s="1"/>
      <c r="CJL28" s="1"/>
      <c r="CJM28" s="1"/>
      <c r="CJN28" s="1"/>
      <c r="CJO28" s="1"/>
      <c r="CJP28" s="1"/>
      <c r="CJQ28" s="1"/>
      <c r="CJR28" s="1"/>
      <c r="CJS28" s="1"/>
      <c r="CJT28" s="1"/>
      <c r="CJU28" s="1"/>
      <c r="CJV28" s="1"/>
      <c r="CJW28" s="1"/>
      <c r="CJX28" s="1"/>
      <c r="CJY28" s="1"/>
      <c r="CJZ28" s="1"/>
      <c r="CKA28" s="1"/>
      <c r="CKB28" s="1"/>
      <c r="CKC28" s="1"/>
      <c r="CKD28" s="1"/>
      <c r="CKE28" s="1"/>
      <c r="CKF28" s="1"/>
      <c r="CKG28" s="1"/>
      <c r="CKH28" s="1"/>
      <c r="CKI28" s="1"/>
      <c r="CKJ28" s="1"/>
      <c r="CKK28" s="1"/>
    </row>
    <row r="29" spans="1:2325" s="268" customFormat="1" ht="69.75" customHeight="1" thickBot="1">
      <c r="A29" s="888"/>
      <c r="B29" s="838"/>
      <c r="C29" s="843"/>
      <c r="D29" s="401" t="s">
        <v>289</v>
      </c>
      <c r="E29" s="402">
        <v>1</v>
      </c>
      <c r="F29" s="402" t="s">
        <v>330</v>
      </c>
      <c r="G29" s="401" t="s">
        <v>329</v>
      </c>
      <c r="H29" s="404" t="s">
        <v>275</v>
      </c>
      <c r="I29" s="402"/>
      <c r="J29" s="403"/>
      <c r="K29" s="402"/>
      <c r="L29" s="401" t="s">
        <v>328</v>
      </c>
      <c r="M29" s="401"/>
      <c r="N29" s="145">
        <v>2616500</v>
      </c>
      <c r="O29" s="145">
        <v>3133500</v>
      </c>
      <c r="P29" s="145">
        <v>0</v>
      </c>
      <c r="Q29" s="164">
        <f t="shared" si="0"/>
        <v>5750000</v>
      </c>
      <c r="R29" s="259"/>
      <c r="S29" s="62"/>
      <c r="T29" s="259"/>
      <c r="U29" s="62">
        <v>18000</v>
      </c>
      <c r="V29" s="895"/>
      <c r="W29" s="58">
        <v>24</v>
      </c>
      <c r="X29" s="103">
        <v>8.9999999999999998E-4</v>
      </c>
      <c r="Y29" s="58"/>
      <c r="Z29" s="103">
        <v>335</v>
      </c>
      <c r="AA29" s="58">
        <v>20</v>
      </c>
      <c r="AB29" s="103"/>
      <c r="AC29" s="58"/>
      <c r="AD29" s="103"/>
      <c r="AE29" s="58"/>
      <c r="AF29" s="103"/>
      <c r="AG29" s="63">
        <v>0</v>
      </c>
      <c r="AH29" s="170">
        <v>0</v>
      </c>
      <c r="AI29" s="63">
        <v>0</v>
      </c>
      <c r="AJ29" s="170">
        <v>690500</v>
      </c>
      <c r="AK29" s="115">
        <f t="shared" si="6"/>
        <v>0</v>
      </c>
      <c r="AL29" s="115">
        <f t="shared" si="3"/>
        <v>0</v>
      </c>
      <c r="AM29" s="115">
        <f t="shared" si="4"/>
        <v>0</v>
      </c>
      <c r="AN29" s="115">
        <f t="shared" si="5"/>
        <v>0</v>
      </c>
      <c r="AO29" s="105">
        <f t="shared" si="1"/>
        <v>0</v>
      </c>
      <c r="AP29" s="106">
        <f t="shared" si="2"/>
        <v>-5750000</v>
      </c>
      <c r="AQ29" s="256" t="s">
        <v>327</v>
      </c>
      <c r="AR29" s="11"/>
      <c r="AS29" s="10"/>
      <c r="AT29" s="11"/>
      <c r="AU29" s="10"/>
      <c r="AV29" s="2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  <c r="NW29" s="1"/>
      <c r="NX29" s="1"/>
      <c r="NY29" s="1"/>
      <c r="NZ29" s="1"/>
      <c r="OA29" s="1"/>
      <c r="OB29" s="1"/>
      <c r="OC29" s="1"/>
      <c r="OD29" s="1"/>
      <c r="OE29" s="1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"/>
      <c r="PF29" s="1"/>
      <c r="PG29" s="1"/>
      <c r="PH29" s="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/>
      <c r="QT29" s="1"/>
      <c r="QU29" s="1"/>
      <c r="QV29" s="1"/>
      <c r="QW29" s="1"/>
      <c r="QX29" s="1"/>
      <c r="QY29" s="1"/>
      <c r="QZ29" s="1"/>
      <c r="RA29" s="1"/>
      <c r="RB29" s="1"/>
      <c r="RC29" s="1"/>
      <c r="RD29" s="1"/>
      <c r="RE29" s="1"/>
      <c r="RF29" s="1"/>
      <c r="RG29" s="1"/>
      <c r="RH29" s="1"/>
      <c r="RI29" s="1"/>
      <c r="RJ29" s="1"/>
      <c r="RK29" s="1"/>
      <c r="RL29" s="1"/>
      <c r="RM29" s="1"/>
      <c r="RN29" s="1"/>
      <c r="RO29" s="1"/>
      <c r="RP29" s="1"/>
      <c r="RQ29" s="1"/>
      <c r="RR29" s="1"/>
      <c r="RS29" s="1"/>
      <c r="RT29" s="1"/>
      <c r="RU29" s="1"/>
      <c r="RV29" s="1"/>
      <c r="RW29" s="1"/>
      <c r="RX29" s="1"/>
      <c r="RY29" s="1"/>
      <c r="RZ29" s="1"/>
      <c r="SA29" s="1"/>
      <c r="SB29" s="1"/>
      <c r="SC29" s="1"/>
      <c r="SD29" s="1"/>
      <c r="SE29" s="1"/>
      <c r="SF29" s="1"/>
      <c r="SG29" s="1"/>
      <c r="SH29" s="1"/>
      <c r="SI29" s="1"/>
      <c r="SJ29" s="1"/>
      <c r="SK29" s="1"/>
      <c r="SL29" s="1"/>
      <c r="SM29" s="1"/>
      <c r="SN29" s="1"/>
      <c r="SO29" s="1"/>
      <c r="SP29" s="1"/>
      <c r="SQ29" s="1"/>
      <c r="SR29" s="1"/>
      <c r="SS29" s="1"/>
      <c r="ST29" s="1"/>
      <c r="SU29" s="1"/>
      <c r="SV29" s="1"/>
      <c r="SW29" s="1"/>
      <c r="SX29" s="1"/>
      <c r="SY29" s="1"/>
      <c r="SZ29" s="1"/>
      <c r="TA29" s="1"/>
      <c r="TB29" s="1"/>
      <c r="TC29" s="1"/>
      <c r="TD29" s="1"/>
      <c r="TE29" s="1"/>
      <c r="TF29" s="1"/>
      <c r="TG29" s="1"/>
      <c r="TH29" s="1"/>
      <c r="TI29" s="1"/>
      <c r="TJ29" s="1"/>
      <c r="TK29" s="1"/>
      <c r="TL29" s="1"/>
      <c r="TM29" s="1"/>
      <c r="TN29" s="1"/>
      <c r="TO29" s="1"/>
      <c r="TP29" s="1"/>
      <c r="TQ29" s="1"/>
      <c r="TR29" s="1"/>
      <c r="TS29" s="1"/>
      <c r="TT29" s="1"/>
      <c r="TU29" s="1"/>
      <c r="TV29" s="1"/>
      <c r="TW29" s="1"/>
      <c r="TX29" s="1"/>
      <c r="TY29" s="1"/>
      <c r="TZ29" s="1"/>
      <c r="UA29" s="1"/>
      <c r="UB29" s="1"/>
      <c r="UC29" s="1"/>
      <c r="UD29" s="1"/>
      <c r="UE29" s="1"/>
      <c r="UF29" s="1"/>
      <c r="UG29" s="1"/>
      <c r="UH29" s="1"/>
      <c r="UI29" s="1"/>
      <c r="UJ29" s="1"/>
      <c r="UK29" s="1"/>
      <c r="UL29" s="1"/>
      <c r="UM29" s="1"/>
      <c r="UN29" s="1"/>
      <c r="UO29" s="1"/>
      <c r="UP29" s="1"/>
      <c r="UQ29" s="1"/>
      <c r="UR29" s="1"/>
      <c r="US29" s="1"/>
      <c r="UT29" s="1"/>
      <c r="UU29" s="1"/>
      <c r="UV29" s="1"/>
      <c r="UW29" s="1"/>
      <c r="UX29" s="1"/>
      <c r="UY29" s="1"/>
      <c r="UZ29" s="1"/>
      <c r="VA29" s="1"/>
      <c r="VB29" s="1"/>
      <c r="VC29" s="1"/>
      <c r="VD29" s="1"/>
      <c r="VE29" s="1"/>
      <c r="VF29" s="1"/>
      <c r="VG29" s="1"/>
      <c r="VH29" s="1"/>
      <c r="VI29" s="1"/>
      <c r="VJ29" s="1"/>
      <c r="VK29" s="1"/>
      <c r="VL29" s="1"/>
      <c r="VM29" s="1"/>
      <c r="VN29" s="1"/>
      <c r="VO29" s="1"/>
      <c r="VP29" s="1"/>
      <c r="VQ29" s="1"/>
      <c r="VR29" s="1"/>
      <c r="VS29" s="1"/>
      <c r="VT29" s="1"/>
      <c r="VU29" s="1"/>
      <c r="VV29" s="1"/>
      <c r="VW29" s="1"/>
      <c r="VX29" s="1"/>
      <c r="VY29" s="1"/>
      <c r="VZ29" s="1"/>
      <c r="WA29" s="1"/>
      <c r="WB29" s="1"/>
      <c r="WC29" s="1"/>
      <c r="WD29" s="1"/>
      <c r="WE29" s="1"/>
      <c r="WF29" s="1"/>
      <c r="WG29" s="1"/>
      <c r="WH29" s="1"/>
      <c r="WI29" s="1"/>
      <c r="WJ29" s="1"/>
      <c r="WK29" s="1"/>
      <c r="WL29" s="1"/>
      <c r="WM29" s="1"/>
      <c r="WN29" s="1"/>
      <c r="WO29" s="1"/>
      <c r="WP29" s="1"/>
      <c r="WQ29" s="1"/>
      <c r="WR29" s="1"/>
      <c r="WS29" s="1"/>
      <c r="WT29" s="1"/>
      <c r="WU29" s="1"/>
      <c r="WV29" s="1"/>
      <c r="WW29" s="1"/>
      <c r="WX29" s="1"/>
      <c r="WY29" s="1"/>
      <c r="WZ29" s="1"/>
      <c r="XA29" s="1"/>
      <c r="XB29" s="1"/>
      <c r="XC29" s="1"/>
      <c r="XD29" s="1"/>
      <c r="XE29" s="1"/>
      <c r="XF29" s="1"/>
      <c r="XG29" s="1"/>
      <c r="XH29" s="1"/>
      <c r="XI29" s="1"/>
      <c r="XJ29" s="1"/>
      <c r="XK29" s="1"/>
      <c r="XL29" s="1"/>
      <c r="XM29" s="1"/>
      <c r="XN29" s="1"/>
      <c r="XO29" s="1"/>
      <c r="XP29" s="1"/>
      <c r="XQ29" s="1"/>
      <c r="XR29" s="1"/>
      <c r="XS29" s="1"/>
      <c r="XT29" s="1"/>
      <c r="XU29" s="1"/>
      <c r="XV29" s="1"/>
      <c r="XW29" s="1"/>
      <c r="XX29" s="1"/>
      <c r="XY29" s="1"/>
      <c r="XZ29" s="1"/>
      <c r="YA29" s="1"/>
      <c r="YB29" s="1"/>
      <c r="YC29" s="1"/>
      <c r="YD29" s="1"/>
      <c r="YE29" s="1"/>
      <c r="YF29" s="1"/>
      <c r="YG29" s="1"/>
      <c r="YH29" s="1"/>
      <c r="YI29" s="1"/>
      <c r="YJ29" s="1"/>
      <c r="YK29" s="1"/>
      <c r="YL29" s="1"/>
      <c r="YM29" s="1"/>
      <c r="YN29" s="1"/>
      <c r="YO29" s="1"/>
      <c r="YP29" s="1"/>
      <c r="YQ29" s="1"/>
      <c r="YR29" s="1"/>
      <c r="YS29" s="1"/>
      <c r="YT29" s="1"/>
      <c r="YU29" s="1"/>
      <c r="YV29" s="1"/>
      <c r="YW29" s="1"/>
      <c r="YX29" s="1"/>
      <c r="YY29" s="1"/>
      <c r="YZ29" s="1"/>
      <c r="ZA29" s="1"/>
      <c r="ZB29" s="1"/>
      <c r="ZC29" s="1"/>
      <c r="ZD29" s="1"/>
      <c r="ZE29" s="1"/>
      <c r="ZF29" s="1"/>
      <c r="ZG29" s="1"/>
      <c r="ZH29" s="1"/>
      <c r="ZI29" s="1"/>
      <c r="ZJ29" s="1"/>
      <c r="ZK29" s="1"/>
      <c r="ZL29" s="1"/>
      <c r="ZM29" s="1"/>
      <c r="ZN29" s="1"/>
      <c r="ZO29" s="1"/>
      <c r="ZP29" s="1"/>
      <c r="ZQ29" s="1"/>
      <c r="ZR29" s="1"/>
      <c r="ZS29" s="1"/>
      <c r="ZT29" s="1"/>
      <c r="ZU29" s="1"/>
      <c r="ZV29" s="1"/>
      <c r="ZW29" s="1"/>
      <c r="ZX29" s="1"/>
      <c r="ZY29" s="1"/>
      <c r="ZZ29" s="1"/>
      <c r="AAA29" s="1"/>
      <c r="AAB29" s="1"/>
      <c r="AAC29" s="1"/>
      <c r="AAD29" s="1"/>
      <c r="AAE29" s="1"/>
      <c r="AAF29" s="1"/>
      <c r="AAG29" s="1"/>
      <c r="AAH29" s="1"/>
      <c r="AAI29" s="1"/>
      <c r="AAJ29" s="1"/>
      <c r="AAK29" s="1"/>
      <c r="AAL29" s="1"/>
      <c r="AAM29" s="1"/>
      <c r="AAN29" s="1"/>
      <c r="AAO29" s="1"/>
      <c r="AAP29" s="1"/>
      <c r="AAQ29" s="1"/>
      <c r="AAR29" s="1"/>
      <c r="AAS29" s="1"/>
      <c r="AAT29" s="1"/>
      <c r="AAU29" s="1"/>
      <c r="AAV29" s="1"/>
      <c r="AAW29" s="1"/>
      <c r="AAX29" s="1"/>
      <c r="AAY29" s="1"/>
      <c r="AAZ29" s="1"/>
      <c r="ABA29" s="1"/>
      <c r="ABB29" s="1"/>
      <c r="ABC29" s="1"/>
      <c r="ABD29" s="1"/>
      <c r="ABE29" s="1"/>
      <c r="ABF29" s="1"/>
      <c r="ABG29" s="1"/>
      <c r="ABH29" s="1"/>
      <c r="ABI29" s="1"/>
      <c r="ABJ29" s="1"/>
      <c r="ABK29" s="1"/>
      <c r="ABL29" s="1"/>
      <c r="ABM29" s="1"/>
      <c r="ABN29" s="1"/>
      <c r="ABO29" s="1"/>
      <c r="ABP29" s="1"/>
      <c r="ABQ29" s="1"/>
      <c r="ABR29" s="1"/>
      <c r="ABS29" s="1"/>
      <c r="ABT29" s="1"/>
      <c r="ABU29" s="1"/>
      <c r="ABV29" s="1"/>
      <c r="ABW29" s="1"/>
      <c r="ABX29" s="1"/>
      <c r="ABY29" s="1"/>
      <c r="ABZ29" s="1"/>
      <c r="ACA29" s="1"/>
      <c r="ACB29" s="1"/>
      <c r="ACC29" s="1"/>
      <c r="ACD29" s="1"/>
      <c r="ACE29" s="1"/>
      <c r="ACF29" s="1"/>
      <c r="ACG29" s="1"/>
      <c r="ACH29" s="1"/>
      <c r="ACI29" s="1"/>
      <c r="ACJ29" s="1"/>
      <c r="ACK29" s="1"/>
      <c r="ACL29" s="1"/>
      <c r="ACM29" s="1"/>
      <c r="ACN29" s="1"/>
      <c r="ACO29" s="1"/>
      <c r="ACP29" s="1"/>
      <c r="ACQ29" s="1"/>
      <c r="ACR29" s="1"/>
      <c r="ACS29" s="1"/>
      <c r="ACT29" s="1"/>
      <c r="ACU29" s="1"/>
      <c r="ACV29" s="1"/>
      <c r="ACW29" s="1"/>
      <c r="ACX29" s="1"/>
      <c r="ACY29" s="1"/>
      <c r="ACZ29" s="1"/>
      <c r="ADA29" s="1"/>
      <c r="ADB29" s="1"/>
      <c r="ADC29" s="1"/>
      <c r="ADD29" s="1"/>
      <c r="ADE29" s="1"/>
      <c r="ADF29" s="1"/>
      <c r="ADG29" s="1"/>
      <c r="ADH29" s="1"/>
      <c r="ADI29" s="1"/>
      <c r="ADJ29" s="1"/>
      <c r="ADK29" s="1"/>
      <c r="ADL29" s="1"/>
      <c r="ADM29" s="1"/>
      <c r="ADN29" s="1"/>
      <c r="ADO29" s="1"/>
      <c r="ADP29" s="1"/>
      <c r="ADQ29" s="1"/>
      <c r="ADR29" s="1"/>
      <c r="ADS29" s="1"/>
      <c r="ADT29" s="1"/>
      <c r="ADU29" s="1"/>
      <c r="ADV29" s="1"/>
      <c r="ADW29" s="1"/>
      <c r="ADX29" s="1"/>
      <c r="ADY29" s="1"/>
      <c r="ADZ29" s="1"/>
      <c r="AEA29" s="1"/>
      <c r="AEB29" s="1"/>
      <c r="AEC29" s="1"/>
      <c r="AED29" s="1"/>
      <c r="AEE29" s="1"/>
      <c r="AEF29" s="1"/>
      <c r="AEG29" s="1"/>
      <c r="AEH29" s="1"/>
      <c r="AEI29" s="1"/>
      <c r="AEJ29" s="1"/>
      <c r="AEK29" s="1"/>
      <c r="AEL29" s="1"/>
      <c r="AEM29" s="1"/>
      <c r="AEN29" s="1"/>
      <c r="AEO29" s="1"/>
      <c r="AEP29" s="1"/>
      <c r="AEQ29" s="1"/>
      <c r="AER29" s="1"/>
      <c r="AES29" s="1"/>
      <c r="AET29" s="1"/>
      <c r="AEU29" s="1"/>
      <c r="AEV29" s="1"/>
      <c r="AEW29" s="1"/>
      <c r="AEX29" s="1"/>
      <c r="AEY29" s="1"/>
      <c r="AEZ29" s="1"/>
      <c r="AFA29" s="1"/>
      <c r="AFB29" s="1"/>
      <c r="AFC29" s="1"/>
      <c r="AFD29" s="1"/>
      <c r="AFE29" s="1"/>
      <c r="AFF29" s="1"/>
      <c r="AFG29" s="1"/>
      <c r="AFH29" s="1"/>
      <c r="AFI29" s="1"/>
      <c r="AFJ29" s="1"/>
      <c r="AFK29" s="1"/>
      <c r="AFL29" s="1"/>
      <c r="AFM29" s="1"/>
      <c r="AFN29" s="1"/>
      <c r="AFO29" s="1"/>
      <c r="AFP29" s="1"/>
      <c r="AFQ29" s="1"/>
      <c r="AFR29" s="1"/>
      <c r="AFS29" s="1"/>
      <c r="AFT29" s="1"/>
      <c r="AFU29" s="1"/>
      <c r="AFV29" s="1"/>
      <c r="AFW29" s="1"/>
      <c r="AFX29" s="1"/>
      <c r="AFY29" s="1"/>
      <c r="AFZ29" s="1"/>
      <c r="AGA29" s="1"/>
      <c r="AGB29" s="1"/>
      <c r="AGC29" s="1"/>
      <c r="AGD29" s="1"/>
      <c r="AGE29" s="1"/>
      <c r="AGF29" s="1"/>
      <c r="AGG29" s="1"/>
      <c r="AGH29" s="1"/>
      <c r="AGI29" s="1"/>
      <c r="AGJ29" s="1"/>
      <c r="AGK29" s="1"/>
      <c r="AGL29" s="1"/>
      <c r="AGM29" s="1"/>
      <c r="AGN29" s="1"/>
      <c r="AGO29" s="1"/>
      <c r="AGP29" s="1"/>
      <c r="AGQ29" s="1"/>
      <c r="AGR29" s="1"/>
      <c r="AGS29" s="1"/>
      <c r="AGT29" s="1"/>
      <c r="AGU29" s="1"/>
      <c r="AGV29" s="1"/>
      <c r="AGW29" s="1"/>
      <c r="AGX29" s="1"/>
      <c r="AGY29" s="1"/>
      <c r="AGZ29" s="1"/>
      <c r="AHA29" s="1"/>
      <c r="AHB29" s="1"/>
      <c r="AHC29" s="1"/>
      <c r="AHD29" s="1"/>
      <c r="AHE29" s="1"/>
      <c r="AHF29" s="1"/>
      <c r="AHG29" s="1"/>
      <c r="AHH29" s="1"/>
      <c r="AHI29" s="1"/>
      <c r="AHJ29" s="1"/>
      <c r="AHK29" s="1"/>
      <c r="AHL29" s="1"/>
      <c r="AHM29" s="1"/>
      <c r="AHN29" s="1"/>
      <c r="AHO29" s="1"/>
      <c r="AHP29" s="1"/>
      <c r="AHQ29" s="1"/>
      <c r="AHR29" s="1"/>
      <c r="AHS29" s="1"/>
      <c r="AHT29" s="1"/>
      <c r="AHU29" s="1"/>
      <c r="AHV29" s="1"/>
      <c r="AHW29" s="1"/>
      <c r="AHX29" s="1"/>
      <c r="AHY29" s="1"/>
      <c r="AHZ29" s="1"/>
      <c r="AIA29" s="1"/>
      <c r="AIB29" s="1"/>
      <c r="AIC29" s="1"/>
      <c r="AID29" s="1"/>
      <c r="AIE29" s="1"/>
      <c r="AIF29" s="1"/>
      <c r="AIG29" s="1"/>
      <c r="AIH29" s="1"/>
      <c r="AII29" s="1"/>
      <c r="AIJ29" s="1"/>
      <c r="AIK29" s="1"/>
      <c r="AIL29" s="1"/>
      <c r="AIM29" s="1"/>
      <c r="AIN29" s="1"/>
      <c r="AIO29" s="1"/>
      <c r="AIP29" s="1"/>
      <c r="AIQ29" s="1"/>
      <c r="AIR29" s="1"/>
      <c r="AIS29" s="1"/>
      <c r="AIT29" s="1"/>
      <c r="AIU29" s="1"/>
      <c r="AIV29" s="1"/>
      <c r="AIW29" s="1"/>
      <c r="AIX29" s="1"/>
      <c r="AIY29" s="1"/>
      <c r="AIZ29" s="1"/>
      <c r="AJA29" s="1"/>
      <c r="AJB29" s="1"/>
      <c r="AJC29" s="1"/>
      <c r="AJD29" s="1"/>
      <c r="AJE29" s="1"/>
      <c r="AJF29" s="1"/>
      <c r="AJG29" s="1"/>
      <c r="AJH29" s="1"/>
      <c r="AJI29" s="1"/>
      <c r="AJJ29" s="1"/>
      <c r="AJK29" s="1"/>
      <c r="AJL29" s="1"/>
      <c r="AJM29" s="1"/>
      <c r="AJN29" s="1"/>
      <c r="AJO29" s="1"/>
      <c r="AJP29" s="1"/>
      <c r="AJQ29" s="1"/>
      <c r="AJR29" s="1"/>
      <c r="AJS29" s="1"/>
      <c r="AJT29" s="1"/>
      <c r="AJU29" s="1"/>
      <c r="AJV29" s="1"/>
      <c r="AJW29" s="1"/>
      <c r="AJX29" s="1"/>
      <c r="AJY29" s="1"/>
      <c r="AJZ29" s="1"/>
      <c r="AKA29" s="1"/>
      <c r="AKB29" s="1"/>
      <c r="AKC29" s="1"/>
      <c r="AKD29" s="1"/>
      <c r="AKE29" s="1"/>
      <c r="AKF29" s="1"/>
      <c r="AKG29" s="1"/>
      <c r="AKH29" s="1"/>
      <c r="AKI29" s="1"/>
      <c r="AKJ29" s="1"/>
      <c r="AKK29" s="1"/>
      <c r="AKL29" s="1"/>
      <c r="AKM29" s="1"/>
      <c r="AKN29" s="1"/>
      <c r="AKO29" s="1"/>
      <c r="AKP29" s="1"/>
      <c r="AKQ29" s="1"/>
      <c r="AKR29" s="1"/>
      <c r="AKS29" s="1"/>
      <c r="AKT29" s="1"/>
      <c r="AKU29" s="1"/>
      <c r="AKV29" s="1"/>
      <c r="AKW29" s="1"/>
      <c r="AKX29" s="1"/>
      <c r="AKY29" s="1"/>
      <c r="AKZ29" s="1"/>
      <c r="ALA29" s="1"/>
      <c r="ALB29" s="1"/>
      <c r="ALC29" s="1"/>
      <c r="ALD29" s="1"/>
      <c r="ALE29" s="1"/>
      <c r="ALF29" s="1"/>
      <c r="ALG29" s="1"/>
      <c r="ALH29" s="1"/>
      <c r="ALI29" s="1"/>
      <c r="ALJ29" s="1"/>
      <c r="ALK29" s="1"/>
      <c r="ALL29" s="1"/>
      <c r="ALM29" s="1"/>
      <c r="ALN29" s="1"/>
      <c r="ALO29" s="1"/>
      <c r="ALP29" s="1"/>
      <c r="ALQ29" s="1"/>
      <c r="ALR29" s="1"/>
      <c r="ALS29" s="1"/>
      <c r="ALT29" s="1"/>
      <c r="ALU29" s="1"/>
      <c r="ALV29" s="1"/>
      <c r="ALW29" s="1"/>
      <c r="ALX29" s="1"/>
      <c r="ALY29" s="1"/>
      <c r="ALZ29" s="1"/>
      <c r="AMA29" s="1"/>
      <c r="AMB29" s="1"/>
      <c r="AMC29" s="1"/>
      <c r="AMD29" s="1"/>
      <c r="AME29" s="1"/>
      <c r="AMF29" s="1"/>
      <c r="AMG29" s="1"/>
      <c r="AMH29" s="1"/>
      <c r="AMI29" s="1"/>
      <c r="AMJ29" s="1"/>
      <c r="AMK29" s="1"/>
      <c r="AML29" s="1"/>
      <c r="AMM29" s="1"/>
      <c r="AMN29" s="1"/>
      <c r="AMO29" s="1"/>
      <c r="AMP29" s="1"/>
      <c r="AMQ29" s="1"/>
      <c r="AMR29" s="1"/>
      <c r="AMS29" s="1"/>
      <c r="AMT29" s="1"/>
      <c r="AMU29" s="1"/>
      <c r="AMV29" s="1"/>
      <c r="AMW29" s="1"/>
      <c r="AMX29" s="1"/>
      <c r="AMY29" s="1"/>
      <c r="AMZ29" s="1"/>
      <c r="ANA29" s="1"/>
      <c r="ANB29" s="1"/>
      <c r="ANC29" s="1"/>
      <c r="AND29" s="1"/>
      <c r="ANE29" s="1"/>
      <c r="ANF29" s="1"/>
      <c r="ANG29" s="1"/>
      <c r="ANH29" s="1"/>
      <c r="ANI29" s="1"/>
      <c r="ANJ29" s="1"/>
      <c r="ANK29" s="1"/>
      <c r="ANL29" s="1"/>
      <c r="ANM29" s="1"/>
      <c r="ANN29" s="1"/>
      <c r="ANO29" s="1"/>
      <c r="ANP29" s="1"/>
      <c r="ANQ29" s="1"/>
      <c r="ANR29" s="1"/>
      <c r="ANS29" s="1"/>
      <c r="ANT29" s="1"/>
      <c r="ANU29" s="1"/>
      <c r="ANV29" s="1"/>
      <c r="ANW29" s="1"/>
      <c r="ANX29" s="1"/>
      <c r="ANY29" s="1"/>
      <c r="ANZ29" s="1"/>
      <c r="AOA29" s="1"/>
      <c r="AOB29" s="1"/>
      <c r="AOC29" s="1"/>
      <c r="AOD29" s="1"/>
      <c r="AOE29" s="1"/>
      <c r="AOF29" s="1"/>
      <c r="AOG29" s="1"/>
      <c r="AOH29" s="1"/>
      <c r="AOI29" s="1"/>
      <c r="AOJ29" s="1"/>
      <c r="AOK29" s="1"/>
      <c r="AOL29" s="1"/>
      <c r="AOM29" s="1"/>
      <c r="AON29" s="1"/>
      <c r="AOO29" s="1"/>
      <c r="AOP29" s="1"/>
      <c r="AOQ29" s="1"/>
      <c r="AOR29" s="1"/>
      <c r="AOS29" s="1"/>
      <c r="AOT29" s="1"/>
      <c r="AOU29" s="1"/>
      <c r="AOV29" s="1"/>
      <c r="AOW29" s="1"/>
      <c r="AOX29" s="1"/>
      <c r="AOY29" s="1"/>
      <c r="AOZ29" s="1"/>
      <c r="APA29" s="1"/>
      <c r="APB29" s="1"/>
      <c r="APC29" s="1"/>
      <c r="APD29" s="1"/>
      <c r="APE29" s="1"/>
      <c r="APF29" s="1"/>
      <c r="APG29" s="1"/>
      <c r="APH29" s="1"/>
      <c r="API29" s="1"/>
      <c r="APJ29" s="1"/>
      <c r="APK29" s="1"/>
      <c r="APL29" s="1"/>
      <c r="APM29" s="1"/>
      <c r="APN29" s="1"/>
      <c r="APO29" s="1"/>
      <c r="APP29" s="1"/>
      <c r="APQ29" s="1"/>
      <c r="APR29" s="1"/>
      <c r="APS29" s="1"/>
      <c r="APT29" s="1"/>
      <c r="APU29" s="1"/>
      <c r="APV29" s="1"/>
      <c r="APW29" s="1"/>
      <c r="APX29" s="1"/>
      <c r="APY29" s="1"/>
      <c r="APZ29" s="1"/>
      <c r="AQA29" s="1"/>
      <c r="AQB29" s="1"/>
      <c r="AQC29" s="1"/>
      <c r="AQD29" s="1"/>
      <c r="AQE29" s="1"/>
      <c r="AQF29" s="1"/>
      <c r="AQG29" s="1"/>
      <c r="AQH29" s="1"/>
      <c r="AQI29" s="1"/>
      <c r="AQJ29" s="1"/>
      <c r="AQK29" s="1"/>
      <c r="AQL29" s="1"/>
      <c r="AQM29" s="1"/>
      <c r="AQN29" s="1"/>
      <c r="AQO29" s="1"/>
      <c r="AQP29" s="1"/>
      <c r="AQQ29" s="1"/>
      <c r="AQR29" s="1"/>
      <c r="AQS29" s="1"/>
      <c r="AQT29" s="1"/>
      <c r="AQU29" s="1"/>
      <c r="AQV29" s="1"/>
      <c r="AQW29" s="1"/>
      <c r="AQX29" s="1"/>
      <c r="AQY29" s="1"/>
      <c r="AQZ29" s="1"/>
      <c r="ARA29" s="1"/>
      <c r="ARB29" s="1"/>
      <c r="ARC29" s="1"/>
      <c r="ARD29" s="1"/>
      <c r="ARE29" s="1"/>
      <c r="ARF29" s="1"/>
      <c r="ARG29" s="1"/>
      <c r="ARH29" s="1"/>
      <c r="ARI29" s="1"/>
      <c r="ARJ29" s="1"/>
      <c r="ARK29" s="1"/>
      <c r="ARL29" s="1"/>
      <c r="ARM29" s="1"/>
      <c r="ARN29" s="1"/>
      <c r="ARO29" s="1"/>
      <c r="ARP29" s="1"/>
      <c r="ARQ29" s="1"/>
      <c r="ARR29" s="1"/>
      <c r="ARS29" s="1"/>
      <c r="ART29" s="1"/>
      <c r="ARU29" s="1"/>
      <c r="ARV29" s="1"/>
      <c r="ARW29" s="1"/>
      <c r="ARX29" s="1"/>
      <c r="ARY29" s="1"/>
      <c r="ARZ29" s="1"/>
      <c r="ASA29" s="1"/>
      <c r="ASB29" s="1"/>
      <c r="ASC29" s="1"/>
      <c r="ASD29" s="1"/>
      <c r="ASE29" s="1"/>
      <c r="ASF29" s="1"/>
      <c r="ASG29" s="1"/>
      <c r="ASH29" s="1"/>
      <c r="ASI29" s="1"/>
      <c r="ASJ29" s="1"/>
      <c r="ASK29" s="1"/>
      <c r="ASL29" s="1"/>
      <c r="ASM29" s="1"/>
      <c r="ASN29" s="1"/>
      <c r="ASO29" s="1"/>
      <c r="ASP29" s="1"/>
      <c r="ASQ29" s="1"/>
      <c r="ASR29" s="1"/>
      <c r="ASS29" s="1"/>
      <c r="AST29" s="1"/>
      <c r="ASU29" s="1"/>
      <c r="ASV29" s="1"/>
      <c r="ASW29" s="1"/>
      <c r="ASX29" s="1"/>
      <c r="ASY29" s="1"/>
      <c r="ASZ29" s="1"/>
      <c r="ATA29" s="1"/>
      <c r="ATB29" s="1"/>
      <c r="ATC29" s="1"/>
      <c r="ATD29" s="1"/>
      <c r="ATE29" s="1"/>
      <c r="ATF29" s="1"/>
      <c r="ATG29" s="1"/>
      <c r="ATH29" s="1"/>
      <c r="ATI29" s="1"/>
      <c r="ATJ29" s="1"/>
      <c r="ATK29" s="1"/>
      <c r="ATL29" s="1"/>
      <c r="ATM29" s="1"/>
      <c r="ATN29" s="1"/>
      <c r="ATO29" s="1"/>
      <c r="ATP29" s="1"/>
      <c r="ATQ29" s="1"/>
      <c r="ATR29" s="1"/>
      <c r="ATS29" s="1"/>
      <c r="ATT29" s="1"/>
      <c r="ATU29" s="1"/>
      <c r="ATV29" s="1"/>
      <c r="ATW29" s="1"/>
      <c r="ATX29" s="1"/>
      <c r="ATY29" s="1"/>
      <c r="ATZ29" s="1"/>
      <c r="AUA29" s="1"/>
      <c r="AUB29" s="1"/>
      <c r="AUC29" s="1"/>
      <c r="AUD29" s="1"/>
      <c r="AUE29" s="1"/>
      <c r="AUF29" s="1"/>
      <c r="AUG29" s="1"/>
      <c r="AUH29" s="1"/>
      <c r="AUI29" s="1"/>
      <c r="AUJ29" s="1"/>
      <c r="AUK29" s="1"/>
      <c r="AUL29" s="1"/>
      <c r="AUM29" s="1"/>
      <c r="AUN29" s="1"/>
      <c r="AUO29" s="1"/>
      <c r="AUP29" s="1"/>
      <c r="AUQ29" s="1"/>
      <c r="AUR29" s="1"/>
      <c r="AUS29" s="1"/>
      <c r="AUT29" s="1"/>
      <c r="AUU29" s="1"/>
      <c r="AUV29" s="1"/>
      <c r="AUW29" s="1"/>
      <c r="AUX29" s="1"/>
      <c r="AUY29" s="1"/>
      <c r="AUZ29" s="1"/>
      <c r="AVA29" s="1"/>
      <c r="AVB29" s="1"/>
      <c r="AVC29" s="1"/>
      <c r="AVD29" s="1"/>
      <c r="AVE29" s="1"/>
      <c r="AVF29" s="1"/>
      <c r="AVG29" s="1"/>
      <c r="AVH29" s="1"/>
      <c r="AVI29" s="1"/>
      <c r="AVJ29" s="1"/>
      <c r="AVK29" s="1"/>
      <c r="AVL29" s="1"/>
      <c r="AVM29" s="1"/>
      <c r="AVN29" s="1"/>
      <c r="AVO29" s="1"/>
      <c r="AVP29" s="1"/>
      <c r="AVQ29" s="1"/>
      <c r="AVR29" s="1"/>
      <c r="AVS29" s="1"/>
      <c r="AVT29" s="1"/>
      <c r="AVU29" s="1"/>
      <c r="AVV29" s="1"/>
      <c r="AVW29" s="1"/>
      <c r="AVX29" s="1"/>
      <c r="AVY29" s="1"/>
      <c r="AVZ29" s="1"/>
      <c r="AWA29" s="1"/>
      <c r="AWB29" s="1"/>
      <c r="AWC29" s="1"/>
      <c r="AWD29" s="1"/>
      <c r="AWE29" s="1"/>
      <c r="AWF29" s="1"/>
      <c r="AWG29" s="1"/>
      <c r="AWH29" s="1"/>
      <c r="AWI29" s="1"/>
      <c r="AWJ29" s="1"/>
      <c r="AWK29" s="1"/>
      <c r="AWL29" s="1"/>
      <c r="AWM29" s="1"/>
      <c r="AWN29" s="1"/>
      <c r="AWO29" s="1"/>
      <c r="AWP29" s="1"/>
      <c r="AWQ29" s="1"/>
      <c r="AWR29" s="1"/>
      <c r="AWS29" s="1"/>
      <c r="AWT29" s="1"/>
      <c r="AWU29" s="1"/>
      <c r="AWV29" s="1"/>
      <c r="AWW29" s="1"/>
      <c r="AWX29" s="1"/>
      <c r="AWY29" s="1"/>
      <c r="AWZ29" s="1"/>
      <c r="AXA29" s="1"/>
      <c r="AXB29" s="1"/>
      <c r="AXC29" s="1"/>
      <c r="AXD29" s="1"/>
      <c r="AXE29" s="1"/>
      <c r="AXF29" s="1"/>
      <c r="AXG29" s="1"/>
      <c r="AXH29" s="1"/>
      <c r="AXI29" s="1"/>
      <c r="AXJ29" s="1"/>
      <c r="AXK29" s="1"/>
      <c r="AXL29" s="1"/>
      <c r="AXM29" s="1"/>
      <c r="AXN29" s="1"/>
      <c r="AXO29" s="1"/>
      <c r="AXP29" s="1"/>
      <c r="AXQ29" s="1"/>
      <c r="AXR29" s="1"/>
      <c r="AXS29" s="1"/>
      <c r="AXT29" s="1"/>
      <c r="AXU29" s="1"/>
      <c r="AXV29" s="1"/>
      <c r="AXW29" s="1"/>
      <c r="AXX29" s="1"/>
      <c r="AXY29" s="1"/>
      <c r="AXZ29" s="1"/>
      <c r="AYA29" s="1"/>
      <c r="AYB29" s="1"/>
      <c r="AYC29" s="1"/>
      <c r="AYD29" s="1"/>
      <c r="AYE29" s="1"/>
      <c r="AYF29" s="1"/>
      <c r="AYG29" s="1"/>
      <c r="AYH29" s="1"/>
      <c r="AYI29" s="1"/>
      <c r="AYJ29" s="1"/>
      <c r="AYK29" s="1"/>
      <c r="AYL29" s="1"/>
      <c r="AYM29" s="1"/>
      <c r="AYN29" s="1"/>
      <c r="AYO29" s="1"/>
      <c r="AYP29" s="1"/>
      <c r="AYQ29" s="1"/>
      <c r="AYR29" s="1"/>
      <c r="AYS29" s="1"/>
      <c r="AYT29" s="1"/>
      <c r="AYU29" s="1"/>
      <c r="AYV29" s="1"/>
      <c r="AYW29" s="1"/>
      <c r="AYX29" s="1"/>
      <c r="AYY29" s="1"/>
      <c r="AYZ29" s="1"/>
      <c r="AZA29" s="1"/>
      <c r="AZB29" s="1"/>
      <c r="AZC29" s="1"/>
      <c r="AZD29" s="1"/>
      <c r="AZE29" s="1"/>
      <c r="AZF29" s="1"/>
      <c r="AZG29" s="1"/>
      <c r="AZH29" s="1"/>
      <c r="AZI29" s="1"/>
      <c r="AZJ29" s="1"/>
      <c r="AZK29" s="1"/>
      <c r="AZL29" s="1"/>
      <c r="AZM29" s="1"/>
      <c r="AZN29" s="1"/>
      <c r="AZO29" s="1"/>
      <c r="AZP29" s="1"/>
      <c r="AZQ29" s="1"/>
      <c r="AZR29" s="1"/>
      <c r="AZS29" s="1"/>
      <c r="AZT29" s="1"/>
      <c r="AZU29" s="1"/>
      <c r="AZV29" s="1"/>
      <c r="AZW29" s="1"/>
      <c r="AZX29" s="1"/>
      <c r="AZY29" s="1"/>
      <c r="AZZ29" s="1"/>
      <c r="BAA29" s="1"/>
      <c r="BAB29" s="1"/>
      <c r="BAC29" s="1"/>
      <c r="BAD29" s="1"/>
      <c r="BAE29" s="1"/>
      <c r="BAF29" s="1"/>
      <c r="BAG29" s="1"/>
      <c r="BAH29" s="1"/>
      <c r="BAI29" s="1"/>
      <c r="BAJ29" s="1"/>
      <c r="BAK29" s="1"/>
      <c r="BAL29" s="1"/>
      <c r="BAM29" s="1"/>
      <c r="BAN29" s="1"/>
      <c r="BAO29" s="1"/>
      <c r="BAP29" s="1"/>
      <c r="BAQ29" s="1"/>
      <c r="BAR29" s="1"/>
      <c r="BAS29" s="1"/>
      <c r="BAT29" s="1"/>
      <c r="BAU29" s="1"/>
      <c r="BAV29" s="1"/>
      <c r="BAW29" s="1"/>
      <c r="BAX29" s="1"/>
      <c r="BAY29" s="1"/>
      <c r="BAZ29" s="1"/>
      <c r="BBA29" s="1"/>
      <c r="BBB29" s="1"/>
      <c r="BBC29" s="1"/>
      <c r="BBD29" s="1"/>
      <c r="BBE29" s="1"/>
      <c r="BBF29" s="1"/>
      <c r="BBG29" s="1"/>
      <c r="BBH29" s="1"/>
      <c r="BBI29" s="1"/>
      <c r="BBJ29" s="1"/>
      <c r="BBK29" s="1"/>
      <c r="BBL29" s="1"/>
      <c r="BBM29" s="1"/>
      <c r="BBN29" s="1"/>
      <c r="BBO29" s="1"/>
      <c r="BBP29" s="1"/>
      <c r="BBQ29" s="1"/>
      <c r="BBR29" s="1"/>
      <c r="BBS29" s="1"/>
      <c r="BBT29" s="1"/>
      <c r="BBU29" s="1"/>
      <c r="BBV29" s="1"/>
      <c r="BBW29" s="1"/>
      <c r="BBX29" s="1"/>
      <c r="BBY29" s="1"/>
      <c r="BBZ29" s="1"/>
      <c r="BCA29" s="1"/>
      <c r="BCB29" s="1"/>
      <c r="BCC29" s="1"/>
      <c r="BCD29" s="1"/>
      <c r="BCE29" s="1"/>
      <c r="BCF29" s="1"/>
      <c r="BCG29" s="1"/>
      <c r="BCH29" s="1"/>
      <c r="BCI29" s="1"/>
      <c r="BCJ29" s="1"/>
      <c r="BCK29" s="1"/>
      <c r="BCL29" s="1"/>
      <c r="BCM29" s="1"/>
      <c r="BCN29" s="1"/>
      <c r="BCO29" s="1"/>
      <c r="BCP29" s="1"/>
      <c r="BCQ29" s="1"/>
      <c r="BCR29" s="1"/>
      <c r="BCS29" s="1"/>
      <c r="BCT29" s="1"/>
      <c r="BCU29" s="1"/>
      <c r="BCV29" s="1"/>
      <c r="BCW29" s="1"/>
      <c r="BCX29" s="1"/>
      <c r="BCY29" s="1"/>
      <c r="BCZ29" s="1"/>
      <c r="BDA29" s="1"/>
      <c r="BDB29" s="1"/>
      <c r="BDC29" s="1"/>
      <c r="BDD29" s="1"/>
      <c r="BDE29" s="1"/>
      <c r="BDF29" s="1"/>
      <c r="BDG29" s="1"/>
      <c r="BDH29" s="1"/>
      <c r="BDI29" s="1"/>
      <c r="BDJ29" s="1"/>
      <c r="BDK29" s="1"/>
      <c r="BDL29" s="1"/>
      <c r="BDM29" s="1"/>
      <c r="BDN29" s="1"/>
      <c r="BDO29" s="1"/>
      <c r="BDP29" s="1"/>
      <c r="BDQ29" s="1"/>
      <c r="BDR29" s="1"/>
      <c r="BDS29" s="1"/>
      <c r="BDT29" s="1"/>
      <c r="BDU29" s="1"/>
      <c r="BDV29" s="1"/>
      <c r="BDW29" s="1"/>
      <c r="BDX29" s="1"/>
      <c r="BDY29" s="1"/>
      <c r="BDZ29" s="1"/>
      <c r="BEA29" s="1"/>
      <c r="BEB29" s="1"/>
      <c r="BEC29" s="1"/>
      <c r="BED29" s="1"/>
      <c r="BEE29" s="1"/>
      <c r="BEF29" s="1"/>
      <c r="BEG29" s="1"/>
      <c r="BEH29" s="1"/>
      <c r="BEI29" s="1"/>
      <c r="BEJ29" s="1"/>
      <c r="BEK29" s="1"/>
      <c r="BEL29" s="1"/>
      <c r="BEM29" s="1"/>
      <c r="BEN29" s="1"/>
      <c r="BEO29" s="1"/>
      <c r="BEP29" s="1"/>
      <c r="BEQ29" s="1"/>
      <c r="BER29" s="1"/>
      <c r="BES29" s="1"/>
      <c r="BET29" s="1"/>
      <c r="BEU29" s="1"/>
      <c r="BEV29" s="1"/>
      <c r="BEW29" s="1"/>
      <c r="BEX29" s="1"/>
      <c r="BEY29" s="1"/>
      <c r="BEZ29" s="1"/>
      <c r="BFA29" s="1"/>
      <c r="BFB29" s="1"/>
      <c r="BFC29" s="1"/>
      <c r="BFD29" s="1"/>
      <c r="BFE29" s="1"/>
      <c r="BFF29" s="1"/>
      <c r="BFG29" s="1"/>
      <c r="BFH29" s="1"/>
      <c r="BFI29" s="1"/>
      <c r="BFJ29" s="1"/>
      <c r="BFK29" s="1"/>
      <c r="BFL29" s="1"/>
      <c r="BFM29" s="1"/>
      <c r="BFN29" s="1"/>
      <c r="BFO29" s="1"/>
      <c r="BFP29" s="1"/>
      <c r="BFQ29" s="1"/>
      <c r="BFR29" s="1"/>
      <c r="BFS29" s="1"/>
      <c r="BFT29" s="1"/>
      <c r="BFU29" s="1"/>
      <c r="BFV29" s="1"/>
      <c r="BFW29" s="1"/>
      <c r="BFX29" s="1"/>
      <c r="BFY29" s="1"/>
      <c r="BFZ29" s="1"/>
      <c r="BGA29" s="1"/>
      <c r="BGB29" s="1"/>
      <c r="BGC29" s="1"/>
      <c r="BGD29" s="1"/>
      <c r="BGE29" s="1"/>
      <c r="BGF29" s="1"/>
      <c r="BGG29" s="1"/>
      <c r="BGH29" s="1"/>
      <c r="BGI29" s="1"/>
      <c r="BGJ29" s="1"/>
      <c r="BGK29" s="1"/>
      <c r="BGL29" s="1"/>
      <c r="BGM29" s="1"/>
      <c r="BGN29" s="1"/>
      <c r="BGO29" s="1"/>
      <c r="BGP29" s="1"/>
      <c r="BGQ29" s="1"/>
      <c r="BGR29" s="1"/>
      <c r="BGS29" s="1"/>
      <c r="BGT29" s="1"/>
      <c r="BGU29" s="1"/>
      <c r="BGV29" s="1"/>
      <c r="BGW29" s="1"/>
      <c r="BGX29" s="1"/>
      <c r="BGY29" s="1"/>
      <c r="BGZ29" s="1"/>
      <c r="BHA29" s="1"/>
      <c r="BHB29" s="1"/>
      <c r="BHC29" s="1"/>
      <c r="BHD29" s="1"/>
      <c r="BHE29" s="1"/>
      <c r="BHF29" s="1"/>
      <c r="BHG29" s="1"/>
      <c r="BHH29" s="1"/>
      <c r="BHI29" s="1"/>
      <c r="BHJ29" s="1"/>
      <c r="BHK29" s="1"/>
      <c r="BHL29" s="1"/>
      <c r="BHM29" s="1"/>
      <c r="BHN29" s="1"/>
      <c r="BHO29" s="1"/>
      <c r="BHP29" s="1"/>
      <c r="BHQ29" s="1"/>
      <c r="BHR29" s="1"/>
      <c r="BHS29" s="1"/>
      <c r="BHT29" s="1"/>
      <c r="BHU29" s="1"/>
      <c r="BHV29" s="1"/>
      <c r="BHW29" s="1"/>
      <c r="BHX29" s="1"/>
      <c r="BHY29" s="1"/>
      <c r="BHZ29" s="1"/>
      <c r="BIA29" s="1"/>
      <c r="BIB29" s="1"/>
      <c r="BIC29" s="1"/>
      <c r="BID29" s="1"/>
      <c r="BIE29" s="1"/>
      <c r="BIF29" s="1"/>
      <c r="BIG29" s="1"/>
      <c r="BIH29" s="1"/>
      <c r="BII29" s="1"/>
      <c r="BIJ29" s="1"/>
      <c r="BIK29" s="1"/>
      <c r="BIL29" s="1"/>
      <c r="BIM29" s="1"/>
      <c r="BIN29" s="1"/>
      <c r="BIO29" s="1"/>
      <c r="BIP29" s="1"/>
      <c r="BIQ29" s="1"/>
      <c r="BIR29" s="1"/>
      <c r="BIS29" s="1"/>
      <c r="BIT29" s="1"/>
      <c r="BIU29" s="1"/>
      <c r="BIV29" s="1"/>
      <c r="BIW29" s="1"/>
      <c r="BIX29" s="1"/>
      <c r="BIY29" s="1"/>
      <c r="BIZ29" s="1"/>
      <c r="BJA29" s="1"/>
      <c r="BJB29" s="1"/>
      <c r="BJC29" s="1"/>
      <c r="BJD29" s="1"/>
      <c r="BJE29" s="1"/>
      <c r="BJF29" s="1"/>
      <c r="BJG29" s="1"/>
      <c r="BJH29" s="1"/>
      <c r="BJI29" s="1"/>
      <c r="BJJ29" s="1"/>
      <c r="BJK29" s="1"/>
      <c r="BJL29" s="1"/>
      <c r="BJM29" s="1"/>
      <c r="BJN29" s="1"/>
      <c r="BJO29" s="1"/>
      <c r="BJP29" s="1"/>
      <c r="BJQ29" s="1"/>
      <c r="BJR29" s="1"/>
      <c r="BJS29" s="1"/>
      <c r="BJT29" s="1"/>
      <c r="BJU29" s="1"/>
      <c r="BJV29" s="1"/>
      <c r="BJW29" s="1"/>
      <c r="BJX29" s="1"/>
      <c r="BJY29" s="1"/>
      <c r="BJZ29" s="1"/>
      <c r="BKA29" s="1"/>
      <c r="BKB29" s="1"/>
      <c r="BKC29" s="1"/>
      <c r="BKD29" s="1"/>
      <c r="BKE29" s="1"/>
      <c r="BKF29" s="1"/>
      <c r="BKG29" s="1"/>
      <c r="BKH29" s="1"/>
      <c r="BKI29" s="1"/>
      <c r="BKJ29" s="1"/>
      <c r="BKK29" s="1"/>
      <c r="BKL29" s="1"/>
      <c r="BKM29" s="1"/>
      <c r="BKN29" s="1"/>
      <c r="BKO29" s="1"/>
      <c r="BKP29" s="1"/>
      <c r="BKQ29" s="1"/>
      <c r="BKR29" s="1"/>
      <c r="BKS29" s="1"/>
      <c r="BKT29" s="1"/>
      <c r="BKU29" s="1"/>
      <c r="BKV29" s="1"/>
      <c r="BKW29" s="1"/>
      <c r="BKX29" s="1"/>
      <c r="BKY29" s="1"/>
      <c r="BKZ29" s="1"/>
      <c r="BLA29" s="1"/>
      <c r="BLB29" s="1"/>
      <c r="BLC29" s="1"/>
      <c r="BLD29" s="1"/>
      <c r="BLE29" s="1"/>
      <c r="BLF29" s="1"/>
      <c r="BLG29" s="1"/>
      <c r="BLH29" s="1"/>
      <c r="BLI29" s="1"/>
      <c r="BLJ29" s="1"/>
      <c r="BLK29" s="1"/>
      <c r="BLL29" s="1"/>
      <c r="BLM29" s="1"/>
      <c r="BLN29" s="1"/>
      <c r="BLO29" s="1"/>
      <c r="BLP29" s="1"/>
      <c r="BLQ29" s="1"/>
      <c r="BLR29" s="1"/>
      <c r="BLS29" s="1"/>
      <c r="BLT29" s="1"/>
      <c r="BLU29" s="1"/>
      <c r="BLV29" s="1"/>
      <c r="BLW29" s="1"/>
      <c r="BLX29" s="1"/>
      <c r="BLY29" s="1"/>
      <c r="BLZ29" s="1"/>
      <c r="BMA29" s="1"/>
      <c r="BMB29" s="1"/>
      <c r="BMC29" s="1"/>
      <c r="BMD29" s="1"/>
      <c r="BME29" s="1"/>
      <c r="BMF29" s="1"/>
      <c r="BMG29" s="1"/>
      <c r="BMH29" s="1"/>
      <c r="BMI29" s="1"/>
      <c r="BMJ29" s="1"/>
      <c r="BMK29" s="1"/>
      <c r="BML29" s="1"/>
      <c r="BMM29" s="1"/>
      <c r="BMN29" s="1"/>
      <c r="BMO29" s="1"/>
      <c r="BMP29" s="1"/>
      <c r="BMQ29" s="1"/>
      <c r="BMR29" s="1"/>
      <c r="BMS29" s="1"/>
      <c r="BMT29" s="1"/>
      <c r="BMU29" s="1"/>
      <c r="BMV29" s="1"/>
      <c r="BMW29" s="1"/>
      <c r="BMX29" s="1"/>
      <c r="BMY29" s="1"/>
      <c r="BMZ29" s="1"/>
      <c r="BNA29" s="1"/>
      <c r="BNB29" s="1"/>
      <c r="BNC29" s="1"/>
      <c r="BND29" s="1"/>
      <c r="BNE29" s="1"/>
      <c r="BNF29" s="1"/>
      <c r="BNG29" s="1"/>
      <c r="BNH29" s="1"/>
      <c r="BNI29" s="1"/>
      <c r="BNJ29" s="1"/>
      <c r="BNK29" s="1"/>
      <c r="BNL29" s="1"/>
      <c r="BNM29" s="1"/>
      <c r="BNN29" s="1"/>
      <c r="BNO29" s="1"/>
      <c r="BNP29" s="1"/>
      <c r="BNQ29" s="1"/>
      <c r="BNR29" s="1"/>
      <c r="BNS29" s="1"/>
      <c r="BNT29" s="1"/>
      <c r="BNU29" s="1"/>
      <c r="BNV29" s="1"/>
      <c r="BNW29" s="1"/>
      <c r="BNX29" s="1"/>
      <c r="BNY29" s="1"/>
      <c r="BNZ29" s="1"/>
      <c r="BOA29" s="1"/>
      <c r="BOB29" s="1"/>
      <c r="BOC29" s="1"/>
      <c r="BOD29" s="1"/>
      <c r="BOE29" s="1"/>
      <c r="BOF29" s="1"/>
      <c r="BOG29" s="1"/>
      <c r="BOH29" s="1"/>
      <c r="BOI29" s="1"/>
      <c r="BOJ29" s="1"/>
      <c r="BOK29" s="1"/>
      <c r="BOL29" s="1"/>
      <c r="BOM29" s="1"/>
      <c r="BON29" s="1"/>
      <c r="BOO29" s="1"/>
      <c r="BOP29" s="1"/>
      <c r="BOQ29" s="1"/>
      <c r="BOR29" s="1"/>
      <c r="BOS29" s="1"/>
      <c r="BOT29" s="1"/>
      <c r="BOU29" s="1"/>
      <c r="BOV29" s="1"/>
      <c r="BOW29" s="1"/>
      <c r="BOX29" s="1"/>
      <c r="BOY29" s="1"/>
      <c r="BOZ29" s="1"/>
      <c r="BPA29" s="1"/>
      <c r="BPB29" s="1"/>
      <c r="BPC29" s="1"/>
      <c r="BPD29" s="1"/>
      <c r="BPE29" s="1"/>
      <c r="BPF29" s="1"/>
      <c r="BPG29" s="1"/>
      <c r="BPH29" s="1"/>
      <c r="BPI29" s="1"/>
      <c r="BPJ29" s="1"/>
      <c r="BPK29" s="1"/>
      <c r="BPL29" s="1"/>
      <c r="BPM29" s="1"/>
      <c r="BPN29" s="1"/>
      <c r="BPO29" s="1"/>
      <c r="BPP29" s="1"/>
      <c r="BPQ29" s="1"/>
      <c r="BPR29" s="1"/>
      <c r="BPS29" s="1"/>
      <c r="BPT29" s="1"/>
      <c r="BPU29" s="1"/>
      <c r="BPV29" s="1"/>
      <c r="BPW29" s="1"/>
      <c r="BPX29" s="1"/>
      <c r="BPY29" s="1"/>
      <c r="BPZ29" s="1"/>
      <c r="BQA29" s="1"/>
      <c r="BQB29" s="1"/>
      <c r="BQC29" s="1"/>
      <c r="BQD29" s="1"/>
      <c r="BQE29" s="1"/>
      <c r="BQF29" s="1"/>
      <c r="BQG29" s="1"/>
      <c r="BQH29" s="1"/>
      <c r="BQI29" s="1"/>
      <c r="BQJ29" s="1"/>
      <c r="BQK29" s="1"/>
      <c r="BQL29" s="1"/>
      <c r="BQM29" s="1"/>
      <c r="BQN29" s="1"/>
      <c r="BQO29" s="1"/>
      <c r="BQP29" s="1"/>
      <c r="BQQ29" s="1"/>
      <c r="BQR29" s="1"/>
      <c r="BQS29" s="1"/>
      <c r="BQT29" s="1"/>
      <c r="BQU29" s="1"/>
      <c r="BQV29" s="1"/>
      <c r="BQW29" s="1"/>
      <c r="BQX29" s="1"/>
      <c r="BQY29" s="1"/>
      <c r="BQZ29" s="1"/>
      <c r="BRA29" s="1"/>
      <c r="BRB29" s="1"/>
      <c r="BRC29" s="1"/>
      <c r="BRD29" s="1"/>
      <c r="BRE29" s="1"/>
      <c r="BRF29" s="1"/>
      <c r="BRG29" s="1"/>
      <c r="BRH29" s="1"/>
      <c r="BRI29" s="1"/>
      <c r="BRJ29" s="1"/>
      <c r="BRK29" s="1"/>
      <c r="BRL29" s="1"/>
      <c r="BRM29" s="1"/>
      <c r="BRN29" s="1"/>
      <c r="BRO29" s="1"/>
      <c r="BRP29" s="1"/>
      <c r="BRQ29" s="1"/>
      <c r="BRR29" s="1"/>
      <c r="BRS29" s="1"/>
      <c r="BRT29" s="1"/>
      <c r="BRU29" s="1"/>
      <c r="BRV29" s="1"/>
      <c r="BRW29" s="1"/>
      <c r="BRX29" s="1"/>
      <c r="BRY29" s="1"/>
      <c r="BRZ29" s="1"/>
      <c r="BSA29" s="1"/>
      <c r="BSB29" s="1"/>
      <c r="BSC29" s="1"/>
      <c r="BSD29" s="1"/>
      <c r="BSE29" s="1"/>
      <c r="BSF29" s="1"/>
      <c r="BSG29" s="1"/>
      <c r="BSH29" s="1"/>
      <c r="BSI29" s="1"/>
      <c r="BSJ29" s="1"/>
      <c r="BSK29" s="1"/>
      <c r="BSL29" s="1"/>
      <c r="BSM29" s="1"/>
      <c r="BSN29" s="1"/>
      <c r="BSO29" s="1"/>
      <c r="BSP29" s="1"/>
      <c r="BSQ29" s="1"/>
      <c r="BSR29" s="1"/>
      <c r="BSS29" s="1"/>
      <c r="BST29" s="1"/>
      <c r="BSU29" s="1"/>
      <c r="BSV29" s="1"/>
      <c r="BSW29" s="1"/>
      <c r="BSX29" s="1"/>
      <c r="BSY29" s="1"/>
      <c r="BSZ29" s="1"/>
      <c r="BTA29" s="1"/>
      <c r="BTB29" s="1"/>
      <c r="BTC29" s="1"/>
      <c r="BTD29" s="1"/>
      <c r="BTE29" s="1"/>
      <c r="BTF29" s="1"/>
      <c r="BTG29" s="1"/>
      <c r="BTH29" s="1"/>
      <c r="BTI29" s="1"/>
      <c r="BTJ29" s="1"/>
      <c r="BTK29" s="1"/>
      <c r="BTL29" s="1"/>
      <c r="BTM29" s="1"/>
      <c r="BTN29" s="1"/>
      <c r="BTO29" s="1"/>
      <c r="BTP29" s="1"/>
      <c r="BTQ29" s="1"/>
      <c r="BTR29" s="1"/>
      <c r="BTS29" s="1"/>
      <c r="BTT29" s="1"/>
      <c r="BTU29" s="1"/>
      <c r="BTV29" s="1"/>
      <c r="BTW29" s="1"/>
      <c r="BTX29" s="1"/>
      <c r="BTY29" s="1"/>
      <c r="BTZ29" s="1"/>
      <c r="BUA29" s="1"/>
      <c r="BUB29" s="1"/>
      <c r="BUC29" s="1"/>
      <c r="BUD29" s="1"/>
      <c r="BUE29" s="1"/>
      <c r="BUF29" s="1"/>
      <c r="BUG29" s="1"/>
      <c r="BUH29" s="1"/>
      <c r="BUI29" s="1"/>
      <c r="BUJ29" s="1"/>
      <c r="BUK29" s="1"/>
      <c r="BUL29" s="1"/>
      <c r="BUM29" s="1"/>
      <c r="BUN29" s="1"/>
      <c r="BUO29" s="1"/>
      <c r="BUP29" s="1"/>
      <c r="BUQ29" s="1"/>
      <c r="BUR29" s="1"/>
      <c r="BUS29" s="1"/>
      <c r="BUT29" s="1"/>
      <c r="BUU29" s="1"/>
      <c r="BUV29" s="1"/>
      <c r="BUW29" s="1"/>
      <c r="BUX29" s="1"/>
      <c r="BUY29" s="1"/>
      <c r="BUZ29" s="1"/>
      <c r="BVA29" s="1"/>
      <c r="BVB29" s="1"/>
      <c r="BVC29" s="1"/>
      <c r="BVD29" s="1"/>
      <c r="BVE29" s="1"/>
      <c r="BVF29" s="1"/>
      <c r="BVG29" s="1"/>
      <c r="BVH29" s="1"/>
      <c r="BVI29" s="1"/>
      <c r="BVJ29" s="1"/>
      <c r="BVK29" s="1"/>
      <c r="BVL29" s="1"/>
      <c r="BVM29" s="1"/>
      <c r="BVN29" s="1"/>
      <c r="BVO29" s="1"/>
      <c r="BVP29" s="1"/>
      <c r="BVQ29" s="1"/>
      <c r="BVR29" s="1"/>
      <c r="BVS29" s="1"/>
      <c r="BVT29" s="1"/>
      <c r="BVU29" s="1"/>
      <c r="BVV29" s="1"/>
      <c r="BVW29" s="1"/>
      <c r="BVX29" s="1"/>
      <c r="BVY29" s="1"/>
      <c r="BVZ29" s="1"/>
      <c r="BWA29" s="1"/>
      <c r="BWB29" s="1"/>
      <c r="BWC29" s="1"/>
      <c r="BWD29" s="1"/>
      <c r="BWE29" s="1"/>
      <c r="BWF29" s="1"/>
      <c r="BWG29" s="1"/>
      <c r="BWH29" s="1"/>
      <c r="BWI29" s="1"/>
      <c r="BWJ29" s="1"/>
      <c r="BWK29" s="1"/>
      <c r="BWL29" s="1"/>
      <c r="BWM29" s="1"/>
      <c r="BWN29" s="1"/>
      <c r="BWO29" s="1"/>
      <c r="BWP29" s="1"/>
      <c r="BWQ29" s="1"/>
      <c r="BWR29" s="1"/>
      <c r="BWS29" s="1"/>
      <c r="BWT29" s="1"/>
      <c r="BWU29" s="1"/>
      <c r="BWV29" s="1"/>
      <c r="BWW29" s="1"/>
      <c r="BWX29" s="1"/>
      <c r="BWY29" s="1"/>
      <c r="BWZ29" s="1"/>
      <c r="BXA29" s="1"/>
      <c r="BXB29" s="1"/>
      <c r="BXC29" s="1"/>
      <c r="BXD29" s="1"/>
      <c r="BXE29" s="1"/>
      <c r="BXF29" s="1"/>
      <c r="BXG29" s="1"/>
      <c r="BXH29" s="1"/>
      <c r="BXI29" s="1"/>
      <c r="BXJ29" s="1"/>
      <c r="BXK29" s="1"/>
      <c r="BXL29" s="1"/>
      <c r="BXM29" s="1"/>
      <c r="BXN29" s="1"/>
      <c r="BXO29" s="1"/>
      <c r="BXP29" s="1"/>
      <c r="BXQ29" s="1"/>
      <c r="BXR29" s="1"/>
      <c r="BXS29" s="1"/>
      <c r="BXT29" s="1"/>
      <c r="BXU29" s="1"/>
      <c r="BXV29" s="1"/>
      <c r="BXW29" s="1"/>
      <c r="BXX29" s="1"/>
      <c r="BXY29" s="1"/>
      <c r="BXZ29" s="1"/>
      <c r="BYA29" s="1"/>
      <c r="BYB29" s="1"/>
      <c r="BYC29" s="1"/>
      <c r="BYD29" s="1"/>
      <c r="BYE29" s="1"/>
      <c r="BYF29" s="1"/>
      <c r="BYG29" s="1"/>
      <c r="BYH29" s="1"/>
      <c r="BYI29" s="1"/>
      <c r="BYJ29" s="1"/>
      <c r="BYK29" s="1"/>
      <c r="BYL29" s="1"/>
      <c r="BYM29" s="1"/>
      <c r="BYN29" s="1"/>
      <c r="BYO29" s="1"/>
      <c r="BYP29" s="1"/>
      <c r="BYQ29" s="1"/>
      <c r="BYR29" s="1"/>
      <c r="BYS29" s="1"/>
      <c r="BYT29" s="1"/>
      <c r="BYU29" s="1"/>
      <c r="BYV29" s="1"/>
      <c r="BYW29" s="1"/>
      <c r="BYX29" s="1"/>
      <c r="BYY29" s="1"/>
      <c r="BYZ29" s="1"/>
      <c r="BZA29" s="1"/>
      <c r="BZB29" s="1"/>
      <c r="BZC29" s="1"/>
      <c r="BZD29" s="1"/>
      <c r="BZE29" s="1"/>
      <c r="BZF29" s="1"/>
      <c r="BZG29" s="1"/>
      <c r="BZH29" s="1"/>
      <c r="BZI29" s="1"/>
      <c r="BZJ29" s="1"/>
      <c r="BZK29" s="1"/>
      <c r="BZL29" s="1"/>
      <c r="BZM29" s="1"/>
      <c r="BZN29" s="1"/>
      <c r="BZO29" s="1"/>
      <c r="BZP29" s="1"/>
      <c r="BZQ29" s="1"/>
      <c r="BZR29" s="1"/>
      <c r="BZS29" s="1"/>
      <c r="BZT29" s="1"/>
      <c r="BZU29" s="1"/>
      <c r="BZV29" s="1"/>
      <c r="BZW29" s="1"/>
      <c r="BZX29" s="1"/>
      <c r="BZY29" s="1"/>
      <c r="BZZ29" s="1"/>
      <c r="CAA29" s="1"/>
      <c r="CAB29" s="1"/>
      <c r="CAC29" s="1"/>
      <c r="CAD29" s="1"/>
      <c r="CAE29" s="1"/>
      <c r="CAF29" s="1"/>
      <c r="CAG29" s="1"/>
      <c r="CAH29" s="1"/>
      <c r="CAI29" s="1"/>
      <c r="CAJ29" s="1"/>
      <c r="CAK29" s="1"/>
      <c r="CAL29" s="1"/>
      <c r="CAM29" s="1"/>
      <c r="CAN29" s="1"/>
      <c r="CAO29" s="1"/>
      <c r="CAP29" s="1"/>
      <c r="CAQ29" s="1"/>
      <c r="CAR29" s="1"/>
      <c r="CAS29" s="1"/>
      <c r="CAT29" s="1"/>
      <c r="CAU29" s="1"/>
      <c r="CAV29" s="1"/>
      <c r="CAW29" s="1"/>
      <c r="CAX29" s="1"/>
      <c r="CAY29" s="1"/>
      <c r="CAZ29" s="1"/>
      <c r="CBA29" s="1"/>
      <c r="CBB29" s="1"/>
      <c r="CBC29" s="1"/>
      <c r="CBD29" s="1"/>
      <c r="CBE29" s="1"/>
      <c r="CBF29" s="1"/>
      <c r="CBG29" s="1"/>
      <c r="CBH29" s="1"/>
      <c r="CBI29" s="1"/>
      <c r="CBJ29" s="1"/>
      <c r="CBK29" s="1"/>
      <c r="CBL29" s="1"/>
      <c r="CBM29" s="1"/>
      <c r="CBN29" s="1"/>
      <c r="CBO29" s="1"/>
      <c r="CBP29" s="1"/>
      <c r="CBQ29" s="1"/>
      <c r="CBR29" s="1"/>
      <c r="CBS29" s="1"/>
      <c r="CBT29" s="1"/>
      <c r="CBU29" s="1"/>
      <c r="CBV29" s="1"/>
      <c r="CBW29" s="1"/>
      <c r="CBX29" s="1"/>
      <c r="CBY29" s="1"/>
      <c r="CBZ29" s="1"/>
      <c r="CCA29" s="1"/>
      <c r="CCB29" s="1"/>
      <c r="CCC29" s="1"/>
      <c r="CCD29" s="1"/>
      <c r="CCE29" s="1"/>
      <c r="CCF29" s="1"/>
      <c r="CCG29" s="1"/>
      <c r="CCH29" s="1"/>
      <c r="CCI29" s="1"/>
      <c r="CCJ29" s="1"/>
      <c r="CCK29" s="1"/>
      <c r="CCL29" s="1"/>
      <c r="CCM29" s="1"/>
      <c r="CCN29" s="1"/>
      <c r="CCO29" s="1"/>
      <c r="CCP29" s="1"/>
      <c r="CCQ29" s="1"/>
      <c r="CCR29" s="1"/>
      <c r="CCS29" s="1"/>
      <c r="CCT29" s="1"/>
      <c r="CCU29" s="1"/>
      <c r="CCV29" s="1"/>
      <c r="CCW29" s="1"/>
      <c r="CCX29" s="1"/>
      <c r="CCY29" s="1"/>
      <c r="CCZ29" s="1"/>
      <c r="CDA29" s="1"/>
      <c r="CDB29" s="1"/>
      <c r="CDC29" s="1"/>
      <c r="CDD29" s="1"/>
      <c r="CDE29" s="1"/>
      <c r="CDF29" s="1"/>
      <c r="CDG29" s="1"/>
      <c r="CDH29" s="1"/>
      <c r="CDI29" s="1"/>
      <c r="CDJ29" s="1"/>
      <c r="CDK29" s="1"/>
      <c r="CDL29" s="1"/>
      <c r="CDM29" s="1"/>
      <c r="CDN29" s="1"/>
      <c r="CDO29" s="1"/>
      <c r="CDP29" s="1"/>
      <c r="CDQ29" s="1"/>
      <c r="CDR29" s="1"/>
      <c r="CDS29" s="1"/>
      <c r="CDT29" s="1"/>
      <c r="CDU29" s="1"/>
      <c r="CDV29" s="1"/>
      <c r="CDW29" s="1"/>
      <c r="CDX29" s="1"/>
      <c r="CDY29" s="1"/>
      <c r="CDZ29" s="1"/>
      <c r="CEA29" s="1"/>
      <c r="CEB29" s="1"/>
      <c r="CEC29" s="1"/>
      <c r="CED29" s="1"/>
      <c r="CEE29" s="1"/>
      <c r="CEF29" s="1"/>
      <c r="CEG29" s="1"/>
      <c r="CEH29" s="1"/>
      <c r="CEI29" s="1"/>
      <c r="CEJ29" s="1"/>
      <c r="CEK29" s="1"/>
      <c r="CEL29" s="1"/>
      <c r="CEM29" s="1"/>
      <c r="CEN29" s="1"/>
      <c r="CEO29" s="1"/>
      <c r="CEP29" s="1"/>
      <c r="CEQ29" s="1"/>
      <c r="CER29" s="1"/>
      <c r="CES29" s="1"/>
      <c r="CET29" s="1"/>
      <c r="CEU29" s="1"/>
      <c r="CEV29" s="1"/>
      <c r="CEW29" s="1"/>
      <c r="CEX29" s="1"/>
      <c r="CEY29" s="1"/>
      <c r="CEZ29" s="1"/>
      <c r="CFA29" s="1"/>
      <c r="CFB29" s="1"/>
      <c r="CFC29" s="1"/>
      <c r="CFD29" s="1"/>
      <c r="CFE29" s="1"/>
      <c r="CFF29" s="1"/>
      <c r="CFG29" s="1"/>
      <c r="CFH29" s="1"/>
      <c r="CFI29" s="1"/>
      <c r="CFJ29" s="1"/>
      <c r="CFK29" s="1"/>
      <c r="CFL29" s="1"/>
      <c r="CFM29" s="1"/>
      <c r="CFN29" s="1"/>
      <c r="CFO29" s="1"/>
      <c r="CFP29" s="1"/>
      <c r="CFQ29" s="1"/>
      <c r="CFR29" s="1"/>
      <c r="CFS29" s="1"/>
      <c r="CFT29" s="1"/>
      <c r="CFU29" s="1"/>
      <c r="CFV29" s="1"/>
      <c r="CFW29" s="1"/>
      <c r="CFX29" s="1"/>
      <c r="CFY29" s="1"/>
      <c r="CFZ29" s="1"/>
      <c r="CGA29" s="1"/>
      <c r="CGB29" s="1"/>
      <c r="CGC29" s="1"/>
      <c r="CGD29" s="1"/>
      <c r="CGE29" s="1"/>
      <c r="CGF29" s="1"/>
      <c r="CGG29" s="1"/>
      <c r="CGH29" s="1"/>
      <c r="CGI29" s="1"/>
      <c r="CGJ29" s="1"/>
      <c r="CGK29" s="1"/>
      <c r="CGL29" s="1"/>
      <c r="CGM29" s="1"/>
      <c r="CGN29" s="1"/>
      <c r="CGO29" s="1"/>
      <c r="CGP29" s="1"/>
      <c r="CGQ29" s="1"/>
      <c r="CGR29" s="1"/>
      <c r="CGS29" s="1"/>
      <c r="CGT29" s="1"/>
      <c r="CGU29" s="1"/>
      <c r="CGV29" s="1"/>
      <c r="CGW29" s="1"/>
      <c r="CGX29" s="1"/>
      <c r="CGY29" s="1"/>
      <c r="CGZ29" s="1"/>
      <c r="CHA29" s="1"/>
      <c r="CHB29" s="1"/>
      <c r="CHC29" s="1"/>
      <c r="CHD29" s="1"/>
      <c r="CHE29" s="1"/>
      <c r="CHF29" s="1"/>
      <c r="CHG29" s="1"/>
      <c r="CHH29" s="1"/>
      <c r="CHI29" s="1"/>
      <c r="CHJ29" s="1"/>
      <c r="CHK29" s="1"/>
      <c r="CHL29" s="1"/>
      <c r="CHM29" s="1"/>
      <c r="CHN29" s="1"/>
      <c r="CHO29" s="1"/>
      <c r="CHP29" s="1"/>
      <c r="CHQ29" s="1"/>
      <c r="CHR29" s="1"/>
      <c r="CHS29" s="1"/>
      <c r="CHT29" s="1"/>
      <c r="CHU29" s="1"/>
      <c r="CHV29" s="1"/>
      <c r="CHW29" s="1"/>
      <c r="CHX29" s="1"/>
      <c r="CHY29" s="1"/>
      <c r="CHZ29" s="1"/>
      <c r="CIA29" s="1"/>
      <c r="CIB29" s="1"/>
      <c r="CIC29" s="1"/>
      <c r="CID29" s="1"/>
      <c r="CIE29" s="1"/>
      <c r="CIF29" s="1"/>
      <c r="CIG29" s="1"/>
      <c r="CIH29" s="1"/>
      <c r="CII29" s="1"/>
      <c r="CIJ29" s="1"/>
      <c r="CIK29" s="1"/>
      <c r="CIL29" s="1"/>
      <c r="CIM29" s="1"/>
      <c r="CIN29" s="1"/>
      <c r="CIO29" s="1"/>
      <c r="CIP29" s="1"/>
      <c r="CIQ29" s="1"/>
      <c r="CIR29" s="1"/>
      <c r="CIS29" s="1"/>
      <c r="CIT29" s="1"/>
      <c r="CIU29" s="1"/>
      <c r="CIV29" s="1"/>
      <c r="CIW29" s="1"/>
      <c r="CIX29" s="1"/>
      <c r="CIY29" s="1"/>
      <c r="CIZ29" s="1"/>
      <c r="CJA29" s="1"/>
      <c r="CJB29" s="1"/>
      <c r="CJC29" s="1"/>
      <c r="CJD29" s="1"/>
      <c r="CJE29" s="1"/>
      <c r="CJF29" s="1"/>
      <c r="CJG29" s="1"/>
      <c r="CJH29" s="1"/>
      <c r="CJI29" s="1"/>
      <c r="CJJ29" s="1"/>
      <c r="CJK29" s="1"/>
      <c r="CJL29" s="1"/>
      <c r="CJM29" s="1"/>
      <c r="CJN29" s="1"/>
      <c r="CJO29" s="1"/>
      <c r="CJP29" s="1"/>
      <c r="CJQ29" s="1"/>
      <c r="CJR29" s="1"/>
      <c r="CJS29" s="1"/>
      <c r="CJT29" s="1"/>
      <c r="CJU29" s="1"/>
      <c r="CJV29" s="1"/>
      <c r="CJW29" s="1"/>
      <c r="CJX29" s="1"/>
      <c r="CJY29" s="1"/>
      <c r="CJZ29" s="1"/>
      <c r="CKA29" s="1"/>
      <c r="CKB29" s="1"/>
      <c r="CKC29" s="1"/>
      <c r="CKD29" s="1"/>
      <c r="CKE29" s="1"/>
      <c r="CKF29" s="1"/>
      <c r="CKG29" s="1"/>
      <c r="CKH29" s="1"/>
      <c r="CKI29" s="1"/>
      <c r="CKJ29" s="1"/>
      <c r="CKK29" s="1"/>
    </row>
    <row r="30" spans="1:2325" s="268" customFormat="1" ht="69.75" customHeight="1">
      <c r="A30" s="888"/>
      <c r="B30" s="838"/>
      <c r="C30" s="843"/>
      <c r="D30" s="114" t="s">
        <v>326</v>
      </c>
      <c r="E30" s="58">
        <v>1</v>
      </c>
      <c r="F30" s="113" t="s">
        <v>323</v>
      </c>
      <c r="G30" s="113" t="s">
        <v>325</v>
      </c>
      <c r="H30" s="144" t="s">
        <v>275</v>
      </c>
      <c r="I30" s="113"/>
      <c r="J30" s="113"/>
      <c r="K30" s="113"/>
      <c r="L30" s="114" t="s">
        <v>35</v>
      </c>
      <c r="M30" s="113"/>
      <c r="N30" s="18">
        <v>968600</v>
      </c>
      <c r="O30" s="60">
        <v>1737750</v>
      </c>
      <c r="P30" s="18">
        <v>0</v>
      </c>
      <c r="Q30" s="164">
        <f t="shared" si="0"/>
        <v>2706350</v>
      </c>
      <c r="R30" s="400">
        <v>0</v>
      </c>
      <c r="S30" s="154"/>
      <c r="T30" s="154"/>
      <c r="U30" s="229">
        <v>26000</v>
      </c>
      <c r="V30" s="895"/>
      <c r="W30" s="58">
        <v>165</v>
      </c>
      <c r="X30" s="103">
        <v>6.1021000000000001</v>
      </c>
      <c r="Y30" s="58"/>
      <c r="Z30" s="103"/>
      <c r="AA30" s="58"/>
      <c r="AB30" s="103"/>
      <c r="AC30" s="58"/>
      <c r="AD30" s="103"/>
      <c r="AE30" s="58"/>
      <c r="AF30" s="103">
        <v>2.2999999999999998</v>
      </c>
      <c r="AG30" s="63"/>
      <c r="AH30" s="170">
        <v>150</v>
      </c>
      <c r="AI30" s="63"/>
      <c r="AJ30" s="170">
        <v>56600</v>
      </c>
      <c r="AK30" s="115">
        <f t="shared" si="6"/>
        <v>0</v>
      </c>
      <c r="AL30" s="115">
        <f t="shared" si="3"/>
        <v>0</v>
      </c>
      <c r="AM30" s="115">
        <f t="shared" si="4"/>
        <v>0</v>
      </c>
      <c r="AN30" s="115">
        <f t="shared" si="5"/>
        <v>0</v>
      </c>
      <c r="AO30" s="105">
        <f t="shared" si="1"/>
        <v>0</v>
      </c>
      <c r="AP30" s="106">
        <f t="shared" si="2"/>
        <v>-2706350</v>
      </c>
      <c r="AQ30" s="256" t="s">
        <v>321</v>
      </c>
      <c r="AR30" s="11"/>
      <c r="AS30" s="10"/>
      <c r="AT30" s="11"/>
      <c r="AU30" s="10"/>
      <c r="AV30" s="2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1"/>
      <c r="ME30" s="1"/>
      <c r="MF30" s="1"/>
      <c r="MG30" s="1"/>
      <c r="MH30" s="1"/>
      <c r="MI30" s="1"/>
      <c r="MJ30" s="1"/>
      <c r="MK30" s="1"/>
      <c r="ML30" s="1"/>
      <c r="MM30" s="1"/>
      <c r="MN30" s="1"/>
      <c r="MO30" s="1"/>
      <c r="MP30" s="1"/>
      <c r="MQ30" s="1"/>
      <c r="MR30" s="1"/>
      <c r="MS30" s="1"/>
      <c r="MT30" s="1"/>
      <c r="MU30" s="1"/>
      <c r="MV30" s="1"/>
      <c r="MW30" s="1"/>
      <c r="MX30" s="1"/>
      <c r="MY30" s="1"/>
      <c r="MZ30" s="1"/>
      <c r="NA30" s="1"/>
      <c r="NB30" s="1"/>
      <c r="NC30" s="1"/>
      <c r="ND30" s="1"/>
      <c r="NE30" s="1"/>
      <c r="NF30" s="1"/>
      <c r="NG30" s="1"/>
      <c r="NH30" s="1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"/>
      <c r="PF30" s="1"/>
      <c r="PG30" s="1"/>
      <c r="PH30" s="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1"/>
      <c r="QC30" s="1"/>
      <c r="QD30" s="1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/>
      <c r="QT30" s="1"/>
      <c r="QU30" s="1"/>
      <c r="QV30" s="1"/>
      <c r="QW30" s="1"/>
      <c r="QX30" s="1"/>
      <c r="QY30" s="1"/>
      <c r="QZ30" s="1"/>
      <c r="RA30" s="1"/>
      <c r="RB30" s="1"/>
      <c r="RC30" s="1"/>
      <c r="RD30" s="1"/>
      <c r="RE30" s="1"/>
      <c r="RF30" s="1"/>
      <c r="RG30" s="1"/>
      <c r="RH30" s="1"/>
      <c r="RI30" s="1"/>
      <c r="RJ30" s="1"/>
      <c r="RK30" s="1"/>
      <c r="RL30" s="1"/>
      <c r="RM30" s="1"/>
      <c r="RN30" s="1"/>
      <c r="RO30" s="1"/>
      <c r="RP30" s="1"/>
      <c r="RQ30" s="1"/>
      <c r="RR30" s="1"/>
      <c r="RS30" s="1"/>
      <c r="RT30" s="1"/>
      <c r="RU30" s="1"/>
      <c r="RV30" s="1"/>
      <c r="RW30" s="1"/>
      <c r="RX30" s="1"/>
      <c r="RY30" s="1"/>
      <c r="RZ30" s="1"/>
      <c r="SA30" s="1"/>
      <c r="SB30" s="1"/>
      <c r="SC30" s="1"/>
      <c r="SD30" s="1"/>
      <c r="SE30" s="1"/>
      <c r="SF30" s="1"/>
      <c r="SG30" s="1"/>
      <c r="SH30" s="1"/>
      <c r="SI30" s="1"/>
      <c r="SJ30" s="1"/>
      <c r="SK30" s="1"/>
      <c r="SL30" s="1"/>
      <c r="SM30" s="1"/>
      <c r="SN30" s="1"/>
      <c r="SO30" s="1"/>
      <c r="SP30" s="1"/>
      <c r="SQ30" s="1"/>
      <c r="SR30" s="1"/>
      <c r="SS30" s="1"/>
      <c r="ST30" s="1"/>
      <c r="SU30" s="1"/>
      <c r="SV30" s="1"/>
      <c r="SW30" s="1"/>
      <c r="SX30" s="1"/>
      <c r="SY30" s="1"/>
      <c r="SZ30" s="1"/>
      <c r="TA30" s="1"/>
      <c r="TB30" s="1"/>
      <c r="TC30" s="1"/>
      <c r="TD30" s="1"/>
      <c r="TE30" s="1"/>
      <c r="TF30" s="1"/>
      <c r="TG30" s="1"/>
      <c r="TH30" s="1"/>
      <c r="TI30" s="1"/>
      <c r="TJ30" s="1"/>
      <c r="TK30" s="1"/>
      <c r="TL30" s="1"/>
      <c r="TM30" s="1"/>
      <c r="TN30" s="1"/>
      <c r="TO30" s="1"/>
      <c r="TP30" s="1"/>
      <c r="TQ30" s="1"/>
      <c r="TR30" s="1"/>
      <c r="TS30" s="1"/>
      <c r="TT30" s="1"/>
      <c r="TU30" s="1"/>
      <c r="TV30" s="1"/>
      <c r="TW30" s="1"/>
      <c r="TX30" s="1"/>
      <c r="TY30" s="1"/>
      <c r="TZ30" s="1"/>
      <c r="UA30" s="1"/>
      <c r="UB30" s="1"/>
      <c r="UC30" s="1"/>
      <c r="UD30" s="1"/>
      <c r="UE30" s="1"/>
      <c r="UF30" s="1"/>
      <c r="UG30" s="1"/>
      <c r="UH30" s="1"/>
      <c r="UI30" s="1"/>
      <c r="UJ30" s="1"/>
      <c r="UK30" s="1"/>
      <c r="UL30" s="1"/>
      <c r="UM30" s="1"/>
      <c r="UN30" s="1"/>
      <c r="UO30" s="1"/>
      <c r="UP30" s="1"/>
      <c r="UQ30" s="1"/>
      <c r="UR30" s="1"/>
      <c r="US30" s="1"/>
      <c r="UT30" s="1"/>
      <c r="UU30" s="1"/>
      <c r="UV30" s="1"/>
      <c r="UW30" s="1"/>
      <c r="UX30" s="1"/>
      <c r="UY30" s="1"/>
      <c r="UZ30" s="1"/>
      <c r="VA30" s="1"/>
      <c r="VB30" s="1"/>
      <c r="VC30" s="1"/>
      <c r="VD30" s="1"/>
      <c r="VE30" s="1"/>
      <c r="VF30" s="1"/>
      <c r="VG30" s="1"/>
      <c r="VH30" s="1"/>
      <c r="VI30" s="1"/>
      <c r="VJ30" s="1"/>
      <c r="VK30" s="1"/>
      <c r="VL30" s="1"/>
      <c r="VM30" s="1"/>
      <c r="VN30" s="1"/>
      <c r="VO30" s="1"/>
      <c r="VP30" s="1"/>
      <c r="VQ30" s="1"/>
      <c r="VR30" s="1"/>
      <c r="VS30" s="1"/>
      <c r="VT30" s="1"/>
      <c r="VU30" s="1"/>
      <c r="VV30" s="1"/>
      <c r="VW30" s="1"/>
      <c r="VX30" s="1"/>
      <c r="VY30" s="1"/>
      <c r="VZ30" s="1"/>
      <c r="WA30" s="1"/>
      <c r="WB30" s="1"/>
      <c r="WC30" s="1"/>
      <c r="WD30" s="1"/>
      <c r="WE30" s="1"/>
      <c r="WF30" s="1"/>
      <c r="WG30" s="1"/>
      <c r="WH30" s="1"/>
      <c r="WI30" s="1"/>
      <c r="WJ30" s="1"/>
      <c r="WK30" s="1"/>
      <c r="WL30" s="1"/>
      <c r="WM30" s="1"/>
      <c r="WN30" s="1"/>
      <c r="WO30" s="1"/>
      <c r="WP30" s="1"/>
      <c r="WQ30" s="1"/>
      <c r="WR30" s="1"/>
      <c r="WS30" s="1"/>
      <c r="WT30" s="1"/>
      <c r="WU30" s="1"/>
      <c r="WV30" s="1"/>
      <c r="WW30" s="1"/>
      <c r="WX30" s="1"/>
      <c r="WY30" s="1"/>
      <c r="WZ30" s="1"/>
      <c r="XA30" s="1"/>
      <c r="XB30" s="1"/>
      <c r="XC30" s="1"/>
      <c r="XD30" s="1"/>
      <c r="XE30" s="1"/>
      <c r="XF30" s="1"/>
      <c r="XG30" s="1"/>
      <c r="XH30" s="1"/>
      <c r="XI30" s="1"/>
      <c r="XJ30" s="1"/>
      <c r="XK30" s="1"/>
      <c r="XL30" s="1"/>
      <c r="XM30" s="1"/>
      <c r="XN30" s="1"/>
      <c r="XO30" s="1"/>
      <c r="XP30" s="1"/>
      <c r="XQ30" s="1"/>
      <c r="XR30" s="1"/>
      <c r="XS30" s="1"/>
      <c r="XT30" s="1"/>
      <c r="XU30" s="1"/>
      <c r="XV30" s="1"/>
      <c r="XW30" s="1"/>
      <c r="XX30" s="1"/>
      <c r="XY30" s="1"/>
      <c r="XZ30" s="1"/>
      <c r="YA30" s="1"/>
      <c r="YB30" s="1"/>
      <c r="YC30" s="1"/>
      <c r="YD30" s="1"/>
      <c r="YE30" s="1"/>
      <c r="YF30" s="1"/>
      <c r="YG30" s="1"/>
      <c r="YH30" s="1"/>
      <c r="YI30" s="1"/>
      <c r="YJ30" s="1"/>
      <c r="YK30" s="1"/>
      <c r="YL30" s="1"/>
      <c r="YM30" s="1"/>
      <c r="YN30" s="1"/>
      <c r="YO30" s="1"/>
      <c r="YP30" s="1"/>
      <c r="YQ30" s="1"/>
      <c r="YR30" s="1"/>
      <c r="YS30" s="1"/>
      <c r="YT30" s="1"/>
      <c r="YU30" s="1"/>
      <c r="YV30" s="1"/>
      <c r="YW30" s="1"/>
      <c r="YX30" s="1"/>
      <c r="YY30" s="1"/>
      <c r="YZ30" s="1"/>
      <c r="ZA30" s="1"/>
      <c r="ZB30" s="1"/>
      <c r="ZC30" s="1"/>
      <c r="ZD30" s="1"/>
      <c r="ZE30" s="1"/>
      <c r="ZF30" s="1"/>
      <c r="ZG30" s="1"/>
      <c r="ZH30" s="1"/>
      <c r="ZI30" s="1"/>
      <c r="ZJ30" s="1"/>
      <c r="ZK30" s="1"/>
      <c r="ZL30" s="1"/>
      <c r="ZM30" s="1"/>
      <c r="ZN30" s="1"/>
      <c r="ZO30" s="1"/>
      <c r="ZP30" s="1"/>
      <c r="ZQ30" s="1"/>
      <c r="ZR30" s="1"/>
      <c r="ZS30" s="1"/>
      <c r="ZT30" s="1"/>
      <c r="ZU30" s="1"/>
      <c r="ZV30" s="1"/>
      <c r="ZW30" s="1"/>
      <c r="ZX30" s="1"/>
      <c r="ZY30" s="1"/>
      <c r="ZZ30" s="1"/>
      <c r="AAA30" s="1"/>
      <c r="AAB30" s="1"/>
      <c r="AAC30" s="1"/>
      <c r="AAD30" s="1"/>
      <c r="AAE30" s="1"/>
      <c r="AAF30" s="1"/>
      <c r="AAG30" s="1"/>
      <c r="AAH30" s="1"/>
      <c r="AAI30" s="1"/>
      <c r="AAJ30" s="1"/>
      <c r="AAK30" s="1"/>
      <c r="AAL30" s="1"/>
      <c r="AAM30" s="1"/>
      <c r="AAN30" s="1"/>
      <c r="AAO30" s="1"/>
      <c r="AAP30" s="1"/>
      <c r="AAQ30" s="1"/>
      <c r="AAR30" s="1"/>
      <c r="AAS30" s="1"/>
      <c r="AAT30" s="1"/>
      <c r="AAU30" s="1"/>
      <c r="AAV30" s="1"/>
      <c r="AAW30" s="1"/>
      <c r="AAX30" s="1"/>
      <c r="AAY30" s="1"/>
      <c r="AAZ30" s="1"/>
      <c r="ABA30" s="1"/>
      <c r="ABB30" s="1"/>
      <c r="ABC30" s="1"/>
      <c r="ABD30" s="1"/>
      <c r="ABE30" s="1"/>
      <c r="ABF30" s="1"/>
      <c r="ABG30" s="1"/>
      <c r="ABH30" s="1"/>
      <c r="ABI30" s="1"/>
      <c r="ABJ30" s="1"/>
      <c r="ABK30" s="1"/>
      <c r="ABL30" s="1"/>
      <c r="ABM30" s="1"/>
      <c r="ABN30" s="1"/>
      <c r="ABO30" s="1"/>
      <c r="ABP30" s="1"/>
      <c r="ABQ30" s="1"/>
      <c r="ABR30" s="1"/>
      <c r="ABS30" s="1"/>
      <c r="ABT30" s="1"/>
      <c r="ABU30" s="1"/>
      <c r="ABV30" s="1"/>
      <c r="ABW30" s="1"/>
      <c r="ABX30" s="1"/>
      <c r="ABY30" s="1"/>
      <c r="ABZ30" s="1"/>
      <c r="ACA30" s="1"/>
      <c r="ACB30" s="1"/>
      <c r="ACC30" s="1"/>
      <c r="ACD30" s="1"/>
      <c r="ACE30" s="1"/>
      <c r="ACF30" s="1"/>
      <c r="ACG30" s="1"/>
      <c r="ACH30" s="1"/>
      <c r="ACI30" s="1"/>
      <c r="ACJ30" s="1"/>
      <c r="ACK30" s="1"/>
      <c r="ACL30" s="1"/>
      <c r="ACM30" s="1"/>
      <c r="ACN30" s="1"/>
      <c r="ACO30" s="1"/>
      <c r="ACP30" s="1"/>
      <c r="ACQ30" s="1"/>
      <c r="ACR30" s="1"/>
      <c r="ACS30" s="1"/>
      <c r="ACT30" s="1"/>
      <c r="ACU30" s="1"/>
      <c r="ACV30" s="1"/>
      <c r="ACW30" s="1"/>
      <c r="ACX30" s="1"/>
      <c r="ACY30" s="1"/>
      <c r="ACZ30" s="1"/>
      <c r="ADA30" s="1"/>
      <c r="ADB30" s="1"/>
      <c r="ADC30" s="1"/>
      <c r="ADD30" s="1"/>
      <c r="ADE30" s="1"/>
      <c r="ADF30" s="1"/>
      <c r="ADG30" s="1"/>
      <c r="ADH30" s="1"/>
      <c r="ADI30" s="1"/>
      <c r="ADJ30" s="1"/>
      <c r="ADK30" s="1"/>
      <c r="ADL30" s="1"/>
      <c r="ADM30" s="1"/>
      <c r="ADN30" s="1"/>
      <c r="ADO30" s="1"/>
      <c r="ADP30" s="1"/>
      <c r="ADQ30" s="1"/>
      <c r="ADR30" s="1"/>
      <c r="ADS30" s="1"/>
      <c r="ADT30" s="1"/>
      <c r="ADU30" s="1"/>
      <c r="ADV30" s="1"/>
      <c r="ADW30" s="1"/>
      <c r="ADX30" s="1"/>
      <c r="ADY30" s="1"/>
      <c r="ADZ30" s="1"/>
      <c r="AEA30" s="1"/>
      <c r="AEB30" s="1"/>
      <c r="AEC30" s="1"/>
      <c r="AED30" s="1"/>
      <c r="AEE30" s="1"/>
      <c r="AEF30" s="1"/>
      <c r="AEG30" s="1"/>
      <c r="AEH30" s="1"/>
      <c r="AEI30" s="1"/>
      <c r="AEJ30" s="1"/>
      <c r="AEK30" s="1"/>
      <c r="AEL30" s="1"/>
      <c r="AEM30" s="1"/>
      <c r="AEN30" s="1"/>
      <c r="AEO30" s="1"/>
      <c r="AEP30" s="1"/>
      <c r="AEQ30" s="1"/>
      <c r="AER30" s="1"/>
      <c r="AES30" s="1"/>
      <c r="AET30" s="1"/>
      <c r="AEU30" s="1"/>
      <c r="AEV30" s="1"/>
      <c r="AEW30" s="1"/>
      <c r="AEX30" s="1"/>
      <c r="AEY30" s="1"/>
      <c r="AEZ30" s="1"/>
      <c r="AFA30" s="1"/>
      <c r="AFB30" s="1"/>
      <c r="AFC30" s="1"/>
      <c r="AFD30" s="1"/>
      <c r="AFE30" s="1"/>
      <c r="AFF30" s="1"/>
      <c r="AFG30" s="1"/>
      <c r="AFH30" s="1"/>
      <c r="AFI30" s="1"/>
      <c r="AFJ30" s="1"/>
      <c r="AFK30" s="1"/>
      <c r="AFL30" s="1"/>
      <c r="AFM30" s="1"/>
      <c r="AFN30" s="1"/>
      <c r="AFO30" s="1"/>
      <c r="AFP30" s="1"/>
      <c r="AFQ30" s="1"/>
      <c r="AFR30" s="1"/>
      <c r="AFS30" s="1"/>
      <c r="AFT30" s="1"/>
      <c r="AFU30" s="1"/>
      <c r="AFV30" s="1"/>
      <c r="AFW30" s="1"/>
      <c r="AFX30" s="1"/>
      <c r="AFY30" s="1"/>
      <c r="AFZ30" s="1"/>
      <c r="AGA30" s="1"/>
      <c r="AGB30" s="1"/>
      <c r="AGC30" s="1"/>
      <c r="AGD30" s="1"/>
      <c r="AGE30" s="1"/>
      <c r="AGF30" s="1"/>
      <c r="AGG30" s="1"/>
      <c r="AGH30" s="1"/>
      <c r="AGI30" s="1"/>
      <c r="AGJ30" s="1"/>
      <c r="AGK30" s="1"/>
      <c r="AGL30" s="1"/>
      <c r="AGM30" s="1"/>
      <c r="AGN30" s="1"/>
      <c r="AGO30" s="1"/>
      <c r="AGP30" s="1"/>
      <c r="AGQ30" s="1"/>
      <c r="AGR30" s="1"/>
      <c r="AGS30" s="1"/>
      <c r="AGT30" s="1"/>
      <c r="AGU30" s="1"/>
      <c r="AGV30" s="1"/>
      <c r="AGW30" s="1"/>
      <c r="AGX30" s="1"/>
      <c r="AGY30" s="1"/>
      <c r="AGZ30" s="1"/>
      <c r="AHA30" s="1"/>
      <c r="AHB30" s="1"/>
      <c r="AHC30" s="1"/>
      <c r="AHD30" s="1"/>
      <c r="AHE30" s="1"/>
      <c r="AHF30" s="1"/>
      <c r="AHG30" s="1"/>
      <c r="AHH30" s="1"/>
      <c r="AHI30" s="1"/>
      <c r="AHJ30" s="1"/>
      <c r="AHK30" s="1"/>
      <c r="AHL30" s="1"/>
      <c r="AHM30" s="1"/>
      <c r="AHN30" s="1"/>
      <c r="AHO30" s="1"/>
      <c r="AHP30" s="1"/>
      <c r="AHQ30" s="1"/>
      <c r="AHR30" s="1"/>
      <c r="AHS30" s="1"/>
      <c r="AHT30" s="1"/>
      <c r="AHU30" s="1"/>
      <c r="AHV30" s="1"/>
      <c r="AHW30" s="1"/>
      <c r="AHX30" s="1"/>
      <c r="AHY30" s="1"/>
      <c r="AHZ30" s="1"/>
      <c r="AIA30" s="1"/>
      <c r="AIB30" s="1"/>
      <c r="AIC30" s="1"/>
      <c r="AID30" s="1"/>
      <c r="AIE30" s="1"/>
      <c r="AIF30" s="1"/>
      <c r="AIG30" s="1"/>
      <c r="AIH30" s="1"/>
      <c r="AII30" s="1"/>
      <c r="AIJ30" s="1"/>
      <c r="AIK30" s="1"/>
      <c r="AIL30" s="1"/>
      <c r="AIM30" s="1"/>
      <c r="AIN30" s="1"/>
      <c r="AIO30" s="1"/>
      <c r="AIP30" s="1"/>
      <c r="AIQ30" s="1"/>
      <c r="AIR30" s="1"/>
      <c r="AIS30" s="1"/>
      <c r="AIT30" s="1"/>
      <c r="AIU30" s="1"/>
      <c r="AIV30" s="1"/>
      <c r="AIW30" s="1"/>
      <c r="AIX30" s="1"/>
      <c r="AIY30" s="1"/>
      <c r="AIZ30" s="1"/>
      <c r="AJA30" s="1"/>
      <c r="AJB30" s="1"/>
      <c r="AJC30" s="1"/>
      <c r="AJD30" s="1"/>
      <c r="AJE30" s="1"/>
      <c r="AJF30" s="1"/>
      <c r="AJG30" s="1"/>
      <c r="AJH30" s="1"/>
      <c r="AJI30" s="1"/>
      <c r="AJJ30" s="1"/>
      <c r="AJK30" s="1"/>
      <c r="AJL30" s="1"/>
      <c r="AJM30" s="1"/>
      <c r="AJN30" s="1"/>
      <c r="AJO30" s="1"/>
      <c r="AJP30" s="1"/>
      <c r="AJQ30" s="1"/>
      <c r="AJR30" s="1"/>
      <c r="AJS30" s="1"/>
      <c r="AJT30" s="1"/>
      <c r="AJU30" s="1"/>
      <c r="AJV30" s="1"/>
      <c r="AJW30" s="1"/>
      <c r="AJX30" s="1"/>
      <c r="AJY30" s="1"/>
      <c r="AJZ30" s="1"/>
      <c r="AKA30" s="1"/>
      <c r="AKB30" s="1"/>
      <c r="AKC30" s="1"/>
      <c r="AKD30" s="1"/>
      <c r="AKE30" s="1"/>
      <c r="AKF30" s="1"/>
      <c r="AKG30" s="1"/>
      <c r="AKH30" s="1"/>
      <c r="AKI30" s="1"/>
      <c r="AKJ30" s="1"/>
      <c r="AKK30" s="1"/>
      <c r="AKL30" s="1"/>
      <c r="AKM30" s="1"/>
      <c r="AKN30" s="1"/>
      <c r="AKO30" s="1"/>
      <c r="AKP30" s="1"/>
      <c r="AKQ30" s="1"/>
      <c r="AKR30" s="1"/>
      <c r="AKS30" s="1"/>
      <c r="AKT30" s="1"/>
      <c r="AKU30" s="1"/>
      <c r="AKV30" s="1"/>
      <c r="AKW30" s="1"/>
      <c r="AKX30" s="1"/>
      <c r="AKY30" s="1"/>
      <c r="AKZ30" s="1"/>
      <c r="ALA30" s="1"/>
      <c r="ALB30" s="1"/>
      <c r="ALC30" s="1"/>
      <c r="ALD30" s="1"/>
      <c r="ALE30" s="1"/>
      <c r="ALF30" s="1"/>
      <c r="ALG30" s="1"/>
      <c r="ALH30" s="1"/>
      <c r="ALI30" s="1"/>
      <c r="ALJ30" s="1"/>
      <c r="ALK30" s="1"/>
      <c r="ALL30" s="1"/>
      <c r="ALM30" s="1"/>
      <c r="ALN30" s="1"/>
      <c r="ALO30" s="1"/>
      <c r="ALP30" s="1"/>
      <c r="ALQ30" s="1"/>
      <c r="ALR30" s="1"/>
      <c r="ALS30" s="1"/>
      <c r="ALT30" s="1"/>
      <c r="ALU30" s="1"/>
      <c r="ALV30" s="1"/>
      <c r="ALW30" s="1"/>
      <c r="ALX30" s="1"/>
      <c r="ALY30" s="1"/>
      <c r="ALZ30" s="1"/>
      <c r="AMA30" s="1"/>
      <c r="AMB30" s="1"/>
      <c r="AMC30" s="1"/>
      <c r="AMD30" s="1"/>
      <c r="AME30" s="1"/>
      <c r="AMF30" s="1"/>
      <c r="AMG30" s="1"/>
      <c r="AMH30" s="1"/>
      <c r="AMI30" s="1"/>
      <c r="AMJ30" s="1"/>
      <c r="AMK30" s="1"/>
      <c r="AML30" s="1"/>
      <c r="AMM30" s="1"/>
      <c r="AMN30" s="1"/>
      <c r="AMO30" s="1"/>
      <c r="AMP30" s="1"/>
      <c r="AMQ30" s="1"/>
      <c r="AMR30" s="1"/>
      <c r="AMS30" s="1"/>
      <c r="AMT30" s="1"/>
      <c r="AMU30" s="1"/>
      <c r="AMV30" s="1"/>
      <c r="AMW30" s="1"/>
      <c r="AMX30" s="1"/>
      <c r="AMY30" s="1"/>
      <c r="AMZ30" s="1"/>
      <c r="ANA30" s="1"/>
      <c r="ANB30" s="1"/>
      <c r="ANC30" s="1"/>
      <c r="AND30" s="1"/>
      <c r="ANE30" s="1"/>
      <c r="ANF30" s="1"/>
      <c r="ANG30" s="1"/>
      <c r="ANH30" s="1"/>
      <c r="ANI30" s="1"/>
      <c r="ANJ30" s="1"/>
      <c r="ANK30" s="1"/>
      <c r="ANL30" s="1"/>
      <c r="ANM30" s="1"/>
      <c r="ANN30" s="1"/>
      <c r="ANO30" s="1"/>
      <c r="ANP30" s="1"/>
      <c r="ANQ30" s="1"/>
      <c r="ANR30" s="1"/>
      <c r="ANS30" s="1"/>
      <c r="ANT30" s="1"/>
      <c r="ANU30" s="1"/>
      <c r="ANV30" s="1"/>
      <c r="ANW30" s="1"/>
      <c r="ANX30" s="1"/>
      <c r="ANY30" s="1"/>
      <c r="ANZ30" s="1"/>
      <c r="AOA30" s="1"/>
      <c r="AOB30" s="1"/>
      <c r="AOC30" s="1"/>
      <c r="AOD30" s="1"/>
      <c r="AOE30" s="1"/>
      <c r="AOF30" s="1"/>
      <c r="AOG30" s="1"/>
      <c r="AOH30" s="1"/>
      <c r="AOI30" s="1"/>
      <c r="AOJ30" s="1"/>
      <c r="AOK30" s="1"/>
      <c r="AOL30" s="1"/>
      <c r="AOM30" s="1"/>
      <c r="AON30" s="1"/>
      <c r="AOO30" s="1"/>
      <c r="AOP30" s="1"/>
      <c r="AOQ30" s="1"/>
      <c r="AOR30" s="1"/>
      <c r="AOS30" s="1"/>
      <c r="AOT30" s="1"/>
      <c r="AOU30" s="1"/>
      <c r="AOV30" s="1"/>
      <c r="AOW30" s="1"/>
      <c r="AOX30" s="1"/>
      <c r="AOY30" s="1"/>
      <c r="AOZ30" s="1"/>
      <c r="APA30" s="1"/>
      <c r="APB30" s="1"/>
      <c r="APC30" s="1"/>
      <c r="APD30" s="1"/>
      <c r="APE30" s="1"/>
      <c r="APF30" s="1"/>
      <c r="APG30" s="1"/>
      <c r="APH30" s="1"/>
      <c r="API30" s="1"/>
      <c r="APJ30" s="1"/>
      <c r="APK30" s="1"/>
      <c r="APL30" s="1"/>
      <c r="APM30" s="1"/>
      <c r="APN30" s="1"/>
      <c r="APO30" s="1"/>
      <c r="APP30" s="1"/>
      <c r="APQ30" s="1"/>
      <c r="APR30" s="1"/>
      <c r="APS30" s="1"/>
      <c r="APT30" s="1"/>
      <c r="APU30" s="1"/>
      <c r="APV30" s="1"/>
      <c r="APW30" s="1"/>
      <c r="APX30" s="1"/>
      <c r="APY30" s="1"/>
      <c r="APZ30" s="1"/>
      <c r="AQA30" s="1"/>
      <c r="AQB30" s="1"/>
      <c r="AQC30" s="1"/>
      <c r="AQD30" s="1"/>
      <c r="AQE30" s="1"/>
      <c r="AQF30" s="1"/>
      <c r="AQG30" s="1"/>
      <c r="AQH30" s="1"/>
      <c r="AQI30" s="1"/>
      <c r="AQJ30" s="1"/>
      <c r="AQK30" s="1"/>
      <c r="AQL30" s="1"/>
      <c r="AQM30" s="1"/>
      <c r="AQN30" s="1"/>
      <c r="AQO30" s="1"/>
      <c r="AQP30" s="1"/>
      <c r="AQQ30" s="1"/>
      <c r="AQR30" s="1"/>
      <c r="AQS30" s="1"/>
      <c r="AQT30" s="1"/>
      <c r="AQU30" s="1"/>
      <c r="AQV30" s="1"/>
      <c r="AQW30" s="1"/>
      <c r="AQX30" s="1"/>
      <c r="AQY30" s="1"/>
      <c r="AQZ30" s="1"/>
      <c r="ARA30" s="1"/>
      <c r="ARB30" s="1"/>
      <c r="ARC30" s="1"/>
      <c r="ARD30" s="1"/>
      <c r="ARE30" s="1"/>
      <c r="ARF30" s="1"/>
      <c r="ARG30" s="1"/>
      <c r="ARH30" s="1"/>
      <c r="ARI30" s="1"/>
      <c r="ARJ30" s="1"/>
      <c r="ARK30" s="1"/>
      <c r="ARL30" s="1"/>
      <c r="ARM30" s="1"/>
      <c r="ARN30" s="1"/>
      <c r="ARO30" s="1"/>
      <c r="ARP30" s="1"/>
      <c r="ARQ30" s="1"/>
      <c r="ARR30" s="1"/>
      <c r="ARS30" s="1"/>
      <c r="ART30" s="1"/>
      <c r="ARU30" s="1"/>
      <c r="ARV30" s="1"/>
      <c r="ARW30" s="1"/>
      <c r="ARX30" s="1"/>
      <c r="ARY30" s="1"/>
      <c r="ARZ30" s="1"/>
      <c r="ASA30" s="1"/>
      <c r="ASB30" s="1"/>
      <c r="ASC30" s="1"/>
      <c r="ASD30" s="1"/>
      <c r="ASE30" s="1"/>
      <c r="ASF30" s="1"/>
      <c r="ASG30" s="1"/>
      <c r="ASH30" s="1"/>
      <c r="ASI30" s="1"/>
      <c r="ASJ30" s="1"/>
      <c r="ASK30" s="1"/>
      <c r="ASL30" s="1"/>
      <c r="ASM30" s="1"/>
      <c r="ASN30" s="1"/>
      <c r="ASO30" s="1"/>
      <c r="ASP30" s="1"/>
      <c r="ASQ30" s="1"/>
      <c r="ASR30" s="1"/>
      <c r="ASS30" s="1"/>
      <c r="AST30" s="1"/>
      <c r="ASU30" s="1"/>
      <c r="ASV30" s="1"/>
      <c r="ASW30" s="1"/>
      <c r="ASX30" s="1"/>
      <c r="ASY30" s="1"/>
      <c r="ASZ30" s="1"/>
      <c r="ATA30" s="1"/>
      <c r="ATB30" s="1"/>
      <c r="ATC30" s="1"/>
      <c r="ATD30" s="1"/>
      <c r="ATE30" s="1"/>
      <c r="ATF30" s="1"/>
      <c r="ATG30" s="1"/>
      <c r="ATH30" s="1"/>
      <c r="ATI30" s="1"/>
      <c r="ATJ30" s="1"/>
      <c r="ATK30" s="1"/>
      <c r="ATL30" s="1"/>
      <c r="ATM30" s="1"/>
      <c r="ATN30" s="1"/>
      <c r="ATO30" s="1"/>
      <c r="ATP30" s="1"/>
      <c r="ATQ30" s="1"/>
      <c r="ATR30" s="1"/>
      <c r="ATS30" s="1"/>
      <c r="ATT30" s="1"/>
      <c r="ATU30" s="1"/>
      <c r="ATV30" s="1"/>
      <c r="ATW30" s="1"/>
      <c r="ATX30" s="1"/>
      <c r="ATY30" s="1"/>
      <c r="ATZ30" s="1"/>
      <c r="AUA30" s="1"/>
      <c r="AUB30" s="1"/>
      <c r="AUC30" s="1"/>
      <c r="AUD30" s="1"/>
      <c r="AUE30" s="1"/>
      <c r="AUF30" s="1"/>
      <c r="AUG30" s="1"/>
      <c r="AUH30" s="1"/>
      <c r="AUI30" s="1"/>
      <c r="AUJ30" s="1"/>
      <c r="AUK30" s="1"/>
      <c r="AUL30" s="1"/>
      <c r="AUM30" s="1"/>
      <c r="AUN30" s="1"/>
      <c r="AUO30" s="1"/>
      <c r="AUP30" s="1"/>
      <c r="AUQ30" s="1"/>
      <c r="AUR30" s="1"/>
      <c r="AUS30" s="1"/>
      <c r="AUT30" s="1"/>
      <c r="AUU30" s="1"/>
      <c r="AUV30" s="1"/>
      <c r="AUW30" s="1"/>
      <c r="AUX30" s="1"/>
      <c r="AUY30" s="1"/>
      <c r="AUZ30" s="1"/>
      <c r="AVA30" s="1"/>
      <c r="AVB30" s="1"/>
      <c r="AVC30" s="1"/>
      <c r="AVD30" s="1"/>
      <c r="AVE30" s="1"/>
      <c r="AVF30" s="1"/>
      <c r="AVG30" s="1"/>
      <c r="AVH30" s="1"/>
      <c r="AVI30" s="1"/>
      <c r="AVJ30" s="1"/>
      <c r="AVK30" s="1"/>
      <c r="AVL30" s="1"/>
      <c r="AVM30" s="1"/>
      <c r="AVN30" s="1"/>
      <c r="AVO30" s="1"/>
      <c r="AVP30" s="1"/>
      <c r="AVQ30" s="1"/>
      <c r="AVR30" s="1"/>
      <c r="AVS30" s="1"/>
      <c r="AVT30" s="1"/>
      <c r="AVU30" s="1"/>
      <c r="AVV30" s="1"/>
      <c r="AVW30" s="1"/>
      <c r="AVX30" s="1"/>
      <c r="AVY30" s="1"/>
      <c r="AVZ30" s="1"/>
      <c r="AWA30" s="1"/>
      <c r="AWB30" s="1"/>
      <c r="AWC30" s="1"/>
      <c r="AWD30" s="1"/>
      <c r="AWE30" s="1"/>
      <c r="AWF30" s="1"/>
      <c r="AWG30" s="1"/>
      <c r="AWH30" s="1"/>
      <c r="AWI30" s="1"/>
      <c r="AWJ30" s="1"/>
      <c r="AWK30" s="1"/>
      <c r="AWL30" s="1"/>
      <c r="AWM30" s="1"/>
      <c r="AWN30" s="1"/>
      <c r="AWO30" s="1"/>
      <c r="AWP30" s="1"/>
      <c r="AWQ30" s="1"/>
      <c r="AWR30" s="1"/>
      <c r="AWS30" s="1"/>
      <c r="AWT30" s="1"/>
      <c r="AWU30" s="1"/>
      <c r="AWV30" s="1"/>
      <c r="AWW30" s="1"/>
      <c r="AWX30" s="1"/>
      <c r="AWY30" s="1"/>
      <c r="AWZ30" s="1"/>
      <c r="AXA30" s="1"/>
      <c r="AXB30" s="1"/>
      <c r="AXC30" s="1"/>
      <c r="AXD30" s="1"/>
      <c r="AXE30" s="1"/>
      <c r="AXF30" s="1"/>
      <c r="AXG30" s="1"/>
      <c r="AXH30" s="1"/>
      <c r="AXI30" s="1"/>
      <c r="AXJ30" s="1"/>
      <c r="AXK30" s="1"/>
      <c r="AXL30" s="1"/>
      <c r="AXM30" s="1"/>
      <c r="AXN30" s="1"/>
      <c r="AXO30" s="1"/>
      <c r="AXP30" s="1"/>
      <c r="AXQ30" s="1"/>
      <c r="AXR30" s="1"/>
      <c r="AXS30" s="1"/>
      <c r="AXT30" s="1"/>
      <c r="AXU30" s="1"/>
      <c r="AXV30" s="1"/>
      <c r="AXW30" s="1"/>
      <c r="AXX30" s="1"/>
      <c r="AXY30" s="1"/>
      <c r="AXZ30" s="1"/>
      <c r="AYA30" s="1"/>
      <c r="AYB30" s="1"/>
      <c r="AYC30" s="1"/>
      <c r="AYD30" s="1"/>
      <c r="AYE30" s="1"/>
      <c r="AYF30" s="1"/>
      <c r="AYG30" s="1"/>
      <c r="AYH30" s="1"/>
      <c r="AYI30" s="1"/>
      <c r="AYJ30" s="1"/>
      <c r="AYK30" s="1"/>
      <c r="AYL30" s="1"/>
      <c r="AYM30" s="1"/>
      <c r="AYN30" s="1"/>
      <c r="AYO30" s="1"/>
      <c r="AYP30" s="1"/>
      <c r="AYQ30" s="1"/>
      <c r="AYR30" s="1"/>
      <c r="AYS30" s="1"/>
      <c r="AYT30" s="1"/>
      <c r="AYU30" s="1"/>
      <c r="AYV30" s="1"/>
      <c r="AYW30" s="1"/>
      <c r="AYX30" s="1"/>
      <c r="AYY30" s="1"/>
      <c r="AYZ30" s="1"/>
      <c r="AZA30" s="1"/>
      <c r="AZB30" s="1"/>
      <c r="AZC30" s="1"/>
      <c r="AZD30" s="1"/>
      <c r="AZE30" s="1"/>
      <c r="AZF30" s="1"/>
      <c r="AZG30" s="1"/>
      <c r="AZH30" s="1"/>
      <c r="AZI30" s="1"/>
      <c r="AZJ30" s="1"/>
      <c r="AZK30" s="1"/>
      <c r="AZL30" s="1"/>
      <c r="AZM30" s="1"/>
      <c r="AZN30" s="1"/>
      <c r="AZO30" s="1"/>
      <c r="AZP30" s="1"/>
      <c r="AZQ30" s="1"/>
      <c r="AZR30" s="1"/>
      <c r="AZS30" s="1"/>
      <c r="AZT30" s="1"/>
      <c r="AZU30" s="1"/>
      <c r="AZV30" s="1"/>
      <c r="AZW30" s="1"/>
      <c r="AZX30" s="1"/>
      <c r="AZY30" s="1"/>
      <c r="AZZ30" s="1"/>
      <c r="BAA30" s="1"/>
      <c r="BAB30" s="1"/>
      <c r="BAC30" s="1"/>
      <c r="BAD30" s="1"/>
      <c r="BAE30" s="1"/>
      <c r="BAF30" s="1"/>
      <c r="BAG30" s="1"/>
      <c r="BAH30" s="1"/>
      <c r="BAI30" s="1"/>
      <c r="BAJ30" s="1"/>
      <c r="BAK30" s="1"/>
      <c r="BAL30" s="1"/>
      <c r="BAM30" s="1"/>
      <c r="BAN30" s="1"/>
      <c r="BAO30" s="1"/>
      <c r="BAP30" s="1"/>
      <c r="BAQ30" s="1"/>
      <c r="BAR30" s="1"/>
      <c r="BAS30" s="1"/>
      <c r="BAT30" s="1"/>
      <c r="BAU30" s="1"/>
      <c r="BAV30" s="1"/>
      <c r="BAW30" s="1"/>
      <c r="BAX30" s="1"/>
      <c r="BAY30" s="1"/>
      <c r="BAZ30" s="1"/>
      <c r="BBA30" s="1"/>
      <c r="BBB30" s="1"/>
      <c r="BBC30" s="1"/>
      <c r="BBD30" s="1"/>
      <c r="BBE30" s="1"/>
      <c r="BBF30" s="1"/>
      <c r="BBG30" s="1"/>
      <c r="BBH30" s="1"/>
      <c r="BBI30" s="1"/>
      <c r="BBJ30" s="1"/>
      <c r="BBK30" s="1"/>
      <c r="BBL30" s="1"/>
      <c r="BBM30" s="1"/>
      <c r="BBN30" s="1"/>
      <c r="BBO30" s="1"/>
      <c r="BBP30" s="1"/>
      <c r="BBQ30" s="1"/>
      <c r="BBR30" s="1"/>
      <c r="BBS30" s="1"/>
      <c r="BBT30" s="1"/>
      <c r="BBU30" s="1"/>
      <c r="BBV30" s="1"/>
      <c r="BBW30" s="1"/>
      <c r="BBX30" s="1"/>
      <c r="BBY30" s="1"/>
      <c r="BBZ30" s="1"/>
      <c r="BCA30" s="1"/>
      <c r="BCB30" s="1"/>
      <c r="BCC30" s="1"/>
      <c r="BCD30" s="1"/>
      <c r="BCE30" s="1"/>
      <c r="BCF30" s="1"/>
      <c r="BCG30" s="1"/>
      <c r="BCH30" s="1"/>
      <c r="BCI30" s="1"/>
      <c r="BCJ30" s="1"/>
      <c r="BCK30" s="1"/>
      <c r="BCL30" s="1"/>
      <c r="BCM30" s="1"/>
      <c r="BCN30" s="1"/>
      <c r="BCO30" s="1"/>
      <c r="BCP30" s="1"/>
      <c r="BCQ30" s="1"/>
      <c r="BCR30" s="1"/>
      <c r="BCS30" s="1"/>
      <c r="BCT30" s="1"/>
      <c r="BCU30" s="1"/>
      <c r="BCV30" s="1"/>
      <c r="BCW30" s="1"/>
      <c r="BCX30" s="1"/>
      <c r="BCY30" s="1"/>
      <c r="BCZ30" s="1"/>
      <c r="BDA30" s="1"/>
      <c r="BDB30" s="1"/>
      <c r="BDC30" s="1"/>
      <c r="BDD30" s="1"/>
      <c r="BDE30" s="1"/>
      <c r="BDF30" s="1"/>
      <c r="BDG30" s="1"/>
      <c r="BDH30" s="1"/>
      <c r="BDI30" s="1"/>
      <c r="BDJ30" s="1"/>
      <c r="BDK30" s="1"/>
      <c r="BDL30" s="1"/>
      <c r="BDM30" s="1"/>
      <c r="BDN30" s="1"/>
      <c r="BDO30" s="1"/>
      <c r="BDP30" s="1"/>
      <c r="BDQ30" s="1"/>
      <c r="BDR30" s="1"/>
      <c r="BDS30" s="1"/>
      <c r="BDT30" s="1"/>
      <c r="BDU30" s="1"/>
      <c r="BDV30" s="1"/>
      <c r="BDW30" s="1"/>
      <c r="BDX30" s="1"/>
      <c r="BDY30" s="1"/>
      <c r="BDZ30" s="1"/>
      <c r="BEA30" s="1"/>
      <c r="BEB30" s="1"/>
      <c r="BEC30" s="1"/>
      <c r="BED30" s="1"/>
      <c r="BEE30" s="1"/>
      <c r="BEF30" s="1"/>
      <c r="BEG30" s="1"/>
      <c r="BEH30" s="1"/>
      <c r="BEI30" s="1"/>
      <c r="BEJ30" s="1"/>
      <c r="BEK30" s="1"/>
      <c r="BEL30" s="1"/>
      <c r="BEM30" s="1"/>
      <c r="BEN30" s="1"/>
      <c r="BEO30" s="1"/>
      <c r="BEP30" s="1"/>
      <c r="BEQ30" s="1"/>
      <c r="BER30" s="1"/>
      <c r="BES30" s="1"/>
      <c r="BET30" s="1"/>
      <c r="BEU30" s="1"/>
      <c r="BEV30" s="1"/>
      <c r="BEW30" s="1"/>
      <c r="BEX30" s="1"/>
      <c r="BEY30" s="1"/>
      <c r="BEZ30" s="1"/>
      <c r="BFA30" s="1"/>
      <c r="BFB30" s="1"/>
      <c r="BFC30" s="1"/>
      <c r="BFD30" s="1"/>
      <c r="BFE30" s="1"/>
      <c r="BFF30" s="1"/>
      <c r="BFG30" s="1"/>
      <c r="BFH30" s="1"/>
      <c r="BFI30" s="1"/>
      <c r="BFJ30" s="1"/>
      <c r="BFK30" s="1"/>
      <c r="BFL30" s="1"/>
      <c r="BFM30" s="1"/>
      <c r="BFN30" s="1"/>
      <c r="BFO30" s="1"/>
      <c r="BFP30" s="1"/>
      <c r="BFQ30" s="1"/>
      <c r="BFR30" s="1"/>
      <c r="BFS30" s="1"/>
      <c r="BFT30" s="1"/>
      <c r="BFU30" s="1"/>
      <c r="BFV30" s="1"/>
      <c r="BFW30" s="1"/>
      <c r="BFX30" s="1"/>
      <c r="BFY30" s="1"/>
      <c r="BFZ30" s="1"/>
      <c r="BGA30" s="1"/>
      <c r="BGB30" s="1"/>
      <c r="BGC30" s="1"/>
      <c r="BGD30" s="1"/>
      <c r="BGE30" s="1"/>
      <c r="BGF30" s="1"/>
      <c r="BGG30" s="1"/>
      <c r="BGH30" s="1"/>
      <c r="BGI30" s="1"/>
      <c r="BGJ30" s="1"/>
      <c r="BGK30" s="1"/>
      <c r="BGL30" s="1"/>
      <c r="BGM30" s="1"/>
      <c r="BGN30" s="1"/>
      <c r="BGO30" s="1"/>
      <c r="BGP30" s="1"/>
      <c r="BGQ30" s="1"/>
      <c r="BGR30" s="1"/>
      <c r="BGS30" s="1"/>
      <c r="BGT30" s="1"/>
      <c r="BGU30" s="1"/>
      <c r="BGV30" s="1"/>
      <c r="BGW30" s="1"/>
      <c r="BGX30" s="1"/>
      <c r="BGY30" s="1"/>
      <c r="BGZ30" s="1"/>
      <c r="BHA30" s="1"/>
      <c r="BHB30" s="1"/>
      <c r="BHC30" s="1"/>
      <c r="BHD30" s="1"/>
      <c r="BHE30" s="1"/>
      <c r="BHF30" s="1"/>
      <c r="BHG30" s="1"/>
      <c r="BHH30" s="1"/>
      <c r="BHI30" s="1"/>
      <c r="BHJ30" s="1"/>
      <c r="BHK30" s="1"/>
      <c r="BHL30" s="1"/>
      <c r="BHM30" s="1"/>
      <c r="BHN30" s="1"/>
      <c r="BHO30" s="1"/>
      <c r="BHP30" s="1"/>
      <c r="BHQ30" s="1"/>
      <c r="BHR30" s="1"/>
      <c r="BHS30" s="1"/>
      <c r="BHT30" s="1"/>
      <c r="BHU30" s="1"/>
      <c r="BHV30" s="1"/>
      <c r="BHW30" s="1"/>
      <c r="BHX30" s="1"/>
      <c r="BHY30" s="1"/>
      <c r="BHZ30" s="1"/>
      <c r="BIA30" s="1"/>
      <c r="BIB30" s="1"/>
      <c r="BIC30" s="1"/>
      <c r="BID30" s="1"/>
      <c r="BIE30" s="1"/>
      <c r="BIF30" s="1"/>
      <c r="BIG30" s="1"/>
      <c r="BIH30" s="1"/>
      <c r="BII30" s="1"/>
      <c r="BIJ30" s="1"/>
      <c r="BIK30" s="1"/>
      <c r="BIL30" s="1"/>
      <c r="BIM30" s="1"/>
      <c r="BIN30" s="1"/>
      <c r="BIO30" s="1"/>
      <c r="BIP30" s="1"/>
      <c r="BIQ30" s="1"/>
      <c r="BIR30" s="1"/>
      <c r="BIS30" s="1"/>
      <c r="BIT30" s="1"/>
      <c r="BIU30" s="1"/>
      <c r="BIV30" s="1"/>
      <c r="BIW30" s="1"/>
      <c r="BIX30" s="1"/>
      <c r="BIY30" s="1"/>
      <c r="BIZ30" s="1"/>
      <c r="BJA30" s="1"/>
      <c r="BJB30" s="1"/>
      <c r="BJC30" s="1"/>
      <c r="BJD30" s="1"/>
      <c r="BJE30" s="1"/>
      <c r="BJF30" s="1"/>
      <c r="BJG30" s="1"/>
      <c r="BJH30" s="1"/>
      <c r="BJI30" s="1"/>
      <c r="BJJ30" s="1"/>
      <c r="BJK30" s="1"/>
      <c r="BJL30" s="1"/>
      <c r="BJM30" s="1"/>
      <c r="BJN30" s="1"/>
      <c r="BJO30" s="1"/>
      <c r="BJP30" s="1"/>
      <c r="BJQ30" s="1"/>
      <c r="BJR30" s="1"/>
      <c r="BJS30" s="1"/>
      <c r="BJT30" s="1"/>
      <c r="BJU30" s="1"/>
      <c r="BJV30" s="1"/>
      <c r="BJW30" s="1"/>
      <c r="BJX30" s="1"/>
      <c r="BJY30" s="1"/>
      <c r="BJZ30" s="1"/>
      <c r="BKA30" s="1"/>
      <c r="BKB30" s="1"/>
      <c r="BKC30" s="1"/>
      <c r="BKD30" s="1"/>
      <c r="BKE30" s="1"/>
      <c r="BKF30" s="1"/>
      <c r="BKG30" s="1"/>
      <c r="BKH30" s="1"/>
      <c r="BKI30" s="1"/>
      <c r="BKJ30" s="1"/>
      <c r="BKK30" s="1"/>
      <c r="BKL30" s="1"/>
      <c r="BKM30" s="1"/>
      <c r="BKN30" s="1"/>
      <c r="BKO30" s="1"/>
      <c r="BKP30" s="1"/>
      <c r="BKQ30" s="1"/>
      <c r="BKR30" s="1"/>
      <c r="BKS30" s="1"/>
      <c r="BKT30" s="1"/>
      <c r="BKU30" s="1"/>
      <c r="BKV30" s="1"/>
      <c r="BKW30" s="1"/>
      <c r="BKX30" s="1"/>
      <c r="BKY30" s="1"/>
      <c r="BKZ30" s="1"/>
      <c r="BLA30" s="1"/>
      <c r="BLB30" s="1"/>
      <c r="BLC30" s="1"/>
      <c r="BLD30" s="1"/>
      <c r="BLE30" s="1"/>
      <c r="BLF30" s="1"/>
      <c r="BLG30" s="1"/>
      <c r="BLH30" s="1"/>
      <c r="BLI30" s="1"/>
      <c r="BLJ30" s="1"/>
      <c r="BLK30" s="1"/>
      <c r="BLL30" s="1"/>
      <c r="BLM30" s="1"/>
      <c r="BLN30" s="1"/>
      <c r="BLO30" s="1"/>
      <c r="BLP30" s="1"/>
      <c r="BLQ30" s="1"/>
      <c r="BLR30" s="1"/>
      <c r="BLS30" s="1"/>
      <c r="BLT30" s="1"/>
      <c r="BLU30" s="1"/>
      <c r="BLV30" s="1"/>
      <c r="BLW30" s="1"/>
      <c r="BLX30" s="1"/>
      <c r="BLY30" s="1"/>
      <c r="BLZ30" s="1"/>
      <c r="BMA30" s="1"/>
      <c r="BMB30" s="1"/>
      <c r="BMC30" s="1"/>
      <c r="BMD30" s="1"/>
      <c r="BME30" s="1"/>
      <c r="BMF30" s="1"/>
      <c r="BMG30" s="1"/>
      <c r="BMH30" s="1"/>
      <c r="BMI30" s="1"/>
      <c r="BMJ30" s="1"/>
      <c r="BMK30" s="1"/>
      <c r="BML30" s="1"/>
      <c r="BMM30" s="1"/>
      <c r="BMN30" s="1"/>
      <c r="BMO30" s="1"/>
      <c r="BMP30" s="1"/>
      <c r="BMQ30" s="1"/>
      <c r="BMR30" s="1"/>
      <c r="BMS30" s="1"/>
      <c r="BMT30" s="1"/>
      <c r="BMU30" s="1"/>
      <c r="BMV30" s="1"/>
      <c r="BMW30" s="1"/>
      <c r="BMX30" s="1"/>
      <c r="BMY30" s="1"/>
      <c r="BMZ30" s="1"/>
      <c r="BNA30" s="1"/>
      <c r="BNB30" s="1"/>
      <c r="BNC30" s="1"/>
      <c r="BND30" s="1"/>
      <c r="BNE30" s="1"/>
      <c r="BNF30" s="1"/>
      <c r="BNG30" s="1"/>
      <c r="BNH30" s="1"/>
      <c r="BNI30" s="1"/>
      <c r="BNJ30" s="1"/>
      <c r="BNK30" s="1"/>
      <c r="BNL30" s="1"/>
      <c r="BNM30" s="1"/>
      <c r="BNN30" s="1"/>
      <c r="BNO30" s="1"/>
      <c r="BNP30" s="1"/>
      <c r="BNQ30" s="1"/>
      <c r="BNR30" s="1"/>
      <c r="BNS30" s="1"/>
      <c r="BNT30" s="1"/>
      <c r="BNU30" s="1"/>
      <c r="BNV30" s="1"/>
      <c r="BNW30" s="1"/>
      <c r="BNX30" s="1"/>
      <c r="BNY30" s="1"/>
      <c r="BNZ30" s="1"/>
      <c r="BOA30" s="1"/>
      <c r="BOB30" s="1"/>
      <c r="BOC30" s="1"/>
      <c r="BOD30" s="1"/>
      <c r="BOE30" s="1"/>
      <c r="BOF30" s="1"/>
      <c r="BOG30" s="1"/>
      <c r="BOH30" s="1"/>
      <c r="BOI30" s="1"/>
      <c r="BOJ30" s="1"/>
      <c r="BOK30" s="1"/>
      <c r="BOL30" s="1"/>
      <c r="BOM30" s="1"/>
      <c r="BON30" s="1"/>
      <c r="BOO30" s="1"/>
      <c r="BOP30" s="1"/>
      <c r="BOQ30" s="1"/>
      <c r="BOR30" s="1"/>
      <c r="BOS30" s="1"/>
      <c r="BOT30" s="1"/>
      <c r="BOU30" s="1"/>
      <c r="BOV30" s="1"/>
      <c r="BOW30" s="1"/>
      <c r="BOX30" s="1"/>
      <c r="BOY30" s="1"/>
      <c r="BOZ30" s="1"/>
      <c r="BPA30" s="1"/>
      <c r="BPB30" s="1"/>
      <c r="BPC30" s="1"/>
      <c r="BPD30" s="1"/>
      <c r="BPE30" s="1"/>
      <c r="BPF30" s="1"/>
      <c r="BPG30" s="1"/>
      <c r="BPH30" s="1"/>
      <c r="BPI30" s="1"/>
      <c r="BPJ30" s="1"/>
      <c r="BPK30" s="1"/>
      <c r="BPL30" s="1"/>
      <c r="BPM30" s="1"/>
      <c r="BPN30" s="1"/>
      <c r="BPO30" s="1"/>
      <c r="BPP30" s="1"/>
      <c r="BPQ30" s="1"/>
      <c r="BPR30" s="1"/>
      <c r="BPS30" s="1"/>
      <c r="BPT30" s="1"/>
      <c r="BPU30" s="1"/>
      <c r="BPV30" s="1"/>
      <c r="BPW30" s="1"/>
      <c r="BPX30" s="1"/>
      <c r="BPY30" s="1"/>
      <c r="BPZ30" s="1"/>
      <c r="BQA30" s="1"/>
      <c r="BQB30" s="1"/>
      <c r="BQC30" s="1"/>
      <c r="BQD30" s="1"/>
      <c r="BQE30" s="1"/>
      <c r="BQF30" s="1"/>
      <c r="BQG30" s="1"/>
      <c r="BQH30" s="1"/>
      <c r="BQI30" s="1"/>
      <c r="BQJ30" s="1"/>
      <c r="BQK30" s="1"/>
      <c r="BQL30" s="1"/>
      <c r="BQM30" s="1"/>
      <c r="BQN30" s="1"/>
      <c r="BQO30" s="1"/>
      <c r="BQP30" s="1"/>
      <c r="BQQ30" s="1"/>
      <c r="BQR30" s="1"/>
      <c r="BQS30" s="1"/>
      <c r="BQT30" s="1"/>
      <c r="BQU30" s="1"/>
      <c r="BQV30" s="1"/>
      <c r="BQW30" s="1"/>
      <c r="BQX30" s="1"/>
      <c r="BQY30" s="1"/>
      <c r="BQZ30" s="1"/>
      <c r="BRA30" s="1"/>
      <c r="BRB30" s="1"/>
      <c r="BRC30" s="1"/>
      <c r="BRD30" s="1"/>
      <c r="BRE30" s="1"/>
      <c r="BRF30" s="1"/>
      <c r="BRG30" s="1"/>
      <c r="BRH30" s="1"/>
      <c r="BRI30" s="1"/>
      <c r="BRJ30" s="1"/>
      <c r="BRK30" s="1"/>
      <c r="BRL30" s="1"/>
      <c r="BRM30" s="1"/>
      <c r="BRN30" s="1"/>
      <c r="BRO30" s="1"/>
      <c r="BRP30" s="1"/>
      <c r="BRQ30" s="1"/>
      <c r="BRR30" s="1"/>
      <c r="BRS30" s="1"/>
      <c r="BRT30" s="1"/>
      <c r="BRU30" s="1"/>
      <c r="BRV30" s="1"/>
      <c r="BRW30" s="1"/>
      <c r="BRX30" s="1"/>
      <c r="BRY30" s="1"/>
      <c r="BRZ30" s="1"/>
      <c r="BSA30" s="1"/>
      <c r="BSB30" s="1"/>
      <c r="BSC30" s="1"/>
      <c r="BSD30" s="1"/>
      <c r="BSE30" s="1"/>
      <c r="BSF30" s="1"/>
      <c r="BSG30" s="1"/>
      <c r="BSH30" s="1"/>
      <c r="BSI30" s="1"/>
      <c r="BSJ30" s="1"/>
      <c r="BSK30" s="1"/>
      <c r="BSL30" s="1"/>
      <c r="BSM30" s="1"/>
      <c r="BSN30" s="1"/>
      <c r="BSO30" s="1"/>
      <c r="BSP30" s="1"/>
      <c r="BSQ30" s="1"/>
      <c r="BSR30" s="1"/>
      <c r="BSS30" s="1"/>
      <c r="BST30" s="1"/>
      <c r="BSU30" s="1"/>
      <c r="BSV30" s="1"/>
      <c r="BSW30" s="1"/>
      <c r="BSX30" s="1"/>
      <c r="BSY30" s="1"/>
      <c r="BSZ30" s="1"/>
      <c r="BTA30" s="1"/>
      <c r="BTB30" s="1"/>
      <c r="BTC30" s="1"/>
      <c r="BTD30" s="1"/>
      <c r="BTE30" s="1"/>
      <c r="BTF30" s="1"/>
      <c r="BTG30" s="1"/>
      <c r="BTH30" s="1"/>
      <c r="BTI30" s="1"/>
      <c r="BTJ30" s="1"/>
      <c r="BTK30" s="1"/>
      <c r="BTL30" s="1"/>
      <c r="BTM30" s="1"/>
      <c r="BTN30" s="1"/>
      <c r="BTO30" s="1"/>
      <c r="BTP30" s="1"/>
      <c r="BTQ30" s="1"/>
      <c r="BTR30" s="1"/>
      <c r="BTS30" s="1"/>
      <c r="BTT30" s="1"/>
      <c r="BTU30" s="1"/>
      <c r="BTV30" s="1"/>
      <c r="BTW30" s="1"/>
      <c r="BTX30" s="1"/>
      <c r="BTY30" s="1"/>
      <c r="BTZ30" s="1"/>
      <c r="BUA30" s="1"/>
      <c r="BUB30" s="1"/>
      <c r="BUC30" s="1"/>
      <c r="BUD30" s="1"/>
      <c r="BUE30" s="1"/>
      <c r="BUF30" s="1"/>
      <c r="BUG30" s="1"/>
      <c r="BUH30" s="1"/>
      <c r="BUI30" s="1"/>
      <c r="BUJ30" s="1"/>
      <c r="BUK30" s="1"/>
      <c r="BUL30" s="1"/>
      <c r="BUM30" s="1"/>
      <c r="BUN30" s="1"/>
      <c r="BUO30" s="1"/>
      <c r="BUP30" s="1"/>
      <c r="BUQ30" s="1"/>
      <c r="BUR30" s="1"/>
      <c r="BUS30" s="1"/>
      <c r="BUT30" s="1"/>
      <c r="BUU30" s="1"/>
      <c r="BUV30" s="1"/>
      <c r="BUW30" s="1"/>
      <c r="BUX30" s="1"/>
      <c r="BUY30" s="1"/>
      <c r="BUZ30" s="1"/>
      <c r="BVA30" s="1"/>
      <c r="BVB30" s="1"/>
      <c r="BVC30" s="1"/>
      <c r="BVD30" s="1"/>
      <c r="BVE30" s="1"/>
      <c r="BVF30" s="1"/>
      <c r="BVG30" s="1"/>
      <c r="BVH30" s="1"/>
      <c r="BVI30" s="1"/>
      <c r="BVJ30" s="1"/>
      <c r="BVK30" s="1"/>
      <c r="BVL30" s="1"/>
      <c r="BVM30" s="1"/>
      <c r="BVN30" s="1"/>
      <c r="BVO30" s="1"/>
      <c r="BVP30" s="1"/>
      <c r="BVQ30" s="1"/>
      <c r="BVR30" s="1"/>
      <c r="BVS30" s="1"/>
      <c r="BVT30" s="1"/>
      <c r="BVU30" s="1"/>
      <c r="BVV30" s="1"/>
      <c r="BVW30" s="1"/>
      <c r="BVX30" s="1"/>
      <c r="BVY30" s="1"/>
      <c r="BVZ30" s="1"/>
      <c r="BWA30" s="1"/>
      <c r="BWB30" s="1"/>
      <c r="BWC30" s="1"/>
      <c r="BWD30" s="1"/>
      <c r="BWE30" s="1"/>
      <c r="BWF30" s="1"/>
      <c r="BWG30" s="1"/>
      <c r="BWH30" s="1"/>
      <c r="BWI30" s="1"/>
      <c r="BWJ30" s="1"/>
      <c r="BWK30" s="1"/>
      <c r="BWL30" s="1"/>
      <c r="BWM30" s="1"/>
      <c r="BWN30" s="1"/>
      <c r="BWO30" s="1"/>
      <c r="BWP30" s="1"/>
      <c r="BWQ30" s="1"/>
      <c r="BWR30" s="1"/>
      <c r="BWS30" s="1"/>
      <c r="BWT30" s="1"/>
      <c r="BWU30" s="1"/>
      <c r="BWV30" s="1"/>
      <c r="BWW30" s="1"/>
      <c r="BWX30" s="1"/>
      <c r="BWY30" s="1"/>
      <c r="BWZ30" s="1"/>
      <c r="BXA30" s="1"/>
      <c r="BXB30" s="1"/>
      <c r="BXC30" s="1"/>
      <c r="BXD30" s="1"/>
      <c r="BXE30" s="1"/>
      <c r="BXF30" s="1"/>
      <c r="BXG30" s="1"/>
      <c r="BXH30" s="1"/>
      <c r="BXI30" s="1"/>
      <c r="BXJ30" s="1"/>
      <c r="BXK30" s="1"/>
      <c r="BXL30" s="1"/>
      <c r="BXM30" s="1"/>
      <c r="BXN30" s="1"/>
      <c r="BXO30" s="1"/>
      <c r="BXP30" s="1"/>
      <c r="BXQ30" s="1"/>
      <c r="BXR30" s="1"/>
      <c r="BXS30" s="1"/>
      <c r="BXT30" s="1"/>
      <c r="BXU30" s="1"/>
      <c r="BXV30" s="1"/>
      <c r="BXW30" s="1"/>
      <c r="BXX30" s="1"/>
      <c r="BXY30" s="1"/>
      <c r="BXZ30" s="1"/>
      <c r="BYA30" s="1"/>
      <c r="BYB30" s="1"/>
      <c r="BYC30" s="1"/>
      <c r="BYD30" s="1"/>
      <c r="BYE30" s="1"/>
      <c r="BYF30" s="1"/>
      <c r="BYG30" s="1"/>
      <c r="BYH30" s="1"/>
      <c r="BYI30" s="1"/>
      <c r="BYJ30" s="1"/>
      <c r="BYK30" s="1"/>
      <c r="BYL30" s="1"/>
      <c r="BYM30" s="1"/>
      <c r="BYN30" s="1"/>
      <c r="BYO30" s="1"/>
      <c r="BYP30" s="1"/>
      <c r="BYQ30" s="1"/>
      <c r="BYR30" s="1"/>
      <c r="BYS30" s="1"/>
      <c r="BYT30" s="1"/>
      <c r="BYU30" s="1"/>
      <c r="BYV30" s="1"/>
      <c r="BYW30" s="1"/>
      <c r="BYX30" s="1"/>
      <c r="BYY30" s="1"/>
      <c r="BYZ30" s="1"/>
      <c r="BZA30" s="1"/>
      <c r="BZB30" s="1"/>
      <c r="BZC30" s="1"/>
      <c r="BZD30" s="1"/>
      <c r="BZE30" s="1"/>
      <c r="BZF30" s="1"/>
      <c r="BZG30" s="1"/>
      <c r="BZH30" s="1"/>
      <c r="BZI30" s="1"/>
      <c r="BZJ30" s="1"/>
      <c r="BZK30" s="1"/>
      <c r="BZL30" s="1"/>
      <c r="BZM30" s="1"/>
      <c r="BZN30" s="1"/>
      <c r="BZO30" s="1"/>
      <c r="BZP30" s="1"/>
      <c r="BZQ30" s="1"/>
      <c r="BZR30" s="1"/>
      <c r="BZS30" s="1"/>
      <c r="BZT30" s="1"/>
      <c r="BZU30" s="1"/>
      <c r="BZV30" s="1"/>
      <c r="BZW30" s="1"/>
      <c r="BZX30" s="1"/>
      <c r="BZY30" s="1"/>
      <c r="BZZ30" s="1"/>
      <c r="CAA30" s="1"/>
      <c r="CAB30" s="1"/>
      <c r="CAC30" s="1"/>
      <c r="CAD30" s="1"/>
      <c r="CAE30" s="1"/>
      <c r="CAF30" s="1"/>
      <c r="CAG30" s="1"/>
      <c r="CAH30" s="1"/>
      <c r="CAI30" s="1"/>
      <c r="CAJ30" s="1"/>
      <c r="CAK30" s="1"/>
      <c r="CAL30" s="1"/>
      <c r="CAM30" s="1"/>
      <c r="CAN30" s="1"/>
      <c r="CAO30" s="1"/>
      <c r="CAP30" s="1"/>
      <c r="CAQ30" s="1"/>
      <c r="CAR30" s="1"/>
      <c r="CAS30" s="1"/>
      <c r="CAT30" s="1"/>
      <c r="CAU30" s="1"/>
      <c r="CAV30" s="1"/>
      <c r="CAW30" s="1"/>
      <c r="CAX30" s="1"/>
      <c r="CAY30" s="1"/>
      <c r="CAZ30" s="1"/>
      <c r="CBA30" s="1"/>
      <c r="CBB30" s="1"/>
      <c r="CBC30" s="1"/>
      <c r="CBD30" s="1"/>
      <c r="CBE30" s="1"/>
      <c r="CBF30" s="1"/>
      <c r="CBG30" s="1"/>
      <c r="CBH30" s="1"/>
      <c r="CBI30" s="1"/>
      <c r="CBJ30" s="1"/>
      <c r="CBK30" s="1"/>
      <c r="CBL30" s="1"/>
      <c r="CBM30" s="1"/>
      <c r="CBN30" s="1"/>
      <c r="CBO30" s="1"/>
      <c r="CBP30" s="1"/>
      <c r="CBQ30" s="1"/>
      <c r="CBR30" s="1"/>
      <c r="CBS30" s="1"/>
      <c r="CBT30" s="1"/>
      <c r="CBU30" s="1"/>
      <c r="CBV30" s="1"/>
      <c r="CBW30" s="1"/>
      <c r="CBX30" s="1"/>
      <c r="CBY30" s="1"/>
      <c r="CBZ30" s="1"/>
      <c r="CCA30" s="1"/>
      <c r="CCB30" s="1"/>
      <c r="CCC30" s="1"/>
      <c r="CCD30" s="1"/>
      <c r="CCE30" s="1"/>
      <c r="CCF30" s="1"/>
      <c r="CCG30" s="1"/>
      <c r="CCH30" s="1"/>
      <c r="CCI30" s="1"/>
      <c r="CCJ30" s="1"/>
      <c r="CCK30" s="1"/>
      <c r="CCL30" s="1"/>
      <c r="CCM30" s="1"/>
      <c r="CCN30" s="1"/>
      <c r="CCO30" s="1"/>
      <c r="CCP30" s="1"/>
      <c r="CCQ30" s="1"/>
      <c r="CCR30" s="1"/>
      <c r="CCS30" s="1"/>
      <c r="CCT30" s="1"/>
      <c r="CCU30" s="1"/>
      <c r="CCV30" s="1"/>
      <c r="CCW30" s="1"/>
      <c r="CCX30" s="1"/>
      <c r="CCY30" s="1"/>
      <c r="CCZ30" s="1"/>
      <c r="CDA30" s="1"/>
      <c r="CDB30" s="1"/>
      <c r="CDC30" s="1"/>
      <c r="CDD30" s="1"/>
      <c r="CDE30" s="1"/>
      <c r="CDF30" s="1"/>
      <c r="CDG30" s="1"/>
      <c r="CDH30" s="1"/>
      <c r="CDI30" s="1"/>
      <c r="CDJ30" s="1"/>
      <c r="CDK30" s="1"/>
      <c r="CDL30" s="1"/>
      <c r="CDM30" s="1"/>
      <c r="CDN30" s="1"/>
      <c r="CDO30" s="1"/>
      <c r="CDP30" s="1"/>
      <c r="CDQ30" s="1"/>
      <c r="CDR30" s="1"/>
      <c r="CDS30" s="1"/>
      <c r="CDT30" s="1"/>
      <c r="CDU30" s="1"/>
      <c r="CDV30" s="1"/>
      <c r="CDW30" s="1"/>
      <c r="CDX30" s="1"/>
      <c r="CDY30" s="1"/>
      <c r="CDZ30" s="1"/>
      <c r="CEA30" s="1"/>
      <c r="CEB30" s="1"/>
      <c r="CEC30" s="1"/>
      <c r="CED30" s="1"/>
      <c r="CEE30" s="1"/>
      <c r="CEF30" s="1"/>
      <c r="CEG30" s="1"/>
      <c r="CEH30" s="1"/>
      <c r="CEI30" s="1"/>
      <c r="CEJ30" s="1"/>
      <c r="CEK30" s="1"/>
      <c r="CEL30" s="1"/>
      <c r="CEM30" s="1"/>
      <c r="CEN30" s="1"/>
      <c r="CEO30" s="1"/>
      <c r="CEP30" s="1"/>
      <c r="CEQ30" s="1"/>
      <c r="CER30" s="1"/>
      <c r="CES30" s="1"/>
      <c r="CET30" s="1"/>
      <c r="CEU30" s="1"/>
      <c r="CEV30" s="1"/>
      <c r="CEW30" s="1"/>
      <c r="CEX30" s="1"/>
      <c r="CEY30" s="1"/>
      <c r="CEZ30" s="1"/>
      <c r="CFA30" s="1"/>
      <c r="CFB30" s="1"/>
      <c r="CFC30" s="1"/>
      <c r="CFD30" s="1"/>
      <c r="CFE30" s="1"/>
      <c r="CFF30" s="1"/>
      <c r="CFG30" s="1"/>
      <c r="CFH30" s="1"/>
      <c r="CFI30" s="1"/>
      <c r="CFJ30" s="1"/>
      <c r="CFK30" s="1"/>
      <c r="CFL30" s="1"/>
      <c r="CFM30" s="1"/>
      <c r="CFN30" s="1"/>
      <c r="CFO30" s="1"/>
      <c r="CFP30" s="1"/>
      <c r="CFQ30" s="1"/>
      <c r="CFR30" s="1"/>
      <c r="CFS30" s="1"/>
      <c r="CFT30" s="1"/>
      <c r="CFU30" s="1"/>
      <c r="CFV30" s="1"/>
      <c r="CFW30" s="1"/>
      <c r="CFX30" s="1"/>
      <c r="CFY30" s="1"/>
      <c r="CFZ30" s="1"/>
      <c r="CGA30" s="1"/>
      <c r="CGB30" s="1"/>
      <c r="CGC30" s="1"/>
      <c r="CGD30" s="1"/>
      <c r="CGE30" s="1"/>
      <c r="CGF30" s="1"/>
      <c r="CGG30" s="1"/>
      <c r="CGH30" s="1"/>
      <c r="CGI30" s="1"/>
      <c r="CGJ30" s="1"/>
      <c r="CGK30" s="1"/>
      <c r="CGL30" s="1"/>
      <c r="CGM30" s="1"/>
      <c r="CGN30" s="1"/>
      <c r="CGO30" s="1"/>
      <c r="CGP30" s="1"/>
      <c r="CGQ30" s="1"/>
      <c r="CGR30" s="1"/>
      <c r="CGS30" s="1"/>
      <c r="CGT30" s="1"/>
      <c r="CGU30" s="1"/>
      <c r="CGV30" s="1"/>
      <c r="CGW30" s="1"/>
      <c r="CGX30" s="1"/>
      <c r="CGY30" s="1"/>
      <c r="CGZ30" s="1"/>
      <c r="CHA30" s="1"/>
      <c r="CHB30" s="1"/>
      <c r="CHC30" s="1"/>
      <c r="CHD30" s="1"/>
      <c r="CHE30" s="1"/>
      <c r="CHF30" s="1"/>
      <c r="CHG30" s="1"/>
      <c r="CHH30" s="1"/>
      <c r="CHI30" s="1"/>
      <c r="CHJ30" s="1"/>
      <c r="CHK30" s="1"/>
      <c r="CHL30" s="1"/>
      <c r="CHM30" s="1"/>
      <c r="CHN30" s="1"/>
      <c r="CHO30" s="1"/>
      <c r="CHP30" s="1"/>
      <c r="CHQ30" s="1"/>
      <c r="CHR30" s="1"/>
      <c r="CHS30" s="1"/>
      <c r="CHT30" s="1"/>
      <c r="CHU30" s="1"/>
      <c r="CHV30" s="1"/>
      <c r="CHW30" s="1"/>
      <c r="CHX30" s="1"/>
      <c r="CHY30" s="1"/>
      <c r="CHZ30" s="1"/>
      <c r="CIA30" s="1"/>
      <c r="CIB30" s="1"/>
      <c r="CIC30" s="1"/>
      <c r="CID30" s="1"/>
      <c r="CIE30" s="1"/>
      <c r="CIF30" s="1"/>
      <c r="CIG30" s="1"/>
      <c r="CIH30" s="1"/>
      <c r="CII30" s="1"/>
      <c r="CIJ30" s="1"/>
      <c r="CIK30" s="1"/>
      <c r="CIL30" s="1"/>
      <c r="CIM30" s="1"/>
      <c r="CIN30" s="1"/>
      <c r="CIO30" s="1"/>
      <c r="CIP30" s="1"/>
      <c r="CIQ30" s="1"/>
      <c r="CIR30" s="1"/>
      <c r="CIS30" s="1"/>
      <c r="CIT30" s="1"/>
      <c r="CIU30" s="1"/>
      <c r="CIV30" s="1"/>
      <c r="CIW30" s="1"/>
      <c r="CIX30" s="1"/>
      <c r="CIY30" s="1"/>
      <c r="CIZ30" s="1"/>
      <c r="CJA30" s="1"/>
      <c r="CJB30" s="1"/>
      <c r="CJC30" s="1"/>
      <c r="CJD30" s="1"/>
      <c r="CJE30" s="1"/>
      <c r="CJF30" s="1"/>
      <c r="CJG30" s="1"/>
      <c r="CJH30" s="1"/>
      <c r="CJI30" s="1"/>
      <c r="CJJ30" s="1"/>
      <c r="CJK30" s="1"/>
      <c r="CJL30" s="1"/>
      <c r="CJM30" s="1"/>
      <c r="CJN30" s="1"/>
      <c r="CJO30" s="1"/>
      <c r="CJP30" s="1"/>
      <c r="CJQ30" s="1"/>
      <c r="CJR30" s="1"/>
      <c r="CJS30" s="1"/>
      <c r="CJT30" s="1"/>
      <c r="CJU30" s="1"/>
      <c r="CJV30" s="1"/>
      <c r="CJW30" s="1"/>
      <c r="CJX30" s="1"/>
      <c r="CJY30" s="1"/>
      <c r="CJZ30" s="1"/>
      <c r="CKA30" s="1"/>
      <c r="CKB30" s="1"/>
      <c r="CKC30" s="1"/>
      <c r="CKD30" s="1"/>
      <c r="CKE30" s="1"/>
      <c r="CKF30" s="1"/>
      <c r="CKG30" s="1"/>
      <c r="CKH30" s="1"/>
      <c r="CKI30" s="1"/>
      <c r="CKJ30" s="1"/>
      <c r="CKK30" s="1"/>
    </row>
    <row r="31" spans="1:2325" s="268" customFormat="1" ht="69.75" customHeight="1">
      <c r="A31" s="888"/>
      <c r="B31" s="838"/>
      <c r="C31" s="843"/>
      <c r="D31" s="6" t="s">
        <v>324</v>
      </c>
      <c r="E31" s="58">
        <v>1</v>
      </c>
      <c r="F31" s="113" t="s">
        <v>323</v>
      </c>
      <c r="G31" s="113" t="s">
        <v>322</v>
      </c>
      <c r="H31" s="144" t="s">
        <v>275</v>
      </c>
      <c r="I31" s="113"/>
      <c r="J31" s="113"/>
      <c r="K31" s="113"/>
      <c r="L31" s="114" t="s">
        <v>35</v>
      </c>
      <c r="M31" s="113"/>
      <c r="N31" s="145">
        <v>579400</v>
      </c>
      <c r="O31" s="145">
        <v>965650</v>
      </c>
      <c r="P31" s="145"/>
      <c r="Q31" s="164">
        <f t="shared" si="0"/>
        <v>1545050</v>
      </c>
      <c r="R31" s="400">
        <v>23000</v>
      </c>
      <c r="S31" s="154"/>
      <c r="T31" s="154"/>
      <c r="U31" s="154"/>
      <c r="V31" s="895"/>
      <c r="W31" s="113">
        <v>127</v>
      </c>
      <c r="X31" s="113">
        <v>4.696745562130177</v>
      </c>
      <c r="Y31" s="113">
        <v>37.03</v>
      </c>
      <c r="Z31" s="113"/>
      <c r="AA31" s="113"/>
      <c r="AB31" s="113"/>
      <c r="AC31" s="113">
        <v>76.88</v>
      </c>
      <c r="AD31" s="113"/>
      <c r="AE31" s="113"/>
      <c r="AF31" s="113"/>
      <c r="AG31" s="155"/>
      <c r="AH31" s="155"/>
      <c r="AI31" s="155"/>
      <c r="AJ31" s="155"/>
      <c r="AK31" s="115">
        <f t="shared" si="6"/>
        <v>851690</v>
      </c>
      <c r="AL31" s="115">
        <f t="shared" si="3"/>
        <v>0</v>
      </c>
      <c r="AM31" s="115">
        <f t="shared" si="4"/>
        <v>0</v>
      </c>
      <c r="AN31" s="115">
        <f t="shared" si="5"/>
        <v>0</v>
      </c>
      <c r="AO31" s="105">
        <f t="shared" si="1"/>
        <v>851690</v>
      </c>
      <c r="AP31" s="106">
        <f t="shared" si="2"/>
        <v>-693360</v>
      </c>
      <c r="AQ31" s="103" t="s">
        <v>321</v>
      </c>
      <c r="AR31" s="11"/>
      <c r="AS31" s="11"/>
      <c r="AT31" s="11"/>
      <c r="AU31" s="11"/>
      <c r="AV31" s="1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  <c r="PF31" s="1"/>
      <c r="PG31" s="1"/>
      <c r="PH31" s="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/>
      <c r="QT31" s="1"/>
      <c r="QU31" s="1"/>
      <c r="QV31" s="1"/>
      <c r="QW31" s="1"/>
      <c r="QX31" s="1"/>
      <c r="QY31" s="1"/>
      <c r="QZ31" s="1"/>
      <c r="RA31" s="1"/>
      <c r="RB31" s="1"/>
      <c r="RC31" s="1"/>
      <c r="RD31" s="1"/>
      <c r="RE31" s="1"/>
      <c r="RF31" s="1"/>
      <c r="RG31" s="1"/>
      <c r="RH31" s="1"/>
      <c r="RI31" s="1"/>
      <c r="RJ31" s="1"/>
      <c r="RK31" s="1"/>
      <c r="RL31" s="1"/>
      <c r="RM31" s="1"/>
      <c r="RN31" s="1"/>
      <c r="RO31" s="1"/>
      <c r="RP31" s="1"/>
      <c r="RQ31" s="1"/>
      <c r="RR31" s="1"/>
      <c r="RS31" s="1"/>
      <c r="RT31" s="1"/>
      <c r="RU31" s="1"/>
      <c r="RV31" s="1"/>
      <c r="RW31" s="1"/>
      <c r="RX31" s="1"/>
      <c r="RY31" s="1"/>
      <c r="RZ31" s="1"/>
      <c r="SA31" s="1"/>
      <c r="SB31" s="1"/>
      <c r="SC31" s="1"/>
      <c r="SD31" s="1"/>
      <c r="SE31" s="1"/>
      <c r="SF31" s="1"/>
      <c r="SG31" s="1"/>
      <c r="SH31" s="1"/>
      <c r="SI31" s="1"/>
      <c r="SJ31" s="1"/>
      <c r="SK31" s="1"/>
      <c r="SL31" s="1"/>
      <c r="SM31" s="1"/>
      <c r="SN31" s="1"/>
      <c r="SO31" s="1"/>
      <c r="SP31" s="1"/>
      <c r="SQ31" s="1"/>
      <c r="SR31" s="1"/>
      <c r="SS31" s="1"/>
      <c r="ST31" s="1"/>
      <c r="SU31" s="1"/>
      <c r="SV31" s="1"/>
      <c r="SW31" s="1"/>
      <c r="SX31" s="1"/>
      <c r="SY31" s="1"/>
      <c r="SZ31" s="1"/>
      <c r="TA31" s="1"/>
      <c r="TB31" s="1"/>
      <c r="TC31" s="1"/>
      <c r="TD31" s="1"/>
      <c r="TE31" s="1"/>
      <c r="TF31" s="1"/>
      <c r="TG31" s="1"/>
      <c r="TH31" s="1"/>
      <c r="TI31" s="1"/>
      <c r="TJ31" s="1"/>
      <c r="TK31" s="1"/>
      <c r="TL31" s="1"/>
      <c r="TM31" s="1"/>
      <c r="TN31" s="1"/>
      <c r="TO31" s="1"/>
      <c r="TP31" s="1"/>
      <c r="TQ31" s="1"/>
      <c r="TR31" s="1"/>
      <c r="TS31" s="1"/>
      <c r="TT31" s="1"/>
      <c r="TU31" s="1"/>
      <c r="TV31" s="1"/>
      <c r="TW31" s="1"/>
      <c r="TX31" s="1"/>
      <c r="TY31" s="1"/>
      <c r="TZ31" s="1"/>
      <c r="UA31" s="1"/>
      <c r="UB31" s="1"/>
      <c r="UC31" s="1"/>
      <c r="UD31" s="1"/>
      <c r="UE31" s="1"/>
      <c r="UF31" s="1"/>
      <c r="UG31" s="1"/>
      <c r="UH31" s="1"/>
      <c r="UI31" s="1"/>
      <c r="UJ31" s="1"/>
      <c r="UK31" s="1"/>
      <c r="UL31" s="1"/>
      <c r="UM31" s="1"/>
      <c r="UN31" s="1"/>
      <c r="UO31" s="1"/>
      <c r="UP31" s="1"/>
      <c r="UQ31" s="1"/>
      <c r="UR31" s="1"/>
      <c r="US31" s="1"/>
      <c r="UT31" s="1"/>
      <c r="UU31" s="1"/>
      <c r="UV31" s="1"/>
      <c r="UW31" s="1"/>
      <c r="UX31" s="1"/>
      <c r="UY31" s="1"/>
      <c r="UZ31" s="1"/>
      <c r="VA31" s="1"/>
      <c r="VB31" s="1"/>
      <c r="VC31" s="1"/>
      <c r="VD31" s="1"/>
      <c r="VE31" s="1"/>
      <c r="VF31" s="1"/>
      <c r="VG31" s="1"/>
      <c r="VH31" s="1"/>
      <c r="VI31" s="1"/>
      <c r="VJ31" s="1"/>
      <c r="VK31" s="1"/>
      <c r="VL31" s="1"/>
      <c r="VM31" s="1"/>
      <c r="VN31" s="1"/>
      <c r="VO31" s="1"/>
      <c r="VP31" s="1"/>
      <c r="VQ31" s="1"/>
      <c r="VR31" s="1"/>
      <c r="VS31" s="1"/>
      <c r="VT31" s="1"/>
      <c r="VU31" s="1"/>
      <c r="VV31" s="1"/>
      <c r="VW31" s="1"/>
      <c r="VX31" s="1"/>
      <c r="VY31" s="1"/>
      <c r="VZ31" s="1"/>
      <c r="WA31" s="1"/>
      <c r="WB31" s="1"/>
      <c r="WC31" s="1"/>
      <c r="WD31" s="1"/>
      <c r="WE31" s="1"/>
      <c r="WF31" s="1"/>
      <c r="WG31" s="1"/>
      <c r="WH31" s="1"/>
      <c r="WI31" s="1"/>
      <c r="WJ31" s="1"/>
      <c r="WK31" s="1"/>
      <c r="WL31" s="1"/>
      <c r="WM31" s="1"/>
      <c r="WN31" s="1"/>
      <c r="WO31" s="1"/>
      <c r="WP31" s="1"/>
      <c r="WQ31" s="1"/>
      <c r="WR31" s="1"/>
      <c r="WS31" s="1"/>
      <c r="WT31" s="1"/>
      <c r="WU31" s="1"/>
      <c r="WV31" s="1"/>
      <c r="WW31" s="1"/>
      <c r="WX31" s="1"/>
      <c r="WY31" s="1"/>
      <c r="WZ31" s="1"/>
      <c r="XA31" s="1"/>
      <c r="XB31" s="1"/>
      <c r="XC31" s="1"/>
      <c r="XD31" s="1"/>
      <c r="XE31" s="1"/>
      <c r="XF31" s="1"/>
      <c r="XG31" s="1"/>
      <c r="XH31" s="1"/>
      <c r="XI31" s="1"/>
      <c r="XJ31" s="1"/>
      <c r="XK31" s="1"/>
      <c r="XL31" s="1"/>
      <c r="XM31" s="1"/>
      <c r="XN31" s="1"/>
      <c r="XO31" s="1"/>
      <c r="XP31" s="1"/>
      <c r="XQ31" s="1"/>
      <c r="XR31" s="1"/>
      <c r="XS31" s="1"/>
      <c r="XT31" s="1"/>
      <c r="XU31" s="1"/>
      <c r="XV31" s="1"/>
      <c r="XW31" s="1"/>
      <c r="XX31" s="1"/>
      <c r="XY31" s="1"/>
      <c r="XZ31" s="1"/>
      <c r="YA31" s="1"/>
      <c r="YB31" s="1"/>
      <c r="YC31" s="1"/>
      <c r="YD31" s="1"/>
      <c r="YE31" s="1"/>
      <c r="YF31" s="1"/>
      <c r="YG31" s="1"/>
      <c r="YH31" s="1"/>
      <c r="YI31" s="1"/>
      <c r="YJ31" s="1"/>
      <c r="YK31" s="1"/>
      <c r="YL31" s="1"/>
      <c r="YM31" s="1"/>
      <c r="YN31" s="1"/>
      <c r="YO31" s="1"/>
      <c r="YP31" s="1"/>
      <c r="YQ31" s="1"/>
      <c r="YR31" s="1"/>
      <c r="YS31" s="1"/>
      <c r="YT31" s="1"/>
      <c r="YU31" s="1"/>
      <c r="YV31" s="1"/>
      <c r="YW31" s="1"/>
      <c r="YX31" s="1"/>
      <c r="YY31" s="1"/>
      <c r="YZ31" s="1"/>
      <c r="ZA31" s="1"/>
      <c r="ZB31" s="1"/>
      <c r="ZC31" s="1"/>
      <c r="ZD31" s="1"/>
      <c r="ZE31" s="1"/>
      <c r="ZF31" s="1"/>
      <c r="ZG31" s="1"/>
      <c r="ZH31" s="1"/>
      <c r="ZI31" s="1"/>
      <c r="ZJ31" s="1"/>
      <c r="ZK31" s="1"/>
      <c r="ZL31" s="1"/>
      <c r="ZM31" s="1"/>
      <c r="ZN31" s="1"/>
      <c r="ZO31" s="1"/>
      <c r="ZP31" s="1"/>
      <c r="ZQ31" s="1"/>
      <c r="ZR31" s="1"/>
      <c r="ZS31" s="1"/>
      <c r="ZT31" s="1"/>
      <c r="ZU31" s="1"/>
      <c r="ZV31" s="1"/>
      <c r="ZW31" s="1"/>
      <c r="ZX31" s="1"/>
      <c r="ZY31" s="1"/>
      <c r="ZZ31" s="1"/>
      <c r="AAA31" s="1"/>
      <c r="AAB31" s="1"/>
      <c r="AAC31" s="1"/>
      <c r="AAD31" s="1"/>
      <c r="AAE31" s="1"/>
      <c r="AAF31" s="1"/>
      <c r="AAG31" s="1"/>
      <c r="AAH31" s="1"/>
      <c r="AAI31" s="1"/>
      <c r="AAJ31" s="1"/>
      <c r="AAK31" s="1"/>
      <c r="AAL31" s="1"/>
      <c r="AAM31" s="1"/>
      <c r="AAN31" s="1"/>
      <c r="AAO31" s="1"/>
      <c r="AAP31" s="1"/>
      <c r="AAQ31" s="1"/>
      <c r="AAR31" s="1"/>
      <c r="AAS31" s="1"/>
      <c r="AAT31" s="1"/>
      <c r="AAU31" s="1"/>
      <c r="AAV31" s="1"/>
      <c r="AAW31" s="1"/>
      <c r="AAX31" s="1"/>
      <c r="AAY31" s="1"/>
      <c r="AAZ31" s="1"/>
      <c r="ABA31" s="1"/>
      <c r="ABB31" s="1"/>
      <c r="ABC31" s="1"/>
      <c r="ABD31" s="1"/>
      <c r="ABE31" s="1"/>
      <c r="ABF31" s="1"/>
      <c r="ABG31" s="1"/>
      <c r="ABH31" s="1"/>
      <c r="ABI31" s="1"/>
      <c r="ABJ31" s="1"/>
      <c r="ABK31" s="1"/>
      <c r="ABL31" s="1"/>
      <c r="ABM31" s="1"/>
      <c r="ABN31" s="1"/>
      <c r="ABO31" s="1"/>
      <c r="ABP31" s="1"/>
      <c r="ABQ31" s="1"/>
      <c r="ABR31" s="1"/>
      <c r="ABS31" s="1"/>
      <c r="ABT31" s="1"/>
      <c r="ABU31" s="1"/>
      <c r="ABV31" s="1"/>
      <c r="ABW31" s="1"/>
      <c r="ABX31" s="1"/>
      <c r="ABY31" s="1"/>
      <c r="ABZ31" s="1"/>
      <c r="ACA31" s="1"/>
      <c r="ACB31" s="1"/>
      <c r="ACC31" s="1"/>
      <c r="ACD31" s="1"/>
      <c r="ACE31" s="1"/>
      <c r="ACF31" s="1"/>
      <c r="ACG31" s="1"/>
      <c r="ACH31" s="1"/>
      <c r="ACI31" s="1"/>
      <c r="ACJ31" s="1"/>
      <c r="ACK31" s="1"/>
      <c r="ACL31" s="1"/>
      <c r="ACM31" s="1"/>
      <c r="ACN31" s="1"/>
      <c r="ACO31" s="1"/>
      <c r="ACP31" s="1"/>
      <c r="ACQ31" s="1"/>
      <c r="ACR31" s="1"/>
      <c r="ACS31" s="1"/>
      <c r="ACT31" s="1"/>
      <c r="ACU31" s="1"/>
      <c r="ACV31" s="1"/>
      <c r="ACW31" s="1"/>
      <c r="ACX31" s="1"/>
      <c r="ACY31" s="1"/>
      <c r="ACZ31" s="1"/>
      <c r="ADA31" s="1"/>
      <c r="ADB31" s="1"/>
      <c r="ADC31" s="1"/>
      <c r="ADD31" s="1"/>
      <c r="ADE31" s="1"/>
      <c r="ADF31" s="1"/>
      <c r="ADG31" s="1"/>
      <c r="ADH31" s="1"/>
      <c r="ADI31" s="1"/>
      <c r="ADJ31" s="1"/>
      <c r="ADK31" s="1"/>
      <c r="ADL31" s="1"/>
      <c r="ADM31" s="1"/>
      <c r="ADN31" s="1"/>
      <c r="ADO31" s="1"/>
      <c r="ADP31" s="1"/>
      <c r="ADQ31" s="1"/>
      <c r="ADR31" s="1"/>
      <c r="ADS31" s="1"/>
      <c r="ADT31" s="1"/>
      <c r="ADU31" s="1"/>
      <c r="ADV31" s="1"/>
      <c r="ADW31" s="1"/>
      <c r="ADX31" s="1"/>
      <c r="ADY31" s="1"/>
      <c r="ADZ31" s="1"/>
      <c r="AEA31" s="1"/>
      <c r="AEB31" s="1"/>
      <c r="AEC31" s="1"/>
      <c r="AED31" s="1"/>
      <c r="AEE31" s="1"/>
      <c r="AEF31" s="1"/>
      <c r="AEG31" s="1"/>
      <c r="AEH31" s="1"/>
      <c r="AEI31" s="1"/>
      <c r="AEJ31" s="1"/>
      <c r="AEK31" s="1"/>
      <c r="AEL31" s="1"/>
      <c r="AEM31" s="1"/>
      <c r="AEN31" s="1"/>
      <c r="AEO31" s="1"/>
      <c r="AEP31" s="1"/>
      <c r="AEQ31" s="1"/>
      <c r="AER31" s="1"/>
      <c r="AES31" s="1"/>
      <c r="AET31" s="1"/>
      <c r="AEU31" s="1"/>
      <c r="AEV31" s="1"/>
      <c r="AEW31" s="1"/>
      <c r="AEX31" s="1"/>
      <c r="AEY31" s="1"/>
      <c r="AEZ31" s="1"/>
      <c r="AFA31" s="1"/>
      <c r="AFB31" s="1"/>
      <c r="AFC31" s="1"/>
      <c r="AFD31" s="1"/>
      <c r="AFE31" s="1"/>
      <c r="AFF31" s="1"/>
      <c r="AFG31" s="1"/>
      <c r="AFH31" s="1"/>
      <c r="AFI31" s="1"/>
      <c r="AFJ31" s="1"/>
      <c r="AFK31" s="1"/>
      <c r="AFL31" s="1"/>
      <c r="AFM31" s="1"/>
      <c r="AFN31" s="1"/>
      <c r="AFO31" s="1"/>
      <c r="AFP31" s="1"/>
      <c r="AFQ31" s="1"/>
      <c r="AFR31" s="1"/>
      <c r="AFS31" s="1"/>
      <c r="AFT31" s="1"/>
      <c r="AFU31" s="1"/>
      <c r="AFV31" s="1"/>
      <c r="AFW31" s="1"/>
      <c r="AFX31" s="1"/>
      <c r="AFY31" s="1"/>
      <c r="AFZ31" s="1"/>
      <c r="AGA31" s="1"/>
      <c r="AGB31" s="1"/>
      <c r="AGC31" s="1"/>
      <c r="AGD31" s="1"/>
      <c r="AGE31" s="1"/>
      <c r="AGF31" s="1"/>
      <c r="AGG31" s="1"/>
      <c r="AGH31" s="1"/>
      <c r="AGI31" s="1"/>
      <c r="AGJ31" s="1"/>
      <c r="AGK31" s="1"/>
      <c r="AGL31" s="1"/>
      <c r="AGM31" s="1"/>
      <c r="AGN31" s="1"/>
      <c r="AGO31" s="1"/>
      <c r="AGP31" s="1"/>
      <c r="AGQ31" s="1"/>
      <c r="AGR31" s="1"/>
      <c r="AGS31" s="1"/>
      <c r="AGT31" s="1"/>
      <c r="AGU31" s="1"/>
      <c r="AGV31" s="1"/>
      <c r="AGW31" s="1"/>
      <c r="AGX31" s="1"/>
      <c r="AGY31" s="1"/>
      <c r="AGZ31" s="1"/>
      <c r="AHA31" s="1"/>
      <c r="AHB31" s="1"/>
      <c r="AHC31" s="1"/>
      <c r="AHD31" s="1"/>
      <c r="AHE31" s="1"/>
      <c r="AHF31" s="1"/>
      <c r="AHG31" s="1"/>
      <c r="AHH31" s="1"/>
      <c r="AHI31" s="1"/>
      <c r="AHJ31" s="1"/>
      <c r="AHK31" s="1"/>
      <c r="AHL31" s="1"/>
      <c r="AHM31" s="1"/>
      <c r="AHN31" s="1"/>
      <c r="AHO31" s="1"/>
      <c r="AHP31" s="1"/>
      <c r="AHQ31" s="1"/>
      <c r="AHR31" s="1"/>
      <c r="AHS31" s="1"/>
      <c r="AHT31" s="1"/>
      <c r="AHU31" s="1"/>
      <c r="AHV31" s="1"/>
      <c r="AHW31" s="1"/>
      <c r="AHX31" s="1"/>
      <c r="AHY31" s="1"/>
      <c r="AHZ31" s="1"/>
      <c r="AIA31" s="1"/>
      <c r="AIB31" s="1"/>
      <c r="AIC31" s="1"/>
      <c r="AID31" s="1"/>
      <c r="AIE31" s="1"/>
      <c r="AIF31" s="1"/>
      <c r="AIG31" s="1"/>
      <c r="AIH31" s="1"/>
      <c r="AII31" s="1"/>
      <c r="AIJ31" s="1"/>
      <c r="AIK31" s="1"/>
      <c r="AIL31" s="1"/>
      <c r="AIM31" s="1"/>
      <c r="AIN31" s="1"/>
      <c r="AIO31" s="1"/>
      <c r="AIP31" s="1"/>
      <c r="AIQ31" s="1"/>
      <c r="AIR31" s="1"/>
      <c r="AIS31" s="1"/>
      <c r="AIT31" s="1"/>
      <c r="AIU31" s="1"/>
      <c r="AIV31" s="1"/>
      <c r="AIW31" s="1"/>
      <c r="AIX31" s="1"/>
      <c r="AIY31" s="1"/>
      <c r="AIZ31" s="1"/>
      <c r="AJA31" s="1"/>
      <c r="AJB31" s="1"/>
      <c r="AJC31" s="1"/>
      <c r="AJD31" s="1"/>
      <c r="AJE31" s="1"/>
      <c r="AJF31" s="1"/>
      <c r="AJG31" s="1"/>
      <c r="AJH31" s="1"/>
      <c r="AJI31" s="1"/>
      <c r="AJJ31" s="1"/>
      <c r="AJK31" s="1"/>
      <c r="AJL31" s="1"/>
      <c r="AJM31" s="1"/>
      <c r="AJN31" s="1"/>
      <c r="AJO31" s="1"/>
      <c r="AJP31" s="1"/>
      <c r="AJQ31" s="1"/>
      <c r="AJR31" s="1"/>
      <c r="AJS31" s="1"/>
      <c r="AJT31" s="1"/>
      <c r="AJU31" s="1"/>
      <c r="AJV31" s="1"/>
      <c r="AJW31" s="1"/>
      <c r="AJX31" s="1"/>
      <c r="AJY31" s="1"/>
      <c r="AJZ31" s="1"/>
      <c r="AKA31" s="1"/>
      <c r="AKB31" s="1"/>
      <c r="AKC31" s="1"/>
      <c r="AKD31" s="1"/>
      <c r="AKE31" s="1"/>
      <c r="AKF31" s="1"/>
      <c r="AKG31" s="1"/>
      <c r="AKH31" s="1"/>
      <c r="AKI31" s="1"/>
      <c r="AKJ31" s="1"/>
      <c r="AKK31" s="1"/>
      <c r="AKL31" s="1"/>
      <c r="AKM31" s="1"/>
      <c r="AKN31" s="1"/>
      <c r="AKO31" s="1"/>
      <c r="AKP31" s="1"/>
      <c r="AKQ31" s="1"/>
      <c r="AKR31" s="1"/>
      <c r="AKS31" s="1"/>
      <c r="AKT31" s="1"/>
      <c r="AKU31" s="1"/>
      <c r="AKV31" s="1"/>
      <c r="AKW31" s="1"/>
      <c r="AKX31" s="1"/>
      <c r="AKY31" s="1"/>
      <c r="AKZ31" s="1"/>
      <c r="ALA31" s="1"/>
      <c r="ALB31" s="1"/>
      <c r="ALC31" s="1"/>
      <c r="ALD31" s="1"/>
      <c r="ALE31" s="1"/>
      <c r="ALF31" s="1"/>
      <c r="ALG31" s="1"/>
      <c r="ALH31" s="1"/>
      <c r="ALI31" s="1"/>
      <c r="ALJ31" s="1"/>
      <c r="ALK31" s="1"/>
      <c r="ALL31" s="1"/>
      <c r="ALM31" s="1"/>
      <c r="ALN31" s="1"/>
      <c r="ALO31" s="1"/>
      <c r="ALP31" s="1"/>
      <c r="ALQ31" s="1"/>
      <c r="ALR31" s="1"/>
      <c r="ALS31" s="1"/>
      <c r="ALT31" s="1"/>
      <c r="ALU31" s="1"/>
      <c r="ALV31" s="1"/>
      <c r="ALW31" s="1"/>
      <c r="ALX31" s="1"/>
      <c r="ALY31" s="1"/>
      <c r="ALZ31" s="1"/>
      <c r="AMA31" s="1"/>
      <c r="AMB31" s="1"/>
      <c r="AMC31" s="1"/>
      <c r="AMD31" s="1"/>
      <c r="AME31" s="1"/>
      <c r="AMF31" s="1"/>
      <c r="AMG31" s="1"/>
      <c r="AMH31" s="1"/>
      <c r="AMI31" s="1"/>
      <c r="AMJ31" s="1"/>
      <c r="AMK31" s="1"/>
      <c r="AML31" s="1"/>
      <c r="AMM31" s="1"/>
      <c r="AMN31" s="1"/>
      <c r="AMO31" s="1"/>
      <c r="AMP31" s="1"/>
      <c r="AMQ31" s="1"/>
      <c r="AMR31" s="1"/>
      <c r="AMS31" s="1"/>
      <c r="AMT31" s="1"/>
      <c r="AMU31" s="1"/>
      <c r="AMV31" s="1"/>
      <c r="AMW31" s="1"/>
      <c r="AMX31" s="1"/>
      <c r="AMY31" s="1"/>
      <c r="AMZ31" s="1"/>
      <c r="ANA31" s="1"/>
      <c r="ANB31" s="1"/>
      <c r="ANC31" s="1"/>
      <c r="AND31" s="1"/>
      <c r="ANE31" s="1"/>
      <c r="ANF31" s="1"/>
      <c r="ANG31" s="1"/>
      <c r="ANH31" s="1"/>
      <c r="ANI31" s="1"/>
      <c r="ANJ31" s="1"/>
      <c r="ANK31" s="1"/>
      <c r="ANL31" s="1"/>
      <c r="ANM31" s="1"/>
      <c r="ANN31" s="1"/>
      <c r="ANO31" s="1"/>
      <c r="ANP31" s="1"/>
      <c r="ANQ31" s="1"/>
      <c r="ANR31" s="1"/>
      <c r="ANS31" s="1"/>
      <c r="ANT31" s="1"/>
      <c r="ANU31" s="1"/>
      <c r="ANV31" s="1"/>
      <c r="ANW31" s="1"/>
      <c r="ANX31" s="1"/>
      <c r="ANY31" s="1"/>
      <c r="ANZ31" s="1"/>
      <c r="AOA31" s="1"/>
      <c r="AOB31" s="1"/>
      <c r="AOC31" s="1"/>
      <c r="AOD31" s="1"/>
      <c r="AOE31" s="1"/>
      <c r="AOF31" s="1"/>
      <c r="AOG31" s="1"/>
      <c r="AOH31" s="1"/>
      <c r="AOI31" s="1"/>
      <c r="AOJ31" s="1"/>
      <c r="AOK31" s="1"/>
      <c r="AOL31" s="1"/>
      <c r="AOM31" s="1"/>
      <c r="AON31" s="1"/>
      <c r="AOO31" s="1"/>
      <c r="AOP31" s="1"/>
      <c r="AOQ31" s="1"/>
      <c r="AOR31" s="1"/>
      <c r="AOS31" s="1"/>
      <c r="AOT31" s="1"/>
      <c r="AOU31" s="1"/>
      <c r="AOV31" s="1"/>
      <c r="AOW31" s="1"/>
      <c r="AOX31" s="1"/>
      <c r="AOY31" s="1"/>
      <c r="AOZ31" s="1"/>
      <c r="APA31" s="1"/>
      <c r="APB31" s="1"/>
      <c r="APC31" s="1"/>
      <c r="APD31" s="1"/>
      <c r="APE31" s="1"/>
      <c r="APF31" s="1"/>
      <c r="APG31" s="1"/>
      <c r="APH31" s="1"/>
      <c r="API31" s="1"/>
      <c r="APJ31" s="1"/>
      <c r="APK31" s="1"/>
      <c r="APL31" s="1"/>
      <c r="APM31" s="1"/>
      <c r="APN31" s="1"/>
      <c r="APO31" s="1"/>
      <c r="APP31" s="1"/>
      <c r="APQ31" s="1"/>
      <c r="APR31" s="1"/>
      <c r="APS31" s="1"/>
      <c r="APT31" s="1"/>
      <c r="APU31" s="1"/>
      <c r="APV31" s="1"/>
      <c r="APW31" s="1"/>
      <c r="APX31" s="1"/>
      <c r="APY31" s="1"/>
      <c r="APZ31" s="1"/>
      <c r="AQA31" s="1"/>
      <c r="AQB31" s="1"/>
      <c r="AQC31" s="1"/>
      <c r="AQD31" s="1"/>
      <c r="AQE31" s="1"/>
      <c r="AQF31" s="1"/>
      <c r="AQG31" s="1"/>
      <c r="AQH31" s="1"/>
      <c r="AQI31" s="1"/>
      <c r="AQJ31" s="1"/>
      <c r="AQK31" s="1"/>
      <c r="AQL31" s="1"/>
      <c r="AQM31" s="1"/>
      <c r="AQN31" s="1"/>
      <c r="AQO31" s="1"/>
      <c r="AQP31" s="1"/>
      <c r="AQQ31" s="1"/>
      <c r="AQR31" s="1"/>
      <c r="AQS31" s="1"/>
      <c r="AQT31" s="1"/>
      <c r="AQU31" s="1"/>
      <c r="AQV31" s="1"/>
      <c r="AQW31" s="1"/>
      <c r="AQX31" s="1"/>
      <c r="AQY31" s="1"/>
      <c r="AQZ31" s="1"/>
      <c r="ARA31" s="1"/>
      <c r="ARB31" s="1"/>
      <c r="ARC31" s="1"/>
      <c r="ARD31" s="1"/>
      <c r="ARE31" s="1"/>
      <c r="ARF31" s="1"/>
      <c r="ARG31" s="1"/>
      <c r="ARH31" s="1"/>
      <c r="ARI31" s="1"/>
      <c r="ARJ31" s="1"/>
      <c r="ARK31" s="1"/>
      <c r="ARL31" s="1"/>
      <c r="ARM31" s="1"/>
      <c r="ARN31" s="1"/>
      <c r="ARO31" s="1"/>
      <c r="ARP31" s="1"/>
      <c r="ARQ31" s="1"/>
      <c r="ARR31" s="1"/>
      <c r="ARS31" s="1"/>
      <c r="ART31" s="1"/>
      <c r="ARU31" s="1"/>
      <c r="ARV31" s="1"/>
      <c r="ARW31" s="1"/>
      <c r="ARX31" s="1"/>
      <c r="ARY31" s="1"/>
      <c r="ARZ31" s="1"/>
      <c r="ASA31" s="1"/>
      <c r="ASB31" s="1"/>
      <c r="ASC31" s="1"/>
      <c r="ASD31" s="1"/>
      <c r="ASE31" s="1"/>
      <c r="ASF31" s="1"/>
      <c r="ASG31" s="1"/>
      <c r="ASH31" s="1"/>
      <c r="ASI31" s="1"/>
      <c r="ASJ31" s="1"/>
      <c r="ASK31" s="1"/>
      <c r="ASL31" s="1"/>
      <c r="ASM31" s="1"/>
      <c r="ASN31" s="1"/>
      <c r="ASO31" s="1"/>
      <c r="ASP31" s="1"/>
      <c r="ASQ31" s="1"/>
      <c r="ASR31" s="1"/>
      <c r="ASS31" s="1"/>
      <c r="AST31" s="1"/>
      <c r="ASU31" s="1"/>
      <c r="ASV31" s="1"/>
      <c r="ASW31" s="1"/>
      <c r="ASX31" s="1"/>
      <c r="ASY31" s="1"/>
      <c r="ASZ31" s="1"/>
      <c r="ATA31" s="1"/>
      <c r="ATB31" s="1"/>
      <c r="ATC31" s="1"/>
      <c r="ATD31" s="1"/>
      <c r="ATE31" s="1"/>
      <c r="ATF31" s="1"/>
      <c r="ATG31" s="1"/>
      <c r="ATH31" s="1"/>
      <c r="ATI31" s="1"/>
      <c r="ATJ31" s="1"/>
      <c r="ATK31" s="1"/>
      <c r="ATL31" s="1"/>
      <c r="ATM31" s="1"/>
      <c r="ATN31" s="1"/>
      <c r="ATO31" s="1"/>
      <c r="ATP31" s="1"/>
      <c r="ATQ31" s="1"/>
      <c r="ATR31" s="1"/>
      <c r="ATS31" s="1"/>
      <c r="ATT31" s="1"/>
      <c r="ATU31" s="1"/>
      <c r="ATV31" s="1"/>
      <c r="ATW31" s="1"/>
      <c r="ATX31" s="1"/>
      <c r="ATY31" s="1"/>
      <c r="ATZ31" s="1"/>
      <c r="AUA31" s="1"/>
      <c r="AUB31" s="1"/>
      <c r="AUC31" s="1"/>
      <c r="AUD31" s="1"/>
      <c r="AUE31" s="1"/>
      <c r="AUF31" s="1"/>
      <c r="AUG31" s="1"/>
      <c r="AUH31" s="1"/>
      <c r="AUI31" s="1"/>
      <c r="AUJ31" s="1"/>
      <c r="AUK31" s="1"/>
      <c r="AUL31" s="1"/>
      <c r="AUM31" s="1"/>
      <c r="AUN31" s="1"/>
      <c r="AUO31" s="1"/>
      <c r="AUP31" s="1"/>
      <c r="AUQ31" s="1"/>
      <c r="AUR31" s="1"/>
      <c r="AUS31" s="1"/>
      <c r="AUT31" s="1"/>
      <c r="AUU31" s="1"/>
      <c r="AUV31" s="1"/>
      <c r="AUW31" s="1"/>
      <c r="AUX31" s="1"/>
      <c r="AUY31" s="1"/>
      <c r="AUZ31" s="1"/>
      <c r="AVA31" s="1"/>
      <c r="AVB31" s="1"/>
      <c r="AVC31" s="1"/>
      <c r="AVD31" s="1"/>
      <c r="AVE31" s="1"/>
      <c r="AVF31" s="1"/>
      <c r="AVG31" s="1"/>
      <c r="AVH31" s="1"/>
      <c r="AVI31" s="1"/>
      <c r="AVJ31" s="1"/>
      <c r="AVK31" s="1"/>
      <c r="AVL31" s="1"/>
      <c r="AVM31" s="1"/>
      <c r="AVN31" s="1"/>
      <c r="AVO31" s="1"/>
      <c r="AVP31" s="1"/>
      <c r="AVQ31" s="1"/>
      <c r="AVR31" s="1"/>
      <c r="AVS31" s="1"/>
      <c r="AVT31" s="1"/>
      <c r="AVU31" s="1"/>
      <c r="AVV31" s="1"/>
      <c r="AVW31" s="1"/>
      <c r="AVX31" s="1"/>
      <c r="AVY31" s="1"/>
      <c r="AVZ31" s="1"/>
      <c r="AWA31" s="1"/>
      <c r="AWB31" s="1"/>
      <c r="AWC31" s="1"/>
      <c r="AWD31" s="1"/>
      <c r="AWE31" s="1"/>
      <c r="AWF31" s="1"/>
      <c r="AWG31" s="1"/>
      <c r="AWH31" s="1"/>
      <c r="AWI31" s="1"/>
      <c r="AWJ31" s="1"/>
      <c r="AWK31" s="1"/>
      <c r="AWL31" s="1"/>
      <c r="AWM31" s="1"/>
      <c r="AWN31" s="1"/>
      <c r="AWO31" s="1"/>
      <c r="AWP31" s="1"/>
      <c r="AWQ31" s="1"/>
      <c r="AWR31" s="1"/>
      <c r="AWS31" s="1"/>
      <c r="AWT31" s="1"/>
      <c r="AWU31" s="1"/>
      <c r="AWV31" s="1"/>
      <c r="AWW31" s="1"/>
      <c r="AWX31" s="1"/>
      <c r="AWY31" s="1"/>
      <c r="AWZ31" s="1"/>
      <c r="AXA31" s="1"/>
      <c r="AXB31" s="1"/>
      <c r="AXC31" s="1"/>
      <c r="AXD31" s="1"/>
      <c r="AXE31" s="1"/>
      <c r="AXF31" s="1"/>
      <c r="AXG31" s="1"/>
      <c r="AXH31" s="1"/>
      <c r="AXI31" s="1"/>
      <c r="AXJ31" s="1"/>
      <c r="AXK31" s="1"/>
      <c r="AXL31" s="1"/>
      <c r="AXM31" s="1"/>
      <c r="AXN31" s="1"/>
      <c r="AXO31" s="1"/>
      <c r="AXP31" s="1"/>
      <c r="AXQ31" s="1"/>
      <c r="AXR31" s="1"/>
      <c r="AXS31" s="1"/>
      <c r="AXT31" s="1"/>
      <c r="AXU31" s="1"/>
      <c r="AXV31" s="1"/>
      <c r="AXW31" s="1"/>
      <c r="AXX31" s="1"/>
      <c r="AXY31" s="1"/>
      <c r="AXZ31" s="1"/>
      <c r="AYA31" s="1"/>
      <c r="AYB31" s="1"/>
      <c r="AYC31" s="1"/>
      <c r="AYD31" s="1"/>
      <c r="AYE31" s="1"/>
      <c r="AYF31" s="1"/>
      <c r="AYG31" s="1"/>
      <c r="AYH31" s="1"/>
      <c r="AYI31" s="1"/>
      <c r="AYJ31" s="1"/>
      <c r="AYK31" s="1"/>
      <c r="AYL31" s="1"/>
      <c r="AYM31" s="1"/>
      <c r="AYN31" s="1"/>
      <c r="AYO31" s="1"/>
      <c r="AYP31" s="1"/>
      <c r="AYQ31" s="1"/>
      <c r="AYR31" s="1"/>
      <c r="AYS31" s="1"/>
      <c r="AYT31" s="1"/>
      <c r="AYU31" s="1"/>
      <c r="AYV31" s="1"/>
      <c r="AYW31" s="1"/>
      <c r="AYX31" s="1"/>
      <c r="AYY31" s="1"/>
      <c r="AYZ31" s="1"/>
      <c r="AZA31" s="1"/>
      <c r="AZB31" s="1"/>
      <c r="AZC31" s="1"/>
      <c r="AZD31" s="1"/>
      <c r="AZE31" s="1"/>
      <c r="AZF31" s="1"/>
      <c r="AZG31" s="1"/>
      <c r="AZH31" s="1"/>
      <c r="AZI31" s="1"/>
      <c r="AZJ31" s="1"/>
      <c r="AZK31" s="1"/>
      <c r="AZL31" s="1"/>
      <c r="AZM31" s="1"/>
      <c r="AZN31" s="1"/>
      <c r="AZO31" s="1"/>
      <c r="AZP31" s="1"/>
      <c r="AZQ31" s="1"/>
      <c r="AZR31" s="1"/>
      <c r="AZS31" s="1"/>
      <c r="AZT31" s="1"/>
      <c r="AZU31" s="1"/>
      <c r="AZV31" s="1"/>
      <c r="AZW31" s="1"/>
      <c r="AZX31" s="1"/>
      <c r="AZY31" s="1"/>
      <c r="AZZ31" s="1"/>
      <c r="BAA31" s="1"/>
      <c r="BAB31" s="1"/>
      <c r="BAC31" s="1"/>
      <c r="BAD31" s="1"/>
      <c r="BAE31" s="1"/>
      <c r="BAF31" s="1"/>
      <c r="BAG31" s="1"/>
      <c r="BAH31" s="1"/>
      <c r="BAI31" s="1"/>
      <c r="BAJ31" s="1"/>
      <c r="BAK31" s="1"/>
      <c r="BAL31" s="1"/>
      <c r="BAM31" s="1"/>
      <c r="BAN31" s="1"/>
      <c r="BAO31" s="1"/>
      <c r="BAP31" s="1"/>
      <c r="BAQ31" s="1"/>
      <c r="BAR31" s="1"/>
      <c r="BAS31" s="1"/>
      <c r="BAT31" s="1"/>
      <c r="BAU31" s="1"/>
      <c r="BAV31" s="1"/>
      <c r="BAW31" s="1"/>
      <c r="BAX31" s="1"/>
      <c r="BAY31" s="1"/>
      <c r="BAZ31" s="1"/>
      <c r="BBA31" s="1"/>
      <c r="BBB31" s="1"/>
      <c r="BBC31" s="1"/>
      <c r="BBD31" s="1"/>
      <c r="BBE31" s="1"/>
      <c r="BBF31" s="1"/>
      <c r="BBG31" s="1"/>
      <c r="BBH31" s="1"/>
      <c r="BBI31" s="1"/>
      <c r="BBJ31" s="1"/>
      <c r="BBK31" s="1"/>
      <c r="BBL31" s="1"/>
      <c r="BBM31" s="1"/>
      <c r="BBN31" s="1"/>
      <c r="BBO31" s="1"/>
      <c r="BBP31" s="1"/>
      <c r="BBQ31" s="1"/>
      <c r="BBR31" s="1"/>
      <c r="BBS31" s="1"/>
      <c r="BBT31" s="1"/>
      <c r="BBU31" s="1"/>
      <c r="BBV31" s="1"/>
      <c r="BBW31" s="1"/>
      <c r="BBX31" s="1"/>
      <c r="BBY31" s="1"/>
      <c r="BBZ31" s="1"/>
      <c r="BCA31" s="1"/>
      <c r="BCB31" s="1"/>
      <c r="BCC31" s="1"/>
      <c r="BCD31" s="1"/>
      <c r="BCE31" s="1"/>
      <c r="BCF31" s="1"/>
      <c r="BCG31" s="1"/>
      <c r="BCH31" s="1"/>
      <c r="BCI31" s="1"/>
      <c r="BCJ31" s="1"/>
      <c r="BCK31" s="1"/>
      <c r="BCL31" s="1"/>
      <c r="BCM31" s="1"/>
      <c r="BCN31" s="1"/>
      <c r="BCO31" s="1"/>
      <c r="BCP31" s="1"/>
      <c r="BCQ31" s="1"/>
      <c r="BCR31" s="1"/>
      <c r="BCS31" s="1"/>
      <c r="BCT31" s="1"/>
      <c r="BCU31" s="1"/>
      <c r="BCV31" s="1"/>
      <c r="BCW31" s="1"/>
      <c r="BCX31" s="1"/>
      <c r="BCY31" s="1"/>
      <c r="BCZ31" s="1"/>
      <c r="BDA31" s="1"/>
      <c r="BDB31" s="1"/>
      <c r="BDC31" s="1"/>
      <c r="BDD31" s="1"/>
      <c r="BDE31" s="1"/>
      <c r="BDF31" s="1"/>
      <c r="BDG31" s="1"/>
      <c r="BDH31" s="1"/>
      <c r="BDI31" s="1"/>
      <c r="BDJ31" s="1"/>
      <c r="BDK31" s="1"/>
      <c r="BDL31" s="1"/>
      <c r="BDM31" s="1"/>
      <c r="BDN31" s="1"/>
      <c r="BDO31" s="1"/>
      <c r="BDP31" s="1"/>
      <c r="BDQ31" s="1"/>
      <c r="BDR31" s="1"/>
      <c r="BDS31" s="1"/>
      <c r="BDT31" s="1"/>
      <c r="BDU31" s="1"/>
      <c r="BDV31" s="1"/>
      <c r="BDW31" s="1"/>
      <c r="BDX31" s="1"/>
      <c r="BDY31" s="1"/>
      <c r="BDZ31" s="1"/>
      <c r="BEA31" s="1"/>
      <c r="BEB31" s="1"/>
      <c r="BEC31" s="1"/>
      <c r="BED31" s="1"/>
      <c r="BEE31" s="1"/>
      <c r="BEF31" s="1"/>
      <c r="BEG31" s="1"/>
      <c r="BEH31" s="1"/>
      <c r="BEI31" s="1"/>
      <c r="BEJ31" s="1"/>
      <c r="BEK31" s="1"/>
      <c r="BEL31" s="1"/>
      <c r="BEM31" s="1"/>
      <c r="BEN31" s="1"/>
      <c r="BEO31" s="1"/>
      <c r="BEP31" s="1"/>
      <c r="BEQ31" s="1"/>
      <c r="BER31" s="1"/>
      <c r="BES31" s="1"/>
      <c r="BET31" s="1"/>
      <c r="BEU31" s="1"/>
      <c r="BEV31" s="1"/>
      <c r="BEW31" s="1"/>
      <c r="BEX31" s="1"/>
      <c r="BEY31" s="1"/>
      <c r="BEZ31" s="1"/>
      <c r="BFA31" s="1"/>
      <c r="BFB31" s="1"/>
      <c r="BFC31" s="1"/>
      <c r="BFD31" s="1"/>
      <c r="BFE31" s="1"/>
      <c r="BFF31" s="1"/>
      <c r="BFG31" s="1"/>
      <c r="BFH31" s="1"/>
      <c r="BFI31" s="1"/>
      <c r="BFJ31" s="1"/>
      <c r="BFK31" s="1"/>
      <c r="BFL31" s="1"/>
      <c r="BFM31" s="1"/>
      <c r="BFN31" s="1"/>
      <c r="BFO31" s="1"/>
      <c r="BFP31" s="1"/>
      <c r="BFQ31" s="1"/>
      <c r="BFR31" s="1"/>
      <c r="BFS31" s="1"/>
      <c r="BFT31" s="1"/>
      <c r="BFU31" s="1"/>
      <c r="BFV31" s="1"/>
      <c r="BFW31" s="1"/>
      <c r="BFX31" s="1"/>
      <c r="BFY31" s="1"/>
      <c r="BFZ31" s="1"/>
      <c r="BGA31" s="1"/>
      <c r="BGB31" s="1"/>
      <c r="BGC31" s="1"/>
      <c r="BGD31" s="1"/>
      <c r="BGE31" s="1"/>
      <c r="BGF31" s="1"/>
      <c r="BGG31" s="1"/>
      <c r="BGH31" s="1"/>
      <c r="BGI31" s="1"/>
      <c r="BGJ31" s="1"/>
      <c r="BGK31" s="1"/>
      <c r="BGL31" s="1"/>
      <c r="BGM31" s="1"/>
      <c r="BGN31" s="1"/>
      <c r="BGO31" s="1"/>
      <c r="BGP31" s="1"/>
      <c r="BGQ31" s="1"/>
      <c r="BGR31" s="1"/>
      <c r="BGS31" s="1"/>
      <c r="BGT31" s="1"/>
      <c r="BGU31" s="1"/>
      <c r="BGV31" s="1"/>
      <c r="BGW31" s="1"/>
      <c r="BGX31" s="1"/>
      <c r="BGY31" s="1"/>
      <c r="BGZ31" s="1"/>
      <c r="BHA31" s="1"/>
      <c r="BHB31" s="1"/>
      <c r="BHC31" s="1"/>
      <c r="BHD31" s="1"/>
      <c r="BHE31" s="1"/>
      <c r="BHF31" s="1"/>
      <c r="BHG31" s="1"/>
      <c r="BHH31" s="1"/>
      <c r="BHI31" s="1"/>
      <c r="BHJ31" s="1"/>
      <c r="BHK31" s="1"/>
      <c r="BHL31" s="1"/>
      <c r="BHM31" s="1"/>
      <c r="BHN31" s="1"/>
      <c r="BHO31" s="1"/>
      <c r="BHP31" s="1"/>
      <c r="BHQ31" s="1"/>
      <c r="BHR31" s="1"/>
      <c r="BHS31" s="1"/>
      <c r="BHT31" s="1"/>
      <c r="BHU31" s="1"/>
      <c r="BHV31" s="1"/>
      <c r="BHW31" s="1"/>
      <c r="BHX31" s="1"/>
      <c r="BHY31" s="1"/>
      <c r="BHZ31" s="1"/>
      <c r="BIA31" s="1"/>
      <c r="BIB31" s="1"/>
      <c r="BIC31" s="1"/>
      <c r="BID31" s="1"/>
      <c r="BIE31" s="1"/>
      <c r="BIF31" s="1"/>
      <c r="BIG31" s="1"/>
      <c r="BIH31" s="1"/>
      <c r="BII31" s="1"/>
      <c r="BIJ31" s="1"/>
      <c r="BIK31" s="1"/>
      <c r="BIL31" s="1"/>
      <c r="BIM31" s="1"/>
      <c r="BIN31" s="1"/>
      <c r="BIO31" s="1"/>
      <c r="BIP31" s="1"/>
      <c r="BIQ31" s="1"/>
      <c r="BIR31" s="1"/>
      <c r="BIS31" s="1"/>
      <c r="BIT31" s="1"/>
      <c r="BIU31" s="1"/>
      <c r="BIV31" s="1"/>
      <c r="BIW31" s="1"/>
      <c r="BIX31" s="1"/>
      <c r="BIY31" s="1"/>
      <c r="BIZ31" s="1"/>
      <c r="BJA31" s="1"/>
      <c r="BJB31" s="1"/>
      <c r="BJC31" s="1"/>
      <c r="BJD31" s="1"/>
      <c r="BJE31" s="1"/>
      <c r="BJF31" s="1"/>
      <c r="BJG31" s="1"/>
      <c r="BJH31" s="1"/>
      <c r="BJI31" s="1"/>
      <c r="BJJ31" s="1"/>
      <c r="BJK31" s="1"/>
      <c r="BJL31" s="1"/>
      <c r="BJM31" s="1"/>
      <c r="BJN31" s="1"/>
      <c r="BJO31" s="1"/>
      <c r="BJP31" s="1"/>
      <c r="BJQ31" s="1"/>
      <c r="BJR31" s="1"/>
      <c r="BJS31" s="1"/>
      <c r="BJT31" s="1"/>
      <c r="BJU31" s="1"/>
      <c r="BJV31" s="1"/>
      <c r="BJW31" s="1"/>
      <c r="BJX31" s="1"/>
      <c r="BJY31" s="1"/>
      <c r="BJZ31" s="1"/>
      <c r="BKA31" s="1"/>
      <c r="BKB31" s="1"/>
      <c r="BKC31" s="1"/>
      <c r="BKD31" s="1"/>
      <c r="BKE31" s="1"/>
      <c r="BKF31" s="1"/>
      <c r="BKG31" s="1"/>
      <c r="BKH31" s="1"/>
      <c r="BKI31" s="1"/>
      <c r="BKJ31" s="1"/>
      <c r="BKK31" s="1"/>
      <c r="BKL31" s="1"/>
      <c r="BKM31" s="1"/>
      <c r="BKN31" s="1"/>
      <c r="BKO31" s="1"/>
      <c r="BKP31" s="1"/>
      <c r="BKQ31" s="1"/>
      <c r="BKR31" s="1"/>
      <c r="BKS31" s="1"/>
      <c r="BKT31" s="1"/>
      <c r="BKU31" s="1"/>
      <c r="BKV31" s="1"/>
      <c r="BKW31" s="1"/>
      <c r="BKX31" s="1"/>
      <c r="BKY31" s="1"/>
      <c r="BKZ31" s="1"/>
      <c r="BLA31" s="1"/>
      <c r="BLB31" s="1"/>
      <c r="BLC31" s="1"/>
      <c r="BLD31" s="1"/>
      <c r="BLE31" s="1"/>
      <c r="BLF31" s="1"/>
      <c r="BLG31" s="1"/>
      <c r="BLH31" s="1"/>
      <c r="BLI31" s="1"/>
      <c r="BLJ31" s="1"/>
      <c r="BLK31" s="1"/>
      <c r="BLL31" s="1"/>
      <c r="BLM31" s="1"/>
      <c r="BLN31" s="1"/>
      <c r="BLO31" s="1"/>
      <c r="BLP31" s="1"/>
      <c r="BLQ31" s="1"/>
      <c r="BLR31" s="1"/>
      <c r="BLS31" s="1"/>
      <c r="BLT31" s="1"/>
      <c r="BLU31" s="1"/>
      <c r="BLV31" s="1"/>
      <c r="BLW31" s="1"/>
      <c r="BLX31" s="1"/>
      <c r="BLY31" s="1"/>
      <c r="BLZ31" s="1"/>
      <c r="BMA31" s="1"/>
      <c r="BMB31" s="1"/>
      <c r="BMC31" s="1"/>
      <c r="BMD31" s="1"/>
      <c r="BME31" s="1"/>
      <c r="BMF31" s="1"/>
      <c r="BMG31" s="1"/>
      <c r="BMH31" s="1"/>
      <c r="BMI31" s="1"/>
      <c r="BMJ31" s="1"/>
      <c r="BMK31" s="1"/>
      <c r="BML31" s="1"/>
      <c r="BMM31" s="1"/>
      <c r="BMN31" s="1"/>
      <c r="BMO31" s="1"/>
      <c r="BMP31" s="1"/>
      <c r="BMQ31" s="1"/>
      <c r="BMR31" s="1"/>
      <c r="BMS31" s="1"/>
      <c r="BMT31" s="1"/>
      <c r="BMU31" s="1"/>
      <c r="BMV31" s="1"/>
      <c r="BMW31" s="1"/>
      <c r="BMX31" s="1"/>
      <c r="BMY31" s="1"/>
      <c r="BMZ31" s="1"/>
      <c r="BNA31" s="1"/>
      <c r="BNB31" s="1"/>
      <c r="BNC31" s="1"/>
      <c r="BND31" s="1"/>
      <c r="BNE31" s="1"/>
      <c r="BNF31" s="1"/>
      <c r="BNG31" s="1"/>
      <c r="BNH31" s="1"/>
      <c r="BNI31" s="1"/>
      <c r="BNJ31" s="1"/>
      <c r="BNK31" s="1"/>
      <c r="BNL31" s="1"/>
      <c r="BNM31" s="1"/>
      <c r="BNN31" s="1"/>
      <c r="BNO31" s="1"/>
      <c r="BNP31" s="1"/>
      <c r="BNQ31" s="1"/>
      <c r="BNR31" s="1"/>
      <c r="BNS31" s="1"/>
      <c r="BNT31" s="1"/>
      <c r="BNU31" s="1"/>
      <c r="BNV31" s="1"/>
      <c r="BNW31" s="1"/>
      <c r="BNX31" s="1"/>
      <c r="BNY31" s="1"/>
      <c r="BNZ31" s="1"/>
      <c r="BOA31" s="1"/>
      <c r="BOB31" s="1"/>
      <c r="BOC31" s="1"/>
      <c r="BOD31" s="1"/>
      <c r="BOE31" s="1"/>
      <c r="BOF31" s="1"/>
      <c r="BOG31" s="1"/>
      <c r="BOH31" s="1"/>
      <c r="BOI31" s="1"/>
      <c r="BOJ31" s="1"/>
      <c r="BOK31" s="1"/>
      <c r="BOL31" s="1"/>
      <c r="BOM31" s="1"/>
      <c r="BON31" s="1"/>
      <c r="BOO31" s="1"/>
      <c r="BOP31" s="1"/>
      <c r="BOQ31" s="1"/>
      <c r="BOR31" s="1"/>
      <c r="BOS31" s="1"/>
      <c r="BOT31" s="1"/>
      <c r="BOU31" s="1"/>
      <c r="BOV31" s="1"/>
      <c r="BOW31" s="1"/>
      <c r="BOX31" s="1"/>
      <c r="BOY31" s="1"/>
      <c r="BOZ31" s="1"/>
      <c r="BPA31" s="1"/>
      <c r="BPB31" s="1"/>
      <c r="BPC31" s="1"/>
      <c r="BPD31" s="1"/>
      <c r="BPE31" s="1"/>
      <c r="BPF31" s="1"/>
      <c r="BPG31" s="1"/>
      <c r="BPH31" s="1"/>
      <c r="BPI31" s="1"/>
      <c r="BPJ31" s="1"/>
      <c r="BPK31" s="1"/>
      <c r="BPL31" s="1"/>
      <c r="BPM31" s="1"/>
      <c r="BPN31" s="1"/>
      <c r="BPO31" s="1"/>
      <c r="BPP31" s="1"/>
      <c r="BPQ31" s="1"/>
      <c r="BPR31" s="1"/>
      <c r="BPS31" s="1"/>
      <c r="BPT31" s="1"/>
      <c r="BPU31" s="1"/>
      <c r="BPV31" s="1"/>
      <c r="BPW31" s="1"/>
      <c r="BPX31" s="1"/>
      <c r="BPY31" s="1"/>
      <c r="BPZ31" s="1"/>
      <c r="BQA31" s="1"/>
      <c r="BQB31" s="1"/>
      <c r="BQC31" s="1"/>
      <c r="BQD31" s="1"/>
      <c r="BQE31" s="1"/>
      <c r="BQF31" s="1"/>
      <c r="BQG31" s="1"/>
      <c r="BQH31" s="1"/>
      <c r="BQI31" s="1"/>
      <c r="BQJ31" s="1"/>
      <c r="BQK31" s="1"/>
      <c r="BQL31" s="1"/>
      <c r="BQM31" s="1"/>
      <c r="BQN31" s="1"/>
      <c r="BQO31" s="1"/>
      <c r="BQP31" s="1"/>
      <c r="BQQ31" s="1"/>
      <c r="BQR31" s="1"/>
      <c r="BQS31" s="1"/>
      <c r="BQT31" s="1"/>
      <c r="BQU31" s="1"/>
      <c r="BQV31" s="1"/>
      <c r="BQW31" s="1"/>
      <c r="BQX31" s="1"/>
      <c r="BQY31" s="1"/>
      <c r="BQZ31" s="1"/>
      <c r="BRA31" s="1"/>
      <c r="BRB31" s="1"/>
      <c r="BRC31" s="1"/>
      <c r="BRD31" s="1"/>
      <c r="BRE31" s="1"/>
      <c r="BRF31" s="1"/>
      <c r="BRG31" s="1"/>
      <c r="BRH31" s="1"/>
      <c r="BRI31" s="1"/>
      <c r="BRJ31" s="1"/>
      <c r="BRK31" s="1"/>
      <c r="BRL31" s="1"/>
      <c r="BRM31" s="1"/>
      <c r="BRN31" s="1"/>
      <c r="BRO31" s="1"/>
      <c r="BRP31" s="1"/>
      <c r="BRQ31" s="1"/>
      <c r="BRR31" s="1"/>
      <c r="BRS31" s="1"/>
      <c r="BRT31" s="1"/>
      <c r="BRU31" s="1"/>
      <c r="BRV31" s="1"/>
      <c r="BRW31" s="1"/>
      <c r="BRX31" s="1"/>
      <c r="BRY31" s="1"/>
      <c r="BRZ31" s="1"/>
      <c r="BSA31" s="1"/>
      <c r="BSB31" s="1"/>
      <c r="BSC31" s="1"/>
      <c r="BSD31" s="1"/>
      <c r="BSE31" s="1"/>
      <c r="BSF31" s="1"/>
      <c r="BSG31" s="1"/>
      <c r="BSH31" s="1"/>
      <c r="BSI31" s="1"/>
      <c r="BSJ31" s="1"/>
      <c r="BSK31" s="1"/>
      <c r="BSL31" s="1"/>
      <c r="BSM31" s="1"/>
      <c r="BSN31" s="1"/>
      <c r="BSO31" s="1"/>
      <c r="BSP31" s="1"/>
      <c r="BSQ31" s="1"/>
      <c r="BSR31" s="1"/>
      <c r="BSS31" s="1"/>
      <c r="BST31" s="1"/>
      <c r="BSU31" s="1"/>
      <c r="BSV31" s="1"/>
      <c r="BSW31" s="1"/>
      <c r="BSX31" s="1"/>
      <c r="BSY31" s="1"/>
      <c r="BSZ31" s="1"/>
      <c r="BTA31" s="1"/>
      <c r="BTB31" s="1"/>
      <c r="BTC31" s="1"/>
      <c r="BTD31" s="1"/>
      <c r="BTE31" s="1"/>
      <c r="BTF31" s="1"/>
      <c r="BTG31" s="1"/>
      <c r="BTH31" s="1"/>
      <c r="BTI31" s="1"/>
      <c r="BTJ31" s="1"/>
      <c r="BTK31" s="1"/>
      <c r="BTL31" s="1"/>
      <c r="BTM31" s="1"/>
      <c r="BTN31" s="1"/>
      <c r="BTO31" s="1"/>
      <c r="BTP31" s="1"/>
      <c r="BTQ31" s="1"/>
      <c r="BTR31" s="1"/>
      <c r="BTS31" s="1"/>
      <c r="BTT31" s="1"/>
      <c r="BTU31" s="1"/>
      <c r="BTV31" s="1"/>
      <c r="BTW31" s="1"/>
      <c r="BTX31" s="1"/>
      <c r="BTY31" s="1"/>
      <c r="BTZ31" s="1"/>
      <c r="BUA31" s="1"/>
      <c r="BUB31" s="1"/>
      <c r="BUC31" s="1"/>
      <c r="BUD31" s="1"/>
      <c r="BUE31" s="1"/>
      <c r="BUF31" s="1"/>
      <c r="BUG31" s="1"/>
      <c r="BUH31" s="1"/>
      <c r="BUI31" s="1"/>
      <c r="BUJ31" s="1"/>
      <c r="BUK31" s="1"/>
      <c r="BUL31" s="1"/>
      <c r="BUM31" s="1"/>
      <c r="BUN31" s="1"/>
      <c r="BUO31" s="1"/>
      <c r="BUP31" s="1"/>
      <c r="BUQ31" s="1"/>
      <c r="BUR31" s="1"/>
      <c r="BUS31" s="1"/>
      <c r="BUT31" s="1"/>
      <c r="BUU31" s="1"/>
      <c r="BUV31" s="1"/>
      <c r="BUW31" s="1"/>
      <c r="BUX31" s="1"/>
      <c r="BUY31" s="1"/>
      <c r="BUZ31" s="1"/>
      <c r="BVA31" s="1"/>
      <c r="BVB31" s="1"/>
      <c r="BVC31" s="1"/>
      <c r="BVD31" s="1"/>
      <c r="BVE31" s="1"/>
      <c r="BVF31" s="1"/>
      <c r="BVG31" s="1"/>
      <c r="BVH31" s="1"/>
      <c r="BVI31" s="1"/>
      <c r="BVJ31" s="1"/>
      <c r="BVK31" s="1"/>
      <c r="BVL31" s="1"/>
      <c r="BVM31" s="1"/>
      <c r="BVN31" s="1"/>
      <c r="BVO31" s="1"/>
      <c r="BVP31" s="1"/>
      <c r="BVQ31" s="1"/>
      <c r="BVR31" s="1"/>
      <c r="BVS31" s="1"/>
      <c r="BVT31" s="1"/>
      <c r="BVU31" s="1"/>
      <c r="BVV31" s="1"/>
      <c r="BVW31" s="1"/>
      <c r="BVX31" s="1"/>
      <c r="BVY31" s="1"/>
      <c r="BVZ31" s="1"/>
      <c r="BWA31" s="1"/>
      <c r="BWB31" s="1"/>
      <c r="BWC31" s="1"/>
      <c r="BWD31" s="1"/>
      <c r="BWE31" s="1"/>
      <c r="BWF31" s="1"/>
      <c r="BWG31" s="1"/>
      <c r="BWH31" s="1"/>
      <c r="BWI31" s="1"/>
      <c r="BWJ31" s="1"/>
      <c r="BWK31" s="1"/>
      <c r="BWL31" s="1"/>
      <c r="BWM31" s="1"/>
      <c r="BWN31" s="1"/>
      <c r="BWO31" s="1"/>
      <c r="BWP31" s="1"/>
      <c r="BWQ31" s="1"/>
      <c r="BWR31" s="1"/>
      <c r="BWS31" s="1"/>
      <c r="BWT31" s="1"/>
      <c r="BWU31" s="1"/>
      <c r="BWV31" s="1"/>
      <c r="BWW31" s="1"/>
      <c r="BWX31" s="1"/>
      <c r="BWY31" s="1"/>
      <c r="BWZ31" s="1"/>
      <c r="BXA31" s="1"/>
      <c r="BXB31" s="1"/>
      <c r="BXC31" s="1"/>
      <c r="BXD31" s="1"/>
      <c r="BXE31" s="1"/>
      <c r="BXF31" s="1"/>
      <c r="BXG31" s="1"/>
      <c r="BXH31" s="1"/>
      <c r="BXI31" s="1"/>
      <c r="BXJ31" s="1"/>
      <c r="BXK31" s="1"/>
      <c r="BXL31" s="1"/>
      <c r="BXM31" s="1"/>
      <c r="BXN31" s="1"/>
      <c r="BXO31" s="1"/>
      <c r="BXP31" s="1"/>
      <c r="BXQ31" s="1"/>
      <c r="BXR31" s="1"/>
      <c r="BXS31" s="1"/>
      <c r="BXT31" s="1"/>
      <c r="BXU31" s="1"/>
      <c r="BXV31" s="1"/>
      <c r="BXW31" s="1"/>
      <c r="BXX31" s="1"/>
      <c r="BXY31" s="1"/>
      <c r="BXZ31" s="1"/>
      <c r="BYA31" s="1"/>
      <c r="BYB31" s="1"/>
      <c r="BYC31" s="1"/>
      <c r="BYD31" s="1"/>
      <c r="BYE31" s="1"/>
      <c r="BYF31" s="1"/>
      <c r="BYG31" s="1"/>
      <c r="BYH31" s="1"/>
      <c r="BYI31" s="1"/>
      <c r="BYJ31" s="1"/>
      <c r="BYK31" s="1"/>
      <c r="BYL31" s="1"/>
      <c r="BYM31" s="1"/>
      <c r="BYN31" s="1"/>
      <c r="BYO31" s="1"/>
      <c r="BYP31" s="1"/>
      <c r="BYQ31" s="1"/>
      <c r="BYR31" s="1"/>
      <c r="BYS31" s="1"/>
      <c r="BYT31" s="1"/>
      <c r="BYU31" s="1"/>
      <c r="BYV31" s="1"/>
      <c r="BYW31" s="1"/>
      <c r="BYX31" s="1"/>
      <c r="BYY31" s="1"/>
      <c r="BYZ31" s="1"/>
      <c r="BZA31" s="1"/>
      <c r="BZB31" s="1"/>
      <c r="BZC31" s="1"/>
      <c r="BZD31" s="1"/>
      <c r="BZE31" s="1"/>
      <c r="BZF31" s="1"/>
      <c r="BZG31" s="1"/>
      <c r="BZH31" s="1"/>
      <c r="BZI31" s="1"/>
      <c r="BZJ31" s="1"/>
      <c r="BZK31" s="1"/>
      <c r="BZL31" s="1"/>
      <c r="BZM31" s="1"/>
      <c r="BZN31" s="1"/>
      <c r="BZO31" s="1"/>
      <c r="BZP31" s="1"/>
      <c r="BZQ31" s="1"/>
      <c r="BZR31" s="1"/>
      <c r="BZS31" s="1"/>
      <c r="BZT31" s="1"/>
      <c r="BZU31" s="1"/>
      <c r="BZV31" s="1"/>
      <c r="BZW31" s="1"/>
      <c r="BZX31" s="1"/>
      <c r="BZY31" s="1"/>
      <c r="BZZ31" s="1"/>
      <c r="CAA31" s="1"/>
      <c r="CAB31" s="1"/>
      <c r="CAC31" s="1"/>
      <c r="CAD31" s="1"/>
      <c r="CAE31" s="1"/>
      <c r="CAF31" s="1"/>
      <c r="CAG31" s="1"/>
      <c r="CAH31" s="1"/>
      <c r="CAI31" s="1"/>
      <c r="CAJ31" s="1"/>
      <c r="CAK31" s="1"/>
      <c r="CAL31" s="1"/>
      <c r="CAM31" s="1"/>
      <c r="CAN31" s="1"/>
      <c r="CAO31" s="1"/>
      <c r="CAP31" s="1"/>
      <c r="CAQ31" s="1"/>
      <c r="CAR31" s="1"/>
      <c r="CAS31" s="1"/>
      <c r="CAT31" s="1"/>
      <c r="CAU31" s="1"/>
      <c r="CAV31" s="1"/>
      <c r="CAW31" s="1"/>
      <c r="CAX31" s="1"/>
      <c r="CAY31" s="1"/>
      <c r="CAZ31" s="1"/>
      <c r="CBA31" s="1"/>
      <c r="CBB31" s="1"/>
      <c r="CBC31" s="1"/>
      <c r="CBD31" s="1"/>
      <c r="CBE31" s="1"/>
      <c r="CBF31" s="1"/>
      <c r="CBG31" s="1"/>
      <c r="CBH31" s="1"/>
      <c r="CBI31" s="1"/>
      <c r="CBJ31" s="1"/>
      <c r="CBK31" s="1"/>
      <c r="CBL31" s="1"/>
      <c r="CBM31" s="1"/>
      <c r="CBN31" s="1"/>
      <c r="CBO31" s="1"/>
      <c r="CBP31" s="1"/>
      <c r="CBQ31" s="1"/>
      <c r="CBR31" s="1"/>
      <c r="CBS31" s="1"/>
      <c r="CBT31" s="1"/>
      <c r="CBU31" s="1"/>
      <c r="CBV31" s="1"/>
      <c r="CBW31" s="1"/>
      <c r="CBX31" s="1"/>
      <c r="CBY31" s="1"/>
      <c r="CBZ31" s="1"/>
      <c r="CCA31" s="1"/>
      <c r="CCB31" s="1"/>
      <c r="CCC31" s="1"/>
      <c r="CCD31" s="1"/>
      <c r="CCE31" s="1"/>
      <c r="CCF31" s="1"/>
      <c r="CCG31" s="1"/>
      <c r="CCH31" s="1"/>
      <c r="CCI31" s="1"/>
      <c r="CCJ31" s="1"/>
      <c r="CCK31" s="1"/>
      <c r="CCL31" s="1"/>
      <c r="CCM31" s="1"/>
      <c r="CCN31" s="1"/>
      <c r="CCO31" s="1"/>
      <c r="CCP31" s="1"/>
      <c r="CCQ31" s="1"/>
      <c r="CCR31" s="1"/>
      <c r="CCS31" s="1"/>
      <c r="CCT31" s="1"/>
      <c r="CCU31" s="1"/>
      <c r="CCV31" s="1"/>
      <c r="CCW31" s="1"/>
      <c r="CCX31" s="1"/>
      <c r="CCY31" s="1"/>
      <c r="CCZ31" s="1"/>
      <c r="CDA31" s="1"/>
      <c r="CDB31" s="1"/>
      <c r="CDC31" s="1"/>
      <c r="CDD31" s="1"/>
      <c r="CDE31" s="1"/>
      <c r="CDF31" s="1"/>
      <c r="CDG31" s="1"/>
      <c r="CDH31" s="1"/>
      <c r="CDI31" s="1"/>
      <c r="CDJ31" s="1"/>
      <c r="CDK31" s="1"/>
      <c r="CDL31" s="1"/>
      <c r="CDM31" s="1"/>
      <c r="CDN31" s="1"/>
      <c r="CDO31" s="1"/>
      <c r="CDP31" s="1"/>
      <c r="CDQ31" s="1"/>
      <c r="CDR31" s="1"/>
      <c r="CDS31" s="1"/>
      <c r="CDT31" s="1"/>
      <c r="CDU31" s="1"/>
      <c r="CDV31" s="1"/>
      <c r="CDW31" s="1"/>
      <c r="CDX31" s="1"/>
      <c r="CDY31" s="1"/>
      <c r="CDZ31" s="1"/>
      <c r="CEA31" s="1"/>
      <c r="CEB31" s="1"/>
      <c r="CEC31" s="1"/>
      <c r="CED31" s="1"/>
      <c r="CEE31" s="1"/>
      <c r="CEF31" s="1"/>
      <c r="CEG31" s="1"/>
      <c r="CEH31" s="1"/>
      <c r="CEI31" s="1"/>
      <c r="CEJ31" s="1"/>
      <c r="CEK31" s="1"/>
      <c r="CEL31" s="1"/>
      <c r="CEM31" s="1"/>
      <c r="CEN31" s="1"/>
      <c r="CEO31" s="1"/>
      <c r="CEP31" s="1"/>
      <c r="CEQ31" s="1"/>
      <c r="CER31" s="1"/>
      <c r="CES31" s="1"/>
      <c r="CET31" s="1"/>
      <c r="CEU31" s="1"/>
      <c r="CEV31" s="1"/>
      <c r="CEW31" s="1"/>
      <c r="CEX31" s="1"/>
      <c r="CEY31" s="1"/>
      <c r="CEZ31" s="1"/>
      <c r="CFA31" s="1"/>
      <c r="CFB31" s="1"/>
      <c r="CFC31" s="1"/>
      <c r="CFD31" s="1"/>
      <c r="CFE31" s="1"/>
      <c r="CFF31" s="1"/>
      <c r="CFG31" s="1"/>
      <c r="CFH31" s="1"/>
      <c r="CFI31" s="1"/>
      <c r="CFJ31" s="1"/>
      <c r="CFK31" s="1"/>
      <c r="CFL31" s="1"/>
      <c r="CFM31" s="1"/>
      <c r="CFN31" s="1"/>
      <c r="CFO31" s="1"/>
      <c r="CFP31" s="1"/>
      <c r="CFQ31" s="1"/>
      <c r="CFR31" s="1"/>
      <c r="CFS31" s="1"/>
      <c r="CFT31" s="1"/>
      <c r="CFU31" s="1"/>
      <c r="CFV31" s="1"/>
      <c r="CFW31" s="1"/>
      <c r="CFX31" s="1"/>
      <c r="CFY31" s="1"/>
      <c r="CFZ31" s="1"/>
      <c r="CGA31" s="1"/>
      <c r="CGB31" s="1"/>
      <c r="CGC31" s="1"/>
      <c r="CGD31" s="1"/>
      <c r="CGE31" s="1"/>
      <c r="CGF31" s="1"/>
      <c r="CGG31" s="1"/>
      <c r="CGH31" s="1"/>
      <c r="CGI31" s="1"/>
      <c r="CGJ31" s="1"/>
      <c r="CGK31" s="1"/>
      <c r="CGL31" s="1"/>
      <c r="CGM31" s="1"/>
      <c r="CGN31" s="1"/>
      <c r="CGO31" s="1"/>
      <c r="CGP31" s="1"/>
      <c r="CGQ31" s="1"/>
      <c r="CGR31" s="1"/>
      <c r="CGS31" s="1"/>
      <c r="CGT31" s="1"/>
      <c r="CGU31" s="1"/>
      <c r="CGV31" s="1"/>
      <c r="CGW31" s="1"/>
      <c r="CGX31" s="1"/>
      <c r="CGY31" s="1"/>
      <c r="CGZ31" s="1"/>
      <c r="CHA31" s="1"/>
      <c r="CHB31" s="1"/>
      <c r="CHC31" s="1"/>
      <c r="CHD31" s="1"/>
      <c r="CHE31" s="1"/>
      <c r="CHF31" s="1"/>
      <c r="CHG31" s="1"/>
      <c r="CHH31" s="1"/>
      <c r="CHI31" s="1"/>
      <c r="CHJ31" s="1"/>
      <c r="CHK31" s="1"/>
      <c r="CHL31" s="1"/>
      <c r="CHM31" s="1"/>
      <c r="CHN31" s="1"/>
      <c r="CHO31" s="1"/>
      <c r="CHP31" s="1"/>
      <c r="CHQ31" s="1"/>
      <c r="CHR31" s="1"/>
      <c r="CHS31" s="1"/>
      <c r="CHT31" s="1"/>
      <c r="CHU31" s="1"/>
      <c r="CHV31" s="1"/>
      <c r="CHW31" s="1"/>
      <c r="CHX31" s="1"/>
      <c r="CHY31" s="1"/>
      <c r="CHZ31" s="1"/>
      <c r="CIA31" s="1"/>
      <c r="CIB31" s="1"/>
      <c r="CIC31" s="1"/>
      <c r="CID31" s="1"/>
      <c r="CIE31" s="1"/>
      <c r="CIF31" s="1"/>
      <c r="CIG31" s="1"/>
      <c r="CIH31" s="1"/>
      <c r="CII31" s="1"/>
      <c r="CIJ31" s="1"/>
      <c r="CIK31" s="1"/>
      <c r="CIL31" s="1"/>
      <c r="CIM31" s="1"/>
      <c r="CIN31" s="1"/>
      <c r="CIO31" s="1"/>
      <c r="CIP31" s="1"/>
      <c r="CIQ31" s="1"/>
      <c r="CIR31" s="1"/>
      <c r="CIS31" s="1"/>
      <c r="CIT31" s="1"/>
      <c r="CIU31" s="1"/>
      <c r="CIV31" s="1"/>
      <c r="CIW31" s="1"/>
      <c r="CIX31" s="1"/>
      <c r="CIY31" s="1"/>
      <c r="CIZ31" s="1"/>
      <c r="CJA31" s="1"/>
      <c r="CJB31" s="1"/>
      <c r="CJC31" s="1"/>
      <c r="CJD31" s="1"/>
      <c r="CJE31" s="1"/>
      <c r="CJF31" s="1"/>
      <c r="CJG31" s="1"/>
      <c r="CJH31" s="1"/>
      <c r="CJI31" s="1"/>
      <c r="CJJ31" s="1"/>
      <c r="CJK31" s="1"/>
      <c r="CJL31" s="1"/>
      <c r="CJM31" s="1"/>
      <c r="CJN31" s="1"/>
      <c r="CJO31" s="1"/>
      <c r="CJP31" s="1"/>
      <c r="CJQ31" s="1"/>
      <c r="CJR31" s="1"/>
      <c r="CJS31" s="1"/>
      <c r="CJT31" s="1"/>
      <c r="CJU31" s="1"/>
      <c r="CJV31" s="1"/>
      <c r="CJW31" s="1"/>
      <c r="CJX31" s="1"/>
      <c r="CJY31" s="1"/>
      <c r="CJZ31" s="1"/>
      <c r="CKA31" s="1"/>
      <c r="CKB31" s="1"/>
      <c r="CKC31" s="1"/>
      <c r="CKD31" s="1"/>
      <c r="CKE31" s="1"/>
      <c r="CKF31" s="1"/>
      <c r="CKG31" s="1"/>
      <c r="CKH31" s="1"/>
      <c r="CKI31" s="1"/>
      <c r="CKJ31" s="1"/>
      <c r="CKK31" s="1"/>
    </row>
    <row r="32" spans="1:2325" s="268" customFormat="1" ht="75.75" customHeight="1" thickBot="1">
      <c r="A32" s="888"/>
      <c r="B32" s="838"/>
      <c r="C32" s="843"/>
      <c r="D32" s="114" t="s">
        <v>181</v>
      </c>
      <c r="E32" s="58">
        <v>1</v>
      </c>
      <c r="F32" s="113" t="s">
        <v>320</v>
      </c>
      <c r="G32" s="113" t="s">
        <v>319</v>
      </c>
      <c r="H32" s="144" t="s">
        <v>275</v>
      </c>
      <c r="I32" s="113"/>
      <c r="J32" s="113"/>
      <c r="K32" s="113"/>
      <c r="L32" s="114" t="s">
        <v>35</v>
      </c>
      <c r="M32" s="113"/>
      <c r="N32" s="145">
        <v>96600</v>
      </c>
      <c r="O32" s="145">
        <v>280000</v>
      </c>
      <c r="P32" s="145">
        <v>0</v>
      </c>
      <c r="Q32" s="164">
        <f t="shared" si="0"/>
        <v>376600</v>
      </c>
      <c r="R32" s="400"/>
      <c r="S32" s="154"/>
      <c r="T32" s="154"/>
      <c r="U32" s="154">
        <v>13000</v>
      </c>
      <c r="V32" s="895"/>
      <c r="W32" s="113">
        <v>3</v>
      </c>
      <c r="X32" s="267">
        <v>0.11094674556213018</v>
      </c>
      <c r="Y32" s="113">
        <v>2.5</v>
      </c>
      <c r="Z32" s="113"/>
      <c r="AA32" s="113">
        <v>50</v>
      </c>
      <c r="AB32" s="114">
        <v>1</v>
      </c>
      <c r="AC32" s="113">
        <v>3.7</v>
      </c>
      <c r="AD32" s="113"/>
      <c r="AE32" s="113"/>
      <c r="AF32" s="113">
        <v>11.7</v>
      </c>
      <c r="AG32" s="155">
        <v>161400</v>
      </c>
      <c r="AH32" s="155"/>
      <c r="AI32" s="155"/>
      <c r="AJ32" s="155">
        <v>37500</v>
      </c>
      <c r="AK32" s="115">
        <f t="shared" si="6"/>
        <v>0</v>
      </c>
      <c r="AL32" s="115">
        <f t="shared" si="3"/>
        <v>0</v>
      </c>
      <c r="AM32" s="115">
        <f t="shared" si="4"/>
        <v>0</v>
      </c>
      <c r="AN32" s="115">
        <f t="shared" si="5"/>
        <v>13000</v>
      </c>
      <c r="AO32" s="105">
        <f t="shared" si="1"/>
        <v>13000</v>
      </c>
      <c r="AP32" s="106">
        <f t="shared" si="2"/>
        <v>-363600</v>
      </c>
      <c r="AQ32" s="108" t="s">
        <v>318</v>
      </c>
      <c r="AR32" s="11"/>
      <c r="AS32" s="11"/>
      <c r="AT32" s="11"/>
      <c r="AU32" s="11"/>
      <c r="AV32" s="1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  <c r="UY32" s="1"/>
      <c r="UZ32" s="1"/>
      <c r="VA32" s="1"/>
      <c r="VB32" s="1"/>
      <c r="VC32" s="1"/>
      <c r="VD32" s="1"/>
      <c r="VE32" s="1"/>
      <c r="VF32" s="1"/>
      <c r="VG32" s="1"/>
      <c r="VH32" s="1"/>
      <c r="VI32" s="1"/>
      <c r="VJ32" s="1"/>
      <c r="VK32" s="1"/>
      <c r="VL32" s="1"/>
      <c r="VM32" s="1"/>
      <c r="VN32" s="1"/>
      <c r="VO32" s="1"/>
      <c r="VP32" s="1"/>
      <c r="VQ32" s="1"/>
      <c r="VR32" s="1"/>
      <c r="VS32" s="1"/>
      <c r="VT32" s="1"/>
      <c r="VU32" s="1"/>
      <c r="VV32" s="1"/>
      <c r="VW32" s="1"/>
      <c r="VX32" s="1"/>
      <c r="VY32" s="1"/>
      <c r="VZ32" s="1"/>
      <c r="WA32" s="1"/>
      <c r="WB32" s="1"/>
      <c r="WC32" s="1"/>
      <c r="WD32" s="1"/>
      <c r="WE32" s="1"/>
      <c r="WF32" s="1"/>
      <c r="WG32" s="1"/>
      <c r="WH32" s="1"/>
      <c r="WI32" s="1"/>
      <c r="WJ32" s="1"/>
      <c r="WK32" s="1"/>
      <c r="WL32" s="1"/>
      <c r="WM32" s="1"/>
      <c r="WN32" s="1"/>
      <c r="WO32" s="1"/>
      <c r="WP32" s="1"/>
      <c r="WQ32" s="1"/>
      <c r="WR32" s="1"/>
      <c r="WS32" s="1"/>
      <c r="WT32" s="1"/>
      <c r="WU32" s="1"/>
      <c r="WV32" s="1"/>
      <c r="WW32" s="1"/>
      <c r="WX32" s="1"/>
      <c r="WY32" s="1"/>
      <c r="WZ32" s="1"/>
      <c r="XA32" s="1"/>
      <c r="XB32" s="1"/>
      <c r="XC32" s="1"/>
      <c r="XD32" s="1"/>
      <c r="XE32" s="1"/>
      <c r="XF32" s="1"/>
      <c r="XG32" s="1"/>
      <c r="XH32" s="1"/>
      <c r="XI32" s="1"/>
      <c r="XJ32" s="1"/>
      <c r="XK32" s="1"/>
      <c r="XL32" s="1"/>
      <c r="XM32" s="1"/>
      <c r="XN32" s="1"/>
      <c r="XO32" s="1"/>
      <c r="XP32" s="1"/>
      <c r="XQ32" s="1"/>
      <c r="XR32" s="1"/>
      <c r="XS32" s="1"/>
      <c r="XT32" s="1"/>
      <c r="XU32" s="1"/>
      <c r="XV32" s="1"/>
      <c r="XW32" s="1"/>
      <c r="XX32" s="1"/>
      <c r="XY32" s="1"/>
      <c r="XZ32" s="1"/>
      <c r="YA32" s="1"/>
      <c r="YB32" s="1"/>
      <c r="YC32" s="1"/>
      <c r="YD32" s="1"/>
      <c r="YE32" s="1"/>
      <c r="YF32" s="1"/>
      <c r="YG32" s="1"/>
      <c r="YH32" s="1"/>
      <c r="YI32" s="1"/>
      <c r="YJ32" s="1"/>
      <c r="YK32" s="1"/>
      <c r="YL32" s="1"/>
      <c r="YM32" s="1"/>
      <c r="YN32" s="1"/>
      <c r="YO32" s="1"/>
      <c r="YP32" s="1"/>
      <c r="YQ32" s="1"/>
      <c r="YR32" s="1"/>
      <c r="YS32" s="1"/>
      <c r="YT32" s="1"/>
      <c r="YU32" s="1"/>
      <c r="YV32" s="1"/>
      <c r="YW32" s="1"/>
      <c r="YX32" s="1"/>
      <c r="YY32" s="1"/>
      <c r="YZ32" s="1"/>
      <c r="ZA32" s="1"/>
      <c r="ZB32" s="1"/>
      <c r="ZC32" s="1"/>
      <c r="ZD32" s="1"/>
      <c r="ZE32" s="1"/>
      <c r="ZF32" s="1"/>
      <c r="ZG32" s="1"/>
      <c r="ZH32" s="1"/>
      <c r="ZI32" s="1"/>
      <c r="ZJ32" s="1"/>
      <c r="ZK32" s="1"/>
      <c r="ZL32" s="1"/>
      <c r="ZM32" s="1"/>
      <c r="ZN32" s="1"/>
      <c r="ZO32" s="1"/>
      <c r="ZP32" s="1"/>
      <c r="ZQ32" s="1"/>
      <c r="ZR32" s="1"/>
      <c r="ZS32" s="1"/>
      <c r="ZT32" s="1"/>
      <c r="ZU32" s="1"/>
      <c r="ZV32" s="1"/>
      <c r="ZW32" s="1"/>
      <c r="ZX32" s="1"/>
      <c r="ZY32" s="1"/>
      <c r="ZZ32" s="1"/>
      <c r="AAA32" s="1"/>
      <c r="AAB32" s="1"/>
      <c r="AAC32" s="1"/>
      <c r="AAD32" s="1"/>
      <c r="AAE32" s="1"/>
      <c r="AAF32" s="1"/>
      <c r="AAG32" s="1"/>
      <c r="AAH32" s="1"/>
      <c r="AAI32" s="1"/>
      <c r="AAJ32" s="1"/>
      <c r="AAK32" s="1"/>
      <c r="AAL32" s="1"/>
      <c r="AAM32" s="1"/>
      <c r="AAN32" s="1"/>
      <c r="AAO32" s="1"/>
      <c r="AAP32" s="1"/>
      <c r="AAQ32" s="1"/>
      <c r="AAR32" s="1"/>
      <c r="AAS32" s="1"/>
      <c r="AAT32" s="1"/>
      <c r="AAU32" s="1"/>
      <c r="AAV32" s="1"/>
      <c r="AAW32" s="1"/>
      <c r="AAX32" s="1"/>
      <c r="AAY32" s="1"/>
      <c r="AAZ32" s="1"/>
      <c r="ABA32" s="1"/>
      <c r="ABB32" s="1"/>
      <c r="ABC32" s="1"/>
      <c r="ABD32" s="1"/>
      <c r="ABE32" s="1"/>
      <c r="ABF32" s="1"/>
      <c r="ABG32" s="1"/>
      <c r="ABH32" s="1"/>
      <c r="ABI32" s="1"/>
      <c r="ABJ32" s="1"/>
      <c r="ABK32" s="1"/>
      <c r="ABL32" s="1"/>
      <c r="ABM32" s="1"/>
      <c r="ABN32" s="1"/>
      <c r="ABO32" s="1"/>
      <c r="ABP32" s="1"/>
      <c r="ABQ32" s="1"/>
      <c r="ABR32" s="1"/>
      <c r="ABS32" s="1"/>
      <c r="ABT32" s="1"/>
      <c r="ABU32" s="1"/>
      <c r="ABV32" s="1"/>
      <c r="ABW32" s="1"/>
      <c r="ABX32" s="1"/>
      <c r="ABY32" s="1"/>
      <c r="ABZ32" s="1"/>
      <c r="ACA32" s="1"/>
      <c r="ACB32" s="1"/>
      <c r="ACC32" s="1"/>
      <c r="ACD32" s="1"/>
      <c r="ACE32" s="1"/>
      <c r="ACF32" s="1"/>
      <c r="ACG32" s="1"/>
      <c r="ACH32" s="1"/>
      <c r="ACI32" s="1"/>
      <c r="ACJ32" s="1"/>
      <c r="ACK32" s="1"/>
      <c r="ACL32" s="1"/>
      <c r="ACM32" s="1"/>
      <c r="ACN32" s="1"/>
      <c r="ACO32" s="1"/>
      <c r="ACP32" s="1"/>
      <c r="ACQ32" s="1"/>
      <c r="ACR32" s="1"/>
      <c r="ACS32" s="1"/>
      <c r="ACT32" s="1"/>
      <c r="ACU32" s="1"/>
      <c r="ACV32" s="1"/>
      <c r="ACW32" s="1"/>
      <c r="ACX32" s="1"/>
      <c r="ACY32" s="1"/>
      <c r="ACZ32" s="1"/>
      <c r="ADA32" s="1"/>
      <c r="ADB32" s="1"/>
      <c r="ADC32" s="1"/>
      <c r="ADD32" s="1"/>
      <c r="ADE32" s="1"/>
      <c r="ADF32" s="1"/>
      <c r="ADG32" s="1"/>
      <c r="ADH32" s="1"/>
      <c r="ADI32" s="1"/>
      <c r="ADJ32" s="1"/>
      <c r="ADK32" s="1"/>
      <c r="ADL32" s="1"/>
      <c r="ADM32" s="1"/>
      <c r="ADN32" s="1"/>
      <c r="ADO32" s="1"/>
      <c r="ADP32" s="1"/>
      <c r="ADQ32" s="1"/>
      <c r="ADR32" s="1"/>
      <c r="ADS32" s="1"/>
      <c r="ADT32" s="1"/>
      <c r="ADU32" s="1"/>
      <c r="ADV32" s="1"/>
      <c r="ADW32" s="1"/>
      <c r="ADX32" s="1"/>
      <c r="ADY32" s="1"/>
      <c r="ADZ32" s="1"/>
      <c r="AEA32" s="1"/>
      <c r="AEB32" s="1"/>
      <c r="AEC32" s="1"/>
      <c r="AED32" s="1"/>
      <c r="AEE32" s="1"/>
      <c r="AEF32" s="1"/>
      <c r="AEG32" s="1"/>
      <c r="AEH32" s="1"/>
      <c r="AEI32" s="1"/>
      <c r="AEJ32" s="1"/>
      <c r="AEK32" s="1"/>
      <c r="AEL32" s="1"/>
      <c r="AEM32" s="1"/>
      <c r="AEN32" s="1"/>
      <c r="AEO32" s="1"/>
      <c r="AEP32" s="1"/>
      <c r="AEQ32" s="1"/>
      <c r="AER32" s="1"/>
      <c r="AES32" s="1"/>
      <c r="AET32" s="1"/>
      <c r="AEU32" s="1"/>
      <c r="AEV32" s="1"/>
      <c r="AEW32" s="1"/>
      <c r="AEX32" s="1"/>
      <c r="AEY32" s="1"/>
      <c r="AEZ32" s="1"/>
      <c r="AFA32" s="1"/>
      <c r="AFB32" s="1"/>
      <c r="AFC32" s="1"/>
      <c r="AFD32" s="1"/>
      <c r="AFE32" s="1"/>
      <c r="AFF32" s="1"/>
      <c r="AFG32" s="1"/>
      <c r="AFH32" s="1"/>
      <c r="AFI32" s="1"/>
      <c r="AFJ32" s="1"/>
      <c r="AFK32" s="1"/>
      <c r="AFL32" s="1"/>
      <c r="AFM32" s="1"/>
      <c r="AFN32" s="1"/>
      <c r="AFO32" s="1"/>
      <c r="AFP32" s="1"/>
      <c r="AFQ32" s="1"/>
      <c r="AFR32" s="1"/>
      <c r="AFS32" s="1"/>
      <c r="AFT32" s="1"/>
      <c r="AFU32" s="1"/>
      <c r="AFV32" s="1"/>
      <c r="AFW32" s="1"/>
      <c r="AFX32" s="1"/>
      <c r="AFY32" s="1"/>
      <c r="AFZ32" s="1"/>
      <c r="AGA32" s="1"/>
      <c r="AGB32" s="1"/>
      <c r="AGC32" s="1"/>
      <c r="AGD32" s="1"/>
      <c r="AGE32" s="1"/>
      <c r="AGF32" s="1"/>
      <c r="AGG32" s="1"/>
      <c r="AGH32" s="1"/>
      <c r="AGI32" s="1"/>
      <c r="AGJ32" s="1"/>
      <c r="AGK32" s="1"/>
      <c r="AGL32" s="1"/>
      <c r="AGM32" s="1"/>
      <c r="AGN32" s="1"/>
      <c r="AGO32" s="1"/>
      <c r="AGP32" s="1"/>
      <c r="AGQ32" s="1"/>
      <c r="AGR32" s="1"/>
      <c r="AGS32" s="1"/>
      <c r="AGT32" s="1"/>
      <c r="AGU32" s="1"/>
      <c r="AGV32" s="1"/>
      <c r="AGW32" s="1"/>
      <c r="AGX32" s="1"/>
      <c r="AGY32" s="1"/>
      <c r="AGZ32" s="1"/>
      <c r="AHA32" s="1"/>
      <c r="AHB32" s="1"/>
      <c r="AHC32" s="1"/>
      <c r="AHD32" s="1"/>
      <c r="AHE32" s="1"/>
      <c r="AHF32" s="1"/>
      <c r="AHG32" s="1"/>
      <c r="AHH32" s="1"/>
      <c r="AHI32" s="1"/>
      <c r="AHJ32" s="1"/>
      <c r="AHK32" s="1"/>
      <c r="AHL32" s="1"/>
      <c r="AHM32" s="1"/>
      <c r="AHN32" s="1"/>
      <c r="AHO32" s="1"/>
      <c r="AHP32" s="1"/>
      <c r="AHQ32" s="1"/>
      <c r="AHR32" s="1"/>
      <c r="AHS32" s="1"/>
      <c r="AHT32" s="1"/>
      <c r="AHU32" s="1"/>
      <c r="AHV32" s="1"/>
      <c r="AHW32" s="1"/>
      <c r="AHX32" s="1"/>
      <c r="AHY32" s="1"/>
      <c r="AHZ32" s="1"/>
      <c r="AIA32" s="1"/>
      <c r="AIB32" s="1"/>
      <c r="AIC32" s="1"/>
      <c r="AID32" s="1"/>
      <c r="AIE32" s="1"/>
      <c r="AIF32" s="1"/>
      <c r="AIG32" s="1"/>
      <c r="AIH32" s="1"/>
      <c r="AII32" s="1"/>
      <c r="AIJ32" s="1"/>
      <c r="AIK32" s="1"/>
      <c r="AIL32" s="1"/>
      <c r="AIM32" s="1"/>
      <c r="AIN32" s="1"/>
      <c r="AIO32" s="1"/>
      <c r="AIP32" s="1"/>
      <c r="AIQ32" s="1"/>
      <c r="AIR32" s="1"/>
      <c r="AIS32" s="1"/>
      <c r="AIT32" s="1"/>
      <c r="AIU32" s="1"/>
      <c r="AIV32" s="1"/>
      <c r="AIW32" s="1"/>
      <c r="AIX32" s="1"/>
      <c r="AIY32" s="1"/>
      <c r="AIZ32" s="1"/>
      <c r="AJA32" s="1"/>
      <c r="AJB32" s="1"/>
      <c r="AJC32" s="1"/>
      <c r="AJD32" s="1"/>
      <c r="AJE32" s="1"/>
      <c r="AJF32" s="1"/>
      <c r="AJG32" s="1"/>
      <c r="AJH32" s="1"/>
      <c r="AJI32" s="1"/>
      <c r="AJJ32" s="1"/>
      <c r="AJK32" s="1"/>
      <c r="AJL32" s="1"/>
      <c r="AJM32" s="1"/>
      <c r="AJN32" s="1"/>
      <c r="AJO32" s="1"/>
      <c r="AJP32" s="1"/>
      <c r="AJQ32" s="1"/>
      <c r="AJR32" s="1"/>
      <c r="AJS32" s="1"/>
      <c r="AJT32" s="1"/>
      <c r="AJU32" s="1"/>
      <c r="AJV32" s="1"/>
      <c r="AJW32" s="1"/>
      <c r="AJX32" s="1"/>
      <c r="AJY32" s="1"/>
      <c r="AJZ32" s="1"/>
      <c r="AKA32" s="1"/>
      <c r="AKB32" s="1"/>
      <c r="AKC32" s="1"/>
      <c r="AKD32" s="1"/>
      <c r="AKE32" s="1"/>
      <c r="AKF32" s="1"/>
      <c r="AKG32" s="1"/>
      <c r="AKH32" s="1"/>
      <c r="AKI32" s="1"/>
      <c r="AKJ32" s="1"/>
      <c r="AKK32" s="1"/>
      <c r="AKL32" s="1"/>
      <c r="AKM32" s="1"/>
      <c r="AKN32" s="1"/>
      <c r="AKO32" s="1"/>
      <c r="AKP32" s="1"/>
      <c r="AKQ32" s="1"/>
      <c r="AKR32" s="1"/>
      <c r="AKS32" s="1"/>
      <c r="AKT32" s="1"/>
      <c r="AKU32" s="1"/>
      <c r="AKV32" s="1"/>
      <c r="AKW32" s="1"/>
      <c r="AKX32" s="1"/>
      <c r="AKY32" s="1"/>
      <c r="AKZ32" s="1"/>
      <c r="ALA32" s="1"/>
      <c r="ALB32" s="1"/>
      <c r="ALC32" s="1"/>
      <c r="ALD32" s="1"/>
      <c r="ALE32" s="1"/>
      <c r="ALF32" s="1"/>
      <c r="ALG32" s="1"/>
      <c r="ALH32" s="1"/>
      <c r="ALI32" s="1"/>
      <c r="ALJ32" s="1"/>
      <c r="ALK32" s="1"/>
      <c r="ALL32" s="1"/>
      <c r="ALM32" s="1"/>
      <c r="ALN32" s="1"/>
      <c r="ALO32" s="1"/>
      <c r="ALP32" s="1"/>
      <c r="ALQ32" s="1"/>
      <c r="ALR32" s="1"/>
      <c r="ALS32" s="1"/>
      <c r="ALT32" s="1"/>
      <c r="ALU32" s="1"/>
      <c r="ALV32" s="1"/>
      <c r="ALW32" s="1"/>
      <c r="ALX32" s="1"/>
      <c r="ALY32" s="1"/>
      <c r="ALZ32" s="1"/>
      <c r="AMA32" s="1"/>
      <c r="AMB32" s="1"/>
      <c r="AMC32" s="1"/>
      <c r="AMD32" s="1"/>
      <c r="AME32" s="1"/>
      <c r="AMF32" s="1"/>
      <c r="AMG32" s="1"/>
      <c r="AMH32" s="1"/>
      <c r="AMI32" s="1"/>
      <c r="AMJ32" s="1"/>
      <c r="AMK32" s="1"/>
      <c r="AML32" s="1"/>
      <c r="AMM32" s="1"/>
      <c r="AMN32" s="1"/>
      <c r="AMO32" s="1"/>
      <c r="AMP32" s="1"/>
      <c r="AMQ32" s="1"/>
      <c r="AMR32" s="1"/>
      <c r="AMS32" s="1"/>
      <c r="AMT32" s="1"/>
      <c r="AMU32" s="1"/>
      <c r="AMV32" s="1"/>
      <c r="AMW32" s="1"/>
      <c r="AMX32" s="1"/>
      <c r="AMY32" s="1"/>
      <c r="AMZ32" s="1"/>
      <c r="ANA32" s="1"/>
      <c r="ANB32" s="1"/>
      <c r="ANC32" s="1"/>
      <c r="AND32" s="1"/>
      <c r="ANE32" s="1"/>
      <c r="ANF32" s="1"/>
      <c r="ANG32" s="1"/>
      <c r="ANH32" s="1"/>
      <c r="ANI32" s="1"/>
      <c r="ANJ32" s="1"/>
      <c r="ANK32" s="1"/>
      <c r="ANL32" s="1"/>
      <c r="ANM32" s="1"/>
      <c r="ANN32" s="1"/>
      <c r="ANO32" s="1"/>
      <c r="ANP32" s="1"/>
      <c r="ANQ32" s="1"/>
      <c r="ANR32" s="1"/>
      <c r="ANS32" s="1"/>
      <c r="ANT32" s="1"/>
      <c r="ANU32" s="1"/>
      <c r="ANV32" s="1"/>
      <c r="ANW32" s="1"/>
      <c r="ANX32" s="1"/>
      <c r="ANY32" s="1"/>
      <c r="ANZ32" s="1"/>
      <c r="AOA32" s="1"/>
      <c r="AOB32" s="1"/>
      <c r="AOC32" s="1"/>
      <c r="AOD32" s="1"/>
      <c r="AOE32" s="1"/>
      <c r="AOF32" s="1"/>
      <c r="AOG32" s="1"/>
      <c r="AOH32" s="1"/>
      <c r="AOI32" s="1"/>
      <c r="AOJ32" s="1"/>
      <c r="AOK32" s="1"/>
      <c r="AOL32" s="1"/>
      <c r="AOM32" s="1"/>
      <c r="AON32" s="1"/>
      <c r="AOO32" s="1"/>
      <c r="AOP32" s="1"/>
      <c r="AOQ32" s="1"/>
      <c r="AOR32" s="1"/>
      <c r="AOS32" s="1"/>
      <c r="AOT32" s="1"/>
      <c r="AOU32" s="1"/>
      <c r="AOV32" s="1"/>
      <c r="AOW32" s="1"/>
      <c r="AOX32" s="1"/>
      <c r="AOY32" s="1"/>
      <c r="AOZ32" s="1"/>
      <c r="APA32" s="1"/>
      <c r="APB32" s="1"/>
      <c r="APC32" s="1"/>
      <c r="APD32" s="1"/>
      <c r="APE32" s="1"/>
      <c r="APF32" s="1"/>
      <c r="APG32" s="1"/>
      <c r="APH32" s="1"/>
      <c r="API32" s="1"/>
      <c r="APJ32" s="1"/>
      <c r="APK32" s="1"/>
      <c r="APL32" s="1"/>
      <c r="APM32" s="1"/>
      <c r="APN32" s="1"/>
      <c r="APO32" s="1"/>
      <c r="APP32" s="1"/>
      <c r="APQ32" s="1"/>
      <c r="APR32" s="1"/>
      <c r="APS32" s="1"/>
      <c r="APT32" s="1"/>
      <c r="APU32" s="1"/>
      <c r="APV32" s="1"/>
      <c r="APW32" s="1"/>
      <c r="APX32" s="1"/>
      <c r="APY32" s="1"/>
      <c r="APZ32" s="1"/>
      <c r="AQA32" s="1"/>
      <c r="AQB32" s="1"/>
      <c r="AQC32" s="1"/>
      <c r="AQD32" s="1"/>
      <c r="AQE32" s="1"/>
      <c r="AQF32" s="1"/>
      <c r="AQG32" s="1"/>
      <c r="AQH32" s="1"/>
      <c r="AQI32" s="1"/>
      <c r="AQJ32" s="1"/>
      <c r="AQK32" s="1"/>
      <c r="AQL32" s="1"/>
      <c r="AQM32" s="1"/>
      <c r="AQN32" s="1"/>
      <c r="AQO32" s="1"/>
      <c r="AQP32" s="1"/>
      <c r="AQQ32" s="1"/>
      <c r="AQR32" s="1"/>
      <c r="AQS32" s="1"/>
      <c r="AQT32" s="1"/>
      <c r="AQU32" s="1"/>
      <c r="AQV32" s="1"/>
      <c r="AQW32" s="1"/>
      <c r="AQX32" s="1"/>
      <c r="AQY32" s="1"/>
      <c r="AQZ32" s="1"/>
      <c r="ARA32" s="1"/>
      <c r="ARB32" s="1"/>
      <c r="ARC32" s="1"/>
      <c r="ARD32" s="1"/>
      <c r="ARE32" s="1"/>
      <c r="ARF32" s="1"/>
      <c r="ARG32" s="1"/>
      <c r="ARH32" s="1"/>
      <c r="ARI32" s="1"/>
      <c r="ARJ32" s="1"/>
      <c r="ARK32" s="1"/>
      <c r="ARL32" s="1"/>
      <c r="ARM32" s="1"/>
      <c r="ARN32" s="1"/>
      <c r="ARO32" s="1"/>
      <c r="ARP32" s="1"/>
      <c r="ARQ32" s="1"/>
      <c r="ARR32" s="1"/>
      <c r="ARS32" s="1"/>
      <c r="ART32" s="1"/>
      <c r="ARU32" s="1"/>
      <c r="ARV32" s="1"/>
      <c r="ARW32" s="1"/>
      <c r="ARX32" s="1"/>
      <c r="ARY32" s="1"/>
      <c r="ARZ32" s="1"/>
      <c r="ASA32" s="1"/>
      <c r="ASB32" s="1"/>
      <c r="ASC32" s="1"/>
      <c r="ASD32" s="1"/>
      <c r="ASE32" s="1"/>
      <c r="ASF32" s="1"/>
      <c r="ASG32" s="1"/>
      <c r="ASH32" s="1"/>
      <c r="ASI32" s="1"/>
      <c r="ASJ32" s="1"/>
      <c r="ASK32" s="1"/>
      <c r="ASL32" s="1"/>
      <c r="ASM32" s="1"/>
      <c r="ASN32" s="1"/>
      <c r="ASO32" s="1"/>
      <c r="ASP32" s="1"/>
      <c r="ASQ32" s="1"/>
      <c r="ASR32" s="1"/>
      <c r="ASS32" s="1"/>
      <c r="AST32" s="1"/>
      <c r="ASU32" s="1"/>
      <c r="ASV32" s="1"/>
      <c r="ASW32" s="1"/>
      <c r="ASX32" s="1"/>
      <c r="ASY32" s="1"/>
      <c r="ASZ32" s="1"/>
      <c r="ATA32" s="1"/>
      <c r="ATB32" s="1"/>
      <c r="ATC32" s="1"/>
      <c r="ATD32" s="1"/>
      <c r="ATE32" s="1"/>
      <c r="ATF32" s="1"/>
      <c r="ATG32" s="1"/>
      <c r="ATH32" s="1"/>
      <c r="ATI32" s="1"/>
      <c r="ATJ32" s="1"/>
      <c r="ATK32" s="1"/>
      <c r="ATL32" s="1"/>
      <c r="ATM32" s="1"/>
      <c r="ATN32" s="1"/>
      <c r="ATO32" s="1"/>
      <c r="ATP32" s="1"/>
      <c r="ATQ32" s="1"/>
      <c r="ATR32" s="1"/>
      <c r="ATS32" s="1"/>
      <c r="ATT32" s="1"/>
      <c r="ATU32" s="1"/>
      <c r="ATV32" s="1"/>
      <c r="ATW32" s="1"/>
      <c r="ATX32" s="1"/>
      <c r="ATY32" s="1"/>
      <c r="ATZ32" s="1"/>
      <c r="AUA32" s="1"/>
      <c r="AUB32" s="1"/>
      <c r="AUC32" s="1"/>
      <c r="AUD32" s="1"/>
      <c r="AUE32" s="1"/>
      <c r="AUF32" s="1"/>
      <c r="AUG32" s="1"/>
      <c r="AUH32" s="1"/>
      <c r="AUI32" s="1"/>
      <c r="AUJ32" s="1"/>
      <c r="AUK32" s="1"/>
      <c r="AUL32" s="1"/>
      <c r="AUM32" s="1"/>
      <c r="AUN32" s="1"/>
      <c r="AUO32" s="1"/>
      <c r="AUP32" s="1"/>
      <c r="AUQ32" s="1"/>
      <c r="AUR32" s="1"/>
      <c r="AUS32" s="1"/>
      <c r="AUT32" s="1"/>
      <c r="AUU32" s="1"/>
      <c r="AUV32" s="1"/>
      <c r="AUW32" s="1"/>
      <c r="AUX32" s="1"/>
      <c r="AUY32" s="1"/>
      <c r="AUZ32" s="1"/>
      <c r="AVA32" s="1"/>
      <c r="AVB32" s="1"/>
      <c r="AVC32" s="1"/>
      <c r="AVD32" s="1"/>
      <c r="AVE32" s="1"/>
      <c r="AVF32" s="1"/>
      <c r="AVG32" s="1"/>
      <c r="AVH32" s="1"/>
      <c r="AVI32" s="1"/>
      <c r="AVJ32" s="1"/>
      <c r="AVK32" s="1"/>
      <c r="AVL32" s="1"/>
      <c r="AVM32" s="1"/>
      <c r="AVN32" s="1"/>
      <c r="AVO32" s="1"/>
      <c r="AVP32" s="1"/>
      <c r="AVQ32" s="1"/>
      <c r="AVR32" s="1"/>
      <c r="AVS32" s="1"/>
      <c r="AVT32" s="1"/>
      <c r="AVU32" s="1"/>
      <c r="AVV32" s="1"/>
      <c r="AVW32" s="1"/>
      <c r="AVX32" s="1"/>
      <c r="AVY32" s="1"/>
      <c r="AVZ32" s="1"/>
      <c r="AWA32" s="1"/>
      <c r="AWB32" s="1"/>
      <c r="AWC32" s="1"/>
      <c r="AWD32" s="1"/>
      <c r="AWE32" s="1"/>
      <c r="AWF32" s="1"/>
      <c r="AWG32" s="1"/>
      <c r="AWH32" s="1"/>
      <c r="AWI32" s="1"/>
      <c r="AWJ32" s="1"/>
      <c r="AWK32" s="1"/>
      <c r="AWL32" s="1"/>
      <c r="AWM32" s="1"/>
      <c r="AWN32" s="1"/>
      <c r="AWO32" s="1"/>
      <c r="AWP32" s="1"/>
      <c r="AWQ32" s="1"/>
      <c r="AWR32" s="1"/>
      <c r="AWS32" s="1"/>
      <c r="AWT32" s="1"/>
      <c r="AWU32" s="1"/>
      <c r="AWV32" s="1"/>
      <c r="AWW32" s="1"/>
      <c r="AWX32" s="1"/>
      <c r="AWY32" s="1"/>
      <c r="AWZ32" s="1"/>
      <c r="AXA32" s="1"/>
      <c r="AXB32" s="1"/>
      <c r="AXC32" s="1"/>
      <c r="AXD32" s="1"/>
      <c r="AXE32" s="1"/>
      <c r="AXF32" s="1"/>
      <c r="AXG32" s="1"/>
      <c r="AXH32" s="1"/>
      <c r="AXI32" s="1"/>
      <c r="AXJ32" s="1"/>
      <c r="AXK32" s="1"/>
      <c r="AXL32" s="1"/>
      <c r="AXM32" s="1"/>
      <c r="AXN32" s="1"/>
      <c r="AXO32" s="1"/>
      <c r="AXP32" s="1"/>
      <c r="AXQ32" s="1"/>
      <c r="AXR32" s="1"/>
      <c r="AXS32" s="1"/>
      <c r="AXT32" s="1"/>
      <c r="AXU32" s="1"/>
      <c r="AXV32" s="1"/>
      <c r="AXW32" s="1"/>
      <c r="AXX32" s="1"/>
      <c r="AXY32" s="1"/>
      <c r="AXZ32" s="1"/>
      <c r="AYA32" s="1"/>
      <c r="AYB32" s="1"/>
      <c r="AYC32" s="1"/>
      <c r="AYD32" s="1"/>
      <c r="AYE32" s="1"/>
      <c r="AYF32" s="1"/>
      <c r="AYG32" s="1"/>
      <c r="AYH32" s="1"/>
      <c r="AYI32" s="1"/>
      <c r="AYJ32" s="1"/>
      <c r="AYK32" s="1"/>
      <c r="AYL32" s="1"/>
      <c r="AYM32" s="1"/>
      <c r="AYN32" s="1"/>
      <c r="AYO32" s="1"/>
      <c r="AYP32" s="1"/>
      <c r="AYQ32" s="1"/>
      <c r="AYR32" s="1"/>
      <c r="AYS32" s="1"/>
      <c r="AYT32" s="1"/>
      <c r="AYU32" s="1"/>
      <c r="AYV32" s="1"/>
      <c r="AYW32" s="1"/>
      <c r="AYX32" s="1"/>
      <c r="AYY32" s="1"/>
      <c r="AYZ32" s="1"/>
      <c r="AZA32" s="1"/>
      <c r="AZB32" s="1"/>
      <c r="AZC32" s="1"/>
      <c r="AZD32" s="1"/>
      <c r="AZE32" s="1"/>
      <c r="AZF32" s="1"/>
      <c r="AZG32" s="1"/>
      <c r="AZH32" s="1"/>
      <c r="AZI32" s="1"/>
      <c r="AZJ32" s="1"/>
      <c r="AZK32" s="1"/>
      <c r="AZL32" s="1"/>
      <c r="AZM32" s="1"/>
      <c r="AZN32" s="1"/>
      <c r="AZO32" s="1"/>
      <c r="AZP32" s="1"/>
      <c r="AZQ32" s="1"/>
      <c r="AZR32" s="1"/>
      <c r="AZS32" s="1"/>
      <c r="AZT32" s="1"/>
      <c r="AZU32" s="1"/>
      <c r="AZV32" s="1"/>
      <c r="AZW32" s="1"/>
      <c r="AZX32" s="1"/>
      <c r="AZY32" s="1"/>
      <c r="AZZ32" s="1"/>
      <c r="BAA32" s="1"/>
      <c r="BAB32" s="1"/>
      <c r="BAC32" s="1"/>
      <c r="BAD32" s="1"/>
      <c r="BAE32" s="1"/>
      <c r="BAF32" s="1"/>
      <c r="BAG32" s="1"/>
      <c r="BAH32" s="1"/>
      <c r="BAI32" s="1"/>
      <c r="BAJ32" s="1"/>
      <c r="BAK32" s="1"/>
      <c r="BAL32" s="1"/>
      <c r="BAM32" s="1"/>
      <c r="BAN32" s="1"/>
      <c r="BAO32" s="1"/>
      <c r="BAP32" s="1"/>
      <c r="BAQ32" s="1"/>
      <c r="BAR32" s="1"/>
      <c r="BAS32" s="1"/>
      <c r="BAT32" s="1"/>
      <c r="BAU32" s="1"/>
      <c r="BAV32" s="1"/>
      <c r="BAW32" s="1"/>
      <c r="BAX32" s="1"/>
      <c r="BAY32" s="1"/>
      <c r="BAZ32" s="1"/>
      <c r="BBA32" s="1"/>
      <c r="BBB32" s="1"/>
      <c r="BBC32" s="1"/>
      <c r="BBD32" s="1"/>
      <c r="BBE32" s="1"/>
      <c r="BBF32" s="1"/>
      <c r="BBG32" s="1"/>
      <c r="BBH32" s="1"/>
      <c r="BBI32" s="1"/>
      <c r="BBJ32" s="1"/>
      <c r="BBK32" s="1"/>
      <c r="BBL32" s="1"/>
      <c r="BBM32" s="1"/>
      <c r="BBN32" s="1"/>
      <c r="BBO32" s="1"/>
      <c r="BBP32" s="1"/>
      <c r="BBQ32" s="1"/>
      <c r="BBR32" s="1"/>
      <c r="BBS32" s="1"/>
      <c r="BBT32" s="1"/>
      <c r="BBU32" s="1"/>
      <c r="BBV32" s="1"/>
      <c r="BBW32" s="1"/>
      <c r="BBX32" s="1"/>
      <c r="BBY32" s="1"/>
      <c r="BBZ32" s="1"/>
      <c r="BCA32" s="1"/>
      <c r="BCB32" s="1"/>
      <c r="BCC32" s="1"/>
      <c r="BCD32" s="1"/>
      <c r="BCE32" s="1"/>
      <c r="BCF32" s="1"/>
      <c r="BCG32" s="1"/>
      <c r="BCH32" s="1"/>
      <c r="BCI32" s="1"/>
      <c r="BCJ32" s="1"/>
      <c r="BCK32" s="1"/>
      <c r="BCL32" s="1"/>
      <c r="BCM32" s="1"/>
      <c r="BCN32" s="1"/>
      <c r="BCO32" s="1"/>
      <c r="BCP32" s="1"/>
      <c r="BCQ32" s="1"/>
      <c r="BCR32" s="1"/>
      <c r="BCS32" s="1"/>
      <c r="BCT32" s="1"/>
      <c r="BCU32" s="1"/>
      <c r="BCV32" s="1"/>
      <c r="BCW32" s="1"/>
      <c r="BCX32" s="1"/>
      <c r="BCY32" s="1"/>
      <c r="BCZ32" s="1"/>
      <c r="BDA32" s="1"/>
      <c r="BDB32" s="1"/>
      <c r="BDC32" s="1"/>
      <c r="BDD32" s="1"/>
      <c r="BDE32" s="1"/>
      <c r="BDF32" s="1"/>
      <c r="BDG32" s="1"/>
      <c r="BDH32" s="1"/>
      <c r="BDI32" s="1"/>
      <c r="BDJ32" s="1"/>
      <c r="BDK32" s="1"/>
      <c r="BDL32" s="1"/>
      <c r="BDM32" s="1"/>
      <c r="BDN32" s="1"/>
      <c r="BDO32" s="1"/>
      <c r="BDP32" s="1"/>
      <c r="BDQ32" s="1"/>
      <c r="BDR32" s="1"/>
      <c r="BDS32" s="1"/>
      <c r="BDT32" s="1"/>
      <c r="BDU32" s="1"/>
      <c r="BDV32" s="1"/>
      <c r="BDW32" s="1"/>
      <c r="BDX32" s="1"/>
      <c r="BDY32" s="1"/>
      <c r="BDZ32" s="1"/>
      <c r="BEA32" s="1"/>
      <c r="BEB32" s="1"/>
      <c r="BEC32" s="1"/>
      <c r="BED32" s="1"/>
      <c r="BEE32" s="1"/>
      <c r="BEF32" s="1"/>
      <c r="BEG32" s="1"/>
      <c r="BEH32" s="1"/>
      <c r="BEI32" s="1"/>
      <c r="BEJ32" s="1"/>
      <c r="BEK32" s="1"/>
      <c r="BEL32" s="1"/>
      <c r="BEM32" s="1"/>
      <c r="BEN32" s="1"/>
      <c r="BEO32" s="1"/>
      <c r="BEP32" s="1"/>
      <c r="BEQ32" s="1"/>
      <c r="BER32" s="1"/>
      <c r="BES32" s="1"/>
      <c r="BET32" s="1"/>
      <c r="BEU32" s="1"/>
      <c r="BEV32" s="1"/>
      <c r="BEW32" s="1"/>
      <c r="BEX32" s="1"/>
      <c r="BEY32" s="1"/>
      <c r="BEZ32" s="1"/>
      <c r="BFA32" s="1"/>
      <c r="BFB32" s="1"/>
      <c r="BFC32" s="1"/>
      <c r="BFD32" s="1"/>
      <c r="BFE32" s="1"/>
      <c r="BFF32" s="1"/>
      <c r="BFG32" s="1"/>
      <c r="BFH32" s="1"/>
      <c r="BFI32" s="1"/>
      <c r="BFJ32" s="1"/>
      <c r="BFK32" s="1"/>
      <c r="BFL32" s="1"/>
      <c r="BFM32" s="1"/>
      <c r="BFN32" s="1"/>
      <c r="BFO32" s="1"/>
      <c r="BFP32" s="1"/>
      <c r="BFQ32" s="1"/>
      <c r="BFR32" s="1"/>
      <c r="BFS32" s="1"/>
      <c r="BFT32" s="1"/>
      <c r="BFU32" s="1"/>
      <c r="BFV32" s="1"/>
      <c r="BFW32" s="1"/>
      <c r="BFX32" s="1"/>
      <c r="BFY32" s="1"/>
      <c r="BFZ32" s="1"/>
      <c r="BGA32" s="1"/>
      <c r="BGB32" s="1"/>
      <c r="BGC32" s="1"/>
      <c r="BGD32" s="1"/>
      <c r="BGE32" s="1"/>
      <c r="BGF32" s="1"/>
      <c r="BGG32" s="1"/>
      <c r="BGH32" s="1"/>
      <c r="BGI32" s="1"/>
      <c r="BGJ32" s="1"/>
      <c r="BGK32" s="1"/>
      <c r="BGL32" s="1"/>
      <c r="BGM32" s="1"/>
      <c r="BGN32" s="1"/>
      <c r="BGO32" s="1"/>
      <c r="BGP32" s="1"/>
      <c r="BGQ32" s="1"/>
      <c r="BGR32" s="1"/>
      <c r="BGS32" s="1"/>
      <c r="BGT32" s="1"/>
      <c r="BGU32" s="1"/>
      <c r="BGV32" s="1"/>
      <c r="BGW32" s="1"/>
      <c r="BGX32" s="1"/>
      <c r="BGY32" s="1"/>
      <c r="BGZ32" s="1"/>
      <c r="BHA32" s="1"/>
      <c r="BHB32" s="1"/>
      <c r="BHC32" s="1"/>
      <c r="BHD32" s="1"/>
      <c r="BHE32" s="1"/>
      <c r="BHF32" s="1"/>
      <c r="BHG32" s="1"/>
      <c r="BHH32" s="1"/>
      <c r="BHI32" s="1"/>
      <c r="BHJ32" s="1"/>
      <c r="BHK32" s="1"/>
      <c r="BHL32" s="1"/>
      <c r="BHM32" s="1"/>
      <c r="BHN32" s="1"/>
      <c r="BHO32" s="1"/>
      <c r="BHP32" s="1"/>
      <c r="BHQ32" s="1"/>
      <c r="BHR32" s="1"/>
      <c r="BHS32" s="1"/>
      <c r="BHT32" s="1"/>
      <c r="BHU32" s="1"/>
      <c r="BHV32" s="1"/>
      <c r="BHW32" s="1"/>
      <c r="BHX32" s="1"/>
      <c r="BHY32" s="1"/>
      <c r="BHZ32" s="1"/>
      <c r="BIA32" s="1"/>
      <c r="BIB32" s="1"/>
      <c r="BIC32" s="1"/>
      <c r="BID32" s="1"/>
      <c r="BIE32" s="1"/>
      <c r="BIF32" s="1"/>
      <c r="BIG32" s="1"/>
      <c r="BIH32" s="1"/>
      <c r="BII32" s="1"/>
      <c r="BIJ32" s="1"/>
      <c r="BIK32" s="1"/>
      <c r="BIL32" s="1"/>
      <c r="BIM32" s="1"/>
      <c r="BIN32" s="1"/>
      <c r="BIO32" s="1"/>
      <c r="BIP32" s="1"/>
      <c r="BIQ32" s="1"/>
      <c r="BIR32" s="1"/>
      <c r="BIS32" s="1"/>
      <c r="BIT32" s="1"/>
      <c r="BIU32" s="1"/>
      <c r="BIV32" s="1"/>
      <c r="BIW32" s="1"/>
      <c r="BIX32" s="1"/>
      <c r="BIY32" s="1"/>
      <c r="BIZ32" s="1"/>
      <c r="BJA32" s="1"/>
      <c r="BJB32" s="1"/>
      <c r="BJC32" s="1"/>
      <c r="BJD32" s="1"/>
      <c r="BJE32" s="1"/>
      <c r="BJF32" s="1"/>
      <c r="BJG32" s="1"/>
      <c r="BJH32" s="1"/>
      <c r="BJI32" s="1"/>
      <c r="BJJ32" s="1"/>
      <c r="BJK32" s="1"/>
      <c r="BJL32" s="1"/>
      <c r="BJM32" s="1"/>
      <c r="BJN32" s="1"/>
      <c r="BJO32" s="1"/>
      <c r="BJP32" s="1"/>
      <c r="BJQ32" s="1"/>
      <c r="BJR32" s="1"/>
      <c r="BJS32" s="1"/>
      <c r="BJT32" s="1"/>
      <c r="BJU32" s="1"/>
      <c r="BJV32" s="1"/>
      <c r="BJW32" s="1"/>
      <c r="BJX32" s="1"/>
      <c r="BJY32" s="1"/>
      <c r="BJZ32" s="1"/>
      <c r="BKA32" s="1"/>
      <c r="BKB32" s="1"/>
      <c r="BKC32" s="1"/>
      <c r="BKD32" s="1"/>
      <c r="BKE32" s="1"/>
      <c r="BKF32" s="1"/>
      <c r="BKG32" s="1"/>
      <c r="BKH32" s="1"/>
      <c r="BKI32" s="1"/>
      <c r="BKJ32" s="1"/>
      <c r="BKK32" s="1"/>
      <c r="BKL32" s="1"/>
      <c r="BKM32" s="1"/>
      <c r="BKN32" s="1"/>
      <c r="BKO32" s="1"/>
      <c r="BKP32" s="1"/>
      <c r="BKQ32" s="1"/>
      <c r="BKR32" s="1"/>
      <c r="BKS32" s="1"/>
      <c r="BKT32" s="1"/>
      <c r="BKU32" s="1"/>
      <c r="BKV32" s="1"/>
      <c r="BKW32" s="1"/>
      <c r="BKX32" s="1"/>
      <c r="BKY32" s="1"/>
      <c r="BKZ32" s="1"/>
      <c r="BLA32" s="1"/>
      <c r="BLB32" s="1"/>
      <c r="BLC32" s="1"/>
      <c r="BLD32" s="1"/>
      <c r="BLE32" s="1"/>
      <c r="BLF32" s="1"/>
      <c r="BLG32" s="1"/>
      <c r="BLH32" s="1"/>
      <c r="BLI32" s="1"/>
      <c r="BLJ32" s="1"/>
      <c r="BLK32" s="1"/>
      <c r="BLL32" s="1"/>
      <c r="BLM32" s="1"/>
      <c r="BLN32" s="1"/>
      <c r="BLO32" s="1"/>
      <c r="BLP32" s="1"/>
      <c r="BLQ32" s="1"/>
      <c r="BLR32" s="1"/>
      <c r="BLS32" s="1"/>
      <c r="BLT32" s="1"/>
      <c r="BLU32" s="1"/>
      <c r="BLV32" s="1"/>
      <c r="BLW32" s="1"/>
      <c r="BLX32" s="1"/>
      <c r="BLY32" s="1"/>
      <c r="BLZ32" s="1"/>
      <c r="BMA32" s="1"/>
      <c r="BMB32" s="1"/>
      <c r="BMC32" s="1"/>
      <c r="BMD32" s="1"/>
      <c r="BME32" s="1"/>
      <c r="BMF32" s="1"/>
      <c r="BMG32" s="1"/>
      <c r="BMH32" s="1"/>
      <c r="BMI32" s="1"/>
      <c r="BMJ32" s="1"/>
      <c r="BMK32" s="1"/>
      <c r="BML32" s="1"/>
      <c r="BMM32" s="1"/>
      <c r="BMN32" s="1"/>
      <c r="BMO32" s="1"/>
      <c r="BMP32" s="1"/>
      <c r="BMQ32" s="1"/>
      <c r="BMR32" s="1"/>
      <c r="BMS32" s="1"/>
      <c r="BMT32" s="1"/>
      <c r="BMU32" s="1"/>
      <c r="BMV32" s="1"/>
      <c r="BMW32" s="1"/>
      <c r="BMX32" s="1"/>
      <c r="BMY32" s="1"/>
      <c r="BMZ32" s="1"/>
      <c r="BNA32" s="1"/>
      <c r="BNB32" s="1"/>
      <c r="BNC32" s="1"/>
      <c r="BND32" s="1"/>
      <c r="BNE32" s="1"/>
      <c r="BNF32" s="1"/>
      <c r="BNG32" s="1"/>
      <c r="BNH32" s="1"/>
      <c r="BNI32" s="1"/>
      <c r="BNJ32" s="1"/>
      <c r="BNK32" s="1"/>
      <c r="BNL32" s="1"/>
      <c r="BNM32" s="1"/>
      <c r="BNN32" s="1"/>
      <c r="BNO32" s="1"/>
      <c r="BNP32" s="1"/>
      <c r="BNQ32" s="1"/>
      <c r="BNR32" s="1"/>
      <c r="BNS32" s="1"/>
      <c r="BNT32" s="1"/>
      <c r="BNU32" s="1"/>
      <c r="BNV32" s="1"/>
      <c r="BNW32" s="1"/>
      <c r="BNX32" s="1"/>
      <c r="BNY32" s="1"/>
      <c r="BNZ32" s="1"/>
      <c r="BOA32" s="1"/>
      <c r="BOB32" s="1"/>
      <c r="BOC32" s="1"/>
      <c r="BOD32" s="1"/>
      <c r="BOE32" s="1"/>
      <c r="BOF32" s="1"/>
      <c r="BOG32" s="1"/>
      <c r="BOH32" s="1"/>
      <c r="BOI32" s="1"/>
      <c r="BOJ32" s="1"/>
      <c r="BOK32" s="1"/>
      <c r="BOL32" s="1"/>
      <c r="BOM32" s="1"/>
      <c r="BON32" s="1"/>
      <c r="BOO32" s="1"/>
      <c r="BOP32" s="1"/>
      <c r="BOQ32" s="1"/>
      <c r="BOR32" s="1"/>
      <c r="BOS32" s="1"/>
      <c r="BOT32" s="1"/>
      <c r="BOU32" s="1"/>
      <c r="BOV32" s="1"/>
      <c r="BOW32" s="1"/>
      <c r="BOX32" s="1"/>
      <c r="BOY32" s="1"/>
      <c r="BOZ32" s="1"/>
      <c r="BPA32" s="1"/>
      <c r="BPB32" s="1"/>
      <c r="BPC32" s="1"/>
      <c r="BPD32" s="1"/>
      <c r="BPE32" s="1"/>
      <c r="BPF32" s="1"/>
      <c r="BPG32" s="1"/>
      <c r="BPH32" s="1"/>
      <c r="BPI32" s="1"/>
      <c r="BPJ32" s="1"/>
      <c r="BPK32" s="1"/>
      <c r="BPL32" s="1"/>
      <c r="BPM32" s="1"/>
      <c r="BPN32" s="1"/>
      <c r="BPO32" s="1"/>
      <c r="BPP32" s="1"/>
      <c r="BPQ32" s="1"/>
      <c r="BPR32" s="1"/>
      <c r="BPS32" s="1"/>
      <c r="BPT32" s="1"/>
      <c r="BPU32" s="1"/>
      <c r="BPV32" s="1"/>
      <c r="BPW32" s="1"/>
      <c r="BPX32" s="1"/>
      <c r="BPY32" s="1"/>
      <c r="BPZ32" s="1"/>
      <c r="BQA32" s="1"/>
      <c r="BQB32" s="1"/>
      <c r="BQC32" s="1"/>
      <c r="BQD32" s="1"/>
      <c r="BQE32" s="1"/>
      <c r="BQF32" s="1"/>
      <c r="BQG32" s="1"/>
      <c r="BQH32" s="1"/>
      <c r="BQI32" s="1"/>
      <c r="BQJ32" s="1"/>
      <c r="BQK32" s="1"/>
      <c r="BQL32" s="1"/>
      <c r="BQM32" s="1"/>
      <c r="BQN32" s="1"/>
      <c r="BQO32" s="1"/>
      <c r="BQP32" s="1"/>
      <c r="BQQ32" s="1"/>
      <c r="BQR32" s="1"/>
      <c r="BQS32" s="1"/>
      <c r="BQT32" s="1"/>
      <c r="BQU32" s="1"/>
      <c r="BQV32" s="1"/>
      <c r="BQW32" s="1"/>
      <c r="BQX32" s="1"/>
      <c r="BQY32" s="1"/>
      <c r="BQZ32" s="1"/>
      <c r="BRA32" s="1"/>
      <c r="BRB32" s="1"/>
      <c r="BRC32" s="1"/>
      <c r="BRD32" s="1"/>
      <c r="BRE32" s="1"/>
      <c r="BRF32" s="1"/>
      <c r="BRG32" s="1"/>
      <c r="BRH32" s="1"/>
      <c r="BRI32" s="1"/>
      <c r="BRJ32" s="1"/>
      <c r="BRK32" s="1"/>
      <c r="BRL32" s="1"/>
      <c r="BRM32" s="1"/>
      <c r="BRN32" s="1"/>
      <c r="BRO32" s="1"/>
      <c r="BRP32" s="1"/>
      <c r="BRQ32" s="1"/>
      <c r="BRR32" s="1"/>
      <c r="BRS32" s="1"/>
      <c r="BRT32" s="1"/>
      <c r="BRU32" s="1"/>
      <c r="BRV32" s="1"/>
      <c r="BRW32" s="1"/>
      <c r="BRX32" s="1"/>
      <c r="BRY32" s="1"/>
      <c r="BRZ32" s="1"/>
      <c r="BSA32" s="1"/>
      <c r="BSB32" s="1"/>
      <c r="BSC32" s="1"/>
      <c r="BSD32" s="1"/>
      <c r="BSE32" s="1"/>
      <c r="BSF32" s="1"/>
      <c r="BSG32" s="1"/>
      <c r="BSH32" s="1"/>
      <c r="BSI32" s="1"/>
      <c r="BSJ32" s="1"/>
      <c r="BSK32" s="1"/>
      <c r="BSL32" s="1"/>
      <c r="BSM32" s="1"/>
      <c r="BSN32" s="1"/>
      <c r="BSO32" s="1"/>
      <c r="BSP32" s="1"/>
      <c r="BSQ32" s="1"/>
      <c r="BSR32" s="1"/>
      <c r="BSS32" s="1"/>
      <c r="BST32" s="1"/>
      <c r="BSU32" s="1"/>
      <c r="BSV32" s="1"/>
      <c r="BSW32" s="1"/>
      <c r="BSX32" s="1"/>
      <c r="BSY32" s="1"/>
      <c r="BSZ32" s="1"/>
      <c r="BTA32" s="1"/>
      <c r="BTB32" s="1"/>
      <c r="BTC32" s="1"/>
      <c r="BTD32" s="1"/>
      <c r="BTE32" s="1"/>
      <c r="BTF32" s="1"/>
      <c r="BTG32" s="1"/>
      <c r="BTH32" s="1"/>
      <c r="BTI32" s="1"/>
      <c r="BTJ32" s="1"/>
      <c r="BTK32" s="1"/>
      <c r="BTL32" s="1"/>
      <c r="BTM32" s="1"/>
      <c r="BTN32" s="1"/>
      <c r="BTO32" s="1"/>
      <c r="BTP32" s="1"/>
      <c r="BTQ32" s="1"/>
      <c r="BTR32" s="1"/>
      <c r="BTS32" s="1"/>
      <c r="BTT32" s="1"/>
      <c r="BTU32" s="1"/>
      <c r="BTV32" s="1"/>
      <c r="BTW32" s="1"/>
      <c r="BTX32" s="1"/>
      <c r="BTY32" s="1"/>
      <c r="BTZ32" s="1"/>
      <c r="BUA32" s="1"/>
      <c r="BUB32" s="1"/>
      <c r="BUC32" s="1"/>
      <c r="BUD32" s="1"/>
      <c r="BUE32" s="1"/>
      <c r="BUF32" s="1"/>
      <c r="BUG32" s="1"/>
      <c r="BUH32" s="1"/>
      <c r="BUI32" s="1"/>
      <c r="BUJ32" s="1"/>
      <c r="BUK32" s="1"/>
      <c r="BUL32" s="1"/>
      <c r="BUM32" s="1"/>
      <c r="BUN32" s="1"/>
      <c r="BUO32" s="1"/>
      <c r="BUP32" s="1"/>
      <c r="BUQ32" s="1"/>
      <c r="BUR32" s="1"/>
      <c r="BUS32" s="1"/>
      <c r="BUT32" s="1"/>
      <c r="BUU32" s="1"/>
      <c r="BUV32" s="1"/>
      <c r="BUW32" s="1"/>
      <c r="BUX32" s="1"/>
      <c r="BUY32" s="1"/>
      <c r="BUZ32" s="1"/>
      <c r="BVA32" s="1"/>
      <c r="BVB32" s="1"/>
      <c r="BVC32" s="1"/>
      <c r="BVD32" s="1"/>
      <c r="BVE32" s="1"/>
      <c r="BVF32" s="1"/>
      <c r="BVG32" s="1"/>
      <c r="BVH32" s="1"/>
      <c r="BVI32" s="1"/>
      <c r="BVJ32" s="1"/>
      <c r="BVK32" s="1"/>
      <c r="BVL32" s="1"/>
      <c r="BVM32" s="1"/>
      <c r="BVN32" s="1"/>
      <c r="BVO32" s="1"/>
      <c r="BVP32" s="1"/>
      <c r="BVQ32" s="1"/>
      <c r="BVR32" s="1"/>
      <c r="BVS32" s="1"/>
      <c r="BVT32" s="1"/>
      <c r="BVU32" s="1"/>
      <c r="BVV32" s="1"/>
      <c r="BVW32" s="1"/>
      <c r="BVX32" s="1"/>
      <c r="BVY32" s="1"/>
      <c r="BVZ32" s="1"/>
      <c r="BWA32" s="1"/>
      <c r="BWB32" s="1"/>
      <c r="BWC32" s="1"/>
      <c r="BWD32" s="1"/>
      <c r="BWE32" s="1"/>
      <c r="BWF32" s="1"/>
      <c r="BWG32" s="1"/>
      <c r="BWH32" s="1"/>
      <c r="BWI32" s="1"/>
      <c r="BWJ32" s="1"/>
      <c r="BWK32" s="1"/>
      <c r="BWL32" s="1"/>
      <c r="BWM32" s="1"/>
      <c r="BWN32" s="1"/>
      <c r="BWO32" s="1"/>
      <c r="BWP32" s="1"/>
      <c r="BWQ32" s="1"/>
      <c r="BWR32" s="1"/>
      <c r="BWS32" s="1"/>
      <c r="BWT32" s="1"/>
      <c r="BWU32" s="1"/>
      <c r="BWV32" s="1"/>
      <c r="BWW32" s="1"/>
      <c r="BWX32" s="1"/>
      <c r="BWY32" s="1"/>
      <c r="BWZ32" s="1"/>
      <c r="BXA32" s="1"/>
      <c r="BXB32" s="1"/>
      <c r="BXC32" s="1"/>
      <c r="BXD32" s="1"/>
      <c r="BXE32" s="1"/>
      <c r="BXF32" s="1"/>
      <c r="BXG32" s="1"/>
      <c r="BXH32" s="1"/>
      <c r="BXI32" s="1"/>
      <c r="BXJ32" s="1"/>
      <c r="BXK32" s="1"/>
      <c r="BXL32" s="1"/>
      <c r="BXM32" s="1"/>
      <c r="BXN32" s="1"/>
      <c r="BXO32" s="1"/>
      <c r="BXP32" s="1"/>
      <c r="BXQ32" s="1"/>
      <c r="BXR32" s="1"/>
      <c r="BXS32" s="1"/>
      <c r="BXT32" s="1"/>
      <c r="BXU32" s="1"/>
      <c r="BXV32" s="1"/>
      <c r="BXW32" s="1"/>
      <c r="BXX32" s="1"/>
      <c r="BXY32" s="1"/>
      <c r="BXZ32" s="1"/>
      <c r="BYA32" s="1"/>
      <c r="BYB32" s="1"/>
      <c r="BYC32" s="1"/>
      <c r="BYD32" s="1"/>
      <c r="BYE32" s="1"/>
      <c r="BYF32" s="1"/>
      <c r="BYG32" s="1"/>
      <c r="BYH32" s="1"/>
      <c r="BYI32" s="1"/>
      <c r="BYJ32" s="1"/>
      <c r="BYK32" s="1"/>
      <c r="BYL32" s="1"/>
      <c r="BYM32" s="1"/>
      <c r="BYN32" s="1"/>
      <c r="BYO32" s="1"/>
      <c r="BYP32" s="1"/>
      <c r="BYQ32" s="1"/>
      <c r="BYR32" s="1"/>
      <c r="BYS32" s="1"/>
      <c r="BYT32" s="1"/>
      <c r="BYU32" s="1"/>
      <c r="BYV32" s="1"/>
      <c r="BYW32" s="1"/>
      <c r="BYX32" s="1"/>
      <c r="BYY32" s="1"/>
      <c r="BYZ32" s="1"/>
      <c r="BZA32" s="1"/>
      <c r="BZB32" s="1"/>
      <c r="BZC32" s="1"/>
      <c r="BZD32" s="1"/>
      <c r="BZE32" s="1"/>
      <c r="BZF32" s="1"/>
      <c r="BZG32" s="1"/>
      <c r="BZH32" s="1"/>
      <c r="BZI32" s="1"/>
      <c r="BZJ32" s="1"/>
      <c r="BZK32" s="1"/>
      <c r="BZL32" s="1"/>
      <c r="BZM32" s="1"/>
      <c r="BZN32" s="1"/>
      <c r="BZO32" s="1"/>
      <c r="BZP32" s="1"/>
      <c r="BZQ32" s="1"/>
      <c r="BZR32" s="1"/>
      <c r="BZS32" s="1"/>
      <c r="BZT32" s="1"/>
      <c r="BZU32" s="1"/>
      <c r="BZV32" s="1"/>
      <c r="BZW32" s="1"/>
      <c r="BZX32" s="1"/>
      <c r="BZY32" s="1"/>
      <c r="BZZ32" s="1"/>
      <c r="CAA32" s="1"/>
      <c r="CAB32" s="1"/>
      <c r="CAC32" s="1"/>
      <c r="CAD32" s="1"/>
      <c r="CAE32" s="1"/>
      <c r="CAF32" s="1"/>
      <c r="CAG32" s="1"/>
      <c r="CAH32" s="1"/>
      <c r="CAI32" s="1"/>
      <c r="CAJ32" s="1"/>
      <c r="CAK32" s="1"/>
      <c r="CAL32" s="1"/>
      <c r="CAM32" s="1"/>
      <c r="CAN32" s="1"/>
      <c r="CAO32" s="1"/>
      <c r="CAP32" s="1"/>
      <c r="CAQ32" s="1"/>
      <c r="CAR32" s="1"/>
      <c r="CAS32" s="1"/>
      <c r="CAT32" s="1"/>
      <c r="CAU32" s="1"/>
      <c r="CAV32" s="1"/>
      <c r="CAW32" s="1"/>
      <c r="CAX32" s="1"/>
      <c r="CAY32" s="1"/>
      <c r="CAZ32" s="1"/>
      <c r="CBA32" s="1"/>
      <c r="CBB32" s="1"/>
      <c r="CBC32" s="1"/>
      <c r="CBD32" s="1"/>
      <c r="CBE32" s="1"/>
      <c r="CBF32" s="1"/>
      <c r="CBG32" s="1"/>
      <c r="CBH32" s="1"/>
      <c r="CBI32" s="1"/>
      <c r="CBJ32" s="1"/>
      <c r="CBK32" s="1"/>
      <c r="CBL32" s="1"/>
      <c r="CBM32" s="1"/>
      <c r="CBN32" s="1"/>
      <c r="CBO32" s="1"/>
      <c r="CBP32" s="1"/>
      <c r="CBQ32" s="1"/>
      <c r="CBR32" s="1"/>
      <c r="CBS32" s="1"/>
      <c r="CBT32" s="1"/>
      <c r="CBU32" s="1"/>
      <c r="CBV32" s="1"/>
      <c r="CBW32" s="1"/>
      <c r="CBX32" s="1"/>
      <c r="CBY32" s="1"/>
      <c r="CBZ32" s="1"/>
      <c r="CCA32" s="1"/>
      <c r="CCB32" s="1"/>
      <c r="CCC32" s="1"/>
      <c r="CCD32" s="1"/>
      <c r="CCE32" s="1"/>
      <c r="CCF32" s="1"/>
      <c r="CCG32" s="1"/>
      <c r="CCH32" s="1"/>
      <c r="CCI32" s="1"/>
      <c r="CCJ32" s="1"/>
      <c r="CCK32" s="1"/>
      <c r="CCL32" s="1"/>
      <c r="CCM32" s="1"/>
      <c r="CCN32" s="1"/>
      <c r="CCO32" s="1"/>
      <c r="CCP32" s="1"/>
      <c r="CCQ32" s="1"/>
      <c r="CCR32" s="1"/>
      <c r="CCS32" s="1"/>
      <c r="CCT32" s="1"/>
      <c r="CCU32" s="1"/>
      <c r="CCV32" s="1"/>
      <c r="CCW32" s="1"/>
      <c r="CCX32" s="1"/>
      <c r="CCY32" s="1"/>
      <c r="CCZ32" s="1"/>
      <c r="CDA32" s="1"/>
      <c r="CDB32" s="1"/>
      <c r="CDC32" s="1"/>
      <c r="CDD32" s="1"/>
      <c r="CDE32" s="1"/>
      <c r="CDF32" s="1"/>
      <c r="CDG32" s="1"/>
      <c r="CDH32" s="1"/>
      <c r="CDI32" s="1"/>
      <c r="CDJ32" s="1"/>
      <c r="CDK32" s="1"/>
      <c r="CDL32" s="1"/>
      <c r="CDM32" s="1"/>
      <c r="CDN32" s="1"/>
      <c r="CDO32" s="1"/>
      <c r="CDP32" s="1"/>
      <c r="CDQ32" s="1"/>
      <c r="CDR32" s="1"/>
      <c r="CDS32" s="1"/>
      <c r="CDT32" s="1"/>
      <c r="CDU32" s="1"/>
      <c r="CDV32" s="1"/>
      <c r="CDW32" s="1"/>
      <c r="CDX32" s="1"/>
      <c r="CDY32" s="1"/>
      <c r="CDZ32" s="1"/>
      <c r="CEA32" s="1"/>
      <c r="CEB32" s="1"/>
      <c r="CEC32" s="1"/>
      <c r="CED32" s="1"/>
      <c r="CEE32" s="1"/>
      <c r="CEF32" s="1"/>
      <c r="CEG32" s="1"/>
      <c r="CEH32" s="1"/>
      <c r="CEI32" s="1"/>
      <c r="CEJ32" s="1"/>
      <c r="CEK32" s="1"/>
      <c r="CEL32" s="1"/>
      <c r="CEM32" s="1"/>
      <c r="CEN32" s="1"/>
      <c r="CEO32" s="1"/>
      <c r="CEP32" s="1"/>
      <c r="CEQ32" s="1"/>
      <c r="CER32" s="1"/>
      <c r="CES32" s="1"/>
      <c r="CET32" s="1"/>
      <c r="CEU32" s="1"/>
      <c r="CEV32" s="1"/>
      <c r="CEW32" s="1"/>
      <c r="CEX32" s="1"/>
      <c r="CEY32" s="1"/>
      <c r="CEZ32" s="1"/>
      <c r="CFA32" s="1"/>
      <c r="CFB32" s="1"/>
      <c r="CFC32" s="1"/>
      <c r="CFD32" s="1"/>
      <c r="CFE32" s="1"/>
      <c r="CFF32" s="1"/>
      <c r="CFG32" s="1"/>
      <c r="CFH32" s="1"/>
      <c r="CFI32" s="1"/>
      <c r="CFJ32" s="1"/>
      <c r="CFK32" s="1"/>
      <c r="CFL32" s="1"/>
      <c r="CFM32" s="1"/>
      <c r="CFN32" s="1"/>
      <c r="CFO32" s="1"/>
      <c r="CFP32" s="1"/>
      <c r="CFQ32" s="1"/>
      <c r="CFR32" s="1"/>
      <c r="CFS32" s="1"/>
      <c r="CFT32" s="1"/>
      <c r="CFU32" s="1"/>
      <c r="CFV32" s="1"/>
      <c r="CFW32" s="1"/>
      <c r="CFX32" s="1"/>
      <c r="CFY32" s="1"/>
      <c r="CFZ32" s="1"/>
      <c r="CGA32" s="1"/>
      <c r="CGB32" s="1"/>
      <c r="CGC32" s="1"/>
      <c r="CGD32" s="1"/>
      <c r="CGE32" s="1"/>
      <c r="CGF32" s="1"/>
      <c r="CGG32" s="1"/>
      <c r="CGH32" s="1"/>
      <c r="CGI32" s="1"/>
      <c r="CGJ32" s="1"/>
      <c r="CGK32" s="1"/>
      <c r="CGL32" s="1"/>
      <c r="CGM32" s="1"/>
      <c r="CGN32" s="1"/>
      <c r="CGO32" s="1"/>
      <c r="CGP32" s="1"/>
      <c r="CGQ32" s="1"/>
      <c r="CGR32" s="1"/>
      <c r="CGS32" s="1"/>
      <c r="CGT32" s="1"/>
      <c r="CGU32" s="1"/>
      <c r="CGV32" s="1"/>
      <c r="CGW32" s="1"/>
      <c r="CGX32" s="1"/>
      <c r="CGY32" s="1"/>
      <c r="CGZ32" s="1"/>
      <c r="CHA32" s="1"/>
      <c r="CHB32" s="1"/>
      <c r="CHC32" s="1"/>
      <c r="CHD32" s="1"/>
      <c r="CHE32" s="1"/>
      <c r="CHF32" s="1"/>
      <c r="CHG32" s="1"/>
      <c r="CHH32" s="1"/>
      <c r="CHI32" s="1"/>
      <c r="CHJ32" s="1"/>
      <c r="CHK32" s="1"/>
      <c r="CHL32" s="1"/>
      <c r="CHM32" s="1"/>
      <c r="CHN32" s="1"/>
      <c r="CHO32" s="1"/>
      <c r="CHP32" s="1"/>
      <c r="CHQ32" s="1"/>
      <c r="CHR32" s="1"/>
      <c r="CHS32" s="1"/>
      <c r="CHT32" s="1"/>
      <c r="CHU32" s="1"/>
      <c r="CHV32" s="1"/>
      <c r="CHW32" s="1"/>
      <c r="CHX32" s="1"/>
      <c r="CHY32" s="1"/>
      <c r="CHZ32" s="1"/>
      <c r="CIA32" s="1"/>
      <c r="CIB32" s="1"/>
      <c r="CIC32" s="1"/>
      <c r="CID32" s="1"/>
      <c r="CIE32" s="1"/>
      <c r="CIF32" s="1"/>
      <c r="CIG32" s="1"/>
      <c r="CIH32" s="1"/>
      <c r="CII32" s="1"/>
      <c r="CIJ32" s="1"/>
      <c r="CIK32" s="1"/>
      <c r="CIL32" s="1"/>
      <c r="CIM32" s="1"/>
      <c r="CIN32" s="1"/>
      <c r="CIO32" s="1"/>
      <c r="CIP32" s="1"/>
      <c r="CIQ32" s="1"/>
      <c r="CIR32" s="1"/>
      <c r="CIS32" s="1"/>
      <c r="CIT32" s="1"/>
      <c r="CIU32" s="1"/>
      <c r="CIV32" s="1"/>
      <c r="CIW32" s="1"/>
      <c r="CIX32" s="1"/>
      <c r="CIY32" s="1"/>
      <c r="CIZ32" s="1"/>
      <c r="CJA32" s="1"/>
      <c r="CJB32" s="1"/>
      <c r="CJC32" s="1"/>
      <c r="CJD32" s="1"/>
      <c r="CJE32" s="1"/>
      <c r="CJF32" s="1"/>
      <c r="CJG32" s="1"/>
      <c r="CJH32" s="1"/>
      <c r="CJI32" s="1"/>
      <c r="CJJ32" s="1"/>
      <c r="CJK32" s="1"/>
      <c r="CJL32" s="1"/>
      <c r="CJM32" s="1"/>
      <c r="CJN32" s="1"/>
      <c r="CJO32" s="1"/>
      <c r="CJP32" s="1"/>
      <c r="CJQ32" s="1"/>
      <c r="CJR32" s="1"/>
      <c r="CJS32" s="1"/>
      <c r="CJT32" s="1"/>
      <c r="CJU32" s="1"/>
      <c r="CJV32" s="1"/>
      <c r="CJW32" s="1"/>
      <c r="CJX32" s="1"/>
      <c r="CJY32" s="1"/>
      <c r="CJZ32" s="1"/>
      <c r="CKA32" s="1"/>
      <c r="CKB32" s="1"/>
      <c r="CKC32" s="1"/>
      <c r="CKD32" s="1"/>
      <c r="CKE32" s="1"/>
      <c r="CKF32" s="1"/>
      <c r="CKG32" s="1"/>
      <c r="CKH32" s="1"/>
      <c r="CKI32" s="1"/>
      <c r="CKJ32" s="1"/>
      <c r="CKK32" s="1"/>
    </row>
    <row r="33" spans="1:2325" s="268" customFormat="1" ht="72.75" customHeight="1">
      <c r="A33" s="888"/>
      <c r="B33" s="838"/>
      <c r="C33" s="843"/>
      <c r="D33" s="114" t="s">
        <v>317</v>
      </c>
      <c r="E33" s="58">
        <v>1</v>
      </c>
      <c r="F33" s="388"/>
      <c r="G33" s="399" t="s">
        <v>316</v>
      </c>
      <c r="H33" s="389" t="s">
        <v>313</v>
      </c>
      <c r="I33" s="100">
        <v>1</v>
      </c>
      <c r="J33" s="390"/>
      <c r="K33" s="388"/>
      <c r="L33" s="388"/>
      <c r="M33" s="398"/>
      <c r="N33" s="145">
        <v>0</v>
      </c>
      <c r="O33" s="145">
        <v>0</v>
      </c>
      <c r="P33" s="145">
        <v>0</v>
      </c>
      <c r="Q33" s="164">
        <f t="shared" si="0"/>
        <v>0</v>
      </c>
      <c r="R33" s="154"/>
      <c r="S33" s="154"/>
      <c r="T33" s="154">
        <v>20000</v>
      </c>
      <c r="U33" s="154"/>
      <c r="V33" s="895"/>
      <c r="W33" s="388"/>
      <c r="X33" s="388"/>
      <c r="Y33" s="388"/>
      <c r="Z33" s="388"/>
      <c r="AA33" s="388"/>
      <c r="AB33" s="388"/>
      <c r="AC33" s="388"/>
      <c r="AD33" s="388"/>
      <c r="AE33" s="388"/>
      <c r="AF33" s="388"/>
      <c r="AG33" s="396"/>
      <c r="AH33" s="396"/>
      <c r="AI33" s="396"/>
      <c r="AJ33" s="396"/>
      <c r="AK33" s="395">
        <f t="shared" si="6"/>
        <v>0</v>
      </c>
      <c r="AL33" s="395">
        <f t="shared" si="3"/>
        <v>0</v>
      </c>
      <c r="AM33" s="395">
        <f t="shared" si="4"/>
        <v>0</v>
      </c>
      <c r="AN33" s="395">
        <f t="shared" si="5"/>
        <v>0</v>
      </c>
      <c r="AO33" s="394">
        <f t="shared" si="1"/>
        <v>0</v>
      </c>
      <c r="AP33" s="393">
        <f t="shared" si="2"/>
        <v>0</v>
      </c>
      <c r="AQ33" s="397" t="s">
        <v>315</v>
      </c>
      <c r="AR33" s="11"/>
      <c r="AS33" s="11"/>
      <c r="AT33" s="11"/>
      <c r="AU33" s="11"/>
      <c r="AV33" s="1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  <c r="VF33" s="1"/>
      <c r="VG33" s="1"/>
      <c r="VH33" s="1"/>
      <c r="VI33" s="1"/>
      <c r="VJ33" s="1"/>
      <c r="VK33" s="1"/>
      <c r="VL33" s="1"/>
      <c r="VM33" s="1"/>
      <c r="VN33" s="1"/>
      <c r="VO33" s="1"/>
      <c r="VP33" s="1"/>
      <c r="VQ33" s="1"/>
      <c r="VR33" s="1"/>
      <c r="VS33" s="1"/>
      <c r="VT33" s="1"/>
      <c r="VU33" s="1"/>
      <c r="VV33" s="1"/>
      <c r="VW33" s="1"/>
      <c r="VX33" s="1"/>
      <c r="VY33" s="1"/>
      <c r="VZ33" s="1"/>
      <c r="WA33" s="1"/>
      <c r="WB33" s="1"/>
      <c r="WC33" s="1"/>
      <c r="WD33" s="1"/>
      <c r="WE33" s="1"/>
      <c r="WF33" s="1"/>
      <c r="WG33" s="1"/>
      <c r="WH33" s="1"/>
      <c r="WI33" s="1"/>
      <c r="WJ33" s="1"/>
      <c r="WK33" s="1"/>
      <c r="WL33" s="1"/>
      <c r="WM33" s="1"/>
      <c r="WN33" s="1"/>
      <c r="WO33" s="1"/>
      <c r="WP33" s="1"/>
      <c r="WQ33" s="1"/>
      <c r="WR33" s="1"/>
      <c r="WS33" s="1"/>
      <c r="WT33" s="1"/>
      <c r="WU33" s="1"/>
      <c r="WV33" s="1"/>
      <c r="WW33" s="1"/>
      <c r="WX33" s="1"/>
      <c r="WY33" s="1"/>
      <c r="WZ33" s="1"/>
      <c r="XA33" s="1"/>
      <c r="XB33" s="1"/>
      <c r="XC33" s="1"/>
      <c r="XD33" s="1"/>
      <c r="XE33" s="1"/>
      <c r="XF33" s="1"/>
      <c r="XG33" s="1"/>
      <c r="XH33" s="1"/>
      <c r="XI33" s="1"/>
      <c r="XJ33" s="1"/>
      <c r="XK33" s="1"/>
      <c r="XL33" s="1"/>
      <c r="XM33" s="1"/>
      <c r="XN33" s="1"/>
      <c r="XO33" s="1"/>
      <c r="XP33" s="1"/>
      <c r="XQ33" s="1"/>
      <c r="XR33" s="1"/>
      <c r="XS33" s="1"/>
      <c r="XT33" s="1"/>
      <c r="XU33" s="1"/>
      <c r="XV33" s="1"/>
      <c r="XW33" s="1"/>
      <c r="XX33" s="1"/>
      <c r="XY33" s="1"/>
      <c r="XZ33" s="1"/>
      <c r="YA33" s="1"/>
      <c r="YB33" s="1"/>
      <c r="YC33" s="1"/>
      <c r="YD33" s="1"/>
      <c r="YE33" s="1"/>
      <c r="YF33" s="1"/>
      <c r="YG33" s="1"/>
      <c r="YH33" s="1"/>
      <c r="YI33" s="1"/>
      <c r="YJ33" s="1"/>
      <c r="YK33" s="1"/>
      <c r="YL33" s="1"/>
      <c r="YM33" s="1"/>
      <c r="YN33" s="1"/>
      <c r="YO33" s="1"/>
      <c r="YP33" s="1"/>
      <c r="YQ33" s="1"/>
      <c r="YR33" s="1"/>
      <c r="YS33" s="1"/>
      <c r="YT33" s="1"/>
      <c r="YU33" s="1"/>
      <c r="YV33" s="1"/>
      <c r="YW33" s="1"/>
      <c r="YX33" s="1"/>
      <c r="YY33" s="1"/>
      <c r="YZ33" s="1"/>
      <c r="ZA33" s="1"/>
      <c r="ZB33" s="1"/>
      <c r="ZC33" s="1"/>
      <c r="ZD33" s="1"/>
      <c r="ZE33" s="1"/>
      <c r="ZF33" s="1"/>
      <c r="ZG33" s="1"/>
      <c r="ZH33" s="1"/>
      <c r="ZI33" s="1"/>
      <c r="ZJ33" s="1"/>
      <c r="ZK33" s="1"/>
      <c r="ZL33" s="1"/>
      <c r="ZM33" s="1"/>
      <c r="ZN33" s="1"/>
      <c r="ZO33" s="1"/>
      <c r="ZP33" s="1"/>
      <c r="ZQ33" s="1"/>
      <c r="ZR33" s="1"/>
      <c r="ZS33" s="1"/>
      <c r="ZT33" s="1"/>
      <c r="ZU33" s="1"/>
      <c r="ZV33" s="1"/>
      <c r="ZW33" s="1"/>
      <c r="ZX33" s="1"/>
      <c r="ZY33" s="1"/>
      <c r="ZZ33" s="1"/>
      <c r="AAA33" s="1"/>
      <c r="AAB33" s="1"/>
      <c r="AAC33" s="1"/>
      <c r="AAD33" s="1"/>
      <c r="AAE33" s="1"/>
      <c r="AAF33" s="1"/>
      <c r="AAG33" s="1"/>
      <c r="AAH33" s="1"/>
      <c r="AAI33" s="1"/>
      <c r="AAJ33" s="1"/>
      <c r="AAK33" s="1"/>
      <c r="AAL33" s="1"/>
      <c r="AAM33" s="1"/>
      <c r="AAN33" s="1"/>
      <c r="AAO33" s="1"/>
      <c r="AAP33" s="1"/>
      <c r="AAQ33" s="1"/>
      <c r="AAR33" s="1"/>
      <c r="AAS33" s="1"/>
      <c r="AAT33" s="1"/>
      <c r="AAU33" s="1"/>
      <c r="AAV33" s="1"/>
      <c r="AAW33" s="1"/>
      <c r="AAX33" s="1"/>
      <c r="AAY33" s="1"/>
      <c r="AAZ33" s="1"/>
      <c r="ABA33" s="1"/>
      <c r="ABB33" s="1"/>
      <c r="ABC33" s="1"/>
      <c r="ABD33" s="1"/>
      <c r="ABE33" s="1"/>
      <c r="ABF33" s="1"/>
      <c r="ABG33" s="1"/>
      <c r="ABH33" s="1"/>
      <c r="ABI33" s="1"/>
      <c r="ABJ33" s="1"/>
      <c r="ABK33" s="1"/>
      <c r="ABL33" s="1"/>
      <c r="ABM33" s="1"/>
      <c r="ABN33" s="1"/>
      <c r="ABO33" s="1"/>
      <c r="ABP33" s="1"/>
      <c r="ABQ33" s="1"/>
      <c r="ABR33" s="1"/>
      <c r="ABS33" s="1"/>
      <c r="ABT33" s="1"/>
      <c r="ABU33" s="1"/>
      <c r="ABV33" s="1"/>
      <c r="ABW33" s="1"/>
      <c r="ABX33" s="1"/>
      <c r="ABY33" s="1"/>
      <c r="ABZ33" s="1"/>
      <c r="ACA33" s="1"/>
      <c r="ACB33" s="1"/>
      <c r="ACC33" s="1"/>
      <c r="ACD33" s="1"/>
      <c r="ACE33" s="1"/>
      <c r="ACF33" s="1"/>
      <c r="ACG33" s="1"/>
      <c r="ACH33" s="1"/>
      <c r="ACI33" s="1"/>
      <c r="ACJ33" s="1"/>
      <c r="ACK33" s="1"/>
      <c r="ACL33" s="1"/>
      <c r="ACM33" s="1"/>
      <c r="ACN33" s="1"/>
      <c r="ACO33" s="1"/>
      <c r="ACP33" s="1"/>
      <c r="ACQ33" s="1"/>
      <c r="ACR33" s="1"/>
      <c r="ACS33" s="1"/>
      <c r="ACT33" s="1"/>
      <c r="ACU33" s="1"/>
      <c r="ACV33" s="1"/>
      <c r="ACW33" s="1"/>
      <c r="ACX33" s="1"/>
      <c r="ACY33" s="1"/>
      <c r="ACZ33" s="1"/>
      <c r="ADA33" s="1"/>
      <c r="ADB33" s="1"/>
      <c r="ADC33" s="1"/>
      <c r="ADD33" s="1"/>
      <c r="ADE33" s="1"/>
      <c r="ADF33" s="1"/>
      <c r="ADG33" s="1"/>
      <c r="ADH33" s="1"/>
      <c r="ADI33" s="1"/>
      <c r="ADJ33" s="1"/>
      <c r="ADK33" s="1"/>
      <c r="ADL33" s="1"/>
      <c r="ADM33" s="1"/>
      <c r="ADN33" s="1"/>
      <c r="ADO33" s="1"/>
      <c r="ADP33" s="1"/>
      <c r="ADQ33" s="1"/>
      <c r="ADR33" s="1"/>
      <c r="ADS33" s="1"/>
      <c r="ADT33" s="1"/>
      <c r="ADU33" s="1"/>
      <c r="ADV33" s="1"/>
      <c r="ADW33" s="1"/>
      <c r="ADX33" s="1"/>
      <c r="ADY33" s="1"/>
      <c r="ADZ33" s="1"/>
      <c r="AEA33" s="1"/>
      <c r="AEB33" s="1"/>
      <c r="AEC33" s="1"/>
      <c r="AED33" s="1"/>
      <c r="AEE33" s="1"/>
      <c r="AEF33" s="1"/>
      <c r="AEG33" s="1"/>
      <c r="AEH33" s="1"/>
      <c r="AEI33" s="1"/>
      <c r="AEJ33" s="1"/>
      <c r="AEK33" s="1"/>
      <c r="AEL33" s="1"/>
      <c r="AEM33" s="1"/>
      <c r="AEN33" s="1"/>
      <c r="AEO33" s="1"/>
      <c r="AEP33" s="1"/>
      <c r="AEQ33" s="1"/>
      <c r="AER33" s="1"/>
      <c r="AES33" s="1"/>
      <c r="AET33" s="1"/>
      <c r="AEU33" s="1"/>
      <c r="AEV33" s="1"/>
      <c r="AEW33" s="1"/>
      <c r="AEX33" s="1"/>
      <c r="AEY33" s="1"/>
      <c r="AEZ33" s="1"/>
      <c r="AFA33" s="1"/>
      <c r="AFB33" s="1"/>
      <c r="AFC33" s="1"/>
      <c r="AFD33" s="1"/>
      <c r="AFE33" s="1"/>
      <c r="AFF33" s="1"/>
      <c r="AFG33" s="1"/>
      <c r="AFH33" s="1"/>
      <c r="AFI33" s="1"/>
      <c r="AFJ33" s="1"/>
      <c r="AFK33" s="1"/>
      <c r="AFL33" s="1"/>
      <c r="AFM33" s="1"/>
      <c r="AFN33" s="1"/>
      <c r="AFO33" s="1"/>
      <c r="AFP33" s="1"/>
      <c r="AFQ33" s="1"/>
      <c r="AFR33" s="1"/>
      <c r="AFS33" s="1"/>
      <c r="AFT33" s="1"/>
      <c r="AFU33" s="1"/>
      <c r="AFV33" s="1"/>
      <c r="AFW33" s="1"/>
      <c r="AFX33" s="1"/>
      <c r="AFY33" s="1"/>
      <c r="AFZ33" s="1"/>
      <c r="AGA33" s="1"/>
      <c r="AGB33" s="1"/>
      <c r="AGC33" s="1"/>
      <c r="AGD33" s="1"/>
      <c r="AGE33" s="1"/>
      <c r="AGF33" s="1"/>
      <c r="AGG33" s="1"/>
      <c r="AGH33" s="1"/>
      <c r="AGI33" s="1"/>
      <c r="AGJ33" s="1"/>
      <c r="AGK33" s="1"/>
      <c r="AGL33" s="1"/>
      <c r="AGM33" s="1"/>
      <c r="AGN33" s="1"/>
      <c r="AGO33" s="1"/>
      <c r="AGP33" s="1"/>
      <c r="AGQ33" s="1"/>
      <c r="AGR33" s="1"/>
      <c r="AGS33" s="1"/>
      <c r="AGT33" s="1"/>
      <c r="AGU33" s="1"/>
      <c r="AGV33" s="1"/>
      <c r="AGW33" s="1"/>
      <c r="AGX33" s="1"/>
      <c r="AGY33" s="1"/>
      <c r="AGZ33" s="1"/>
      <c r="AHA33" s="1"/>
      <c r="AHB33" s="1"/>
      <c r="AHC33" s="1"/>
      <c r="AHD33" s="1"/>
      <c r="AHE33" s="1"/>
      <c r="AHF33" s="1"/>
      <c r="AHG33" s="1"/>
      <c r="AHH33" s="1"/>
      <c r="AHI33" s="1"/>
      <c r="AHJ33" s="1"/>
      <c r="AHK33" s="1"/>
      <c r="AHL33" s="1"/>
      <c r="AHM33" s="1"/>
      <c r="AHN33" s="1"/>
      <c r="AHO33" s="1"/>
      <c r="AHP33" s="1"/>
      <c r="AHQ33" s="1"/>
      <c r="AHR33" s="1"/>
      <c r="AHS33" s="1"/>
      <c r="AHT33" s="1"/>
      <c r="AHU33" s="1"/>
      <c r="AHV33" s="1"/>
      <c r="AHW33" s="1"/>
      <c r="AHX33" s="1"/>
      <c r="AHY33" s="1"/>
      <c r="AHZ33" s="1"/>
      <c r="AIA33" s="1"/>
      <c r="AIB33" s="1"/>
      <c r="AIC33" s="1"/>
      <c r="AID33" s="1"/>
      <c r="AIE33" s="1"/>
      <c r="AIF33" s="1"/>
      <c r="AIG33" s="1"/>
      <c r="AIH33" s="1"/>
      <c r="AII33" s="1"/>
      <c r="AIJ33" s="1"/>
      <c r="AIK33" s="1"/>
      <c r="AIL33" s="1"/>
      <c r="AIM33" s="1"/>
      <c r="AIN33" s="1"/>
      <c r="AIO33" s="1"/>
      <c r="AIP33" s="1"/>
      <c r="AIQ33" s="1"/>
      <c r="AIR33" s="1"/>
      <c r="AIS33" s="1"/>
      <c r="AIT33" s="1"/>
      <c r="AIU33" s="1"/>
      <c r="AIV33" s="1"/>
      <c r="AIW33" s="1"/>
      <c r="AIX33" s="1"/>
      <c r="AIY33" s="1"/>
      <c r="AIZ33" s="1"/>
      <c r="AJA33" s="1"/>
      <c r="AJB33" s="1"/>
      <c r="AJC33" s="1"/>
      <c r="AJD33" s="1"/>
      <c r="AJE33" s="1"/>
      <c r="AJF33" s="1"/>
      <c r="AJG33" s="1"/>
      <c r="AJH33" s="1"/>
      <c r="AJI33" s="1"/>
      <c r="AJJ33" s="1"/>
      <c r="AJK33" s="1"/>
      <c r="AJL33" s="1"/>
      <c r="AJM33" s="1"/>
      <c r="AJN33" s="1"/>
      <c r="AJO33" s="1"/>
      <c r="AJP33" s="1"/>
      <c r="AJQ33" s="1"/>
      <c r="AJR33" s="1"/>
      <c r="AJS33" s="1"/>
      <c r="AJT33" s="1"/>
      <c r="AJU33" s="1"/>
      <c r="AJV33" s="1"/>
      <c r="AJW33" s="1"/>
      <c r="AJX33" s="1"/>
      <c r="AJY33" s="1"/>
      <c r="AJZ33" s="1"/>
      <c r="AKA33" s="1"/>
      <c r="AKB33" s="1"/>
      <c r="AKC33" s="1"/>
      <c r="AKD33" s="1"/>
      <c r="AKE33" s="1"/>
      <c r="AKF33" s="1"/>
      <c r="AKG33" s="1"/>
      <c r="AKH33" s="1"/>
      <c r="AKI33" s="1"/>
      <c r="AKJ33" s="1"/>
      <c r="AKK33" s="1"/>
      <c r="AKL33" s="1"/>
      <c r="AKM33" s="1"/>
      <c r="AKN33" s="1"/>
      <c r="AKO33" s="1"/>
      <c r="AKP33" s="1"/>
      <c r="AKQ33" s="1"/>
      <c r="AKR33" s="1"/>
      <c r="AKS33" s="1"/>
      <c r="AKT33" s="1"/>
      <c r="AKU33" s="1"/>
      <c r="AKV33" s="1"/>
      <c r="AKW33" s="1"/>
      <c r="AKX33" s="1"/>
      <c r="AKY33" s="1"/>
      <c r="AKZ33" s="1"/>
      <c r="ALA33" s="1"/>
      <c r="ALB33" s="1"/>
      <c r="ALC33" s="1"/>
      <c r="ALD33" s="1"/>
      <c r="ALE33" s="1"/>
      <c r="ALF33" s="1"/>
      <c r="ALG33" s="1"/>
      <c r="ALH33" s="1"/>
      <c r="ALI33" s="1"/>
      <c r="ALJ33" s="1"/>
      <c r="ALK33" s="1"/>
      <c r="ALL33" s="1"/>
      <c r="ALM33" s="1"/>
      <c r="ALN33" s="1"/>
      <c r="ALO33" s="1"/>
      <c r="ALP33" s="1"/>
      <c r="ALQ33" s="1"/>
      <c r="ALR33" s="1"/>
      <c r="ALS33" s="1"/>
      <c r="ALT33" s="1"/>
      <c r="ALU33" s="1"/>
      <c r="ALV33" s="1"/>
      <c r="ALW33" s="1"/>
      <c r="ALX33" s="1"/>
      <c r="ALY33" s="1"/>
      <c r="ALZ33" s="1"/>
      <c r="AMA33" s="1"/>
      <c r="AMB33" s="1"/>
      <c r="AMC33" s="1"/>
      <c r="AMD33" s="1"/>
      <c r="AME33" s="1"/>
      <c r="AMF33" s="1"/>
      <c r="AMG33" s="1"/>
      <c r="AMH33" s="1"/>
      <c r="AMI33" s="1"/>
      <c r="AMJ33" s="1"/>
      <c r="AMK33" s="1"/>
      <c r="AML33" s="1"/>
      <c r="AMM33" s="1"/>
      <c r="AMN33" s="1"/>
      <c r="AMO33" s="1"/>
      <c r="AMP33" s="1"/>
      <c r="AMQ33" s="1"/>
      <c r="AMR33" s="1"/>
      <c r="AMS33" s="1"/>
      <c r="AMT33" s="1"/>
      <c r="AMU33" s="1"/>
      <c r="AMV33" s="1"/>
      <c r="AMW33" s="1"/>
      <c r="AMX33" s="1"/>
      <c r="AMY33" s="1"/>
      <c r="AMZ33" s="1"/>
      <c r="ANA33" s="1"/>
      <c r="ANB33" s="1"/>
      <c r="ANC33" s="1"/>
      <c r="AND33" s="1"/>
      <c r="ANE33" s="1"/>
      <c r="ANF33" s="1"/>
      <c r="ANG33" s="1"/>
      <c r="ANH33" s="1"/>
      <c r="ANI33" s="1"/>
      <c r="ANJ33" s="1"/>
      <c r="ANK33" s="1"/>
      <c r="ANL33" s="1"/>
      <c r="ANM33" s="1"/>
      <c r="ANN33" s="1"/>
      <c r="ANO33" s="1"/>
      <c r="ANP33" s="1"/>
      <c r="ANQ33" s="1"/>
      <c r="ANR33" s="1"/>
      <c r="ANS33" s="1"/>
      <c r="ANT33" s="1"/>
      <c r="ANU33" s="1"/>
      <c r="ANV33" s="1"/>
      <c r="ANW33" s="1"/>
      <c r="ANX33" s="1"/>
      <c r="ANY33" s="1"/>
      <c r="ANZ33" s="1"/>
      <c r="AOA33" s="1"/>
      <c r="AOB33" s="1"/>
      <c r="AOC33" s="1"/>
      <c r="AOD33" s="1"/>
      <c r="AOE33" s="1"/>
      <c r="AOF33" s="1"/>
      <c r="AOG33" s="1"/>
      <c r="AOH33" s="1"/>
      <c r="AOI33" s="1"/>
      <c r="AOJ33" s="1"/>
      <c r="AOK33" s="1"/>
      <c r="AOL33" s="1"/>
      <c r="AOM33" s="1"/>
      <c r="AON33" s="1"/>
      <c r="AOO33" s="1"/>
      <c r="AOP33" s="1"/>
      <c r="AOQ33" s="1"/>
      <c r="AOR33" s="1"/>
      <c r="AOS33" s="1"/>
      <c r="AOT33" s="1"/>
      <c r="AOU33" s="1"/>
      <c r="AOV33" s="1"/>
      <c r="AOW33" s="1"/>
      <c r="AOX33" s="1"/>
      <c r="AOY33" s="1"/>
      <c r="AOZ33" s="1"/>
      <c r="APA33" s="1"/>
      <c r="APB33" s="1"/>
      <c r="APC33" s="1"/>
      <c r="APD33" s="1"/>
      <c r="APE33" s="1"/>
      <c r="APF33" s="1"/>
      <c r="APG33" s="1"/>
      <c r="APH33" s="1"/>
      <c r="API33" s="1"/>
      <c r="APJ33" s="1"/>
      <c r="APK33" s="1"/>
      <c r="APL33" s="1"/>
      <c r="APM33" s="1"/>
      <c r="APN33" s="1"/>
      <c r="APO33" s="1"/>
      <c r="APP33" s="1"/>
      <c r="APQ33" s="1"/>
      <c r="APR33" s="1"/>
      <c r="APS33" s="1"/>
      <c r="APT33" s="1"/>
      <c r="APU33" s="1"/>
      <c r="APV33" s="1"/>
      <c r="APW33" s="1"/>
      <c r="APX33" s="1"/>
      <c r="APY33" s="1"/>
      <c r="APZ33" s="1"/>
      <c r="AQA33" s="1"/>
      <c r="AQB33" s="1"/>
      <c r="AQC33" s="1"/>
      <c r="AQD33" s="1"/>
      <c r="AQE33" s="1"/>
      <c r="AQF33" s="1"/>
      <c r="AQG33" s="1"/>
      <c r="AQH33" s="1"/>
      <c r="AQI33" s="1"/>
      <c r="AQJ33" s="1"/>
      <c r="AQK33" s="1"/>
      <c r="AQL33" s="1"/>
      <c r="AQM33" s="1"/>
      <c r="AQN33" s="1"/>
      <c r="AQO33" s="1"/>
      <c r="AQP33" s="1"/>
      <c r="AQQ33" s="1"/>
      <c r="AQR33" s="1"/>
      <c r="AQS33" s="1"/>
      <c r="AQT33" s="1"/>
      <c r="AQU33" s="1"/>
      <c r="AQV33" s="1"/>
      <c r="AQW33" s="1"/>
      <c r="AQX33" s="1"/>
      <c r="AQY33" s="1"/>
      <c r="AQZ33" s="1"/>
      <c r="ARA33" s="1"/>
      <c r="ARB33" s="1"/>
      <c r="ARC33" s="1"/>
      <c r="ARD33" s="1"/>
      <c r="ARE33" s="1"/>
      <c r="ARF33" s="1"/>
      <c r="ARG33" s="1"/>
      <c r="ARH33" s="1"/>
      <c r="ARI33" s="1"/>
      <c r="ARJ33" s="1"/>
      <c r="ARK33" s="1"/>
      <c r="ARL33" s="1"/>
      <c r="ARM33" s="1"/>
      <c r="ARN33" s="1"/>
      <c r="ARO33" s="1"/>
      <c r="ARP33" s="1"/>
      <c r="ARQ33" s="1"/>
      <c r="ARR33" s="1"/>
      <c r="ARS33" s="1"/>
      <c r="ART33" s="1"/>
      <c r="ARU33" s="1"/>
      <c r="ARV33" s="1"/>
      <c r="ARW33" s="1"/>
      <c r="ARX33" s="1"/>
      <c r="ARY33" s="1"/>
      <c r="ARZ33" s="1"/>
      <c r="ASA33" s="1"/>
      <c r="ASB33" s="1"/>
      <c r="ASC33" s="1"/>
      <c r="ASD33" s="1"/>
      <c r="ASE33" s="1"/>
      <c r="ASF33" s="1"/>
      <c r="ASG33" s="1"/>
      <c r="ASH33" s="1"/>
      <c r="ASI33" s="1"/>
      <c r="ASJ33" s="1"/>
      <c r="ASK33" s="1"/>
      <c r="ASL33" s="1"/>
      <c r="ASM33" s="1"/>
      <c r="ASN33" s="1"/>
      <c r="ASO33" s="1"/>
      <c r="ASP33" s="1"/>
      <c r="ASQ33" s="1"/>
      <c r="ASR33" s="1"/>
      <c r="ASS33" s="1"/>
      <c r="AST33" s="1"/>
      <c r="ASU33" s="1"/>
      <c r="ASV33" s="1"/>
      <c r="ASW33" s="1"/>
      <c r="ASX33" s="1"/>
      <c r="ASY33" s="1"/>
      <c r="ASZ33" s="1"/>
      <c r="ATA33" s="1"/>
      <c r="ATB33" s="1"/>
      <c r="ATC33" s="1"/>
      <c r="ATD33" s="1"/>
      <c r="ATE33" s="1"/>
      <c r="ATF33" s="1"/>
      <c r="ATG33" s="1"/>
      <c r="ATH33" s="1"/>
      <c r="ATI33" s="1"/>
      <c r="ATJ33" s="1"/>
      <c r="ATK33" s="1"/>
      <c r="ATL33" s="1"/>
      <c r="ATM33" s="1"/>
      <c r="ATN33" s="1"/>
      <c r="ATO33" s="1"/>
      <c r="ATP33" s="1"/>
      <c r="ATQ33" s="1"/>
      <c r="ATR33" s="1"/>
      <c r="ATS33" s="1"/>
      <c r="ATT33" s="1"/>
      <c r="ATU33" s="1"/>
      <c r="ATV33" s="1"/>
      <c r="ATW33" s="1"/>
      <c r="ATX33" s="1"/>
      <c r="ATY33" s="1"/>
      <c r="ATZ33" s="1"/>
      <c r="AUA33" s="1"/>
      <c r="AUB33" s="1"/>
      <c r="AUC33" s="1"/>
      <c r="AUD33" s="1"/>
      <c r="AUE33" s="1"/>
      <c r="AUF33" s="1"/>
      <c r="AUG33" s="1"/>
      <c r="AUH33" s="1"/>
      <c r="AUI33" s="1"/>
      <c r="AUJ33" s="1"/>
      <c r="AUK33" s="1"/>
      <c r="AUL33" s="1"/>
      <c r="AUM33" s="1"/>
      <c r="AUN33" s="1"/>
      <c r="AUO33" s="1"/>
      <c r="AUP33" s="1"/>
      <c r="AUQ33" s="1"/>
      <c r="AUR33" s="1"/>
      <c r="AUS33" s="1"/>
      <c r="AUT33" s="1"/>
      <c r="AUU33" s="1"/>
      <c r="AUV33" s="1"/>
      <c r="AUW33" s="1"/>
      <c r="AUX33" s="1"/>
      <c r="AUY33" s="1"/>
      <c r="AUZ33" s="1"/>
      <c r="AVA33" s="1"/>
      <c r="AVB33" s="1"/>
      <c r="AVC33" s="1"/>
      <c r="AVD33" s="1"/>
      <c r="AVE33" s="1"/>
      <c r="AVF33" s="1"/>
      <c r="AVG33" s="1"/>
      <c r="AVH33" s="1"/>
      <c r="AVI33" s="1"/>
      <c r="AVJ33" s="1"/>
      <c r="AVK33" s="1"/>
      <c r="AVL33" s="1"/>
      <c r="AVM33" s="1"/>
      <c r="AVN33" s="1"/>
      <c r="AVO33" s="1"/>
      <c r="AVP33" s="1"/>
      <c r="AVQ33" s="1"/>
      <c r="AVR33" s="1"/>
      <c r="AVS33" s="1"/>
      <c r="AVT33" s="1"/>
      <c r="AVU33" s="1"/>
      <c r="AVV33" s="1"/>
      <c r="AVW33" s="1"/>
      <c r="AVX33" s="1"/>
      <c r="AVY33" s="1"/>
      <c r="AVZ33" s="1"/>
      <c r="AWA33" s="1"/>
      <c r="AWB33" s="1"/>
      <c r="AWC33" s="1"/>
      <c r="AWD33" s="1"/>
      <c r="AWE33" s="1"/>
      <c r="AWF33" s="1"/>
      <c r="AWG33" s="1"/>
      <c r="AWH33" s="1"/>
      <c r="AWI33" s="1"/>
      <c r="AWJ33" s="1"/>
      <c r="AWK33" s="1"/>
      <c r="AWL33" s="1"/>
      <c r="AWM33" s="1"/>
      <c r="AWN33" s="1"/>
      <c r="AWO33" s="1"/>
      <c r="AWP33" s="1"/>
      <c r="AWQ33" s="1"/>
      <c r="AWR33" s="1"/>
      <c r="AWS33" s="1"/>
      <c r="AWT33" s="1"/>
      <c r="AWU33" s="1"/>
      <c r="AWV33" s="1"/>
      <c r="AWW33" s="1"/>
      <c r="AWX33" s="1"/>
      <c r="AWY33" s="1"/>
      <c r="AWZ33" s="1"/>
      <c r="AXA33" s="1"/>
      <c r="AXB33" s="1"/>
      <c r="AXC33" s="1"/>
      <c r="AXD33" s="1"/>
      <c r="AXE33" s="1"/>
      <c r="AXF33" s="1"/>
      <c r="AXG33" s="1"/>
      <c r="AXH33" s="1"/>
      <c r="AXI33" s="1"/>
      <c r="AXJ33" s="1"/>
      <c r="AXK33" s="1"/>
      <c r="AXL33" s="1"/>
      <c r="AXM33" s="1"/>
      <c r="AXN33" s="1"/>
      <c r="AXO33" s="1"/>
      <c r="AXP33" s="1"/>
      <c r="AXQ33" s="1"/>
      <c r="AXR33" s="1"/>
      <c r="AXS33" s="1"/>
      <c r="AXT33" s="1"/>
      <c r="AXU33" s="1"/>
      <c r="AXV33" s="1"/>
      <c r="AXW33" s="1"/>
      <c r="AXX33" s="1"/>
      <c r="AXY33" s="1"/>
      <c r="AXZ33" s="1"/>
      <c r="AYA33" s="1"/>
      <c r="AYB33" s="1"/>
      <c r="AYC33" s="1"/>
      <c r="AYD33" s="1"/>
      <c r="AYE33" s="1"/>
      <c r="AYF33" s="1"/>
      <c r="AYG33" s="1"/>
      <c r="AYH33" s="1"/>
      <c r="AYI33" s="1"/>
      <c r="AYJ33" s="1"/>
      <c r="AYK33" s="1"/>
      <c r="AYL33" s="1"/>
      <c r="AYM33" s="1"/>
      <c r="AYN33" s="1"/>
      <c r="AYO33" s="1"/>
      <c r="AYP33" s="1"/>
      <c r="AYQ33" s="1"/>
      <c r="AYR33" s="1"/>
      <c r="AYS33" s="1"/>
      <c r="AYT33" s="1"/>
      <c r="AYU33" s="1"/>
      <c r="AYV33" s="1"/>
      <c r="AYW33" s="1"/>
      <c r="AYX33" s="1"/>
      <c r="AYY33" s="1"/>
      <c r="AYZ33" s="1"/>
      <c r="AZA33" s="1"/>
      <c r="AZB33" s="1"/>
      <c r="AZC33" s="1"/>
      <c r="AZD33" s="1"/>
      <c r="AZE33" s="1"/>
      <c r="AZF33" s="1"/>
      <c r="AZG33" s="1"/>
      <c r="AZH33" s="1"/>
      <c r="AZI33" s="1"/>
      <c r="AZJ33" s="1"/>
      <c r="AZK33" s="1"/>
      <c r="AZL33" s="1"/>
      <c r="AZM33" s="1"/>
      <c r="AZN33" s="1"/>
      <c r="AZO33" s="1"/>
      <c r="AZP33" s="1"/>
      <c r="AZQ33" s="1"/>
      <c r="AZR33" s="1"/>
      <c r="AZS33" s="1"/>
      <c r="AZT33" s="1"/>
      <c r="AZU33" s="1"/>
      <c r="AZV33" s="1"/>
      <c r="AZW33" s="1"/>
      <c r="AZX33" s="1"/>
      <c r="AZY33" s="1"/>
      <c r="AZZ33" s="1"/>
      <c r="BAA33" s="1"/>
      <c r="BAB33" s="1"/>
      <c r="BAC33" s="1"/>
      <c r="BAD33" s="1"/>
      <c r="BAE33" s="1"/>
      <c r="BAF33" s="1"/>
      <c r="BAG33" s="1"/>
      <c r="BAH33" s="1"/>
      <c r="BAI33" s="1"/>
      <c r="BAJ33" s="1"/>
      <c r="BAK33" s="1"/>
      <c r="BAL33" s="1"/>
      <c r="BAM33" s="1"/>
      <c r="BAN33" s="1"/>
      <c r="BAO33" s="1"/>
      <c r="BAP33" s="1"/>
      <c r="BAQ33" s="1"/>
      <c r="BAR33" s="1"/>
      <c r="BAS33" s="1"/>
      <c r="BAT33" s="1"/>
      <c r="BAU33" s="1"/>
      <c r="BAV33" s="1"/>
      <c r="BAW33" s="1"/>
      <c r="BAX33" s="1"/>
      <c r="BAY33" s="1"/>
      <c r="BAZ33" s="1"/>
      <c r="BBA33" s="1"/>
      <c r="BBB33" s="1"/>
      <c r="BBC33" s="1"/>
      <c r="BBD33" s="1"/>
      <c r="BBE33" s="1"/>
      <c r="BBF33" s="1"/>
      <c r="BBG33" s="1"/>
      <c r="BBH33" s="1"/>
      <c r="BBI33" s="1"/>
      <c r="BBJ33" s="1"/>
      <c r="BBK33" s="1"/>
      <c r="BBL33" s="1"/>
      <c r="BBM33" s="1"/>
      <c r="BBN33" s="1"/>
      <c r="BBO33" s="1"/>
      <c r="BBP33" s="1"/>
      <c r="BBQ33" s="1"/>
      <c r="BBR33" s="1"/>
      <c r="BBS33" s="1"/>
      <c r="BBT33" s="1"/>
      <c r="BBU33" s="1"/>
      <c r="BBV33" s="1"/>
      <c r="BBW33" s="1"/>
      <c r="BBX33" s="1"/>
      <c r="BBY33" s="1"/>
      <c r="BBZ33" s="1"/>
      <c r="BCA33" s="1"/>
      <c r="BCB33" s="1"/>
      <c r="BCC33" s="1"/>
      <c r="BCD33" s="1"/>
      <c r="BCE33" s="1"/>
      <c r="BCF33" s="1"/>
      <c r="BCG33" s="1"/>
      <c r="BCH33" s="1"/>
      <c r="BCI33" s="1"/>
      <c r="BCJ33" s="1"/>
      <c r="BCK33" s="1"/>
      <c r="BCL33" s="1"/>
      <c r="BCM33" s="1"/>
      <c r="BCN33" s="1"/>
      <c r="BCO33" s="1"/>
      <c r="BCP33" s="1"/>
      <c r="BCQ33" s="1"/>
      <c r="BCR33" s="1"/>
      <c r="BCS33" s="1"/>
      <c r="BCT33" s="1"/>
      <c r="BCU33" s="1"/>
      <c r="BCV33" s="1"/>
      <c r="BCW33" s="1"/>
      <c r="BCX33" s="1"/>
      <c r="BCY33" s="1"/>
      <c r="BCZ33" s="1"/>
      <c r="BDA33" s="1"/>
      <c r="BDB33" s="1"/>
      <c r="BDC33" s="1"/>
      <c r="BDD33" s="1"/>
      <c r="BDE33" s="1"/>
      <c r="BDF33" s="1"/>
      <c r="BDG33" s="1"/>
      <c r="BDH33" s="1"/>
      <c r="BDI33" s="1"/>
      <c r="BDJ33" s="1"/>
      <c r="BDK33" s="1"/>
      <c r="BDL33" s="1"/>
      <c r="BDM33" s="1"/>
      <c r="BDN33" s="1"/>
      <c r="BDO33" s="1"/>
      <c r="BDP33" s="1"/>
      <c r="BDQ33" s="1"/>
      <c r="BDR33" s="1"/>
      <c r="BDS33" s="1"/>
      <c r="BDT33" s="1"/>
      <c r="BDU33" s="1"/>
      <c r="BDV33" s="1"/>
      <c r="BDW33" s="1"/>
      <c r="BDX33" s="1"/>
      <c r="BDY33" s="1"/>
      <c r="BDZ33" s="1"/>
      <c r="BEA33" s="1"/>
      <c r="BEB33" s="1"/>
      <c r="BEC33" s="1"/>
      <c r="BED33" s="1"/>
      <c r="BEE33" s="1"/>
      <c r="BEF33" s="1"/>
      <c r="BEG33" s="1"/>
      <c r="BEH33" s="1"/>
      <c r="BEI33" s="1"/>
      <c r="BEJ33" s="1"/>
      <c r="BEK33" s="1"/>
      <c r="BEL33" s="1"/>
      <c r="BEM33" s="1"/>
      <c r="BEN33" s="1"/>
      <c r="BEO33" s="1"/>
      <c r="BEP33" s="1"/>
      <c r="BEQ33" s="1"/>
      <c r="BER33" s="1"/>
      <c r="BES33" s="1"/>
      <c r="BET33" s="1"/>
      <c r="BEU33" s="1"/>
      <c r="BEV33" s="1"/>
      <c r="BEW33" s="1"/>
      <c r="BEX33" s="1"/>
      <c r="BEY33" s="1"/>
      <c r="BEZ33" s="1"/>
      <c r="BFA33" s="1"/>
      <c r="BFB33" s="1"/>
      <c r="BFC33" s="1"/>
      <c r="BFD33" s="1"/>
      <c r="BFE33" s="1"/>
      <c r="BFF33" s="1"/>
      <c r="BFG33" s="1"/>
      <c r="BFH33" s="1"/>
      <c r="BFI33" s="1"/>
      <c r="BFJ33" s="1"/>
      <c r="BFK33" s="1"/>
      <c r="BFL33" s="1"/>
      <c r="BFM33" s="1"/>
      <c r="BFN33" s="1"/>
      <c r="BFO33" s="1"/>
      <c r="BFP33" s="1"/>
      <c r="BFQ33" s="1"/>
      <c r="BFR33" s="1"/>
      <c r="BFS33" s="1"/>
      <c r="BFT33" s="1"/>
      <c r="BFU33" s="1"/>
      <c r="BFV33" s="1"/>
      <c r="BFW33" s="1"/>
      <c r="BFX33" s="1"/>
      <c r="BFY33" s="1"/>
      <c r="BFZ33" s="1"/>
      <c r="BGA33" s="1"/>
      <c r="BGB33" s="1"/>
      <c r="BGC33" s="1"/>
      <c r="BGD33" s="1"/>
      <c r="BGE33" s="1"/>
      <c r="BGF33" s="1"/>
      <c r="BGG33" s="1"/>
      <c r="BGH33" s="1"/>
      <c r="BGI33" s="1"/>
      <c r="BGJ33" s="1"/>
      <c r="BGK33" s="1"/>
      <c r="BGL33" s="1"/>
      <c r="BGM33" s="1"/>
      <c r="BGN33" s="1"/>
      <c r="BGO33" s="1"/>
      <c r="BGP33" s="1"/>
      <c r="BGQ33" s="1"/>
      <c r="BGR33" s="1"/>
      <c r="BGS33" s="1"/>
      <c r="BGT33" s="1"/>
      <c r="BGU33" s="1"/>
      <c r="BGV33" s="1"/>
      <c r="BGW33" s="1"/>
      <c r="BGX33" s="1"/>
      <c r="BGY33" s="1"/>
      <c r="BGZ33" s="1"/>
      <c r="BHA33" s="1"/>
      <c r="BHB33" s="1"/>
      <c r="BHC33" s="1"/>
      <c r="BHD33" s="1"/>
      <c r="BHE33" s="1"/>
      <c r="BHF33" s="1"/>
      <c r="BHG33" s="1"/>
      <c r="BHH33" s="1"/>
      <c r="BHI33" s="1"/>
      <c r="BHJ33" s="1"/>
      <c r="BHK33" s="1"/>
      <c r="BHL33" s="1"/>
      <c r="BHM33" s="1"/>
      <c r="BHN33" s="1"/>
      <c r="BHO33" s="1"/>
      <c r="BHP33" s="1"/>
      <c r="BHQ33" s="1"/>
      <c r="BHR33" s="1"/>
      <c r="BHS33" s="1"/>
      <c r="BHT33" s="1"/>
      <c r="BHU33" s="1"/>
      <c r="BHV33" s="1"/>
      <c r="BHW33" s="1"/>
      <c r="BHX33" s="1"/>
      <c r="BHY33" s="1"/>
      <c r="BHZ33" s="1"/>
      <c r="BIA33" s="1"/>
      <c r="BIB33" s="1"/>
      <c r="BIC33" s="1"/>
      <c r="BID33" s="1"/>
      <c r="BIE33" s="1"/>
      <c r="BIF33" s="1"/>
      <c r="BIG33" s="1"/>
      <c r="BIH33" s="1"/>
      <c r="BII33" s="1"/>
      <c r="BIJ33" s="1"/>
      <c r="BIK33" s="1"/>
      <c r="BIL33" s="1"/>
      <c r="BIM33" s="1"/>
      <c r="BIN33" s="1"/>
      <c r="BIO33" s="1"/>
      <c r="BIP33" s="1"/>
      <c r="BIQ33" s="1"/>
      <c r="BIR33" s="1"/>
      <c r="BIS33" s="1"/>
      <c r="BIT33" s="1"/>
      <c r="BIU33" s="1"/>
      <c r="BIV33" s="1"/>
      <c r="BIW33" s="1"/>
      <c r="BIX33" s="1"/>
      <c r="BIY33" s="1"/>
      <c r="BIZ33" s="1"/>
      <c r="BJA33" s="1"/>
      <c r="BJB33" s="1"/>
      <c r="BJC33" s="1"/>
      <c r="BJD33" s="1"/>
      <c r="BJE33" s="1"/>
      <c r="BJF33" s="1"/>
      <c r="BJG33" s="1"/>
      <c r="BJH33" s="1"/>
      <c r="BJI33" s="1"/>
      <c r="BJJ33" s="1"/>
      <c r="BJK33" s="1"/>
      <c r="BJL33" s="1"/>
      <c r="BJM33" s="1"/>
      <c r="BJN33" s="1"/>
      <c r="BJO33" s="1"/>
      <c r="BJP33" s="1"/>
      <c r="BJQ33" s="1"/>
      <c r="BJR33" s="1"/>
      <c r="BJS33" s="1"/>
      <c r="BJT33" s="1"/>
      <c r="BJU33" s="1"/>
      <c r="BJV33" s="1"/>
      <c r="BJW33" s="1"/>
      <c r="BJX33" s="1"/>
      <c r="BJY33" s="1"/>
      <c r="BJZ33" s="1"/>
      <c r="BKA33" s="1"/>
      <c r="BKB33" s="1"/>
      <c r="BKC33" s="1"/>
      <c r="BKD33" s="1"/>
      <c r="BKE33" s="1"/>
      <c r="BKF33" s="1"/>
      <c r="BKG33" s="1"/>
      <c r="BKH33" s="1"/>
      <c r="BKI33" s="1"/>
      <c r="BKJ33" s="1"/>
      <c r="BKK33" s="1"/>
      <c r="BKL33" s="1"/>
      <c r="BKM33" s="1"/>
      <c r="BKN33" s="1"/>
      <c r="BKO33" s="1"/>
      <c r="BKP33" s="1"/>
      <c r="BKQ33" s="1"/>
      <c r="BKR33" s="1"/>
      <c r="BKS33" s="1"/>
      <c r="BKT33" s="1"/>
      <c r="BKU33" s="1"/>
      <c r="BKV33" s="1"/>
      <c r="BKW33" s="1"/>
      <c r="BKX33" s="1"/>
      <c r="BKY33" s="1"/>
      <c r="BKZ33" s="1"/>
      <c r="BLA33" s="1"/>
      <c r="BLB33" s="1"/>
      <c r="BLC33" s="1"/>
      <c r="BLD33" s="1"/>
      <c r="BLE33" s="1"/>
      <c r="BLF33" s="1"/>
      <c r="BLG33" s="1"/>
      <c r="BLH33" s="1"/>
      <c r="BLI33" s="1"/>
      <c r="BLJ33" s="1"/>
      <c r="BLK33" s="1"/>
      <c r="BLL33" s="1"/>
      <c r="BLM33" s="1"/>
      <c r="BLN33" s="1"/>
      <c r="BLO33" s="1"/>
      <c r="BLP33" s="1"/>
      <c r="BLQ33" s="1"/>
      <c r="BLR33" s="1"/>
      <c r="BLS33" s="1"/>
      <c r="BLT33" s="1"/>
      <c r="BLU33" s="1"/>
      <c r="BLV33" s="1"/>
      <c r="BLW33" s="1"/>
      <c r="BLX33" s="1"/>
      <c r="BLY33" s="1"/>
      <c r="BLZ33" s="1"/>
      <c r="BMA33" s="1"/>
      <c r="BMB33" s="1"/>
      <c r="BMC33" s="1"/>
      <c r="BMD33" s="1"/>
      <c r="BME33" s="1"/>
      <c r="BMF33" s="1"/>
      <c r="BMG33" s="1"/>
      <c r="BMH33" s="1"/>
      <c r="BMI33" s="1"/>
      <c r="BMJ33" s="1"/>
      <c r="BMK33" s="1"/>
      <c r="BML33" s="1"/>
      <c r="BMM33" s="1"/>
      <c r="BMN33" s="1"/>
      <c r="BMO33" s="1"/>
      <c r="BMP33" s="1"/>
      <c r="BMQ33" s="1"/>
      <c r="BMR33" s="1"/>
      <c r="BMS33" s="1"/>
      <c r="BMT33" s="1"/>
      <c r="BMU33" s="1"/>
      <c r="BMV33" s="1"/>
      <c r="BMW33" s="1"/>
      <c r="BMX33" s="1"/>
      <c r="BMY33" s="1"/>
      <c r="BMZ33" s="1"/>
      <c r="BNA33" s="1"/>
      <c r="BNB33" s="1"/>
      <c r="BNC33" s="1"/>
      <c r="BND33" s="1"/>
      <c r="BNE33" s="1"/>
      <c r="BNF33" s="1"/>
      <c r="BNG33" s="1"/>
      <c r="BNH33" s="1"/>
      <c r="BNI33" s="1"/>
      <c r="BNJ33" s="1"/>
      <c r="BNK33" s="1"/>
      <c r="BNL33" s="1"/>
      <c r="BNM33" s="1"/>
      <c r="BNN33" s="1"/>
      <c r="BNO33" s="1"/>
      <c r="BNP33" s="1"/>
      <c r="BNQ33" s="1"/>
      <c r="BNR33" s="1"/>
      <c r="BNS33" s="1"/>
      <c r="BNT33" s="1"/>
      <c r="BNU33" s="1"/>
      <c r="BNV33" s="1"/>
      <c r="BNW33" s="1"/>
      <c r="BNX33" s="1"/>
      <c r="BNY33" s="1"/>
      <c r="BNZ33" s="1"/>
      <c r="BOA33" s="1"/>
      <c r="BOB33" s="1"/>
      <c r="BOC33" s="1"/>
      <c r="BOD33" s="1"/>
      <c r="BOE33" s="1"/>
      <c r="BOF33" s="1"/>
      <c r="BOG33" s="1"/>
      <c r="BOH33" s="1"/>
      <c r="BOI33" s="1"/>
      <c r="BOJ33" s="1"/>
      <c r="BOK33" s="1"/>
      <c r="BOL33" s="1"/>
      <c r="BOM33" s="1"/>
      <c r="BON33" s="1"/>
      <c r="BOO33" s="1"/>
      <c r="BOP33" s="1"/>
      <c r="BOQ33" s="1"/>
      <c r="BOR33" s="1"/>
      <c r="BOS33" s="1"/>
      <c r="BOT33" s="1"/>
      <c r="BOU33" s="1"/>
      <c r="BOV33" s="1"/>
      <c r="BOW33" s="1"/>
      <c r="BOX33" s="1"/>
      <c r="BOY33" s="1"/>
      <c r="BOZ33" s="1"/>
      <c r="BPA33" s="1"/>
      <c r="BPB33" s="1"/>
      <c r="BPC33" s="1"/>
      <c r="BPD33" s="1"/>
      <c r="BPE33" s="1"/>
      <c r="BPF33" s="1"/>
      <c r="BPG33" s="1"/>
      <c r="BPH33" s="1"/>
      <c r="BPI33" s="1"/>
      <c r="BPJ33" s="1"/>
      <c r="BPK33" s="1"/>
      <c r="BPL33" s="1"/>
      <c r="BPM33" s="1"/>
      <c r="BPN33" s="1"/>
      <c r="BPO33" s="1"/>
      <c r="BPP33" s="1"/>
      <c r="BPQ33" s="1"/>
      <c r="BPR33" s="1"/>
      <c r="BPS33" s="1"/>
      <c r="BPT33" s="1"/>
      <c r="BPU33" s="1"/>
      <c r="BPV33" s="1"/>
      <c r="BPW33" s="1"/>
      <c r="BPX33" s="1"/>
      <c r="BPY33" s="1"/>
      <c r="BPZ33" s="1"/>
      <c r="BQA33" s="1"/>
      <c r="BQB33" s="1"/>
      <c r="BQC33" s="1"/>
      <c r="BQD33" s="1"/>
      <c r="BQE33" s="1"/>
      <c r="BQF33" s="1"/>
      <c r="BQG33" s="1"/>
      <c r="BQH33" s="1"/>
      <c r="BQI33" s="1"/>
      <c r="BQJ33" s="1"/>
      <c r="BQK33" s="1"/>
      <c r="BQL33" s="1"/>
      <c r="BQM33" s="1"/>
      <c r="BQN33" s="1"/>
      <c r="BQO33" s="1"/>
      <c r="BQP33" s="1"/>
      <c r="BQQ33" s="1"/>
      <c r="BQR33" s="1"/>
      <c r="BQS33" s="1"/>
      <c r="BQT33" s="1"/>
      <c r="BQU33" s="1"/>
      <c r="BQV33" s="1"/>
      <c r="BQW33" s="1"/>
      <c r="BQX33" s="1"/>
      <c r="BQY33" s="1"/>
      <c r="BQZ33" s="1"/>
      <c r="BRA33" s="1"/>
      <c r="BRB33" s="1"/>
      <c r="BRC33" s="1"/>
      <c r="BRD33" s="1"/>
      <c r="BRE33" s="1"/>
      <c r="BRF33" s="1"/>
      <c r="BRG33" s="1"/>
      <c r="BRH33" s="1"/>
      <c r="BRI33" s="1"/>
      <c r="BRJ33" s="1"/>
      <c r="BRK33" s="1"/>
      <c r="BRL33" s="1"/>
      <c r="BRM33" s="1"/>
      <c r="BRN33" s="1"/>
      <c r="BRO33" s="1"/>
      <c r="BRP33" s="1"/>
      <c r="BRQ33" s="1"/>
      <c r="BRR33" s="1"/>
      <c r="BRS33" s="1"/>
      <c r="BRT33" s="1"/>
      <c r="BRU33" s="1"/>
      <c r="BRV33" s="1"/>
      <c r="BRW33" s="1"/>
      <c r="BRX33" s="1"/>
      <c r="BRY33" s="1"/>
      <c r="BRZ33" s="1"/>
      <c r="BSA33" s="1"/>
      <c r="BSB33" s="1"/>
      <c r="BSC33" s="1"/>
      <c r="BSD33" s="1"/>
      <c r="BSE33" s="1"/>
      <c r="BSF33" s="1"/>
      <c r="BSG33" s="1"/>
      <c r="BSH33" s="1"/>
      <c r="BSI33" s="1"/>
      <c r="BSJ33" s="1"/>
      <c r="BSK33" s="1"/>
      <c r="BSL33" s="1"/>
      <c r="BSM33" s="1"/>
      <c r="BSN33" s="1"/>
      <c r="BSO33" s="1"/>
      <c r="BSP33" s="1"/>
      <c r="BSQ33" s="1"/>
      <c r="BSR33" s="1"/>
      <c r="BSS33" s="1"/>
      <c r="BST33" s="1"/>
      <c r="BSU33" s="1"/>
      <c r="BSV33" s="1"/>
      <c r="BSW33" s="1"/>
      <c r="BSX33" s="1"/>
      <c r="BSY33" s="1"/>
      <c r="BSZ33" s="1"/>
      <c r="BTA33" s="1"/>
      <c r="BTB33" s="1"/>
      <c r="BTC33" s="1"/>
      <c r="BTD33" s="1"/>
      <c r="BTE33" s="1"/>
      <c r="BTF33" s="1"/>
      <c r="BTG33" s="1"/>
      <c r="BTH33" s="1"/>
      <c r="BTI33" s="1"/>
      <c r="BTJ33" s="1"/>
      <c r="BTK33" s="1"/>
      <c r="BTL33" s="1"/>
      <c r="BTM33" s="1"/>
      <c r="BTN33" s="1"/>
      <c r="BTO33" s="1"/>
      <c r="BTP33" s="1"/>
      <c r="BTQ33" s="1"/>
      <c r="BTR33" s="1"/>
      <c r="BTS33" s="1"/>
      <c r="BTT33" s="1"/>
      <c r="BTU33" s="1"/>
      <c r="BTV33" s="1"/>
      <c r="BTW33" s="1"/>
      <c r="BTX33" s="1"/>
      <c r="BTY33" s="1"/>
      <c r="BTZ33" s="1"/>
      <c r="BUA33" s="1"/>
      <c r="BUB33" s="1"/>
      <c r="BUC33" s="1"/>
      <c r="BUD33" s="1"/>
      <c r="BUE33" s="1"/>
      <c r="BUF33" s="1"/>
      <c r="BUG33" s="1"/>
      <c r="BUH33" s="1"/>
      <c r="BUI33" s="1"/>
      <c r="BUJ33" s="1"/>
      <c r="BUK33" s="1"/>
      <c r="BUL33" s="1"/>
      <c r="BUM33" s="1"/>
      <c r="BUN33" s="1"/>
      <c r="BUO33" s="1"/>
      <c r="BUP33" s="1"/>
      <c r="BUQ33" s="1"/>
      <c r="BUR33" s="1"/>
      <c r="BUS33" s="1"/>
      <c r="BUT33" s="1"/>
      <c r="BUU33" s="1"/>
      <c r="BUV33" s="1"/>
      <c r="BUW33" s="1"/>
      <c r="BUX33" s="1"/>
      <c r="BUY33" s="1"/>
      <c r="BUZ33" s="1"/>
      <c r="BVA33" s="1"/>
      <c r="BVB33" s="1"/>
      <c r="BVC33" s="1"/>
      <c r="BVD33" s="1"/>
      <c r="BVE33" s="1"/>
      <c r="BVF33" s="1"/>
      <c r="BVG33" s="1"/>
      <c r="BVH33" s="1"/>
      <c r="BVI33" s="1"/>
      <c r="BVJ33" s="1"/>
      <c r="BVK33" s="1"/>
      <c r="BVL33" s="1"/>
      <c r="BVM33" s="1"/>
      <c r="BVN33" s="1"/>
      <c r="BVO33" s="1"/>
      <c r="BVP33" s="1"/>
      <c r="BVQ33" s="1"/>
      <c r="BVR33" s="1"/>
      <c r="BVS33" s="1"/>
      <c r="BVT33" s="1"/>
      <c r="BVU33" s="1"/>
      <c r="BVV33" s="1"/>
      <c r="BVW33" s="1"/>
      <c r="BVX33" s="1"/>
      <c r="BVY33" s="1"/>
      <c r="BVZ33" s="1"/>
      <c r="BWA33" s="1"/>
      <c r="BWB33" s="1"/>
      <c r="BWC33" s="1"/>
      <c r="BWD33" s="1"/>
      <c r="BWE33" s="1"/>
      <c r="BWF33" s="1"/>
      <c r="BWG33" s="1"/>
      <c r="BWH33" s="1"/>
      <c r="BWI33" s="1"/>
      <c r="BWJ33" s="1"/>
      <c r="BWK33" s="1"/>
      <c r="BWL33" s="1"/>
      <c r="BWM33" s="1"/>
      <c r="BWN33" s="1"/>
      <c r="BWO33" s="1"/>
      <c r="BWP33" s="1"/>
      <c r="BWQ33" s="1"/>
      <c r="BWR33" s="1"/>
      <c r="BWS33" s="1"/>
      <c r="BWT33" s="1"/>
      <c r="BWU33" s="1"/>
      <c r="BWV33" s="1"/>
      <c r="BWW33" s="1"/>
      <c r="BWX33" s="1"/>
      <c r="BWY33" s="1"/>
      <c r="BWZ33" s="1"/>
      <c r="BXA33" s="1"/>
      <c r="BXB33" s="1"/>
      <c r="BXC33" s="1"/>
      <c r="BXD33" s="1"/>
      <c r="BXE33" s="1"/>
      <c r="BXF33" s="1"/>
      <c r="BXG33" s="1"/>
      <c r="BXH33" s="1"/>
      <c r="BXI33" s="1"/>
      <c r="BXJ33" s="1"/>
      <c r="BXK33" s="1"/>
      <c r="BXL33" s="1"/>
      <c r="BXM33" s="1"/>
      <c r="BXN33" s="1"/>
      <c r="BXO33" s="1"/>
      <c r="BXP33" s="1"/>
      <c r="BXQ33" s="1"/>
      <c r="BXR33" s="1"/>
      <c r="BXS33" s="1"/>
      <c r="BXT33" s="1"/>
      <c r="BXU33" s="1"/>
      <c r="BXV33" s="1"/>
      <c r="BXW33" s="1"/>
      <c r="BXX33" s="1"/>
      <c r="BXY33" s="1"/>
      <c r="BXZ33" s="1"/>
      <c r="BYA33" s="1"/>
      <c r="BYB33" s="1"/>
      <c r="BYC33" s="1"/>
      <c r="BYD33" s="1"/>
      <c r="BYE33" s="1"/>
      <c r="BYF33" s="1"/>
      <c r="BYG33" s="1"/>
      <c r="BYH33" s="1"/>
      <c r="BYI33" s="1"/>
      <c r="BYJ33" s="1"/>
      <c r="BYK33" s="1"/>
      <c r="BYL33" s="1"/>
      <c r="BYM33" s="1"/>
      <c r="BYN33" s="1"/>
      <c r="BYO33" s="1"/>
      <c r="BYP33" s="1"/>
      <c r="BYQ33" s="1"/>
      <c r="BYR33" s="1"/>
      <c r="BYS33" s="1"/>
      <c r="BYT33" s="1"/>
      <c r="BYU33" s="1"/>
      <c r="BYV33" s="1"/>
      <c r="BYW33" s="1"/>
      <c r="BYX33" s="1"/>
      <c r="BYY33" s="1"/>
      <c r="BYZ33" s="1"/>
      <c r="BZA33" s="1"/>
      <c r="BZB33" s="1"/>
      <c r="BZC33" s="1"/>
      <c r="BZD33" s="1"/>
      <c r="BZE33" s="1"/>
      <c r="BZF33" s="1"/>
      <c r="BZG33" s="1"/>
      <c r="BZH33" s="1"/>
      <c r="BZI33" s="1"/>
      <c r="BZJ33" s="1"/>
      <c r="BZK33" s="1"/>
      <c r="BZL33" s="1"/>
      <c r="BZM33" s="1"/>
      <c r="BZN33" s="1"/>
      <c r="BZO33" s="1"/>
      <c r="BZP33" s="1"/>
      <c r="BZQ33" s="1"/>
      <c r="BZR33" s="1"/>
      <c r="BZS33" s="1"/>
      <c r="BZT33" s="1"/>
      <c r="BZU33" s="1"/>
      <c r="BZV33" s="1"/>
      <c r="BZW33" s="1"/>
      <c r="BZX33" s="1"/>
      <c r="BZY33" s="1"/>
      <c r="BZZ33" s="1"/>
      <c r="CAA33" s="1"/>
      <c r="CAB33" s="1"/>
      <c r="CAC33" s="1"/>
      <c r="CAD33" s="1"/>
      <c r="CAE33" s="1"/>
      <c r="CAF33" s="1"/>
      <c r="CAG33" s="1"/>
      <c r="CAH33" s="1"/>
      <c r="CAI33" s="1"/>
      <c r="CAJ33" s="1"/>
      <c r="CAK33" s="1"/>
      <c r="CAL33" s="1"/>
      <c r="CAM33" s="1"/>
      <c r="CAN33" s="1"/>
      <c r="CAO33" s="1"/>
      <c r="CAP33" s="1"/>
      <c r="CAQ33" s="1"/>
      <c r="CAR33" s="1"/>
      <c r="CAS33" s="1"/>
      <c r="CAT33" s="1"/>
      <c r="CAU33" s="1"/>
      <c r="CAV33" s="1"/>
      <c r="CAW33" s="1"/>
      <c r="CAX33" s="1"/>
      <c r="CAY33" s="1"/>
      <c r="CAZ33" s="1"/>
      <c r="CBA33" s="1"/>
      <c r="CBB33" s="1"/>
      <c r="CBC33" s="1"/>
      <c r="CBD33" s="1"/>
      <c r="CBE33" s="1"/>
      <c r="CBF33" s="1"/>
      <c r="CBG33" s="1"/>
      <c r="CBH33" s="1"/>
      <c r="CBI33" s="1"/>
      <c r="CBJ33" s="1"/>
      <c r="CBK33" s="1"/>
      <c r="CBL33" s="1"/>
      <c r="CBM33" s="1"/>
      <c r="CBN33" s="1"/>
      <c r="CBO33" s="1"/>
      <c r="CBP33" s="1"/>
      <c r="CBQ33" s="1"/>
      <c r="CBR33" s="1"/>
      <c r="CBS33" s="1"/>
      <c r="CBT33" s="1"/>
      <c r="CBU33" s="1"/>
      <c r="CBV33" s="1"/>
      <c r="CBW33" s="1"/>
      <c r="CBX33" s="1"/>
      <c r="CBY33" s="1"/>
      <c r="CBZ33" s="1"/>
      <c r="CCA33" s="1"/>
      <c r="CCB33" s="1"/>
      <c r="CCC33" s="1"/>
      <c r="CCD33" s="1"/>
      <c r="CCE33" s="1"/>
      <c r="CCF33" s="1"/>
      <c r="CCG33" s="1"/>
      <c r="CCH33" s="1"/>
      <c r="CCI33" s="1"/>
      <c r="CCJ33" s="1"/>
      <c r="CCK33" s="1"/>
      <c r="CCL33" s="1"/>
      <c r="CCM33" s="1"/>
      <c r="CCN33" s="1"/>
      <c r="CCO33" s="1"/>
      <c r="CCP33" s="1"/>
      <c r="CCQ33" s="1"/>
      <c r="CCR33" s="1"/>
      <c r="CCS33" s="1"/>
      <c r="CCT33" s="1"/>
      <c r="CCU33" s="1"/>
      <c r="CCV33" s="1"/>
      <c r="CCW33" s="1"/>
      <c r="CCX33" s="1"/>
      <c r="CCY33" s="1"/>
      <c r="CCZ33" s="1"/>
      <c r="CDA33" s="1"/>
      <c r="CDB33" s="1"/>
      <c r="CDC33" s="1"/>
      <c r="CDD33" s="1"/>
      <c r="CDE33" s="1"/>
      <c r="CDF33" s="1"/>
      <c r="CDG33" s="1"/>
      <c r="CDH33" s="1"/>
      <c r="CDI33" s="1"/>
      <c r="CDJ33" s="1"/>
      <c r="CDK33" s="1"/>
      <c r="CDL33" s="1"/>
      <c r="CDM33" s="1"/>
      <c r="CDN33" s="1"/>
      <c r="CDO33" s="1"/>
      <c r="CDP33" s="1"/>
      <c r="CDQ33" s="1"/>
      <c r="CDR33" s="1"/>
      <c r="CDS33" s="1"/>
      <c r="CDT33" s="1"/>
      <c r="CDU33" s="1"/>
      <c r="CDV33" s="1"/>
      <c r="CDW33" s="1"/>
      <c r="CDX33" s="1"/>
      <c r="CDY33" s="1"/>
      <c r="CDZ33" s="1"/>
      <c r="CEA33" s="1"/>
      <c r="CEB33" s="1"/>
      <c r="CEC33" s="1"/>
      <c r="CED33" s="1"/>
      <c r="CEE33" s="1"/>
      <c r="CEF33" s="1"/>
      <c r="CEG33" s="1"/>
      <c r="CEH33" s="1"/>
      <c r="CEI33" s="1"/>
      <c r="CEJ33" s="1"/>
      <c r="CEK33" s="1"/>
      <c r="CEL33" s="1"/>
      <c r="CEM33" s="1"/>
      <c r="CEN33" s="1"/>
      <c r="CEO33" s="1"/>
      <c r="CEP33" s="1"/>
      <c r="CEQ33" s="1"/>
      <c r="CER33" s="1"/>
      <c r="CES33" s="1"/>
      <c r="CET33" s="1"/>
      <c r="CEU33" s="1"/>
      <c r="CEV33" s="1"/>
      <c r="CEW33" s="1"/>
      <c r="CEX33" s="1"/>
      <c r="CEY33" s="1"/>
      <c r="CEZ33" s="1"/>
      <c r="CFA33" s="1"/>
      <c r="CFB33" s="1"/>
      <c r="CFC33" s="1"/>
      <c r="CFD33" s="1"/>
      <c r="CFE33" s="1"/>
      <c r="CFF33" s="1"/>
      <c r="CFG33" s="1"/>
      <c r="CFH33" s="1"/>
      <c r="CFI33" s="1"/>
      <c r="CFJ33" s="1"/>
      <c r="CFK33" s="1"/>
      <c r="CFL33" s="1"/>
      <c r="CFM33" s="1"/>
      <c r="CFN33" s="1"/>
      <c r="CFO33" s="1"/>
      <c r="CFP33" s="1"/>
      <c r="CFQ33" s="1"/>
      <c r="CFR33" s="1"/>
      <c r="CFS33" s="1"/>
      <c r="CFT33" s="1"/>
      <c r="CFU33" s="1"/>
      <c r="CFV33" s="1"/>
      <c r="CFW33" s="1"/>
      <c r="CFX33" s="1"/>
      <c r="CFY33" s="1"/>
      <c r="CFZ33" s="1"/>
      <c r="CGA33" s="1"/>
      <c r="CGB33" s="1"/>
      <c r="CGC33" s="1"/>
      <c r="CGD33" s="1"/>
      <c r="CGE33" s="1"/>
      <c r="CGF33" s="1"/>
      <c r="CGG33" s="1"/>
      <c r="CGH33" s="1"/>
      <c r="CGI33" s="1"/>
      <c r="CGJ33" s="1"/>
      <c r="CGK33" s="1"/>
      <c r="CGL33" s="1"/>
      <c r="CGM33" s="1"/>
      <c r="CGN33" s="1"/>
      <c r="CGO33" s="1"/>
      <c r="CGP33" s="1"/>
      <c r="CGQ33" s="1"/>
      <c r="CGR33" s="1"/>
      <c r="CGS33" s="1"/>
      <c r="CGT33" s="1"/>
      <c r="CGU33" s="1"/>
      <c r="CGV33" s="1"/>
      <c r="CGW33" s="1"/>
      <c r="CGX33" s="1"/>
      <c r="CGY33" s="1"/>
      <c r="CGZ33" s="1"/>
      <c r="CHA33" s="1"/>
      <c r="CHB33" s="1"/>
      <c r="CHC33" s="1"/>
      <c r="CHD33" s="1"/>
      <c r="CHE33" s="1"/>
      <c r="CHF33" s="1"/>
      <c r="CHG33" s="1"/>
      <c r="CHH33" s="1"/>
      <c r="CHI33" s="1"/>
      <c r="CHJ33" s="1"/>
      <c r="CHK33" s="1"/>
      <c r="CHL33" s="1"/>
      <c r="CHM33" s="1"/>
      <c r="CHN33" s="1"/>
      <c r="CHO33" s="1"/>
      <c r="CHP33" s="1"/>
      <c r="CHQ33" s="1"/>
      <c r="CHR33" s="1"/>
      <c r="CHS33" s="1"/>
      <c r="CHT33" s="1"/>
      <c r="CHU33" s="1"/>
      <c r="CHV33" s="1"/>
      <c r="CHW33" s="1"/>
      <c r="CHX33" s="1"/>
      <c r="CHY33" s="1"/>
      <c r="CHZ33" s="1"/>
      <c r="CIA33" s="1"/>
      <c r="CIB33" s="1"/>
      <c r="CIC33" s="1"/>
      <c r="CID33" s="1"/>
      <c r="CIE33" s="1"/>
      <c r="CIF33" s="1"/>
      <c r="CIG33" s="1"/>
      <c r="CIH33" s="1"/>
      <c r="CII33" s="1"/>
      <c r="CIJ33" s="1"/>
      <c r="CIK33" s="1"/>
      <c r="CIL33" s="1"/>
      <c r="CIM33" s="1"/>
      <c r="CIN33" s="1"/>
      <c r="CIO33" s="1"/>
      <c r="CIP33" s="1"/>
      <c r="CIQ33" s="1"/>
      <c r="CIR33" s="1"/>
      <c r="CIS33" s="1"/>
      <c r="CIT33" s="1"/>
      <c r="CIU33" s="1"/>
      <c r="CIV33" s="1"/>
      <c r="CIW33" s="1"/>
      <c r="CIX33" s="1"/>
      <c r="CIY33" s="1"/>
      <c r="CIZ33" s="1"/>
      <c r="CJA33" s="1"/>
      <c r="CJB33" s="1"/>
      <c r="CJC33" s="1"/>
      <c r="CJD33" s="1"/>
      <c r="CJE33" s="1"/>
      <c r="CJF33" s="1"/>
      <c r="CJG33" s="1"/>
      <c r="CJH33" s="1"/>
      <c r="CJI33" s="1"/>
      <c r="CJJ33" s="1"/>
      <c r="CJK33" s="1"/>
      <c r="CJL33" s="1"/>
      <c r="CJM33" s="1"/>
      <c r="CJN33" s="1"/>
      <c r="CJO33" s="1"/>
      <c r="CJP33" s="1"/>
      <c r="CJQ33" s="1"/>
      <c r="CJR33" s="1"/>
      <c r="CJS33" s="1"/>
      <c r="CJT33" s="1"/>
      <c r="CJU33" s="1"/>
      <c r="CJV33" s="1"/>
      <c r="CJW33" s="1"/>
      <c r="CJX33" s="1"/>
      <c r="CJY33" s="1"/>
      <c r="CJZ33" s="1"/>
      <c r="CKA33" s="1"/>
      <c r="CKB33" s="1"/>
      <c r="CKC33" s="1"/>
      <c r="CKD33" s="1"/>
      <c r="CKE33" s="1"/>
      <c r="CKF33" s="1"/>
      <c r="CKG33" s="1"/>
      <c r="CKH33" s="1"/>
      <c r="CKI33" s="1"/>
      <c r="CKJ33" s="1"/>
      <c r="CKK33" s="1"/>
    </row>
    <row r="34" spans="1:2325" s="268" customFormat="1" ht="74.25" customHeight="1" thickBot="1">
      <c r="A34" s="888"/>
      <c r="B34" s="838"/>
      <c r="C34" s="843"/>
      <c r="D34" s="58" t="s">
        <v>289</v>
      </c>
      <c r="E34" s="58">
        <v>2</v>
      </c>
      <c r="F34" s="388"/>
      <c r="G34" s="388" t="s">
        <v>314</v>
      </c>
      <c r="H34" s="389" t="s">
        <v>313</v>
      </c>
      <c r="I34" s="388"/>
      <c r="J34" s="101">
        <v>7</v>
      </c>
      <c r="K34" s="388"/>
      <c r="L34" s="388"/>
      <c r="M34" s="388"/>
      <c r="N34" s="145">
        <v>1260000</v>
      </c>
      <c r="O34" s="145">
        <v>991200</v>
      </c>
      <c r="P34" s="145">
        <v>806200</v>
      </c>
      <c r="Q34" s="164">
        <f t="shared" si="0"/>
        <v>3057400</v>
      </c>
      <c r="R34" s="154"/>
      <c r="S34" s="154"/>
      <c r="T34" s="154">
        <v>1600</v>
      </c>
      <c r="U34" s="154"/>
      <c r="V34" s="895"/>
      <c r="W34" s="388"/>
      <c r="X34" s="388"/>
      <c r="Y34" s="388"/>
      <c r="Z34" s="388"/>
      <c r="AA34" s="388"/>
      <c r="AB34" s="388"/>
      <c r="AC34" s="388"/>
      <c r="AD34" s="388"/>
      <c r="AE34" s="388"/>
      <c r="AF34" s="101"/>
      <c r="AG34" s="396"/>
      <c r="AH34" s="396"/>
      <c r="AI34" s="396"/>
      <c r="AJ34" s="396"/>
      <c r="AK34" s="395">
        <f t="shared" si="6"/>
        <v>0</v>
      </c>
      <c r="AL34" s="395">
        <f t="shared" si="3"/>
        <v>0</v>
      </c>
      <c r="AM34" s="395">
        <f t="shared" si="4"/>
        <v>0</v>
      </c>
      <c r="AN34" s="395">
        <f t="shared" si="5"/>
        <v>0</v>
      </c>
      <c r="AO34" s="394">
        <f t="shared" si="1"/>
        <v>0</v>
      </c>
      <c r="AP34" s="393">
        <f t="shared" si="2"/>
        <v>-3057400</v>
      </c>
      <c r="AQ34" s="108" t="s">
        <v>312</v>
      </c>
      <c r="AR34" s="11"/>
      <c r="AS34" s="11"/>
      <c r="AT34" s="11"/>
      <c r="AU34" s="11"/>
      <c r="AV34" s="1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  <c r="XF34" s="1"/>
      <c r="XG34" s="1"/>
      <c r="XH34" s="1"/>
      <c r="XI34" s="1"/>
      <c r="XJ34" s="1"/>
      <c r="XK34" s="1"/>
      <c r="XL34" s="1"/>
      <c r="XM34" s="1"/>
      <c r="XN34" s="1"/>
      <c r="XO34" s="1"/>
      <c r="XP34" s="1"/>
      <c r="XQ34" s="1"/>
      <c r="XR34" s="1"/>
      <c r="XS34" s="1"/>
      <c r="XT34" s="1"/>
      <c r="XU34" s="1"/>
      <c r="XV34" s="1"/>
      <c r="XW34" s="1"/>
      <c r="XX34" s="1"/>
      <c r="XY34" s="1"/>
      <c r="XZ34" s="1"/>
      <c r="YA34" s="1"/>
      <c r="YB34" s="1"/>
      <c r="YC34" s="1"/>
      <c r="YD34" s="1"/>
      <c r="YE34" s="1"/>
      <c r="YF34" s="1"/>
      <c r="YG34" s="1"/>
      <c r="YH34" s="1"/>
      <c r="YI34" s="1"/>
      <c r="YJ34" s="1"/>
      <c r="YK34" s="1"/>
      <c r="YL34" s="1"/>
      <c r="YM34" s="1"/>
      <c r="YN34" s="1"/>
      <c r="YO34" s="1"/>
      <c r="YP34" s="1"/>
      <c r="YQ34" s="1"/>
      <c r="YR34" s="1"/>
      <c r="YS34" s="1"/>
      <c r="YT34" s="1"/>
      <c r="YU34" s="1"/>
      <c r="YV34" s="1"/>
      <c r="YW34" s="1"/>
      <c r="YX34" s="1"/>
      <c r="YY34" s="1"/>
      <c r="YZ34" s="1"/>
      <c r="ZA34" s="1"/>
      <c r="ZB34" s="1"/>
      <c r="ZC34" s="1"/>
      <c r="ZD34" s="1"/>
      <c r="ZE34" s="1"/>
      <c r="ZF34" s="1"/>
      <c r="ZG34" s="1"/>
      <c r="ZH34" s="1"/>
      <c r="ZI34" s="1"/>
      <c r="ZJ34" s="1"/>
      <c r="ZK34" s="1"/>
      <c r="ZL34" s="1"/>
      <c r="ZM34" s="1"/>
      <c r="ZN34" s="1"/>
      <c r="ZO34" s="1"/>
      <c r="ZP34" s="1"/>
      <c r="ZQ34" s="1"/>
      <c r="ZR34" s="1"/>
      <c r="ZS34" s="1"/>
      <c r="ZT34" s="1"/>
      <c r="ZU34" s="1"/>
      <c r="ZV34" s="1"/>
      <c r="ZW34" s="1"/>
      <c r="ZX34" s="1"/>
      <c r="ZY34" s="1"/>
      <c r="ZZ34" s="1"/>
      <c r="AAA34" s="1"/>
      <c r="AAB34" s="1"/>
      <c r="AAC34" s="1"/>
      <c r="AAD34" s="1"/>
      <c r="AAE34" s="1"/>
      <c r="AAF34" s="1"/>
      <c r="AAG34" s="1"/>
      <c r="AAH34" s="1"/>
      <c r="AAI34" s="1"/>
      <c r="AAJ34" s="1"/>
      <c r="AAK34" s="1"/>
      <c r="AAL34" s="1"/>
      <c r="AAM34" s="1"/>
      <c r="AAN34" s="1"/>
      <c r="AAO34" s="1"/>
      <c r="AAP34" s="1"/>
      <c r="AAQ34" s="1"/>
      <c r="AAR34" s="1"/>
      <c r="AAS34" s="1"/>
      <c r="AAT34" s="1"/>
      <c r="AAU34" s="1"/>
      <c r="AAV34" s="1"/>
      <c r="AAW34" s="1"/>
      <c r="AAX34" s="1"/>
      <c r="AAY34" s="1"/>
      <c r="AAZ34" s="1"/>
      <c r="ABA34" s="1"/>
      <c r="ABB34" s="1"/>
      <c r="ABC34" s="1"/>
      <c r="ABD34" s="1"/>
      <c r="ABE34" s="1"/>
      <c r="ABF34" s="1"/>
      <c r="ABG34" s="1"/>
      <c r="ABH34" s="1"/>
      <c r="ABI34" s="1"/>
      <c r="ABJ34" s="1"/>
      <c r="ABK34" s="1"/>
      <c r="ABL34" s="1"/>
      <c r="ABM34" s="1"/>
      <c r="ABN34" s="1"/>
      <c r="ABO34" s="1"/>
      <c r="ABP34" s="1"/>
      <c r="ABQ34" s="1"/>
      <c r="ABR34" s="1"/>
      <c r="ABS34" s="1"/>
      <c r="ABT34" s="1"/>
      <c r="ABU34" s="1"/>
      <c r="ABV34" s="1"/>
      <c r="ABW34" s="1"/>
      <c r="ABX34" s="1"/>
      <c r="ABY34" s="1"/>
      <c r="ABZ34" s="1"/>
      <c r="ACA34" s="1"/>
      <c r="ACB34" s="1"/>
      <c r="ACC34" s="1"/>
      <c r="ACD34" s="1"/>
      <c r="ACE34" s="1"/>
      <c r="ACF34" s="1"/>
      <c r="ACG34" s="1"/>
      <c r="ACH34" s="1"/>
      <c r="ACI34" s="1"/>
      <c r="ACJ34" s="1"/>
      <c r="ACK34" s="1"/>
      <c r="ACL34" s="1"/>
      <c r="ACM34" s="1"/>
      <c r="ACN34" s="1"/>
      <c r="ACO34" s="1"/>
      <c r="ACP34" s="1"/>
      <c r="ACQ34" s="1"/>
      <c r="ACR34" s="1"/>
      <c r="ACS34" s="1"/>
      <c r="ACT34" s="1"/>
      <c r="ACU34" s="1"/>
      <c r="ACV34" s="1"/>
      <c r="ACW34" s="1"/>
      <c r="ACX34" s="1"/>
      <c r="ACY34" s="1"/>
      <c r="ACZ34" s="1"/>
      <c r="ADA34" s="1"/>
      <c r="ADB34" s="1"/>
      <c r="ADC34" s="1"/>
      <c r="ADD34" s="1"/>
      <c r="ADE34" s="1"/>
      <c r="ADF34" s="1"/>
      <c r="ADG34" s="1"/>
      <c r="ADH34" s="1"/>
      <c r="ADI34" s="1"/>
      <c r="ADJ34" s="1"/>
      <c r="ADK34" s="1"/>
      <c r="ADL34" s="1"/>
      <c r="ADM34" s="1"/>
      <c r="ADN34" s="1"/>
      <c r="ADO34" s="1"/>
      <c r="ADP34" s="1"/>
      <c r="ADQ34" s="1"/>
      <c r="ADR34" s="1"/>
      <c r="ADS34" s="1"/>
      <c r="ADT34" s="1"/>
      <c r="ADU34" s="1"/>
      <c r="ADV34" s="1"/>
      <c r="ADW34" s="1"/>
      <c r="ADX34" s="1"/>
      <c r="ADY34" s="1"/>
      <c r="ADZ34" s="1"/>
      <c r="AEA34" s="1"/>
      <c r="AEB34" s="1"/>
      <c r="AEC34" s="1"/>
      <c r="AED34" s="1"/>
      <c r="AEE34" s="1"/>
      <c r="AEF34" s="1"/>
      <c r="AEG34" s="1"/>
      <c r="AEH34" s="1"/>
      <c r="AEI34" s="1"/>
      <c r="AEJ34" s="1"/>
      <c r="AEK34" s="1"/>
      <c r="AEL34" s="1"/>
      <c r="AEM34" s="1"/>
      <c r="AEN34" s="1"/>
      <c r="AEO34" s="1"/>
      <c r="AEP34" s="1"/>
      <c r="AEQ34" s="1"/>
      <c r="AER34" s="1"/>
      <c r="AES34" s="1"/>
      <c r="AET34" s="1"/>
      <c r="AEU34" s="1"/>
      <c r="AEV34" s="1"/>
      <c r="AEW34" s="1"/>
      <c r="AEX34" s="1"/>
      <c r="AEY34" s="1"/>
      <c r="AEZ34" s="1"/>
      <c r="AFA34" s="1"/>
      <c r="AFB34" s="1"/>
      <c r="AFC34" s="1"/>
      <c r="AFD34" s="1"/>
      <c r="AFE34" s="1"/>
      <c r="AFF34" s="1"/>
      <c r="AFG34" s="1"/>
      <c r="AFH34" s="1"/>
      <c r="AFI34" s="1"/>
      <c r="AFJ34" s="1"/>
      <c r="AFK34" s="1"/>
      <c r="AFL34" s="1"/>
      <c r="AFM34" s="1"/>
      <c r="AFN34" s="1"/>
      <c r="AFO34" s="1"/>
      <c r="AFP34" s="1"/>
      <c r="AFQ34" s="1"/>
      <c r="AFR34" s="1"/>
      <c r="AFS34" s="1"/>
      <c r="AFT34" s="1"/>
      <c r="AFU34" s="1"/>
      <c r="AFV34" s="1"/>
      <c r="AFW34" s="1"/>
      <c r="AFX34" s="1"/>
      <c r="AFY34" s="1"/>
      <c r="AFZ34" s="1"/>
      <c r="AGA34" s="1"/>
      <c r="AGB34" s="1"/>
      <c r="AGC34" s="1"/>
      <c r="AGD34" s="1"/>
      <c r="AGE34" s="1"/>
      <c r="AGF34" s="1"/>
      <c r="AGG34" s="1"/>
      <c r="AGH34" s="1"/>
      <c r="AGI34" s="1"/>
      <c r="AGJ34" s="1"/>
      <c r="AGK34" s="1"/>
      <c r="AGL34" s="1"/>
      <c r="AGM34" s="1"/>
      <c r="AGN34" s="1"/>
      <c r="AGO34" s="1"/>
      <c r="AGP34" s="1"/>
      <c r="AGQ34" s="1"/>
      <c r="AGR34" s="1"/>
      <c r="AGS34" s="1"/>
      <c r="AGT34" s="1"/>
      <c r="AGU34" s="1"/>
      <c r="AGV34" s="1"/>
      <c r="AGW34" s="1"/>
      <c r="AGX34" s="1"/>
      <c r="AGY34" s="1"/>
      <c r="AGZ34" s="1"/>
      <c r="AHA34" s="1"/>
      <c r="AHB34" s="1"/>
      <c r="AHC34" s="1"/>
      <c r="AHD34" s="1"/>
      <c r="AHE34" s="1"/>
      <c r="AHF34" s="1"/>
      <c r="AHG34" s="1"/>
      <c r="AHH34" s="1"/>
      <c r="AHI34" s="1"/>
      <c r="AHJ34" s="1"/>
      <c r="AHK34" s="1"/>
      <c r="AHL34" s="1"/>
      <c r="AHM34" s="1"/>
      <c r="AHN34" s="1"/>
      <c r="AHO34" s="1"/>
      <c r="AHP34" s="1"/>
      <c r="AHQ34" s="1"/>
      <c r="AHR34" s="1"/>
      <c r="AHS34" s="1"/>
      <c r="AHT34" s="1"/>
      <c r="AHU34" s="1"/>
      <c r="AHV34" s="1"/>
      <c r="AHW34" s="1"/>
      <c r="AHX34" s="1"/>
      <c r="AHY34" s="1"/>
      <c r="AHZ34" s="1"/>
      <c r="AIA34" s="1"/>
      <c r="AIB34" s="1"/>
      <c r="AIC34" s="1"/>
      <c r="AID34" s="1"/>
      <c r="AIE34" s="1"/>
      <c r="AIF34" s="1"/>
      <c r="AIG34" s="1"/>
      <c r="AIH34" s="1"/>
      <c r="AII34" s="1"/>
      <c r="AIJ34" s="1"/>
      <c r="AIK34" s="1"/>
      <c r="AIL34" s="1"/>
      <c r="AIM34" s="1"/>
      <c r="AIN34" s="1"/>
      <c r="AIO34" s="1"/>
      <c r="AIP34" s="1"/>
      <c r="AIQ34" s="1"/>
      <c r="AIR34" s="1"/>
      <c r="AIS34" s="1"/>
      <c r="AIT34" s="1"/>
      <c r="AIU34" s="1"/>
      <c r="AIV34" s="1"/>
      <c r="AIW34" s="1"/>
      <c r="AIX34" s="1"/>
      <c r="AIY34" s="1"/>
      <c r="AIZ34" s="1"/>
      <c r="AJA34" s="1"/>
      <c r="AJB34" s="1"/>
      <c r="AJC34" s="1"/>
      <c r="AJD34" s="1"/>
      <c r="AJE34" s="1"/>
      <c r="AJF34" s="1"/>
      <c r="AJG34" s="1"/>
      <c r="AJH34" s="1"/>
      <c r="AJI34" s="1"/>
      <c r="AJJ34" s="1"/>
      <c r="AJK34" s="1"/>
      <c r="AJL34" s="1"/>
      <c r="AJM34" s="1"/>
      <c r="AJN34" s="1"/>
      <c r="AJO34" s="1"/>
      <c r="AJP34" s="1"/>
      <c r="AJQ34" s="1"/>
      <c r="AJR34" s="1"/>
      <c r="AJS34" s="1"/>
      <c r="AJT34" s="1"/>
      <c r="AJU34" s="1"/>
      <c r="AJV34" s="1"/>
      <c r="AJW34" s="1"/>
      <c r="AJX34" s="1"/>
      <c r="AJY34" s="1"/>
      <c r="AJZ34" s="1"/>
      <c r="AKA34" s="1"/>
      <c r="AKB34" s="1"/>
      <c r="AKC34" s="1"/>
      <c r="AKD34" s="1"/>
      <c r="AKE34" s="1"/>
      <c r="AKF34" s="1"/>
      <c r="AKG34" s="1"/>
      <c r="AKH34" s="1"/>
      <c r="AKI34" s="1"/>
      <c r="AKJ34" s="1"/>
      <c r="AKK34" s="1"/>
      <c r="AKL34" s="1"/>
      <c r="AKM34" s="1"/>
      <c r="AKN34" s="1"/>
      <c r="AKO34" s="1"/>
      <c r="AKP34" s="1"/>
      <c r="AKQ34" s="1"/>
      <c r="AKR34" s="1"/>
      <c r="AKS34" s="1"/>
      <c r="AKT34" s="1"/>
      <c r="AKU34" s="1"/>
      <c r="AKV34" s="1"/>
      <c r="AKW34" s="1"/>
      <c r="AKX34" s="1"/>
      <c r="AKY34" s="1"/>
      <c r="AKZ34" s="1"/>
      <c r="ALA34" s="1"/>
      <c r="ALB34" s="1"/>
      <c r="ALC34" s="1"/>
      <c r="ALD34" s="1"/>
      <c r="ALE34" s="1"/>
      <c r="ALF34" s="1"/>
      <c r="ALG34" s="1"/>
      <c r="ALH34" s="1"/>
      <c r="ALI34" s="1"/>
      <c r="ALJ34" s="1"/>
      <c r="ALK34" s="1"/>
      <c r="ALL34" s="1"/>
      <c r="ALM34" s="1"/>
      <c r="ALN34" s="1"/>
      <c r="ALO34" s="1"/>
      <c r="ALP34" s="1"/>
      <c r="ALQ34" s="1"/>
      <c r="ALR34" s="1"/>
      <c r="ALS34" s="1"/>
      <c r="ALT34" s="1"/>
      <c r="ALU34" s="1"/>
      <c r="ALV34" s="1"/>
      <c r="ALW34" s="1"/>
      <c r="ALX34" s="1"/>
      <c r="ALY34" s="1"/>
      <c r="ALZ34" s="1"/>
      <c r="AMA34" s="1"/>
      <c r="AMB34" s="1"/>
      <c r="AMC34" s="1"/>
      <c r="AMD34" s="1"/>
      <c r="AME34" s="1"/>
      <c r="AMF34" s="1"/>
      <c r="AMG34" s="1"/>
      <c r="AMH34" s="1"/>
      <c r="AMI34" s="1"/>
      <c r="AMJ34" s="1"/>
      <c r="AMK34" s="1"/>
      <c r="AML34" s="1"/>
      <c r="AMM34" s="1"/>
      <c r="AMN34" s="1"/>
      <c r="AMO34" s="1"/>
      <c r="AMP34" s="1"/>
      <c r="AMQ34" s="1"/>
      <c r="AMR34" s="1"/>
      <c r="AMS34" s="1"/>
      <c r="AMT34" s="1"/>
      <c r="AMU34" s="1"/>
      <c r="AMV34" s="1"/>
      <c r="AMW34" s="1"/>
      <c r="AMX34" s="1"/>
      <c r="AMY34" s="1"/>
      <c r="AMZ34" s="1"/>
      <c r="ANA34" s="1"/>
      <c r="ANB34" s="1"/>
      <c r="ANC34" s="1"/>
      <c r="AND34" s="1"/>
      <c r="ANE34" s="1"/>
      <c r="ANF34" s="1"/>
      <c r="ANG34" s="1"/>
      <c r="ANH34" s="1"/>
      <c r="ANI34" s="1"/>
      <c r="ANJ34" s="1"/>
      <c r="ANK34" s="1"/>
      <c r="ANL34" s="1"/>
      <c r="ANM34" s="1"/>
      <c r="ANN34" s="1"/>
      <c r="ANO34" s="1"/>
      <c r="ANP34" s="1"/>
      <c r="ANQ34" s="1"/>
      <c r="ANR34" s="1"/>
      <c r="ANS34" s="1"/>
      <c r="ANT34" s="1"/>
      <c r="ANU34" s="1"/>
      <c r="ANV34" s="1"/>
      <c r="ANW34" s="1"/>
      <c r="ANX34" s="1"/>
      <c r="ANY34" s="1"/>
      <c r="ANZ34" s="1"/>
      <c r="AOA34" s="1"/>
      <c r="AOB34" s="1"/>
      <c r="AOC34" s="1"/>
      <c r="AOD34" s="1"/>
      <c r="AOE34" s="1"/>
      <c r="AOF34" s="1"/>
      <c r="AOG34" s="1"/>
      <c r="AOH34" s="1"/>
      <c r="AOI34" s="1"/>
      <c r="AOJ34" s="1"/>
      <c r="AOK34" s="1"/>
      <c r="AOL34" s="1"/>
      <c r="AOM34" s="1"/>
      <c r="AON34" s="1"/>
      <c r="AOO34" s="1"/>
      <c r="AOP34" s="1"/>
      <c r="AOQ34" s="1"/>
      <c r="AOR34" s="1"/>
      <c r="AOS34" s="1"/>
      <c r="AOT34" s="1"/>
      <c r="AOU34" s="1"/>
      <c r="AOV34" s="1"/>
      <c r="AOW34" s="1"/>
      <c r="AOX34" s="1"/>
      <c r="AOY34" s="1"/>
      <c r="AOZ34" s="1"/>
      <c r="APA34" s="1"/>
      <c r="APB34" s="1"/>
      <c r="APC34" s="1"/>
      <c r="APD34" s="1"/>
      <c r="APE34" s="1"/>
      <c r="APF34" s="1"/>
      <c r="APG34" s="1"/>
      <c r="APH34" s="1"/>
      <c r="API34" s="1"/>
      <c r="APJ34" s="1"/>
      <c r="APK34" s="1"/>
      <c r="APL34" s="1"/>
      <c r="APM34" s="1"/>
      <c r="APN34" s="1"/>
      <c r="APO34" s="1"/>
      <c r="APP34" s="1"/>
      <c r="APQ34" s="1"/>
      <c r="APR34" s="1"/>
      <c r="APS34" s="1"/>
      <c r="APT34" s="1"/>
      <c r="APU34" s="1"/>
      <c r="APV34" s="1"/>
      <c r="APW34" s="1"/>
      <c r="APX34" s="1"/>
      <c r="APY34" s="1"/>
      <c r="APZ34" s="1"/>
      <c r="AQA34" s="1"/>
      <c r="AQB34" s="1"/>
      <c r="AQC34" s="1"/>
      <c r="AQD34" s="1"/>
      <c r="AQE34" s="1"/>
      <c r="AQF34" s="1"/>
      <c r="AQG34" s="1"/>
      <c r="AQH34" s="1"/>
      <c r="AQI34" s="1"/>
      <c r="AQJ34" s="1"/>
      <c r="AQK34" s="1"/>
      <c r="AQL34" s="1"/>
      <c r="AQM34" s="1"/>
      <c r="AQN34" s="1"/>
      <c r="AQO34" s="1"/>
      <c r="AQP34" s="1"/>
      <c r="AQQ34" s="1"/>
      <c r="AQR34" s="1"/>
      <c r="AQS34" s="1"/>
      <c r="AQT34" s="1"/>
      <c r="AQU34" s="1"/>
      <c r="AQV34" s="1"/>
      <c r="AQW34" s="1"/>
      <c r="AQX34" s="1"/>
      <c r="AQY34" s="1"/>
      <c r="AQZ34" s="1"/>
      <c r="ARA34" s="1"/>
      <c r="ARB34" s="1"/>
      <c r="ARC34" s="1"/>
      <c r="ARD34" s="1"/>
      <c r="ARE34" s="1"/>
      <c r="ARF34" s="1"/>
      <c r="ARG34" s="1"/>
      <c r="ARH34" s="1"/>
      <c r="ARI34" s="1"/>
      <c r="ARJ34" s="1"/>
      <c r="ARK34" s="1"/>
      <c r="ARL34" s="1"/>
      <c r="ARM34" s="1"/>
      <c r="ARN34" s="1"/>
      <c r="ARO34" s="1"/>
      <c r="ARP34" s="1"/>
      <c r="ARQ34" s="1"/>
      <c r="ARR34" s="1"/>
      <c r="ARS34" s="1"/>
      <c r="ART34" s="1"/>
      <c r="ARU34" s="1"/>
      <c r="ARV34" s="1"/>
      <c r="ARW34" s="1"/>
      <c r="ARX34" s="1"/>
      <c r="ARY34" s="1"/>
      <c r="ARZ34" s="1"/>
      <c r="ASA34" s="1"/>
      <c r="ASB34" s="1"/>
      <c r="ASC34" s="1"/>
      <c r="ASD34" s="1"/>
      <c r="ASE34" s="1"/>
      <c r="ASF34" s="1"/>
      <c r="ASG34" s="1"/>
      <c r="ASH34" s="1"/>
      <c r="ASI34" s="1"/>
      <c r="ASJ34" s="1"/>
      <c r="ASK34" s="1"/>
      <c r="ASL34" s="1"/>
      <c r="ASM34" s="1"/>
      <c r="ASN34" s="1"/>
      <c r="ASO34" s="1"/>
      <c r="ASP34" s="1"/>
      <c r="ASQ34" s="1"/>
      <c r="ASR34" s="1"/>
      <c r="ASS34" s="1"/>
      <c r="AST34" s="1"/>
      <c r="ASU34" s="1"/>
      <c r="ASV34" s="1"/>
      <c r="ASW34" s="1"/>
      <c r="ASX34" s="1"/>
      <c r="ASY34" s="1"/>
      <c r="ASZ34" s="1"/>
      <c r="ATA34" s="1"/>
      <c r="ATB34" s="1"/>
      <c r="ATC34" s="1"/>
      <c r="ATD34" s="1"/>
      <c r="ATE34" s="1"/>
      <c r="ATF34" s="1"/>
      <c r="ATG34" s="1"/>
      <c r="ATH34" s="1"/>
      <c r="ATI34" s="1"/>
      <c r="ATJ34" s="1"/>
      <c r="ATK34" s="1"/>
      <c r="ATL34" s="1"/>
      <c r="ATM34" s="1"/>
      <c r="ATN34" s="1"/>
      <c r="ATO34" s="1"/>
      <c r="ATP34" s="1"/>
      <c r="ATQ34" s="1"/>
      <c r="ATR34" s="1"/>
      <c r="ATS34" s="1"/>
      <c r="ATT34" s="1"/>
      <c r="ATU34" s="1"/>
      <c r="ATV34" s="1"/>
      <c r="ATW34" s="1"/>
      <c r="ATX34" s="1"/>
      <c r="ATY34" s="1"/>
      <c r="ATZ34" s="1"/>
      <c r="AUA34" s="1"/>
      <c r="AUB34" s="1"/>
      <c r="AUC34" s="1"/>
      <c r="AUD34" s="1"/>
      <c r="AUE34" s="1"/>
      <c r="AUF34" s="1"/>
      <c r="AUG34" s="1"/>
      <c r="AUH34" s="1"/>
      <c r="AUI34" s="1"/>
      <c r="AUJ34" s="1"/>
      <c r="AUK34" s="1"/>
      <c r="AUL34" s="1"/>
      <c r="AUM34" s="1"/>
      <c r="AUN34" s="1"/>
      <c r="AUO34" s="1"/>
      <c r="AUP34" s="1"/>
      <c r="AUQ34" s="1"/>
      <c r="AUR34" s="1"/>
      <c r="AUS34" s="1"/>
      <c r="AUT34" s="1"/>
      <c r="AUU34" s="1"/>
      <c r="AUV34" s="1"/>
      <c r="AUW34" s="1"/>
      <c r="AUX34" s="1"/>
      <c r="AUY34" s="1"/>
      <c r="AUZ34" s="1"/>
      <c r="AVA34" s="1"/>
      <c r="AVB34" s="1"/>
      <c r="AVC34" s="1"/>
      <c r="AVD34" s="1"/>
      <c r="AVE34" s="1"/>
      <c r="AVF34" s="1"/>
      <c r="AVG34" s="1"/>
      <c r="AVH34" s="1"/>
      <c r="AVI34" s="1"/>
      <c r="AVJ34" s="1"/>
      <c r="AVK34" s="1"/>
      <c r="AVL34" s="1"/>
      <c r="AVM34" s="1"/>
      <c r="AVN34" s="1"/>
      <c r="AVO34" s="1"/>
      <c r="AVP34" s="1"/>
      <c r="AVQ34" s="1"/>
      <c r="AVR34" s="1"/>
      <c r="AVS34" s="1"/>
      <c r="AVT34" s="1"/>
      <c r="AVU34" s="1"/>
      <c r="AVV34" s="1"/>
      <c r="AVW34" s="1"/>
      <c r="AVX34" s="1"/>
      <c r="AVY34" s="1"/>
      <c r="AVZ34" s="1"/>
      <c r="AWA34" s="1"/>
      <c r="AWB34" s="1"/>
      <c r="AWC34" s="1"/>
      <c r="AWD34" s="1"/>
      <c r="AWE34" s="1"/>
      <c r="AWF34" s="1"/>
      <c r="AWG34" s="1"/>
      <c r="AWH34" s="1"/>
      <c r="AWI34" s="1"/>
      <c r="AWJ34" s="1"/>
      <c r="AWK34" s="1"/>
      <c r="AWL34" s="1"/>
      <c r="AWM34" s="1"/>
      <c r="AWN34" s="1"/>
      <c r="AWO34" s="1"/>
      <c r="AWP34" s="1"/>
      <c r="AWQ34" s="1"/>
      <c r="AWR34" s="1"/>
      <c r="AWS34" s="1"/>
      <c r="AWT34" s="1"/>
      <c r="AWU34" s="1"/>
      <c r="AWV34" s="1"/>
      <c r="AWW34" s="1"/>
      <c r="AWX34" s="1"/>
      <c r="AWY34" s="1"/>
      <c r="AWZ34" s="1"/>
      <c r="AXA34" s="1"/>
      <c r="AXB34" s="1"/>
      <c r="AXC34" s="1"/>
      <c r="AXD34" s="1"/>
      <c r="AXE34" s="1"/>
      <c r="AXF34" s="1"/>
      <c r="AXG34" s="1"/>
      <c r="AXH34" s="1"/>
      <c r="AXI34" s="1"/>
      <c r="AXJ34" s="1"/>
      <c r="AXK34" s="1"/>
      <c r="AXL34" s="1"/>
      <c r="AXM34" s="1"/>
      <c r="AXN34" s="1"/>
      <c r="AXO34" s="1"/>
      <c r="AXP34" s="1"/>
      <c r="AXQ34" s="1"/>
      <c r="AXR34" s="1"/>
      <c r="AXS34" s="1"/>
      <c r="AXT34" s="1"/>
      <c r="AXU34" s="1"/>
      <c r="AXV34" s="1"/>
      <c r="AXW34" s="1"/>
      <c r="AXX34" s="1"/>
      <c r="AXY34" s="1"/>
      <c r="AXZ34" s="1"/>
      <c r="AYA34" s="1"/>
      <c r="AYB34" s="1"/>
      <c r="AYC34" s="1"/>
      <c r="AYD34" s="1"/>
      <c r="AYE34" s="1"/>
      <c r="AYF34" s="1"/>
      <c r="AYG34" s="1"/>
      <c r="AYH34" s="1"/>
      <c r="AYI34" s="1"/>
      <c r="AYJ34" s="1"/>
      <c r="AYK34" s="1"/>
      <c r="AYL34" s="1"/>
      <c r="AYM34" s="1"/>
      <c r="AYN34" s="1"/>
      <c r="AYO34" s="1"/>
      <c r="AYP34" s="1"/>
      <c r="AYQ34" s="1"/>
      <c r="AYR34" s="1"/>
      <c r="AYS34" s="1"/>
      <c r="AYT34" s="1"/>
      <c r="AYU34" s="1"/>
      <c r="AYV34" s="1"/>
      <c r="AYW34" s="1"/>
      <c r="AYX34" s="1"/>
      <c r="AYY34" s="1"/>
      <c r="AYZ34" s="1"/>
      <c r="AZA34" s="1"/>
      <c r="AZB34" s="1"/>
      <c r="AZC34" s="1"/>
      <c r="AZD34" s="1"/>
      <c r="AZE34" s="1"/>
      <c r="AZF34" s="1"/>
      <c r="AZG34" s="1"/>
      <c r="AZH34" s="1"/>
      <c r="AZI34" s="1"/>
      <c r="AZJ34" s="1"/>
      <c r="AZK34" s="1"/>
      <c r="AZL34" s="1"/>
      <c r="AZM34" s="1"/>
      <c r="AZN34" s="1"/>
      <c r="AZO34" s="1"/>
      <c r="AZP34" s="1"/>
      <c r="AZQ34" s="1"/>
      <c r="AZR34" s="1"/>
      <c r="AZS34" s="1"/>
      <c r="AZT34" s="1"/>
      <c r="AZU34" s="1"/>
      <c r="AZV34" s="1"/>
      <c r="AZW34" s="1"/>
      <c r="AZX34" s="1"/>
      <c r="AZY34" s="1"/>
      <c r="AZZ34" s="1"/>
      <c r="BAA34" s="1"/>
      <c r="BAB34" s="1"/>
      <c r="BAC34" s="1"/>
      <c r="BAD34" s="1"/>
      <c r="BAE34" s="1"/>
      <c r="BAF34" s="1"/>
      <c r="BAG34" s="1"/>
      <c r="BAH34" s="1"/>
      <c r="BAI34" s="1"/>
      <c r="BAJ34" s="1"/>
      <c r="BAK34" s="1"/>
      <c r="BAL34" s="1"/>
      <c r="BAM34" s="1"/>
      <c r="BAN34" s="1"/>
      <c r="BAO34" s="1"/>
      <c r="BAP34" s="1"/>
      <c r="BAQ34" s="1"/>
      <c r="BAR34" s="1"/>
      <c r="BAS34" s="1"/>
      <c r="BAT34" s="1"/>
      <c r="BAU34" s="1"/>
      <c r="BAV34" s="1"/>
      <c r="BAW34" s="1"/>
      <c r="BAX34" s="1"/>
      <c r="BAY34" s="1"/>
      <c r="BAZ34" s="1"/>
      <c r="BBA34" s="1"/>
      <c r="BBB34" s="1"/>
      <c r="BBC34" s="1"/>
      <c r="BBD34" s="1"/>
      <c r="BBE34" s="1"/>
      <c r="BBF34" s="1"/>
      <c r="BBG34" s="1"/>
      <c r="BBH34" s="1"/>
      <c r="BBI34" s="1"/>
      <c r="BBJ34" s="1"/>
      <c r="BBK34" s="1"/>
      <c r="BBL34" s="1"/>
      <c r="BBM34" s="1"/>
      <c r="BBN34" s="1"/>
      <c r="BBO34" s="1"/>
      <c r="BBP34" s="1"/>
      <c r="BBQ34" s="1"/>
      <c r="BBR34" s="1"/>
      <c r="BBS34" s="1"/>
      <c r="BBT34" s="1"/>
      <c r="BBU34" s="1"/>
      <c r="BBV34" s="1"/>
      <c r="BBW34" s="1"/>
      <c r="BBX34" s="1"/>
      <c r="BBY34" s="1"/>
      <c r="BBZ34" s="1"/>
      <c r="BCA34" s="1"/>
      <c r="BCB34" s="1"/>
      <c r="BCC34" s="1"/>
      <c r="BCD34" s="1"/>
      <c r="BCE34" s="1"/>
      <c r="BCF34" s="1"/>
      <c r="BCG34" s="1"/>
      <c r="BCH34" s="1"/>
      <c r="BCI34" s="1"/>
      <c r="BCJ34" s="1"/>
      <c r="BCK34" s="1"/>
      <c r="BCL34" s="1"/>
      <c r="BCM34" s="1"/>
      <c r="BCN34" s="1"/>
      <c r="BCO34" s="1"/>
      <c r="BCP34" s="1"/>
      <c r="BCQ34" s="1"/>
      <c r="BCR34" s="1"/>
      <c r="BCS34" s="1"/>
      <c r="BCT34" s="1"/>
      <c r="BCU34" s="1"/>
      <c r="BCV34" s="1"/>
      <c r="BCW34" s="1"/>
      <c r="BCX34" s="1"/>
      <c r="BCY34" s="1"/>
      <c r="BCZ34" s="1"/>
      <c r="BDA34" s="1"/>
      <c r="BDB34" s="1"/>
      <c r="BDC34" s="1"/>
      <c r="BDD34" s="1"/>
      <c r="BDE34" s="1"/>
      <c r="BDF34" s="1"/>
      <c r="BDG34" s="1"/>
      <c r="BDH34" s="1"/>
      <c r="BDI34" s="1"/>
      <c r="BDJ34" s="1"/>
      <c r="BDK34" s="1"/>
      <c r="BDL34" s="1"/>
      <c r="BDM34" s="1"/>
      <c r="BDN34" s="1"/>
      <c r="BDO34" s="1"/>
      <c r="BDP34" s="1"/>
      <c r="BDQ34" s="1"/>
      <c r="BDR34" s="1"/>
      <c r="BDS34" s="1"/>
      <c r="BDT34" s="1"/>
      <c r="BDU34" s="1"/>
      <c r="BDV34" s="1"/>
      <c r="BDW34" s="1"/>
      <c r="BDX34" s="1"/>
      <c r="BDY34" s="1"/>
      <c r="BDZ34" s="1"/>
      <c r="BEA34" s="1"/>
      <c r="BEB34" s="1"/>
      <c r="BEC34" s="1"/>
      <c r="BED34" s="1"/>
      <c r="BEE34" s="1"/>
      <c r="BEF34" s="1"/>
      <c r="BEG34" s="1"/>
      <c r="BEH34" s="1"/>
      <c r="BEI34" s="1"/>
      <c r="BEJ34" s="1"/>
      <c r="BEK34" s="1"/>
      <c r="BEL34" s="1"/>
      <c r="BEM34" s="1"/>
      <c r="BEN34" s="1"/>
      <c r="BEO34" s="1"/>
      <c r="BEP34" s="1"/>
      <c r="BEQ34" s="1"/>
      <c r="BER34" s="1"/>
      <c r="BES34" s="1"/>
      <c r="BET34" s="1"/>
      <c r="BEU34" s="1"/>
      <c r="BEV34" s="1"/>
      <c r="BEW34" s="1"/>
      <c r="BEX34" s="1"/>
      <c r="BEY34" s="1"/>
      <c r="BEZ34" s="1"/>
      <c r="BFA34" s="1"/>
      <c r="BFB34" s="1"/>
      <c r="BFC34" s="1"/>
      <c r="BFD34" s="1"/>
      <c r="BFE34" s="1"/>
      <c r="BFF34" s="1"/>
      <c r="BFG34" s="1"/>
      <c r="BFH34" s="1"/>
      <c r="BFI34" s="1"/>
      <c r="BFJ34" s="1"/>
      <c r="BFK34" s="1"/>
      <c r="BFL34" s="1"/>
      <c r="BFM34" s="1"/>
      <c r="BFN34" s="1"/>
      <c r="BFO34" s="1"/>
      <c r="BFP34" s="1"/>
      <c r="BFQ34" s="1"/>
      <c r="BFR34" s="1"/>
      <c r="BFS34" s="1"/>
      <c r="BFT34" s="1"/>
      <c r="BFU34" s="1"/>
      <c r="BFV34" s="1"/>
      <c r="BFW34" s="1"/>
      <c r="BFX34" s="1"/>
      <c r="BFY34" s="1"/>
      <c r="BFZ34" s="1"/>
      <c r="BGA34" s="1"/>
      <c r="BGB34" s="1"/>
      <c r="BGC34" s="1"/>
      <c r="BGD34" s="1"/>
      <c r="BGE34" s="1"/>
      <c r="BGF34" s="1"/>
      <c r="BGG34" s="1"/>
      <c r="BGH34" s="1"/>
      <c r="BGI34" s="1"/>
      <c r="BGJ34" s="1"/>
      <c r="BGK34" s="1"/>
      <c r="BGL34" s="1"/>
      <c r="BGM34" s="1"/>
      <c r="BGN34" s="1"/>
      <c r="BGO34" s="1"/>
      <c r="BGP34" s="1"/>
      <c r="BGQ34" s="1"/>
      <c r="BGR34" s="1"/>
      <c r="BGS34" s="1"/>
      <c r="BGT34" s="1"/>
      <c r="BGU34" s="1"/>
      <c r="BGV34" s="1"/>
      <c r="BGW34" s="1"/>
      <c r="BGX34" s="1"/>
      <c r="BGY34" s="1"/>
      <c r="BGZ34" s="1"/>
      <c r="BHA34" s="1"/>
      <c r="BHB34" s="1"/>
      <c r="BHC34" s="1"/>
      <c r="BHD34" s="1"/>
      <c r="BHE34" s="1"/>
      <c r="BHF34" s="1"/>
      <c r="BHG34" s="1"/>
      <c r="BHH34" s="1"/>
      <c r="BHI34" s="1"/>
      <c r="BHJ34" s="1"/>
      <c r="BHK34" s="1"/>
      <c r="BHL34" s="1"/>
      <c r="BHM34" s="1"/>
      <c r="BHN34" s="1"/>
      <c r="BHO34" s="1"/>
      <c r="BHP34" s="1"/>
      <c r="BHQ34" s="1"/>
      <c r="BHR34" s="1"/>
      <c r="BHS34" s="1"/>
      <c r="BHT34" s="1"/>
      <c r="BHU34" s="1"/>
      <c r="BHV34" s="1"/>
      <c r="BHW34" s="1"/>
      <c r="BHX34" s="1"/>
      <c r="BHY34" s="1"/>
      <c r="BHZ34" s="1"/>
      <c r="BIA34" s="1"/>
      <c r="BIB34" s="1"/>
      <c r="BIC34" s="1"/>
      <c r="BID34" s="1"/>
      <c r="BIE34" s="1"/>
      <c r="BIF34" s="1"/>
      <c r="BIG34" s="1"/>
      <c r="BIH34" s="1"/>
      <c r="BII34" s="1"/>
      <c r="BIJ34" s="1"/>
      <c r="BIK34" s="1"/>
      <c r="BIL34" s="1"/>
      <c r="BIM34" s="1"/>
      <c r="BIN34" s="1"/>
      <c r="BIO34" s="1"/>
      <c r="BIP34" s="1"/>
      <c r="BIQ34" s="1"/>
      <c r="BIR34" s="1"/>
      <c r="BIS34" s="1"/>
      <c r="BIT34" s="1"/>
      <c r="BIU34" s="1"/>
      <c r="BIV34" s="1"/>
      <c r="BIW34" s="1"/>
      <c r="BIX34" s="1"/>
      <c r="BIY34" s="1"/>
      <c r="BIZ34" s="1"/>
      <c r="BJA34" s="1"/>
      <c r="BJB34" s="1"/>
      <c r="BJC34" s="1"/>
      <c r="BJD34" s="1"/>
      <c r="BJE34" s="1"/>
      <c r="BJF34" s="1"/>
      <c r="BJG34" s="1"/>
      <c r="BJH34" s="1"/>
      <c r="BJI34" s="1"/>
      <c r="BJJ34" s="1"/>
      <c r="BJK34" s="1"/>
      <c r="BJL34" s="1"/>
      <c r="BJM34" s="1"/>
      <c r="BJN34" s="1"/>
      <c r="BJO34" s="1"/>
      <c r="BJP34" s="1"/>
      <c r="BJQ34" s="1"/>
      <c r="BJR34" s="1"/>
      <c r="BJS34" s="1"/>
      <c r="BJT34" s="1"/>
      <c r="BJU34" s="1"/>
      <c r="BJV34" s="1"/>
      <c r="BJW34" s="1"/>
      <c r="BJX34" s="1"/>
      <c r="BJY34" s="1"/>
      <c r="BJZ34" s="1"/>
      <c r="BKA34" s="1"/>
      <c r="BKB34" s="1"/>
      <c r="BKC34" s="1"/>
      <c r="BKD34" s="1"/>
      <c r="BKE34" s="1"/>
      <c r="BKF34" s="1"/>
      <c r="BKG34" s="1"/>
      <c r="BKH34" s="1"/>
      <c r="BKI34" s="1"/>
      <c r="BKJ34" s="1"/>
      <c r="BKK34" s="1"/>
      <c r="BKL34" s="1"/>
      <c r="BKM34" s="1"/>
      <c r="BKN34" s="1"/>
      <c r="BKO34" s="1"/>
      <c r="BKP34" s="1"/>
      <c r="BKQ34" s="1"/>
      <c r="BKR34" s="1"/>
      <c r="BKS34" s="1"/>
      <c r="BKT34" s="1"/>
      <c r="BKU34" s="1"/>
      <c r="BKV34" s="1"/>
      <c r="BKW34" s="1"/>
      <c r="BKX34" s="1"/>
      <c r="BKY34" s="1"/>
      <c r="BKZ34" s="1"/>
      <c r="BLA34" s="1"/>
      <c r="BLB34" s="1"/>
      <c r="BLC34" s="1"/>
      <c r="BLD34" s="1"/>
      <c r="BLE34" s="1"/>
      <c r="BLF34" s="1"/>
      <c r="BLG34" s="1"/>
      <c r="BLH34" s="1"/>
      <c r="BLI34" s="1"/>
      <c r="BLJ34" s="1"/>
      <c r="BLK34" s="1"/>
      <c r="BLL34" s="1"/>
      <c r="BLM34" s="1"/>
      <c r="BLN34" s="1"/>
      <c r="BLO34" s="1"/>
      <c r="BLP34" s="1"/>
      <c r="BLQ34" s="1"/>
      <c r="BLR34" s="1"/>
      <c r="BLS34" s="1"/>
      <c r="BLT34" s="1"/>
      <c r="BLU34" s="1"/>
      <c r="BLV34" s="1"/>
      <c r="BLW34" s="1"/>
      <c r="BLX34" s="1"/>
      <c r="BLY34" s="1"/>
      <c r="BLZ34" s="1"/>
      <c r="BMA34" s="1"/>
      <c r="BMB34" s="1"/>
      <c r="BMC34" s="1"/>
      <c r="BMD34" s="1"/>
      <c r="BME34" s="1"/>
      <c r="BMF34" s="1"/>
      <c r="BMG34" s="1"/>
      <c r="BMH34" s="1"/>
      <c r="BMI34" s="1"/>
      <c r="BMJ34" s="1"/>
      <c r="BMK34" s="1"/>
      <c r="BML34" s="1"/>
      <c r="BMM34" s="1"/>
      <c r="BMN34" s="1"/>
      <c r="BMO34" s="1"/>
      <c r="BMP34" s="1"/>
      <c r="BMQ34" s="1"/>
      <c r="BMR34" s="1"/>
      <c r="BMS34" s="1"/>
      <c r="BMT34" s="1"/>
      <c r="BMU34" s="1"/>
      <c r="BMV34" s="1"/>
      <c r="BMW34" s="1"/>
      <c r="BMX34" s="1"/>
      <c r="BMY34" s="1"/>
      <c r="BMZ34" s="1"/>
      <c r="BNA34" s="1"/>
      <c r="BNB34" s="1"/>
      <c r="BNC34" s="1"/>
      <c r="BND34" s="1"/>
      <c r="BNE34" s="1"/>
      <c r="BNF34" s="1"/>
      <c r="BNG34" s="1"/>
      <c r="BNH34" s="1"/>
      <c r="BNI34" s="1"/>
      <c r="BNJ34" s="1"/>
      <c r="BNK34" s="1"/>
      <c r="BNL34" s="1"/>
      <c r="BNM34" s="1"/>
      <c r="BNN34" s="1"/>
      <c r="BNO34" s="1"/>
      <c r="BNP34" s="1"/>
      <c r="BNQ34" s="1"/>
      <c r="BNR34" s="1"/>
      <c r="BNS34" s="1"/>
      <c r="BNT34" s="1"/>
      <c r="BNU34" s="1"/>
      <c r="BNV34" s="1"/>
      <c r="BNW34" s="1"/>
      <c r="BNX34" s="1"/>
      <c r="BNY34" s="1"/>
      <c r="BNZ34" s="1"/>
      <c r="BOA34" s="1"/>
      <c r="BOB34" s="1"/>
      <c r="BOC34" s="1"/>
      <c r="BOD34" s="1"/>
      <c r="BOE34" s="1"/>
      <c r="BOF34" s="1"/>
      <c r="BOG34" s="1"/>
      <c r="BOH34" s="1"/>
      <c r="BOI34" s="1"/>
      <c r="BOJ34" s="1"/>
      <c r="BOK34" s="1"/>
      <c r="BOL34" s="1"/>
      <c r="BOM34" s="1"/>
      <c r="BON34" s="1"/>
      <c r="BOO34" s="1"/>
      <c r="BOP34" s="1"/>
      <c r="BOQ34" s="1"/>
      <c r="BOR34" s="1"/>
      <c r="BOS34" s="1"/>
      <c r="BOT34" s="1"/>
      <c r="BOU34" s="1"/>
      <c r="BOV34" s="1"/>
      <c r="BOW34" s="1"/>
      <c r="BOX34" s="1"/>
      <c r="BOY34" s="1"/>
      <c r="BOZ34" s="1"/>
      <c r="BPA34" s="1"/>
      <c r="BPB34" s="1"/>
      <c r="BPC34" s="1"/>
      <c r="BPD34" s="1"/>
      <c r="BPE34" s="1"/>
      <c r="BPF34" s="1"/>
      <c r="BPG34" s="1"/>
      <c r="BPH34" s="1"/>
      <c r="BPI34" s="1"/>
      <c r="BPJ34" s="1"/>
      <c r="BPK34" s="1"/>
      <c r="BPL34" s="1"/>
      <c r="BPM34" s="1"/>
      <c r="BPN34" s="1"/>
      <c r="BPO34" s="1"/>
      <c r="BPP34" s="1"/>
      <c r="BPQ34" s="1"/>
      <c r="BPR34" s="1"/>
      <c r="BPS34" s="1"/>
      <c r="BPT34" s="1"/>
      <c r="BPU34" s="1"/>
      <c r="BPV34" s="1"/>
      <c r="BPW34" s="1"/>
      <c r="BPX34" s="1"/>
      <c r="BPY34" s="1"/>
      <c r="BPZ34" s="1"/>
      <c r="BQA34" s="1"/>
      <c r="BQB34" s="1"/>
      <c r="BQC34" s="1"/>
      <c r="BQD34" s="1"/>
      <c r="BQE34" s="1"/>
      <c r="BQF34" s="1"/>
      <c r="BQG34" s="1"/>
      <c r="BQH34" s="1"/>
      <c r="BQI34" s="1"/>
      <c r="BQJ34" s="1"/>
      <c r="BQK34" s="1"/>
      <c r="BQL34" s="1"/>
      <c r="BQM34" s="1"/>
      <c r="BQN34" s="1"/>
      <c r="BQO34" s="1"/>
      <c r="BQP34" s="1"/>
      <c r="BQQ34" s="1"/>
      <c r="BQR34" s="1"/>
      <c r="BQS34" s="1"/>
      <c r="BQT34" s="1"/>
      <c r="BQU34" s="1"/>
      <c r="BQV34" s="1"/>
      <c r="BQW34" s="1"/>
      <c r="BQX34" s="1"/>
      <c r="BQY34" s="1"/>
      <c r="BQZ34" s="1"/>
      <c r="BRA34" s="1"/>
      <c r="BRB34" s="1"/>
      <c r="BRC34" s="1"/>
      <c r="BRD34" s="1"/>
      <c r="BRE34" s="1"/>
      <c r="BRF34" s="1"/>
      <c r="BRG34" s="1"/>
      <c r="BRH34" s="1"/>
      <c r="BRI34" s="1"/>
      <c r="BRJ34" s="1"/>
      <c r="BRK34" s="1"/>
      <c r="BRL34" s="1"/>
      <c r="BRM34" s="1"/>
      <c r="BRN34" s="1"/>
      <c r="BRO34" s="1"/>
      <c r="BRP34" s="1"/>
      <c r="BRQ34" s="1"/>
      <c r="BRR34" s="1"/>
      <c r="BRS34" s="1"/>
      <c r="BRT34" s="1"/>
      <c r="BRU34" s="1"/>
      <c r="BRV34" s="1"/>
      <c r="BRW34" s="1"/>
      <c r="BRX34" s="1"/>
      <c r="BRY34" s="1"/>
      <c r="BRZ34" s="1"/>
      <c r="BSA34" s="1"/>
      <c r="BSB34" s="1"/>
      <c r="BSC34" s="1"/>
      <c r="BSD34" s="1"/>
      <c r="BSE34" s="1"/>
      <c r="BSF34" s="1"/>
      <c r="BSG34" s="1"/>
      <c r="BSH34" s="1"/>
      <c r="BSI34" s="1"/>
      <c r="BSJ34" s="1"/>
      <c r="BSK34" s="1"/>
      <c r="BSL34" s="1"/>
      <c r="BSM34" s="1"/>
      <c r="BSN34" s="1"/>
      <c r="BSO34" s="1"/>
      <c r="BSP34" s="1"/>
      <c r="BSQ34" s="1"/>
      <c r="BSR34" s="1"/>
      <c r="BSS34" s="1"/>
      <c r="BST34" s="1"/>
      <c r="BSU34" s="1"/>
      <c r="BSV34" s="1"/>
      <c r="BSW34" s="1"/>
      <c r="BSX34" s="1"/>
      <c r="BSY34" s="1"/>
      <c r="BSZ34" s="1"/>
      <c r="BTA34" s="1"/>
      <c r="BTB34" s="1"/>
      <c r="BTC34" s="1"/>
      <c r="BTD34" s="1"/>
      <c r="BTE34" s="1"/>
      <c r="BTF34" s="1"/>
      <c r="BTG34" s="1"/>
      <c r="BTH34" s="1"/>
      <c r="BTI34" s="1"/>
      <c r="BTJ34" s="1"/>
      <c r="BTK34" s="1"/>
      <c r="BTL34" s="1"/>
      <c r="BTM34" s="1"/>
      <c r="BTN34" s="1"/>
      <c r="BTO34" s="1"/>
      <c r="BTP34" s="1"/>
      <c r="BTQ34" s="1"/>
      <c r="BTR34" s="1"/>
      <c r="BTS34" s="1"/>
      <c r="BTT34" s="1"/>
      <c r="BTU34" s="1"/>
      <c r="BTV34" s="1"/>
      <c r="BTW34" s="1"/>
      <c r="BTX34" s="1"/>
      <c r="BTY34" s="1"/>
      <c r="BTZ34" s="1"/>
      <c r="BUA34" s="1"/>
      <c r="BUB34" s="1"/>
      <c r="BUC34" s="1"/>
      <c r="BUD34" s="1"/>
      <c r="BUE34" s="1"/>
      <c r="BUF34" s="1"/>
      <c r="BUG34" s="1"/>
      <c r="BUH34" s="1"/>
      <c r="BUI34" s="1"/>
      <c r="BUJ34" s="1"/>
      <c r="BUK34" s="1"/>
      <c r="BUL34" s="1"/>
      <c r="BUM34" s="1"/>
      <c r="BUN34" s="1"/>
      <c r="BUO34" s="1"/>
      <c r="BUP34" s="1"/>
      <c r="BUQ34" s="1"/>
      <c r="BUR34" s="1"/>
      <c r="BUS34" s="1"/>
      <c r="BUT34" s="1"/>
      <c r="BUU34" s="1"/>
      <c r="BUV34" s="1"/>
      <c r="BUW34" s="1"/>
      <c r="BUX34" s="1"/>
      <c r="BUY34" s="1"/>
      <c r="BUZ34" s="1"/>
      <c r="BVA34" s="1"/>
      <c r="BVB34" s="1"/>
      <c r="BVC34" s="1"/>
      <c r="BVD34" s="1"/>
      <c r="BVE34" s="1"/>
      <c r="BVF34" s="1"/>
      <c r="BVG34" s="1"/>
      <c r="BVH34" s="1"/>
      <c r="BVI34" s="1"/>
      <c r="BVJ34" s="1"/>
      <c r="BVK34" s="1"/>
      <c r="BVL34" s="1"/>
      <c r="BVM34" s="1"/>
      <c r="BVN34" s="1"/>
      <c r="BVO34" s="1"/>
      <c r="BVP34" s="1"/>
      <c r="BVQ34" s="1"/>
      <c r="BVR34" s="1"/>
      <c r="BVS34" s="1"/>
      <c r="BVT34" s="1"/>
      <c r="BVU34" s="1"/>
      <c r="BVV34" s="1"/>
      <c r="BVW34" s="1"/>
      <c r="BVX34" s="1"/>
      <c r="BVY34" s="1"/>
      <c r="BVZ34" s="1"/>
      <c r="BWA34" s="1"/>
      <c r="BWB34" s="1"/>
      <c r="BWC34" s="1"/>
      <c r="BWD34" s="1"/>
      <c r="BWE34" s="1"/>
      <c r="BWF34" s="1"/>
      <c r="BWG34" s="1"/>
      <c r="BWH34" s="1"/>
      <c r="BWI34" s="1"/>
      <c r="BWJ34" s="1"/>
      <c r="BWK34" s="1"/>
      <c r="BWL34" s="1"/>
      <c r="BWM34" s="1"/>
      <c r="BWN34" s="1"/>
      <c r="BWO34" s="1"/>
      <c r="BWP34" s="1"/>
      <c r="BWQ34" s="1"/>
      <c r="BWR34" s="1"/>
      <c r="BWS34" s="1"/>
      <c r="BWT34" s="1"/>
      <c r="BWU34" s="1"/>
      <c r="BWV34" s="1"/>
      <c r="BWW34" s="1"/>
      <c r="BWX34" s="1"/>
      <c r="BWY34" s="1"/>
      <c r="BWZ34" s="1"/>
      <c r="BXA34" s="1"/>
      <c r="BXB34" s="1"/>
      <c r="BXC34" s="1"/>
      <c r="BXD34" s="1"/>
      <c r="BXE34" s="1"/>
      <c r="BXF34" s="1"/>
      <c r="BXG34" s="1"/>
      <c r="BXH34" s="1"/>
      <c r="BXI34" s="1"/>
      <c r="BXJ34" s="1"/>
      <c r="BXK34" s="1"/>
      <c r="BXL34" s="1"/>
      <c r="BXM34" s="1"/>
      <c r="BXN34" s="1"/>
      <c r="BXO34" s="1"/>
      <c r="BXP34" s="1"/>
      <c r="BXQ34" s="1"/>
      <c r="BXR34" s="1"/>
      <c r="BXS34" s="1"/>
      <c r="BXT34" s="1"/>
      <c r="BXU34" s="1"/>
      <c r="BXV34" s="1"/>
      <c r="BXW34" s="1"/>
      <c r="BXX34" s="1"/>
      <c r="BXY34" s="1"/>
      <c r="BXZ34" s="1"/>
      <c r="BYA34" s="1"/>
      <c r="BYB34" s="1"/>
      <c r="BYC34" s="1"/>
      <c r="BYD34" s="1"/>
      <c r="BYE34" s="1"/>
      <c r="BYF34" s="1"/>
      <c r="BYG34" s="1"/>
      <c r="BYH34" s="1"/>
      <c r="BYI34" s="1"/>
      <c r="BYJ34" s="1"/>
      <c r="BYK34" s="1"/>
      <c r="BYL34" s="1"/>
      <c r="BYM34" s="1"/>
      <c r="BYN34" s="1"/>
      <c r="BYO34" s="1"/>
      <c r="BYP34" s="1"/>
      <c r="BYQ34" s="1"/>
      <c r="BYR34" s="1"/>
      <c r="BYS34" s="1"/>
      <c r="BYT34" s="1"/>
      <c r="BYU34" s="1"/>
      <c r="BYV34" s="1"/>
      <c r="BYW34" s="1"/>
      <c r="BYX34" s="1"/>
      <c r="BYY34" s="1"/>
      <c r="BYZ34" s="1"/>
      <c r="BZA34" s="1"/>
      <c r="BZB34" s="1"/>
      <c r="BZC34" s="1"/>
      <c r="BZD34" s="1"/>
      <c r="BZE34" s="1"/>
      <c r="BZF34" s="1"/>
      <c r="BZG34" s="1"/>
      <c r="BZH34" s="1"/>
      <c r="BZI34" s="1"/>
      <c r="BZJ34" s="1"/>
      <c r="BZK34" s="1"/>
      <c r="BZL34" s="1"/>
      <c r="BZM34" s="1"/>
      <c r="BZN34" s="1"/>
      <c r="BZO34" s="1"/>
      <c r="BZP34" s="1"/>
      <c r="BZQ34" s="1"/>
      <c r="BZR34" s="1"/>
      <c r="BZS34" s="1"/>
      <c r="BZT34" s="1"/>
      <c r="BZU34" s="1"/>
      <c r="BZV34" s="1"/>
      <c r="BZW34" s="1"/>
      <c r="BZX34" s="1"/>
      <c r="BZY34" s="1"/>
      <c r="BZZ34" s="1"/>
      <c r="CAA34" s="1"/>
      <c r="CAB34" s="1"/>
      <c r="CAC34" s="1"/>
      <c r="CAD34" s="1"/>
      <c r="CAE34" s="1"/>
      <c r="CAF34" s="1"/>
      <c r="CAG34" s="1"/>
      <c r="CAH34" s="1"/>
      <c r="CAI34" s="1"/>
      <c r="CAJ34" s="1"/>
      <c r="CAK34" s="1"/>
      <c r="CAL34" s="1"/>
      <c r="CAM34" s="1"/>
      <c r="CAN34" s="1"/>
      <c r="CAO34" s="1"/>
      <c r="CAP34" s="1"/>
      <c r="CAQ34" s="1"/>
      <c r="CAR34" s="1"/>
      <c r="CAS34" s="1"/>
      <c r="CAT34" s="1"/>
      <c r="CAU34" s="1"/>
      <c r="CAV34" s="1"/>
      <c r="CAW34" s="1"/>
      <c r="CAX34" s="1"/>
      <c r="CAY34" s="1"/>
      <c r="CAZ34" s="1"/>
      <c r="CBA34" s="1"/>
      <c r="CBB34" s="1"/>
      <c r="CBC34" s="1"/>
      <c r="CBD34" s="1"/>
      <c r="CBE34" s="1"/>
      <c r="CBF34" s="1"/>
      <c r="CBG34" s="1"/>
      <c r="CBH34" s="1"/>
      <c r="CBI34" s="1"/>
      <c r="CBJ34" s="1"/>
      <c r="CBK34" s="1"/>
      <c r="CBL34" s="1"/>
      <c r="CBM34" s="1"/>
      <c r="CBN34" s="1"/>
      <c r="CBO34" s="1"/>
      <c r="CBP34" s="1"/>
      <c r="CBQ34" s="1"/>
      <c r="CBR34" s="1"/>
      <c r="CBS34" s="1"/>
      <c r="CBT34" s="1"/>
      <c r="CBU34" s="1"/>
      <c r="CBV34" s="1"/>
      <c r="CBW34" s="1"/>
      <c r="CBX34" s="1"/>
      <c r="CBY34" s="1"/>
      <c r="CBZ34" s="1"/>
      <c r="CCA34" s="1"/>
      <c r="CCB34" s="1"/>
      <c r="CCC34" s="1"/>
      <c r="CCD34" s="1"/>
      <c r="CCE34" s="1"/>
      <c r="CCF34" s="1"/>
      <c r="CCG34" s="1"/>
      <c r="CCH34" s="1"/>
      <c r="CCI34" s="1"/>
      <c r="CCJ34" s="1"/>
      <c r="CCK34" s="1"/>
      <c r="CCL34" s="1"/>
      <c r="CCM34" s="1"/>
      <c r="CCN34" s="1"/>
      <c r="CCO34" s="1"/>
      <c r="CCP34" s="1"/>
      <c r="CCQ34" s="1"/>
      <c r="CCR34" s="1"/>
      <c r="CCS34" s="1"/>
      <c r="CCT34" s="1"/>
      <c r="CCU34" s="1"/>
      <c r="CCV34" s="1"/>
      <c r="CCW34" s="1"/>
      <c r="CCX34" s="1"/>
      <c r="CCY34" s="1"/>
      <c r="CCZ34" s="1"/>
      <c r="CDA34" s="1"/>
      <c r="CDB34" s="1"/>
      <c r="CDC34" s="1"/>
      <c r="CDD34" s="1"/>
      <c r="CDE34" s="1"/>
      <c r="CDF34" s="1"/>
      <c r="CDG34" s="1"/>
      <c r="CDH34" s="1"/>
      <c r="CDI34" s="1"/>
      <c r="CDJ34" s="1"/>
      <c r="CDK34" s="1"/>
      <c r="CDL34" s="1"/>
      <c r="CDM34" s="1"/>
      <c r="CDN34" s="1"/>
      <c r="CDO34" s="1"/>
      <c r="CDP34" s="1"/>
      <c r="CDQ34" s="1"/>
      <c r="CDR34" s="1"/>
      <c r="CDS34" s="1"/>
      <c r="CDT34" s="1"/>
      <c r="CDU34" s="1"/>
      <c r="CDV34" s="1"/>
      <c r="CDW34" s="1"/>
      <c r="CDX34" s="1"/>
      <c r="CDY34" s="1"/>
      <c r="CDZ34" s="1"/>
      <c r="CEA34" s="1"/>
      <c r="CEB34" s="1"/>
      <c r="CEC34" s="1"/>
      <c r="CED34" s="1"/>
      <c r="CEE34" s="1"/>
      <c r="CEF34" s="1"/>
      <c r="CEG34" s="1"/>
      <c r="CEH34" s="1"/>
      <c r="CEI34" s="1"/>
      <c r="CEJ34" s="1"/>
      <c r="CEK34" s="1"/>
      <c r="CEL34" s="1"/>
      <c r="CEM34" s="1"/>
      <c r="CEN34" s="1"/>
      <c r="CEO34" s="1"/>
      <c r="CEP34" s="1"/>
      <c r="CEQ34" s="1"/>
      <c r="CER34" s="1"/>
      <c r="CES34" s="1"/>
      <c r="CET34" s="1"/>
      <c r="CEU34" s="1"/>
      <c r="CEV34" s="1"/>
      <c r="CEW34" s="1"/>
      <c r="CEX34" s="1"/>
      <c r="CEY34" s="1"/>
      <c r="CEZ34" s="1"/>
      <c r="CFA34" s="1"/>
      <c r="CFB34" s="1"/>
      <c r="CFC34" s="1"/>
      <c r="CFD34" s="1"/>
      <c r="CFE34" s="1"/>
      <c r="CFF34" s="1"/>
      <c r="CFG34" s="1"/>
      <c r="CFH34" s="1"/>
      <c r="CFI34" s="1"/>
      <c r="CFJ34" s="1"/>
      <c r="CFK34" s="1"/>
      <c r="CFL34" s="1"/>
      <c r="CFM34" s="1"/>
      <c r="CFN34" s="1"/>
      <c r="CFO34" s="1"/>
      <c r="CFP34" s="1"/>
      <c r="CFQ34" s="1"/>
      <c r="CFR34" s="1"/>
      <c r="CFS34" s="1"/>
      <c r="CFT34" s="1"/>
      <c r="CFU34" s="1"/>
      <c r="CFV34" s="1"/>
      <c r="CFW34" s="1"/>
      <c r="CFX34" s="1"/>
      <c r="CFY34" s="1"/>
      <c r="CFZ34" s="1"/>
      <c r="CGA34" s="1"/>
      <c r="CGB34" s="1"/>
      <c r="CGC34" s="1"/>
      <c r="CGD34" s="1"/>
      <c r="CGE34" s="1"/>
      <c r="CGF34" s="1"/>
      <c r="CGG34" s="1"/>
      <c r="CGH34" s="1"/>
      <c r="CGI34" s="1"/>
      <c r="CGJ34" s="1"/>
      <c r="CGK34" s="1"/>
      <c r="CGL34" s="1"/>
      <c r="CGM34" s="1"/>
      <c r="CGN34" s="1"/>
      <c r="CGO34" s="1"/>
      <c r="CGP34" s="1"/>
      <c r="CGQ34" s="1"/>
      <c r="CGR34" s="1"/>
      <c r="CGS34" s="1"/>
      <c r="CGT34" s="1"/>
      <c r="CGU34" s="1"/>
      <c r="CGV34" s="1"/>
      <c r="CGW34" s="1"/>
      <c r="CGX34" s="1"/>
      <c r="CGY34" s="1"/>
      <c r="CGZ34" s="1"/>
      <c r="CHA34" s="1"/>
      <c r="CHB34" s="1"/>
      <c r="CHC34" s="1"/>
      <c r="CHD34" s="1"/>
      <c r="CHE34" s="1"/>
      <c r="CHF34" s="1"/>
      <c r="CHG34" s="1"/>
      <c r="CHH34" s="1"/>
      <c r="CHI34" s="1"/>
      <c r="CHJ34" s="1"/>
      <c r="CHK34" s="1"/>
      <c r="CHL34" s="1"/>
      <c r="CHM34" s="1"/>
      <c r="CHN34" s="1"/>
      <c r="CHO34" s="1"/>
      <c r="CHP34" s="1"/>
      <c r="CHQ34" s="1"/>
      <c r="CHR34" s="1"/>
      <c r="CHS34" s="1"/>
      <c r="CHT34" s="1"/>
      <c r="CHU34" s="1"/>
      <c r="CHV34" s="1"/>
      <c r="CHW34" s="1"/>
      <c r="CHX34" s="1"/>
      <c r="CHY34" s="1"/>
      <c r="CHZ34" s="1"/>
      <c r="CIA34" s="1"/>
      <c r="CIB34" s="1"/>
      <c r="CIC34" s="1"/>
      <c r="CID34" s="1"/>
      <c r="CIE34" s="1"/>
      <c r="CIF34" s="1"/>
      <c r="CIG34" s="1"/>
      <c r="CIH34" s="1"/>
      <c r="CII34" s="1"/>
      <c r="CIJ34" s="1"/>
      <c r="CIK34" s="1"/>
      <c r="CIL34" s="1"/>
      <c r="CIM34" s="1"/>
      <c r="CIN34" s="1"/>
      <c r="CIO34" s="1"/>
      <c r="CIP34" s="1"/>
      <c r="CIQ34" s="1"/>
      <c r="CIR34" s="1"/>
      <c r="CIS34" s="1"/>
      <c r="CIT34" s="1"/>
      <c r="CIU34" s="1"/>
      <c r="CIV34" s="1"/>
      <c r="CIW34" s="1"/>
      <c r="CIX34" s="1"/>
      <c r="CIY34" s="1"/>
      <c r="CIZ34" s="1"/>
      <c r="CJA34" s="1"/>
      <c r="CJB34" s="1"/>
      <c r="CJC34" s="1"/>
      <c r="CJD34" s="1"/>
      <c r="CJE34" s="1"/>
      <c r="CJF34" s="1"/>
      <c r="CJG34" s="1"/>
      <c r="CJH34" s="1"/>
      <c r="CJI34" s="1"/>
      <c r="CJJ34" s="1"/>
      <c r="CJK34" s="1"/>
      <c r="CJL34" s="1"/>
      <c r="CJM34" s="1"/>
      <c r="CJN34" s="1"/>
      <c r="CJO34" s="1"/>
      <c r="CJP34" s="1"/>
      <c r="CJQ34" s="1"/>
      <c r="CJR34" s="1"/>
      <c r="CJS34" s="1"/>
      <c r="CJT34" s="1"/>
      <c r="CJU34" s="1"/>
      <c r="CJV34" s="1"/>
      <c r="CJW34" s="1"/>
      <c r="CJX34" s="1"/>
      <c r="CJY34" s="1"/>
      <c r="CJZ34" s="1"/>
      <c r="CKA34" s="1"/>
      <c r="CKB34" s="1"/>
      <c r="CKC34" s="1"/>
      <c r="CKD34" s="1"/>
      <c r="CKE34" s="1"/>
      <c r="CKF34" s="1"/>
      <c r="CKG34" s="1"/>
      <c r="CKH34" s="1"/>
      <c r="CKI34" s="1"/>
      <c r="CKJ34" s="1"/>
      <c r="CKK34" s="1"/>
    </row>
    <row r="35" spans="1:2325" s="268" customFormat="1" ht="74.25" customHeight="1">
      <c r="A35" s="888"/>
      <c r="B35" s="838"/>
      <c r="C35" s="843"/>
      <c r="D35" s="114" t="s">
        <v>311</v>
      </c>
      <c r="E35" s="58">
        <v>1</v>
      </c>
      <c r="F35" s="113" t="s">
        <v>294</v>
      </c>
      <c r="G35" s="388" t="s">
        <v>310</v>
      </c>
      <c r="H35" s="389" t="s">
        <v>292</v>
      </c>
      <c r="I35" s="388">
        <v>0</v>
      </c>
      <c r="J35" s="388">
        <v>0</v>
      </c>
      <c r="K35" s="388">
        <v>0</v>
      </c>
      <c r="L35" s="388">
        <v>0</v>
      </c>
      <c r="M35" s="388">
        <v>0</v>
      </c>
      <c r="N35" s="145">
        <v>2781866</v>
      </c>
      <c r="O35" s="145">
        <v>7011956</v>
      </c>
      <c r="P35" s="145">
        <v>0</v>
      </c>
      <c r="Q35" s="387">
        <f t="shared" si="0"/>
        <v>9793822</v>
      </c>
      <c r="R35" s="386">
        <v>0</v>
      </c>
      <c r="S35" s="386">
        <v>0</v>
      </c>
      <c r="T35" s="386">
        <v>0</v>
      </c>
      <c r="U35" s="386">
        <v>18000</v>
      </c>
      <c r="V35" s="895"/>
      <c r="W35" s="113">
        <v>6</v>
      </c>
      <c r="X35" s="113">
        <v>0</v>
      </c>
      <c r="Y35" s="113">
        <v>0</v>
      </c>
      <c r="Z35" s="113">
        <v>0</v>
      </c>
      <c r="AA35" s="113">
        <v>0</v>
      </c>
      <c r="AB35" s="113">
        <v>0</v>
      </c>
      <c r="AC35" s="113">
        <v>0</v>
      </c>
      <c r="AD35" s="113">
        <v>0</v>
      </c>
      <c r="AE35" s="113">
        <v>0</v>
      </c>
      <c r="AF35" s="113">
        <v>0</v>
      </c>
      <c r="AG35" s="155">
        <v>0</v>
      </c>
      <c r="AH35" s="155">
        <v>0</v>
      </c>
      <c r="AI35" s="155">
        <v>0</v>
      </c>
      <c r="AJ35" s="155">
        <v>120000</v>
      </c>
      <c r="AK35" s="115">
        <f t="shared" si="6"/>
        <v>0</v>
      </c>
      <c r="AL35" s="115">
        <f t="shared" si="3"/>
        <v>0</v>
      </c>
      <c r="AM35" s="115">
        <f t="shared" si="4"/>
        <v>0</v>
      </c>
      <c r="AN35" s="115">
        <f t="shared" si="5"/>
        <v>0</v>
      </c>
      <c r="AO35" s="105">
        <f t="shared" si="1"/>
        <v>0</v>
      </c>
      <c r="AP35" s="106">
        <f t="shared" si="2"/>
        <v>-9793822</v>
      </c>
      <c r="AQ35" s="103" t="s">
        <v>309</v>
      </c>
      <c r="AR35" s="11"/>
      <c r="AS35" s="11"/>
      <c r="AT35" s="11"/>
      <c r="AU35" s="11"/>
      <c r="AV35" s="1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1"/>
      <c r="SN35" s="1"/>
      <c r="SO35" s="1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/>
      <c r="UE35" s="1"/>
      <c r="UF35" s="1"/>
      <c r="UG35" s="1"/>
      <c r="UH35" s="1"/>
      <c r="UI35" s="1"/>
      <c r="UJ35" s="1"/>
      <c r="UK35" s="1"/>
      <c r="UL35" s="1"/>
      <c r="UM35" s="1"/>
      <c r="UN35" s="1"/>
      <c r="UO35" s="1"/>
      <c r="UP35" s="1"/>
      <c r="UQ35" s="1"/>
      <c r="UR35" s="1"/>
      <c r="US35" s="1"/>
      <c r="UT35" s="1"/>
      <c r="UU35" s="1"/>
      <c r="UV35" s="1"/>
      <c r="UW35" s="1"/>
      <c r="UX35" s="1"/>
      <c r="UY35" s="1"/>
      <c r="UZ35" s="1"/>
      <c r="VA35" s="1"/>
      <c r="VB35" s="1"/>
      <c r="VC35" s="1"/>
      <c r="VD35" s="1"/>
      <c r="VE35" s="1"/>
      <c r="VF35" s="1"/>
      <c r="VG35" s="1"/>
      <c r="VH35" s="1"/>
      <c r="VI35" s="1"/>
      <c r="VJ35" s="1"/>
      <c r="VK35" s="1"/>
      <c r="VL35" s="1"/>
      <c r="VM35" s="1"/>
      <c r="VN35" s="1"/>
      <c r="VO35" s="1"/>
      <c r="VP35" s="1"/>
      <c r="VQ35" s="1"/>
      <c r="VR35" s="1"/>
      <c r="VS35" s="1"/>
      <c r="VT35" s="1"/>
      <c r="VU35" s="1"/>
      <c r="VV35" s="1"/>
      <c r="VW35" s="1"/>
      <c r="VX35" s="1"/>
      <c r="VY35" s="1"/>
      <c r="VZ35" s="1"/>
      <c r="WA35" s="1"/>
      <c r="WB35" s="1"/>
      <c r="WC35" s="1"/>
      <c r="WD35" s="1"/>
      <c r="WE35" s="1"/>
      <c r="WF35" s="1"/>
      <c r="WG35" s="1"/>
      <c r="WH35" s="1"/>
      <c r="WI35" s="1"/>
      <c r="WJ35" s="1"/>
      <c r="WK35" s="1"/>
      <c r="WL35" s="1"/>
      <c r="WM35" s="1"/>
      <c r="WN35" s="1"/>
      <c r="WO35" s="1"/>
      <c r="WP35" s="1"/>
      <c r="WQ35" s="1"/>
      <c r="WR35" s="1"/>
      <c r="WS35" s="1"/>
      <c r="WT35" s="1"/>
      <c r="WU35" s="1"/>
      <c r="WV35" s="1"/>
      <c r="WW35" s="1"/>
      <c r="WX35" s="1"/>
      <c r="WY35" s="1"/>
      <c r="WZ35" s="1"/>
      <c r="XA35" s="1"/>
      <c r="XB35" s="1"/>
      <c r="XC35" s="1"/>
      <c r="XD35" s="1"/>
      <c r="XE35" s="1"/>
      <c r="XF35" s="1"/>
      <c r="XG35" s="1"/>
      <c r="XH35" s="1"/>
      <c r="XI35" s="1"/>
      <c r="XJ35" s="1"/>
      <c r="XK35" s="1"/>
      <c r="XL35" s="1"/>
      <c r="XM35" s="1"/>
      <c r="XN35" s="1"/>
      <c r="XO35" s="1"/>
      <c r="XP35" s="1"/>
      <c r="XQ35" s="1"/>
      <c r="XR35" s="1"/>
      <c r="XS35" s="1"/>
      <c r="XT35" s="1"/>
      <c r="XU35" s="1"/>
      <c r="XV35" s="1"/>
      <c r="XW35" s="1"/>
      <c r="XX35" s="1"/>
      <c r="XY35" s="1"/>
      <c r="XZ35" s="1"/>
      <c r="YA35" s="1"/>
      <c r="YB35" s="1"/>
      <c r="YC35" s="1"/>
      <c r="YD35" s="1"/>
      <c r="YE35" s="1"/>
      <c r="YF35" s="1"/>
      <c r="YG35" s="1"/>
      <c r="YH35" s="1"/>
      <c r="YI35" s="1"/>
      <c r="YJ35" s="1"/>
      <c r="YK35" s="1"/>
      <c r="YL35" s="1"/>
      <c r="YM35" s="1"/>
      <c r="YN35" s="1"/>
      <c r="YO35" s="1"/>
      <c r="YP35" s="1"/>
      <c r="YQ35" s="1"/>
      <c r="YR35" s="1"/>
      <c r="YS35" s="1"/>
      <c r="YT35" s="1"/>
      <c r="YU35" s="1"/>
      <c r="YV35" s="1"/>
      <c r="YW35" s="1"/>
      <c r="YX35" s="1"/>
      <c r="YY35" s="1"/>
      <c r="YZ35" s="1"/>
      <c r="ZA35" s="1"/>
      <c r="ZB35" s="1"/>
      <c r="ZC35" s="1"/>
      <c r="ZD35" s="1"/>
      <c r="ZE35" s="1"/>
      <c r="ZF35" s="1"/>
      <c r="ZG35" s="1"/>
      <c r="ZH35" s="1"/>
      <c r="ZI35" s="1"/>
      <c r="ZJ35" s="1"/>
      <c r="ZK35" s="1"/>
      <c r="ZL35" s="1"/>
      <c r="ZM35" s="1"/>
      <c r="ZN35" s="1"/>
      <c r="ZO35" s="1"/>
      <c r="ZP35" s="1"/>
      <c r="ZQ35" s="1"/>
      <c r="ZR35" s="1"/>
      <c r="ZS35" s="1"/>
      <c r="ZT35" s="1"/>
      <c r="ZU35" s="1"/>
      <c r="ZV35" s="1"/>
      <c r="ZW35" s="1"/>
      <c r="ZX35" s="1"/>
      <c r="ZY35" s="1"/>
      <c r="ZZ35" s="1"/>
      <c r="AAA35" s="1"/>
      <c r="AAB35" s="1"/>
      <c r="AAC35" s="1"/>
      <c r="AAD35" s="1"/>
      <c r="AAE35" s="1"/>
      <c r="AAF35" s="1"/>
      <c r="AAG35" s="1"/>
      <c r="AAH35" s="1"/>
      <c r="AAI35" s="1"/>
      <c r="AAJ35" s="1"/>
      <c r="AAK35" s="1"/>
      <c r="AAL35" s="1"/>
      <c r="AAM35" s="1"/>
      <c r="AAN35" s="1"/>
      <c r="AAO35" s="1"/>
      <c r="AAP35" s="1"/>
      <c r="AAQ35" s="1"/>
      <c r="AAR35" s="1"/>
      <c r="AAS35" s="1"/>
      <c r="AAT35" s="1"/>
      <c r="AAU35" s="1"/>
      <c r="AAV35" s="1"/>
      <c r="AAW35" s="1"/>
      <c r="AAX35" s="1"/>
      <c r="AAY35" s="1"/>
      <c r="AAZ35" s="1"/>
      <c r="ABA35" s="1"/>
      <c r="ABB35" s="1"/>
      <c r="ABC35" s="1"/>
      <c r="ABD35" s="1"/>
      <c r="ABE35" s="1"/>
      <c r="ABF35" s="1"/>
      <c r="ABG35" s="1"/>
      <c r="ABH35" s="1"/>
      <c r="ABI35" s="1"/>
      <c r="ABJ35" s="1"/>
      <c r="ABK35" s="1"/>
      <c r="ABL35" s="1"/>
      <c r="ABM35" s="1"/>
      <c r="ABN35" s="1"/>
      <c r="ABO35" s="1"/>
      <c r="ABP35" s="1"/>
      <c r="ABQ35" s="1"/>
      <c r="ABR35" s="1"/>
      <c r="ABS35" s="1"/>
      <c r="ABT35" s="1"/>
      <c r="ABU35" s="1"/>
      <c r="ABV35" s="1"/>
      <c r="ABW35" s="1"/>
      <c r="ABX35" s="1"/>
      <c r="ABY35" s="1"/>
      <c r="ABZ35" s="1"/>
      <c r="ACA35" s="1"/>
      <c r="ACB35" s="1"/>
      <c r="ACC35" s="1"/>
      <c r="ACD35" s="1"/>
      <c r="ACE35" s="1"/>
      <c r="ACF35" s="1"/>
      <c r="ACG35" s="1"/>
      <c r="ACH35" s="1"/>
      <c r="ACI35" s="1"/>
      <c r="ACJ35" s="1"/>
      <c r="ACK35" s="1"/>
      <c r="ACL35" s="1"/>
      <c r="ACM35" s="1"/>
      <c r="ACN35" s="1"/>
      <c r="ACO35" s="1"/>
      <c r="ACP35" s="1"/>
      <c r="ACQ35" s="1"/>
      <c r="ACR35" s="1"/>
      <c r="ACS35" s="1"/>
      <c r="ACT35" s="1"/>
      <c r="ACU35" s="1"/>
      <c r="ACV35" s="1"/>
      <c r="ACW35" s="1"/>
      <c r="ACX35" s="1"/>
      <c r="ACY35" s="1"/>
      <c r="ACZ35" s="1"/>
      <c r="ADA35" s="1"/>
      <c r="ADB35" s="1"/>
      <c r="ADC35" s="1"/>
      <c r="ADD35" s="1"/>
      <c r="ADE35" s="1"/>
      <c r="ADF35" s="1"/>
      <c r="ADG35" s="1"/>
      <c r="ADH35" s="1"/>
      <c r="ADI35" s="1"/>
      <c r="ADJ35" s="1"/>
      <c r="ADK35" s="1"/>
      <c r="ADL35" s="1"/>
      <c r="ADM35" s="1"/>
      <c r="ADN35" s="1"/>
      <c r="ADO35" s="1"/>
      <c r="ADP35" s="1"/>
      <c r="ADQ35" s="1"/>
      <c r="ADR35" s="1"/>
      <c r="ADS35" s="1"/>
      <c r="ADT35" s="1"/>
      <c r="ADU35" s="1"/>
      <c r="ADV35" s="1"/>
      <c r="ADW35" s="1"/>
      <c r="ADX35" s="1"/>
      <c r="ADY35" s="1"/>
      <c r="ADZ35" s="1"/>
      <c r="AEA35" s="1"/>
      <c r="AEB35" s="1"/>
      <c r="AEC35" s="1"/>
      <c r="AED35" s="1"/>
      <c r="AEE35" s="1"/>
      <c r="AEF35" s="1"/>
      <c r="AEG35" s="1"/>
      <c r="AEH35" s="1"/>
      <c r="AEI35" s="1"/>
      <c r="AEJ35" s="1"/>
      <c r="AEK35" s="1"/>
      <c r="AEL35" s="1"/>
      <c r="AEM35" s="1"/>
      <c r="AEN35" s="1"/>
      <c r="AEO35" s="1"/>
      <c r="AEP35" s="1"/>
      <c r="AEQ35" s="1"/>
      <c r="AER35" s="1"/>
      <c r="AES35" s="1"/>
      <c r="AET35" s="1"/>
      <c r="AEU35" s="1"/>
      <c r="AEV35" s="1"/>
      <c r="AEW35" s="1"/>
      <c r="AEX35" s="1"/>
      <c r="AEY35" s="1"/>
      <c r="AEZ35" s="1"/>
      <c r="AFA35" s="1"/>
      <c r="AFB35" s="1"/>
      <c r="AFC35" s="1"/>
      <c r="AFD35" s="1"/>
      <c r="AFE35" s="1"/>
      <c r="AFF35" s="1"/>
      <c r="AFG35" s="1"/>
      <c r="AFH35" s="1"/>
      <c r="AFI35" s="1"/>
      <c r="AFJ35" s="1"/>
      <c r="AFK35" s="1"/>
      <c r="AFL35" s="1"/>
      <c r="AFM35" s="1"/>
      <c r="AFN35" s="1"/>
      <c r="AFO35" s="1"/>
      <c r="AFP35" s="1"/>
      <c r="AFQ35" s="1"/>
      <c r="AFR35" s="1"/>
      <c r="AFS35" s="1"/>
      <c r="AFT35" s="1"/>
      <c r="AFU35" s="1"/>
      <c r="AFV35" s="1"/>
      <c r="AFW35" s="1"/>
      <c r="AFX35" s="1"/>
      <c r="AFY35" s="1"/>
      <c r="AFZ35" s="1"/>
      <c r="AGA35" s="1"/>
      <c r="AGB35" s="1"/>
      <c r="AGC35" s="1"/>
      <c r="AGD35" s="1"/>
      <c r="AGE35" s="1"/>
      <c r="AGF35" s="1"/>
      <c r="AGG35" s="1"/>
      <c r="AGH35" s="1"/>
      <c r="AGI35" s="1"/>
      <c r="AGJ35" s="1"/>
      <c r="AGK35" s="1"/>
      <c r="AGL35" s="1"/>
      <c r="AGM35" s="1"/>
      <c r="AGN35" s="1"/>
      <c r="AGO35" s="1"/>
      <c r="AGP35" s="1"/>
      <c r="AGQ35" s="1"/>
      <c r="AGR35" s="1"/>
      <c r="AGS35" s="1"/>
      <c r="AGT35" s="1"/>
      <c r="AGU35" s="1"/>
      <c r="AGV35" s="1"/>
      <c r="AGW35" s="1"/>
      <c r="AGX35" s="1"/>
      <c r="AGY35" s="1"/>
      <c r="AGZ35" s="1"/>
      <c r="AHA35" s="1"/>
      <c r="AHB35" s="1"/>
      <c r="AHC35" s="1"/>
      <c r="AHD35" s="1"/>
      <c r="AHE35" s="1"/>
      <c r="AHF35" s="1"/>
      <c r="AHG35" s="1"/>
      <c r="AHH35" s="1"/>
      <c r="AHI35" s="1"/>
      <c r="AHJ35" s="1"/>
      <c r="AHK35" s="1"/>
      <c r="AHL35" s="1"/>
      <c r="AHM35" s="1"/>
      <c r="AHN35" s="1"/>
      <c r="AHO35" s="1"/>
      <c r="AHP35" s="1"/>
      <c r="AHQ35" s="1"/>
      <c r="AHR35" s="1"/>
      <c r="AHS35" s="1"/>
      <c r="AHT35" s="1"/>
      <c r="AHU35" s="1"/>
      <c r="AHV35" s="1"/>
      <c r="AHW35" s="1"/>
      <c r="AHX35" s="1"/>
      <c r="AHY35" s="1"/>
      <c r="AHZ35" s="1"/>
      <c r="AIA35" s="1"/>
      <c r="AIB35" s="1"/>
      <c r="AIC35" s="1"/>
      <c r="AID35" s="1"/>
      <c r="AIE35" s="1"/>
      <c r="AIF35" s="1"/>
      <c r="AIG35" s="1"/>
      <c r="AIH35" s="1"/>
      <c r="AII35" s="1"/>
      <c r="AIJ35" s="1"/>
      <c r="AIK35" s="1"/>
      <c r="AIL35" s="1"/>
      <c r="AIM35" s="1"/>
      <c r="AIN35" s="1"/>
      <c r="AIO35" s="1"/>
      <c r="AIP35" s="1"/>
      <c r="AIQ35" s="1"/>
      <c r="AIR35" s="1"/>
      <c r="AIS35" s="1"/>
      <c r="AIT35" s="1"/>
      <c r="AIU35" s="1"/>
      <c r="AIV35" s="1"/>
      <c r="AIW35" s="1"/>
      <c r="AIX35" s="1"/>
      <c r="AIY35" s="1"/>
      <c r="AIZ35" s="1"/>
      <c r="AJA35" s="1"/>
      <c r="AJB35" s="1"/>
      <c r="AJC35" s="1"/>
      <c r="AJD35" s="1"/>
      <c r="AJE35" s="1"/>
      <c r="AJF35" s="1"/>
      <c r="AJG35" s="1"/>
      <c r="AJH35" s="1"/>
      <c r="AJI35" s="1"/>
      <c r="AJJ35" s="1"/>
      <c r="AJK35" s="1"/>
      <c r="AJL35" s="1"/>
      <c r="AJM35" s="1"/>
      <c r="AJN35" s="1"/>
      <c r="AJO35" s="1"/>
      <c r="AJP35" s="1"/>
      <c r="AJQ35" s="1"/>
      <c r="AJR35" s="1"/>
      <c r="AJS35" s="1"/>
      <c r="AJT35" s="1"/>
      <c r="AJU35" s="1"/>
      <c r="AJV35" s="1"/>
      <c r="AJW35" s="1"/>
      <c r="AJX35" s="1"/>
      <c r="AJY35" s="1"/>
      <c r="AJZ35" s="1"/>
      <c r="AKA35" s="1"/>
      <c r="AKB35" s="1"/>
      <c r="AKC35" s="1"/>
      <c r="AKD35" s="1"/>
      <c r="AKE35" s="1"/>
      <c r="AKF35" s="1"/>
      <c r="AKG35" s="1"/>
      <c r="AKH35" s="1"/>
      <c r="AKI35" s="1"/>
      <c r="AKJ35" s="1"/>
      <c r="AKK35" s="1"/>
      <c r="AKL35" s="1"/>
      <c r="AKM35" s="1"/>
      <c r="AKN35" s="1"/>
      <c r="AKO35" s="1"/>
      <c r="AKP35" s="1"/>
      <c r="AKQ35" s="1"/>
      <c r="AKR35" s="1"/>
      <c r="AKS35" s="1"/>
      <c r="AKT35" s="1"/>
      <c r="AKU35" s="1"/>
      <c r="AKV35" s="1"/>
      <c r="AKW35" s="1"/>
      <c r="AKX35" s="1"/>
      <c r="AKY35" s="1"/>
      <c r="AKZ35" s="1"/>
      <c r="ALA35" s="1"/>
      <c r="ALB35" s="1"/>
      <c r="ALC35" s="1"/>
      <c r="ALD35" s="1"/>
      <c r="ALE35" s="1"/>
      <c r="ALF35" s="1"/>
      <c r="ALG35" s="1"/>
      <c r="ALH35" s="1"/>
      <c r="ALI35" s="1"/>
      <c r="ALJ35" s="1"/>
      <c r="ALK35" s="1"/>
      <c r="ALL35" s="1"/>
      <c r="ALM35" s="1"/>
      <c r="ALN35" s="1"/>
      <c r="ALO35" s="1"/>
      <c r="ALP35" s="1"/>
      <c r="ALQ35" s="1"/>
      <c r="ALR35" s="1"/>
      <c r="ALS35" s="1"/>
      <c r="ALT35" s="1"/>
      <c r="ALU35" s="1"/>
      <c r="ALV35" s="1"/>
      <c r="ALW35" s="1"/>
      <c r="ALX35" s="1"/>
      <c r="ALY35" s="1"/>
      <c r="ALZ35" s="1"/>
      <c r="AMA35" s="1"/>
      <c r="AMB35" s="1"/>
      <c r="AMC35" s="1"/>
      <c r="AMD35" s="1"/>
      <c r="AME35" s="1"/>
      <c r="AMF35" s="1"/>
      <c r="AMG35" s="1"/>
      <c r="AMH35" s="1"/>
      <c r="AMI35" s="1"/>
      <c r="AMJ35" s="1"/>
      <c r="AMK35" s="1"/>
      <c r="AML35" s="1"/>
      <c r="AMM35" s="1"/>
      <c r="AMN35" s="1"/>
      <c r="AMO35" s="1"/>
      <c r="AMP35" s="1"/>
      <c r="AMQ35" s="1"/>
      <c r="AMR35" s="1"/>
      <c r="AMS35" s="1"/>
      <c r="AMT35" s="1"/>
      <c r="AMU35" s="1"/>
      <c r="AMV35" s="1"/>
      <c r="AMW35" s="1"/>
      <c r="AMX35" s="1"/>
      <c r="AMY35" s="1"/>
      <c r="AMZ35" s="1"/>
      <c r="ANA35" s="1"/>
      <c r="ANB35" s="1"/>
      <c r="ANC35" s="1"/>
      <c r="AND35" s="1"/>
      <c r="ANE35" s="1"/>
      <c r="ANF35" s="1"/>
      <c r="ANG35" s="1"/>
      <c r="ANH35" s="1"/>
      <c r="ANI35" s="1"/>
      <c r="ANJ35" s="1"/>
      <c r="ANK35" s="1"/>
      <c r="ANL35" s="1"/>
      <c r="ANM35" s="1"/>
      <c r="ANN35" s="1"/>
      <c r="ANO35" s="1"/>
      <c r="ANP35" s="1"/>
      <c r="ANQ35" s="1"/>
      <c r="ANR35" s="1"/>
      <c r="ANS35" s="1"/>
      <c r="ANT35" s="1"/>
      <c r="ANU35" s="1"/>
      <c r="ANV35" s="1"/>
      <c r="ANW35" s="1"/>
      <c r="ANX35" s="1"/>
      <c r="ANY35" s="1"/>
      <c r="ANZ35" s="1"/>
      <c r="AOA35" s="1"/>
      <c r="AOB35" s="1"/>
      <c r="AOC35" s="1"/>
      <c r="AOD35" s="1"/>
      <c r="AOE35" s="1"/>
      <c r="AOF35" s="1"/>
      <c r="AOG35" s="1"/>
      <c r="AOH35" s="1"/>
      <c r="AOI35" s="1"/>
      <c r="AOJ35" s="1"/>
      <c r="AOK35" s="1"/>
      <c r="AOL35" s="1"/>
      <c r="AOM35" s="1"/>
      <c r="AON35" s="1"/>
      <c r="AOO35" s="1"/>
      <c r="AOP35" s="1"/>
      <c r="AOQ35" s="1"/>
      <c r="AOR35" s="1"/>
      <c r="AOS35" s="1"/>
      <c r="AOT35" s="1"/>
      <c r="AOU35" s="1"/>
      <c r="AOV35" s="1"/>
      <c r="AOW35" s="1"/>
      <c r="AOX35" s="1"/>
      <c r="AOY35" s="1"/>
      <c r="AOZ35" s="1"/>
      <c r="APA35" s="1"/>
      <c r="APB35" s="1"/>
      <c r="APC35" s="1"/>
      <c r="APD35" s="1"/>
      <c r="APE35" s="1"/>
      <c r="APF35" s="1"/>
      <c r="APG35" s="1"/>
      <c r="APH35" s="1"/>
      <c r="API35" s="1"/>
      <c r="APJ35" s="1"/>
      <c r="APK35" s="1"/>
      <c r="APL35" s="1"/>
      <c r="APM35" s="1"/>
      <c r="APN35" s="1"/>
      <c r="APO35" s="1"/>
      <c r="APP35" s="1"/>
      <c r="APQ35" s="1"/>
      <c r="APR35" s="1"/>
      <c r="APS35" s="1"/>
      <c r="APT35" s="1"/>
      <c r="APU35" s="1"/>
      <c r="APV35" s="1"/>
      <c r="APW35" s="1"/>
      <c r="APX35" s="1"/>
      <c r="APY35" s="1"/>
      <c r="APZ35" s="1"/>
      <c r="AQA35" s="1"/>
      <c r="AQB35" s="1"/>
      <c r="AQC35" s="1"/>
      <c r="AQD35" s="1"/>
      <c r="AQE35" s="1"/>
      <c r="AQF35" s="1"/>
      <c r="AQG35" s="1"/>
      <c r="AQH35" s="1"/>
      <c r="AQI35" s="1"/>
      <c r="AQJ35" s="1"/>
      <c r="AQK35" s="1"/>
      <c r="AQL35" s="1"/>
      <c r="AQM35" s="1"/>
      <c r="AQN35" s="1"/>
      <c r="AQO35" s="1"/>
      <c r="AQP35" s="1"/>
      <c r="AQQ35" s="1"/>
      <c r="AQR35" s="1"/>
      <c r="AQS35" s="1"/>
      <c r="AQT35" s="1"/>
      <c r="AQU35" s="1"/>
      <c r="AQV35" s="1"/>
      <c r="AQW35" s="1"/>
      <c r="AQX35" s="1"/>
      <c r="AQY35" s="1"/>
      <c r="AQZ35" s="1"/>
      <c r="ARA35" s="1"/>
      <c r="ARB35" s="1"/>
      <c r="ARC35" s="1"/>
      <c r="ARD35" s="1"/>
      <c r="ARE35" s="1"/>
      <c r="ARF35" s="1"/>
      <c r="ARG35" s="1"/>
      <c r="ARH35" s="1"/>
      <c r="ARI35" s="1"/>
      <c r="ARJ35" s="1"/>
      <c r="ARK35" s="1"/>
      <c r="ARL35" s="1"/>
      <c r="ARM35" s="1"/>
      <c r="ARN35" s="1"/>
      <c r="ARO35" s="1"/>
      <c r="ARP35" s="1"/>
      <c r="ARQ35" s="1"/>
      <c r="ARR35" s="1"/>
      <c r="ARS35" s="1"/>
      <c r="ART35" s="1"/>
      <c r="ARU35" s="1"/>
      <c r="ARV35" s="1"/>
      <c r="ARW35" s="1"/>
      <c r="ARX35" s="1"/>
      <c r="ARY35" s="1"/>
      <c r="ARZ35" s="1"/>
      <c r="ASA35" s="1"/>
      <c r="ASB35" s="1"/>
      <c r="ASC35" s="1"/>
      <c r="ASD35" s="1"/>
      <c r="ASE35" s="1"/>
      <c r="ASF35" s="1"/>
      <c r="ASG35" s="1"/>
      <c r="ASH35" s="1"/>
      <c r="ASI35" s="1"/>
      <c r="ASJ35" s="1"/>
      <c r="ASK35" s="1"/>
      <c r="ASL35" s="1"/>
      <c r="ASM35" s="1"/>
      <c r="ASN35" s="1"/>
      <c r="ASO35" s="1"/>
      <c r="ASP35" s="1"/>
      <c r="ASQ35" s="1"/>
      <c r="ASR35" s="1"/>
      <c r="ASS35" s="1"/>
      <c r="AST35" s="1"/>
      <c r="ASU35" s="1"/>
      <c r="ASV35" s="1"/>
      <c r="ASW35" s="1"/>
      <c r="ASX35" s="1"/>
      <c r="ASY35" s="1"/>
      <c r="ASZ35" s="1"/>
      <c r="ATA35" s="1"/>
      <c r="ATB35" s="1"/>
      <c r="ATC35" s="1"/>
      <c r="ATD35" s="1"/>
      <c r="ATE35" s="1"/>
      <c r="ATF35" s="1"/>
      <c r="ATG35" s="1"/>
      <c r="ATH35" s="1"/>
      <c r="ATI35" s="1"/>
      <c r="ATJ35" s="1"/>
      <c r="ATK35" s="1"/>
      <c r="ATL35" s="1"/>
      <c r="ATM35" s="1"/>
      <c r="ATN35" s="1"/>
      <c r="ATO35" s="1"/>
      <c r="ATP35" s="1"/>
      <c r="ATQ35" s="1"/>
      <c r="ATR35" s="1"/>
      <c r="ATS35" s="1"/>
      <c r="ATT35" s="1"/>
      <c r="ATU35" s="1"/>
      <c r="ATV35" s="1"/>
      <c r="ATW35" s="1"/>
      <c r="ATX35" s="1"/>
      <c r="ATY35" s="1"/>
      <c r="ATZ35" s="1"/>
      <c r="AUA35" s="1"/>
      <c r="AUB35" s="1"/>
      <c r="AUC35" s="1"/>
      <c r="AUD35" s="1"/>
      <c r="AUE35" s="1"/>
      <c r="AUF35" s="1"/>
      <c r="AUG35" s="1"/>
      <c r="AUH35" s="1"/>
      <c r="AUI35" s="1"/>
      <c r="AUJ35" s="1"/>
      <c r="AUK35" s="1"/>
      <c r="AUL35" s="1"/>
      <c r="AUM35" s="1"/>
      <c r="AUN35" s="1"/>
      <c r="AUO35" s="1"/>
      <c r="AUP35" s="1"/>
      <c r="AUQ35" s="1"/>
      <c r="AUR35" s="1"/>
      <c r="AUS35" s="1"/>
      <c r="AUT35" s="1"/>
      <c r="AUU35" s="1"/>
      <c r="AUV35" s="1"/>
      <c r="AUW35" s="1"/>
      <c r="AUX35" s="1"/>
      <c r="AUY35" s="1"/>
      <c r="AUZ35" s="1"/>
      <c r="AVA35" s="1"/>
      <c r="AVB35" s="1"/>
      <c r="AVC35" s="1"/>
      <c r="AVD35" s="1"/>
      <c r="AVE35" s="1"/>
      <c r="AVF35" s="1"/>
      <c r="AVG35" s="1"/>
      <c r="AVH35" s="1"/>
      <c r="AVI35" s="1"/>
      <c r="AVJ35" s="1"/>
      <c r="AVK35" s="1"/>
      <c r="AVL35" s="1"/>
      <c r="AVM35" s="1"/>
      <c r="AVN35" s="1"/>
      <c r="AVO35" s="1"/>
      <c r="AVP35" s="1"/>
      <c r="AVQ35" s="1"/>
      <c r="AVR35" s="1"/>
      <c r="AVS35" s="1"/>
      <c r="AVT35" s="1"/>
      <c r="AVU35" s="1"/>
      <c r="AVV35" s="1"/>
      <c r="AVW35" s="1"/>
      <c r="AVX35" s="1"/>
      <c r="AVY35" s="1"/>
      <c r="AVZ35" s="1"/>
      <c r="AWA35" s="1"/>
      <c r="AWB35" s="1"/>
      <c r="AWC35" s="1"/>
      <c r="AWD35" s="1"/>
      <c r="AWE35" s="1"/>
      <c r="AWF35" s="1"/>
      <c r="AWG35" s="1"/>
      <c r="AWH35" s="1"/>
      <c r="AWI35" s="1"/>
      <c r="AWJ35" s="1"/>
      <c r="AWK35" s="1"/>
      <c r="AWL35" s="1"/>
      <c r="AWM35" s="1"/>
      <c r="AWN35" s="1"/>
      <c r="AWO35" s="1"/>
      <c r="AWP35" s="1"/>
      <c r="AWQ35" s="1"/>
      <c r="AWR35" s="1"/>
      <c r="AWS35" s="1"/>
      <c r="AWT35" s="1"/>
      <c r="AWU35" s="1"/>
      <c r="AWV35" s="1"/>
      <c r="AWW35" s="1"/>
      <c r="AWX35" s="1"/>
      <c r="AWY35" s="1"/>
      <c r="AWZ35" s="1"/>
      <c r="AXA35" s="1"/>
      <c r="AXB35" s="1"/>
      <c r="AXC35" s="1"/>
      <c r="AXD35" s="1"/>
      <c r="AXE35" s="1"/>
      <c r="AXF35" s="1"/>
      <c r="AXG35" s="1"/>
      <c r="AXH35" s="1"/>
      <c r="AXI35" s="1"/>
      <c r="AXJ35" s="1"/>
      <c r="AXK35" s="1"/>
      <c r="AXL35" s="1"/>
      <c r="AXM35" s="1"/>
      <c r="AXN35" s="1"/>
      <c r="AXO35" s="1"/>
      <c r="AXP35" s="1"/>
      <c r="AXQ35" s="1"/>
      <c r="AXR35" s="1"/>
      <c r="AXS35" s="1"/>
      <c r="AXT35" s="1"/>
      <c r="AXU35" s="1"/>
      <c r="AXV35" s="1"/>
      <c r="AXW35" s="1"/>
      <c r="AXX35" s="1"/>
      <c r="AXY35" s="1"/>
      <c r="AXZ35" s="1"/>
      <c r="AYA35" s="1"/>
      <c r="AYB35" s="1"/>
      <c r="AYC35" s="1"/>
      <c r="AYD35" s="1"/>
      <c r="AYE35" s="1"/>
      <c r="AYF35" s="1"/>
      <c r="AYG35" s="1"/>
      <c r="AYH35" s="1"/>
      <c r="AYI35" s="1"/>
      <c r="AYJ35" s="1"/>
      <c r="AYK35" s="1"/>
      <c r="AYL35" s="1"/>
      <c r="AYM35" s="1"/>
      <c r="AYN35" s="1"/>
      <c r="AYO35" s="1"/>
      <c r="AYP35" s="1"/>
      <c r="AYQ35" s="1"/>
      <c r="AYR35" s="1"/>
      <c r="AYS35" s="1"/>
      <c r="AYT35" s="1"/>
      <c r="AYU35" s="1"/>
      <c r="AYV35" s="1"/>
      <c r="AYW35" s="1"/>
      <c r="AYX35" s="1"/>
      <c r="AYY35" s="1"/>
      <c r="AYZ35" s="1"/>
      <c r="AZA35" s="1"/>
      <c r="AZB35" s="1"/>
      <c r="AZC35" s="1"/>
      <c r="AZD35" s="1"/>
      <c r="AZE35" s="1"/>
      <c r="AZF35" s="1"/>
      <c r="AZG35" s="1"/>
      <c r="AZH35" s="1"/>
      <c r="AZI35" s="1"/>
      <c r="AZJ35" s="1"/>
      <c r="AZK35" s="1"/>
      <c r="AZL35" s="1"/>
      <c r="AZM35" s="1"/>
      <c r="AZN35" s="1"/>
      <c r="AZO35" s="1"/>
      <c r="AZP35" s="1"/>
      <c r="AZQ35" s="1"/>
      <c r="AZR35" s="1"/>
      <c r="AZS35" s="1"/>
      <c r="AZT35" s="1"/>
      <c r="AZU35" s="1"/>
      <c r="AZV35" s="1"/>
      <c r="AZW35" s="1"/>
      <c r="AZX35" s="1"/>
      <c r="AZY35" s="1"/>
      <c r="AZZ35" s="1"/>
      <c r="BAA35" s="1"/>
      <c r="BAB35" s="1"/>
      <c r="BAC35" s="1"/>
      <c r="BAD35" s="1"/>
      <c r="BAE35" s="1"/>
      <c r="BAF35" s="1"/>
      <c r="BAG35" s="1"/>
      <c r="BAH35" s="1"/>
      <c r="BAI35" s="1"/>
      <c r="BAJ35" s="1"/>
      <c r="BAK35" s="1"/>
      <c r="BAL35" s="1"/>
      <c r="BAM35" s="1"/>
      <c r="BAN35" s="1"/>
      <c r="BAO35" s="1"/>
      <c r="BAP35" s="1"/>
      <c r="BAQ35" s="1"/>
      <c r="BAR35" s="1"/>
      <c r="BAS35" s="1"/>
      <c r="BAT35" s="1"/>
      <c r="BAU35" s="1"/>
      <c r="BAV35" s="1"/>
      <c r="BAW35" s="1"/>
      <c r="BAX35" s="1"/>
      <c r="BAY35" s="1"/>
      <c r="BAZ35" s="1"/>
      <c r="BBA35" s="1"/>
      <c r="BBB35" s="1"/>
      <c r="BBC35" s="1"/>
      <c r="BBD35" s="1"/>
      <c r="BBE35" s="1"/>
      <c r="BBF35" s="1"/>
      <c r="BBG35" s="1"/>
      <c r="BBH35" s="1"/>
      <c r="BBI35" s="1"/>
      <c r="BBJ35" s="1"/>
      <c r="BBK35" s="1"/>
      <c r="BBL35" s="1"/>
      <c r="BBM35" s="1"/>
      <c r="BBN35" s="1"/>
      <c r="BBO35" s="1"/>
      <c r="BBP35" s="1"/>
      <c r="BBQ35" s="1"/>
      <c r="BBR35" s="1"/>
      <c r="BBS35" s="1"/>
      <c r="BBT35" s="1"/>
      <c r="BBU35" s="1"/>
      <c r="BBV35" s="1"/>
      <c r="BBW35" s="1"/>
      <c r="BBX35" s="1"/>
      <c r="BBY35" s="1"/>
      <c r="BBZ35" s="1"/>
      <c r="BCA35" s="1"/>
      <c r="BCB35" s="1"/>
      <c r="BCC35" s="1"/>
      <c r="BCD35" s="1"/>
      <c r="BCE35" s="1"/>
      <c r="BCF35" s="1"/>
      <c r="BCG35" s="1"/>
      <c r="BCH35" s="1"/>
      <c r="BCI35" s="1"/>
      <c r="BCJ35" s="1"/>
      <c r="BCK35" s="1"/>
      <c r="BCL35" s="1"/>
      <c r="BCM35" s="1"/>
      <c r="BCN35" s="1"/>
      <c r="BCO35" s="1"/>
      <c r="BCP35" s="1"/>
      <c r="BCQ35" s="1"/>
      <c r="BCR35" s="1"/>
      <c r="BCS35" s="1"/>
      <c r="BCT35" s="1"/>
      <c r="BCU35" s="1"/>
      <c r="BCV35" s="1"/>
      <c r="BCW35" s="1"/>
      <c r="BCX35" s="1"/>
      <c r="BCY35" s="1"/>
      <c r="BCZ35" s="1"/>
      <c r="BDA35" s="1"/>
      <c r="BDB35" s="1"/>
      <c r="BDC35" s="1"/>
      <c r="BDD35" s="1"/>
      <c r="BDE35" s="1"/>
      <c r="BDF35" s="1"/>
      <c r="BDG35" s="1"/>
      <c r="BDH35" s="1"/>
      <c r="BDI35" s="1"/>
      <c r="BDJ35" s="1"/>
      <c r="BDK35" s="1"/>
      <c r="BDL35" s="1"/>
      <c r="BDM35" s="1"/>
      <c r="BDN35" s="1"/>
      <c r="BDO35" s="1"/>
      <c r="BDP35" s="1"/>
      <c r="BDQ35" s="1"/>
      <c r="BDR35" s="1"/>
      <c r="BDS35" s="1"/>
      <c r="BDT35" s="1"/>
      <c r="BDU35" s="1"/>
      <c r="BDV35" s="1"/>
      <c r="BDW35" s="1"/>
      <c r="BDX35" s="1"/>
      <c r="BDY35" s="1"/>
      <c r="BDZ35" s="1"/>
      <c r="BEA35" s="1"/>
      <c r="BEB35" s="1"/>
      <c r="BEC35" s="1"/>
      <c r="BED35" s="1"/>
      <c r="BEE35" s="1"/>
      <c r="BEF35" s="1"/>
      <c r="BEG35" s="1"/>
      <c r="BEH35" s="1"/>
      <c r="BEI35" s="1"/>
      <c r="BEJ35" s="1"/>
      <c r="BEK35" s="1"/>
      <c r="BEL35" s="1"/>
      <c r="BEM35" s="1"/>
      <c r="BEN35" s="1"/>
      <c r="BEO35" s="1"/>
      <c r="BEP35" s="1"/>
      <c r="BEQ35" s="1"/>
      <c r="BER35" s="1"/>
      <c r="BES35" s="1"/>
      <c r="BET35" s="1"/>
      <c r="BEU35" s="1"/>
      <c r="BEV35" s="1"/>
      <c r="BEW35" s="1"/>
      <c r="BEX35" s="1"/>
      <c r="BEY35" s="1"/>
      <c r="BEZ35" s="1"/>
      <c r="BFA35" s="1"/>
      <c r="BFB35" s="1"/>
      <c r="BFC35" s="1"/>
      <c r="BFD35" s="1"/>
      <c r="BFE35" s="1"/>
      <c r="BFF35" s="1"/>
      <c r="BFG35" s="1"/>
      <c r="BFH35" s="1"/>
      <c r="BFI35" s="1"/>
      <c r="BFJ35" s="1"/>
      <c r="BFK35" s="1"/>
      <c r="BFL35" s="1"/>
      <c r="BFM35" s="1"/>
      <c r="BFN35" s="1"/>
      <c r="BFO35" s="1"/>
      <c r="BFP35" s="1"/>
      <c r="BFQ35" s="1"/>
      <c r="BFR35" s="1"/>
      <c r="BFS35" s="1"/>
      <c r="BFT35" s="1"/>
      <c r="BFU35" s="1"/>
      <c r="BFV35" s="1"/>
      <c r="BFW35" s="1"/>
      <c r="BFX35" s="1"/>
      <c r="BFY35" s="1"/>
      <c r="BFZ35" s="1"/>
      <c r="BGA35" s="1"/>
      <c r="BGB35" s="1"/>
      <c r="BGC35" s="1"/>
      <c r="BGD35" s="1"/>
      <c r="BGE35" s="1"/>
      <c r="BGF35" s="1"/>
      <c r="BGG35" s="1"/>
      <c r="BGH35" s="1"/>
      <c r="BGI35" s="1"/>
      <c r="BGJ35" s="1"/>
      <c r="BGK35" s="1"/>
      <c r="BGL35" s="1"/>
      <c r="BGM35" s="1"/>
      <c r="BGN35" s="1"/>
      <c r="BGO35" s="1"/>
      <c r="BGP35" s="1"/>
      <c r="BGQ35" s="1"/>
      <c r="BGR35" s="1"/>
      <c r="BGS35" s="1"/>
      <c r="BGT35" s="1"/>
      <c r="BGU35" s="1"/>
      <c r="BGV35" s="1"/>
      <c r="BGW35" s="1"/>
      <c r="BGX35" s="1"/>
      <c r="BGY35" s="1"/>
      <c r="BGZ35" s="1"/>
      <c r="BHA35" s="1"/>
      <c r="BHB35" s="1"/>
      <c r="BHC35" s="1"/>
      <c r="BHD35" s="1"/>
      <c r="BHE35" s="1"/>
      <c r="BHF35" s="1"/>
      <c r="BHG35" s="1"/>
      <c r="BHH35" s="1"/>
      <c r="BHI35" s="1"/>
      <c r="BHJ35" s="1"/>
      <c r="BHK35" s="1"/>
      <c r="BHL35" s="1"/>
      <c r="BHM35" s="1"/>
      <c r="BHN35" s="1"/>
      <c r="BHO35" s="1"/>
      <c r="BHP35" s="1"/>
      <c r="BHQ35" s="1"/>
      <c r="BHR35" s="1"/>
      <c r="BHS35" s="1"/>
      <c r="BHT35" s="1"/>
      <c r="BHU35" s="1"/>
      <c r="BHV35" s="1"/>
      <c r="BHW35" s="1"/>
      <c r="BHX35" s="1"/>
      <c r="BHY35" s="1"/>
      <c r="BHZ35" s="1"/>
      <c r="BIA35" s="1"/>
      <c r="BIB35" s="1"/>
      <c r="BIC35" s="1"/>
      <c r="BID35" s="1"/>
      <c r="BIE35" s="1"/>
      <c r="BIF35" s="1"/>
      <c r="BIG35" s="1"/>
      <c r="BIH35" s="1"/>
      <c r="BII35" s="1"/>
      <c r="BIJ35" s="1"/>
      <c r="BIK35" s="1"/>
      <c r="BIL35" s="1"/>
      <c r="BIM35" s="1"/>
      <c r="BIN35" s="1"/>
      <c r="BIO35" s="1"/>
      <c r="BIP35" s="1"/>
      <c r="BIQ35" s="1"/>
      <c r="BIR35" s="1"/>
      <c r="BIS35" s="1"/>
      <c r="BIT35" s="1"/>
      <c r="BIU35" s="1"/>
      <c r="BIV35" s="1"/>
      <c r="BIW35" s="1"/>
      <c r="BIX35" s="1"/>
      <c r="BIY35" s="1"/>
      <c r="BIZ35" s="1"/>
      <c r="BJA35" s="1"/>
      <c r="BJB35" s="1"/>
      <c r="BJC35" s="1"/>
      <c r="BJD35" s="1"/>
      <c r="BJE35" s="1"/>
      <c r="BJF35" s="1"/>
      <c r="BJG35" s="1"/>
      <c r="BJH35" s="1"/>
      <c r="BJI35" s="1"/>
      <c r="BJJ35" s="1"/>
      <c r="BJK35" s="1"/>
      <c r="BJL35" s="1"/>
      <c r="BJM35" s="1"/>
      <c r="BJN35" s="1"/>
      <c r="BJO35" s="1"/>
      <c r="BJP35" s="1"/>
      <c r="BJQ35" s="1"/>
      <c r="BJR35" s="1"/>
      <c r="BJS35" s="1"/>
      <c r="BJT35" s="1"/>
      <c r="BJU35" s="1"/>
      <c r="BJV35" s="1"/>
      <c r="BJW35" s="1"/>
      <c r="BJX35" s="1"/>
      <c r="BJY35" s="1"/>
      <c r="BJZ35" s="1"/>
      <c r="BKA35" s="1"/>
      <c r="BKB35" s="1"/>
      <c r="BKC35" s="1"/>
      <c r="BKD35" s="1"/>
      <c r="BKE35" s="1"/>
      <c r="BKF35" s="1"/>
      <c r="BKG35" s="1"/>
      <c r="BKH35" s="1"/>
      <c r="BKI35" s="1"/>
      <c r="BKJ35" s="1"/>
      <c r="BKK35" s="1"/>
      <c r="BKL35" s="1"/>
      <c r="BKM35" s="1"/>
      <c r="BKN35" s="1"/>
      <c r="BKO35" s="1"/>
      <c r="BKP35" s="1"/>
      <c r="BKQ35" s="1"/>
      <c r="BKR35" s="1"/>
      <c r="BKS35" s="1"/>
      <c r="BKT35" s="1"/>
      <c r="BKU35" s="1"/>
      <c r="BKV35" s="1"/>
      <c r="BKW35" s="1"/>
      <c r="BKX35" s="1"/>
      <c r="BKY35" s="1"/>
      <c r="BKZ35" s="1"/>
      <c r="BLA35" s="1"/>
      <c r="BLB35" s="1"/>
      <c r="BLC35" s="1"/>
      <c r="BLD35" s="1"/>
      <c r="BLE35" s="1"/>
      <c r="BLF35" s="1"/>
      <c r="BLG35" s="1"/>
      <c r="BLH35" s="1"/>
      <c r="BLI35" s="1"/>
      <c r="BLJ35" s="1"/>
      <c r="BLK35" s="1"/>
      <c r="BLL35" s="1"/>
      <c r="BLM35" s="1"/>
      <c r="BLN35" s="1"/>
      <c r="BLO35" s="1"/>
      <c r="BLP35" s="1"/>
      <c r="BLQ35" s="1"/>
      <c r="BLR35" s="1"/>
      <c r="BLS35" s="1"/>
      <c r="BLT35" s="1"/>
      <c r="BLU35" s="1"/>
      <c r="BLV35" s="1"/>
      <c r="BLW35" s="1"/>
      <c r="BLX35" s="1"/>
      <c r="BLY35" s="1"/>
      <c r="BLZ35" s="1"/>
      <c r="BMA35" s="1"/>
      <c r="BMB35" s="1"/>
      <c r="BMC35" s="1"/>
      <c r="BMD35" s="1"/>
      <c r="BME35" s="1"/>
      <c r="BMF35" s="1"/>
      <c r="BMG35" s="1"/>
      <c r="BMH35" s="1"/>
      <c r="BMI35" s="1"/>
      <c r="BMJ35" s="1"/>
      <c r="BMK35" s="1"/>
      <c r="BML35" s="1"/>
      <c r="BMM35" s="1"/>
      <c r="BMN35" s="1"/>
      <c r="BMO35" s="1"/>
      <c r="BMP35" s="1"/>
      <c r="BMQ35" s="1"/>
      <c r="BMR35" s="1"/>
      <c r="BMS35" s="1"/>
      <c r="BMT35" s="1"/>
      <c r="BMU35" s="1"/>
      <c r="BMV35" s="1"/>
      <c r="BMW35" s="1"/>
      <c r="BMX35" s="1"/>
      <c r="BMY35" s="1"/>
      <c r="BMZ35" s="1"/>
      <c r="BNA35" s="1"/>
      <c r="BNB35" s="1"/>
      <c r="BNC35" s="1"/>
      <c r="BND35" s="1"/>
      <c r="BNE35" s="1"/>
      <c r="BNF35" s="1"/>
      <c r="BNG35" s="1"/>
      <c r="BNH35" s="1"/>
      <c r="BNI35" s="1"/>
      <c r="BNJ35" s="1"/>
      <c r="BNK35" s="1"/>
      <c r="BNL35" s="1"/>
      <c r="BNM35" s="1"/>
      <c r="BNN35" s="1"/>
      <c r="BNO35" s="1"/>
      <c r="BNP35" s="1"/>
      <c r="BNQ35" s="1"/>
      <c r="BNR35" s="1"/>
      <c r="BNS35" s="1"/>
      <c r="BNT35" s="1"/>
      <c r="BNU35" s="1"/>
      <c r="BNV35" s="1"/>
      <c r="BNW35" s="1"/>
      <c r="BNX35" s="1"/>
      <c r="BNY35" s="1"/>
      <c r="BNZ35" s="1"/>
      <c r="BOA35" s="1"/>
      <c r="BOB35" s="1"/>
      <c r="BOC35" s="1"/>
      <c r="BOD35" s="1"/>
      <c r="BOE35" s="1"/>
      <c r="BOF35" s="1"/>
      <c r="BOG35" s="1"/>
      <c r="BOH35" s="1"/>
      <c r="BOI35" s="1"/>
      <c r="BOJ35" s="1"/>
      <c r="BOK35" s="1"/>
      <c r="BOL35" s="1"/>
      <c r="BOM35" s="1"/>
      <c r="BON35" s="1"/>
      <c r="BOO35" s="1"/>
      <c r="BOP35" s="1"/>
      <c r="BOQ35" s="1"/>
      <c r="BOR35" s="1"/>
      <c r="BOS35" s="1"/>
      <c r="BOT35" s="1"/>
      <c r="BOU35" s="1"/>
      <c r="BOV35" s="1"/>
      <c r="BOW35" s="1"/>
      <c r="BOX35" s="1"/>
      <c r="BOY35" s="1"/>
      <c r="BOZ35" s="1"/>
      <c r="BPA35" s="1"/>
      <c r="BPB35" s="1"/>
      <c r="BPC35" s="1"/>
      <c r="BPD35" s="1"/>
      <c r="BPE35" s="1"/>
      <c r="BPF35" s="1"/>
      <c r="BPG35" s="1"/>
      <c r="BPH35" s="1"/>
      <c r="BPI35" s="1"/>
      <c r="BPJ35" s="1"/>
      <c r="BPK35" s="1"/>
      <c r="BPL35" s="1"/>
      <c r="BPM35" s="1"/>
      <c r="BPN35" s="1"/>
      <c r="BPO35" s="1"/>
      <c r="BPP35" s="1"/>
      <c r="BPQ35" s="1"/>
      <c r="BPR35" s="1"/>
      <c r="BPS35" s="1"/>
      <c r="BPT35" s="1"/>
      <c r="BPU35" s="1"/>
      <c r="BPV35" s="1"/>
      <c r="BPW35" s="1"/>
      <c r="BPX35" s="1"/>
      <c r="BPY35" s="1"/>
      <c r="BPZ35" s="1"/>
      <c r="BQA35" s="1"/>
      <c r="BQB35" s="1"/>
      <c r="BQC35" s="1"/>
      <c r="BQD35" s="1"/>
      <c r="BQE35" s="1"/>
      <c r="BQF35" s="1"/>
      <c r="BQG35" s="1"/>
      <c r="BQH35" s="1"/>
      <c r="BQI35" s="1"/>
      <c r="BQJ35" s="1"/>
      <c r="BQK35" s="1"/>
      <c r="BQL35" s="1"/>
      <c r="BQM35" s="1"/>
      <c r="BQN35" s="1"/>
      <c r="BQO35" s="1"/>
      <c r="BQP35" s="1"/>
      <c r="BQQ35" s="1"/>
      <c r="BQR35" s="1"/>
      <c r="BQS35" s="1"/>
      <c r="BQT35" s="1"/>
      <c r="BQU35" s="1"/>
      <c r="BQV35" s="1"/>
      <c r="BQW35" s="1"/>
      <c r="BQX35" s="1"/>
      <c r="BQY35" s="1"/>
      <c r="BQZ35" s="1"/>
      <c r="BRA35" s="1"/>
      <c r="BRB35" s="1"/>
      <c r="BRC35" s="1"/>
      <c r="BRD35" s="1"/>
      <c r="BRE35" s="1"/>
      <c r="BRF35" s="1"/>
      <c r="BRG35" s="1"/>
      <c r="BRH35" s="1"/>
      <c r="BRI35" s="1"/>
      <c r="BRJ35" s="1"/>
      <c r="BRK35" s="1"/>
      <c r="BRL35" s="1"/>
      <c r="BRM35" s="1"/>
      <c r="BRN35" s="1"/>
      <c r="BRO35" s="1"/>
      <c r="BRP35" s="1"/>
      <c r="BRQ35" s="1"/>
      <c r="BRR35" s="1"/>
      <c r="BRS35" s="1"/>
      <c r="BRT35" s="1"/>
      <c r="BRU35" s="1"/>
      <c r="BRV35" s="1"/>
      <c r="BRW35" s="1"/>
      <c r="BRX35" s="1"/>
      <c r="BRY35" s="1"/>
      <c r="BRZ35" s="1"/>
      <c r="BSA35" s="1"/>
      <c r="BSB35" s="1"/>
      <c r="BSC35" s="1"/>
      <c r="BSD35" s="1"/>
      <c r="BSE35" s="1"/>
      <c r="BSF35" s="1"/>
      <c r="BSG35" s="1"/>
      <c r="BSH35" s="1"/>
      <c r="BSI35" s="1"/>
      <c r="BSJ35" s="1"/>
      <c r="BSK35" s="1"/>
      <c r="BSL35" s="1"/>
      <c r="BSM35" s="1"/>
      <c r="BSN35" s="1"/>
      <c r="BSO35" s="1"/>
      <c r="BSP35" s="1"/>
      <c r="BSQ35" s="1"/>
      <c r="BSR35" s="1"/>
      <c r="BSS35" s="1"/>
      <c r="BST35" s="1"/>
      <c r="BSU35" s="1"/>
      <c r="BSV35" s="1"/>
      <c r="BSW35" s="1"/>
      <c r="BSX35" s="1"/>
      <c r="BSY35" s="1"/>
      <c r="BSZ35" s="1"/>
      <c r="BTA35" s="1"/>
      <c r="BTB35" s="1"/>
      <c r="BTC35" s="1"/>
      <c r="BTD35" s="1"/>
      <c r="BTE35" s="1"/>
      <c r="BTF35" s="1"/>
      <c r="BTG35" s="1"/>
      <c r="BTH35" s="1"/>
      <c r="BTI35" s="1"/>
      <c r="BTJ35" s="1"/>
      <c r="BTK35" s="1"/>
      <c r="BTL35" s="1"/>
      <c r="BTM35" s="1"/>
      <c r="BTN35" s="1"/>
      <c r="BTO35" s="1"/>
      <c r="BTP35" s="1"/>
      <c r="BTQ35" s="1"/>
      <c r="BTR35" s="1"/>
      <c r="BTS35" s="1"/>
      <c r="BTT35" s="1"/>
      <c r="BTU35" s="1"/>
      <c r="BTV35" s="1"/>
      <c r="BTW35" s="1"/>
      <c r="BTX35" s="1"/>
      <c r="BTY35" s="1"/>
      <c r="BTZ35" s="1"/>
      <c r="BUA35" s="1"/>
      <c r="BUB35" s="1"/>
      <c r="BUC35" s="1"/>
      <c r="BUD35" s="1"/>
      <c r="BUE35" s="1"/>
      <c r="BUF35" s="1"/>
      <c r="BUG35" s="1"/>
      <c r="BUH35" s="1"/>
      <c r="BUI35" s="1"/>
      <c r="BUJ35" s="1"/>
      <c r="BUK35" s="1"/>
      <c r="BUL35" s="1"/>
      <c r="BUM35" s="1"/>
      <c r="BUN35" s="1"/>
      <c r="BUO35" s="1"/>
      <c r="BUP35" s="1"/>
      <c r="BUQ35" s="1"/>
      <c r="BUR35" s="1"/>
      <c r="BUS35" s="1"/>
      <c r="BUT35" s="1"/>
      <c r="BUU35" s="1"/>
      <c r="BUV35" s="1"/>
      <c r="BUW35" s="1"/>
      <c r="BUX35" s="1"/>
      <c r="BUY35" s="1"/>
      <c r="BUZ35" s="1"/>
      <c r="BVA35" s="1"/>
      <c r="BVB35" s="1"/>
      <c r="BVC35" s="1"/>
      <c r="BVD35" s="1"/>
      <c r="BVE35" s="1"/>
      <c r="BVF35" s="1"/>
      <c r="BVG35" s="1"/>
      <c r="BVH35" s="1"/>
      <c r="BVI35" s="1"/>
      <c r="BVJ35" s="1"/>
      <c r="BVK35" s="1"/>
      <c r="BVL35" s="1"/>
      <c r="BVM35" s="1"/>
      <c r="BVN35" s="1"/>
      <c r="BVO35" s="1"/>
      <c r="BVP35" s="1"/>
      <c r="BVQ35" s="1"/>
      <c r="BVR35" s="1"/>
      <c r="BVS35" s="1"/>
      <c r="BVT35" s="1"/>
      <c r="BVU35" s="1"/>
      <c r="BVV35" s="1"/>
      <c r="BVW35" s="1"/>
      <c r="BVX35" s="1"/>
      <c r="BVY35" s="1"/>
      <c r="BVZ35" s="1"/>
      <c r="BWA35" s="1"/>
      <c r="BWB35" s="1"/>
      <c r="BWC35" s="1"/>
      <c r="BWD35" s="1"/>
      <c r="BWE35" s="1"/>
      <c r="BWF35" s="1"/>
      <c r="BWG35" s="1"/>
      <c r="BWH35" s="1"/>
      <c r="BWI35" s="1"/>
      <c r="BWJ35" s="1"/>
      <c r="BWK35" s="1"/>
      <c r="BWL35" s="1"/>
      <c r="BWM35" s="1"/>
      <c r="BWN35" s="1"/>
      <c r="BWO35" s="1"/>
      <c r="BWP35" s="1"/>
      <c r="BWQ35" s="1"/>
      <c r="BWR35" s="1"/>
      <c r="BWS35" s="1"/>
      <c r="BWT35" s="1"/>
      <c r="BWU35" s="1"/>
      <c r="BWV35" s="1"/>
      <c r="BWW35" s="1"/>
      <c r="BWX35" s="1"/>
      <c r="BWY35" s="1"/>
      <c r="BWZ35" s="1"/>
      <c r="BXA35" s="1"/>
      <c r="BXB35" s="1"/>
      <c r="BXC35" s="1"/>
      <c r="BXD35" s="1"/>
      <c r="BXE35" s="1"/>
      <c r="BXF35" s="1"/>
      <c r="BXG35" s="1"/>
      <c r="BXH35" s="1"/>
      <c r="BXI35" s="1"/>
      <c r="BXJ35" s="1"/>
      <c r="BXK35" s="1"/>
      <c r="BXL35" s="1"/>
      <c r="BXM35" s="1"/>
      <c r="BXN35" s="1"/>
      <c r="BXO35" s="1"/>
      <c r="BXP35" s="1"/>
      <c r="BXQ35" s="1"/>
      <c r="BXR35" s="1"/>
      <c r="BXS35" s="1"/>
      <c r="BXT35" s="1"/>
      <c r="BXU35" s="1"/>
      <c r="BXV35" s="1"/>
      <c r="BXW35" s="1"/>
      <c r="BXX35" s="1"/>
      <c r="BXY35" s="1"/>
      <c r="BXZ35" s="1"/>
      <c r="BYA35" s="1"/>
      <c r="BYB35" s="1"/>
      <c r="BYC35" s="1"/>
      <c r="BYD35" s="1"/>
      <c r="BYE35" s="1"/>
      <c r="BYF35" s="1"/>
      <c r="BYG35" s="1"/>
      <c r="BYH35" s="1"/>
      <c r="BYI35" s="1"/>
      <c r="BYJ35" s="1"/>
      <c r="BYK35" s="1"/>
      <c r="BYL35" s="1"/>
      <c r="BYM35" s="1"/>
      <c r="BYN35" s="1"/>
      <c r="BYO35" s="1"/>
      <c r="BYP35" s="1"/>
      <c r="BYQ35" s="1"/>
      <c r="BYR35" s="1"/>
      <c r="BYS35" s="1"/>
      <c r="BYT35" s="1"/>
      <c r="BYU35" s="1"/>
      <c r="BYV35" s="1"/>
      <c r="BYW35" s="1"/>
      <c r="BYX35" s="1"/>
      <c r="BYY35" s="1"/>
      <c r="BYZ35" s="1"/>
      <c r="BZA35" s="1"/>
      <c r="BZB35" s="1"/>
      <c r="BZC35" s="1"/>
      <c r="BZD35" s="1"/>
      <c r="BZE35" s="1"/>
      <c r="BZF35" s="1"/>
      <c r="BZG35" s="1"/>
      <c r="BZH35" s="1"/>
      <c r="BZI35" s="1"/>
      <c r="BZJ35" s="1"/>
      <c r="BZK35" s="1"/>
      <c r="BZL35" s="1"/>
      <c r="BZM35" s="1"/>
      <c r="BZN35" s="1"/>
      <c r="BZO35" s="1"/>
      <c r="BZP35" s="1"/>
      <c r="BZQ35" s="1"/>
      <c r="BZR35" s="1"/>
      <c r="BZS35" s="1"/>
      <c r="BZT35" s="1"/>
      <c r="BZU35" s="1"/>
      <c r="BZV35" s="1"/>
      <c r="BZW35" s="1"/>
      <c r="BZX35" s="1"/>
      <c r="BZY35" s="1"/>
      <c r="BZZ35" s="1"/>
      <c r="CAA35" s="1"/>
      <c r="CAB35" s="1"/>
      <c r="CAC35" s="1"/>
      <c r="CAD35" s="1"/>
      <c r="CAE35" s="1"/>
      <c r="CAF35" s="1"/>
      <c r="CAG35" s="1"/>
      <c r="CAH35" s="1"/>
      <c r="CAI35" s="1"/>
      <c r="CAJ35" s="1"/>
      <c r="CAK35" s="1"/>
      <c r="CAL35" s="1"/>
      <c r="CAM35" s="1"/>
      <c r="CAN35" s="1"/>
      <c r="CAO35" s="1"/>
      <c r="CAP35" s="1"/>
      <c r="CAQ35" s="1"/>
      <c r="CAR35" s="1"/>
      <c r="CAS35" s="1"/>
      <c r="CAT35" s="1"/>
      <c r="CAU35" s="1"/>
      <c r="CAV35" s="1"/>
      <c r="CAW35" s="1"/>
      <c r="CAX35" s="1"/>
      <c r="CAY35" s="1"/>
      <c r="CAZ35" s="1"/>
      <c r="CBA35" s="1"/>
      <c r="CBB35" s="1"/>
      <c r="CBC35" s="1"/>
      <c r="CBD35" s="1"/>
      <c r="CBE35" s="1"/>
      <c r="CBF35" s="1"/>
      <c r="CBG35" s="1"/>
      <c r="CBH35" s="1"/>
      <c r="CBI35" s="1"/>
      <c r="CBJ35" s="1"/>
      <c r="CBK35" s="1"/>
      <c r="CBL35" s="1"/>
      <c r="CBM35" s="1"/>
      <c r="CBN35" s="1"/>
      <c r="CBO35" s="1"/>
      <c r="CBP35" s="1"/>
      <c r="CBQ35" s="1"/>
      <c r="CBR35" s="1"/>
      <c r="CBS35" s="1"/>
      <c r="CBT35" s="1"/>
      <c r="CBU35" s="1"/>
      <c r="CBV35" s="1"/>
      <c r="CBW35" s="1"/>
      <c r="CBX35" s="1"/>
      <c r="CBY35" s="1"/>
      <c r="CBZ35" s="1"/>
      <c r="CCA35" s="1"/>
      <c r="CCB35" s="1"/>
      <c r="CCC35" s="1"/>
      <c r="CCD35" s="1"/>
      <c r="CCE35" s="1"/>
      <c r="CCF35" s="1"/>
      <c r="CCG35" s="1"/>
      <c r="CCH35" s="1"/>
      <c r="CCI35" s="1"/>
      <c r="CCJ35" s="1"/>
      <c r="CCK35" s="1"/>
      <c r="CCL35" s="1"/>
      <c r="CCM35" s="1"/>
      <c r="CCN35" s="1"/>
      <c r="CCO35" s="1"/>
      <c r="CCP35" s="1"/>
      <c r="CCQ35" s="1"/>
      <c r="CCR35" s="1"/>
      <c r="CCS35" s="1"/>
      <c r="CCT35" s="1"/>
      <c r="CCU35" s="1"/>
      <c r="CCV35" s="1"/>
      <c r="CCW35" s="1"/>
      <c r="CCX35" s="1"/>
      <c r="CCY35" s="1"/>
      <c r="CCZ35" s="1"/>
      <c r="CDA35" s="1"/>
      <c r="CDB35" s="1"/>
      <c r="CDC35" s="1"/>
      <c r="CDD35" s="1"/>
      <c r="CDE35" s="1"/>
      <c r="CDF35" s="1"/>
      <c r="CDG35" s="1"/>
      <c r="CDH35" s="1"/>
      <c r="CDI35" s="1"/>
      <c r="CDJ35" s="1"/>
      <c r="CDK35" s="1"/>
      <c r="CDL35" s="1"/>
      <c r="CDM35" s="1"/>
      <c r="CDN35" s="1"/>
      <c r="CDO35" s="1"/>
      <c r="CDP35" s="1"/>
      <c r="CDQ35" s="1"/>
      <c r="CDR35" s="1"/>
      <c r="CDS35" s="1"/>
      <c r="CDT35" s="1"/>
      <c r="CDU35" s="1"/>
      <c r="CDV35" s="1"/>
      <c r="CDW35" s="1"/>
      <c r="CDX35" s="1"/>
      <c r="CDY35" s="1"/>
      <c r="CDZ35" s="1"/>
      <c r="CEA35" s="1"/>
      <c r="CEB35" s="1"/>
      <c r="CEC35" s="1"/>
      <c r="CED35" s="1"/>
      <c r="CEE35" s="1"/>
      <c r="CEF35" s="1"/>
      <c r="CEG35" s="1"/>
      <c r="CEH35" s="1"/>
      <c r="CEI35" s="1"/>
      <c r="CEJ35" s="1"/>
      <c r="CEK35" s="1"/>
      <c r="CEL35" s="1"/>
      <c r="CEM35" s="1"/>
      <c r="CEN35" s="1"/>
      <c r="CEO35" s="1"/>
      <c r="CEP35" s="1"/>
      <c r="CEQ35" s="1"/>
      <c r="CER35" s="1"/>
      <c r="CES35" s="1"/>
      <c r="CET35" s="1"/>
      <c r="CEU35" s="1"/>
      <c r="CEV35" s="1"/>
      <c r="CEW35" s="1"/>
      <c r="CEX35" s="1"/>
      <c r="CEY35" s="1"/>
      <c r="CEZ35" s="1"/>
      <c r="CFA35" s="1"/>
      <c r="CFB35" s="1"/>
      <c r="CFC35" s="1"/>
      <c r="CFD35" s="1"/>
      <c r="CFE35" s="1"/>
      <c r="CFF35" s="1"/>
      <c r="CFG35" s="1"/>
      <c r="CFH35" s="1"/>
      <c r="CFI35" s="1"/>
      <c r="CFJ35" s="1"/>
      <c r="CFK35" s="1"/>
      <c r="CFL35" s="1"/>
      <c r="CFM35" s="1"/>
      <c r="CFN35" s="1"/>
      <c r="CFO35" s="1"/>
      <c r="CFP35" s="1"/>
      <c r="CFQ35" s="1"/>
      <c r="CFR35" s="1"/>
      <c r="CFS35" s="1"/>
      <c r="CFT35" s="1"/>
      <c r="CFU35" s="1"/>
      <c r="CFV35" s="1"/>
      <c r="CFW35" s="1"/>
      <c r="CFX35" s="1"/>
      <c r="CFY35" s="1"/>
      <c r="CFZ35" s="1"/>
      <c r="CGA35" s="1"/>
      <c r="CGB35" s="1"/>
      <c r="CGC35" s="1"/>
      <c r="CGD35" s="1"/>
      <c r="CGE35" s="1"/>
      <c r="CGF35" s="1"/>
      <c r="CGG35" s="1"/>
      <c r="CGH35" s="1"/>
      <c r="CGI35" s="1"/>
      <c r="CGJ35" s="1"/>
      <c r="CGK35" s="1"/>
      <c r="CGL35" s="1"/>
      <c r="CGM35" s="1"/>
      <c r="CGN35" s="1"/>
      <c r="CGO35" s="1"/>
      <c r="CGP35" s="1"/>
      <c r="CGQ35" s="1"/>
      <c r="CGR35" s="1"/>
      <c r="CGS35" s="1"/>
      <c r="CGT35" s="1"/>
      <c r="CGU35" s="1"/>
      <c r="CGV35" s="1"/>
      <c r="CGW35" s="1"/>
      <c r="CGX35" s="1"/>
      <c r="CGY35" s="1"/>
      <c r="CGZ35" s="1"/>
      <c r="CHA35" s="1"/>
      <c r="CHB35" s="1"/>
      <c r="CHC35" s="1"/>
      <c r="CHD35" s="1"/>
      <c r="CHE35" s="1"/>
      <c r="CHF35" s="1"/>
      <c r="CHG35" s="1"/>
      <c r="CHH35" s="1"/>
      <c r="CHI35" s="1"/>
      <c r="CHJ35" s="1"/>
      <c r="CHK35" s="1"/>
      <c r="CHL35" s="1"/>
      <c r="CHM35" s="1"/>
      <c r="CHN35" s="1"/>
      <c r="CHO35" s="1"/>
      <c r="CHP35" s="1"/>
      <c r="CHQ35" s="1"/>
      <c r="CHR35" s="1"/>
      <c r="CHS35" s="1"/>
      <c r="CHT35" s="1"/>
      <c r="CHU35" s="1"/>
      <c r="CHV35" s="1"/>
      <c r="CHW35" s="1"/>
      <c r="CHX35" s="1"/>
      <c r="CHY35" s="1"/>
      <c r="CHZ35" s="1"/>
      <c r="CIA35" s="1"/>
      <c r="CIB35" s="1"/>
      <c r="CIC35" s="1"/>
      <c r="CID35" s="1"/>
      <c r="CIE35" s="1"/>
      <c r="CIF35" s="1"/>
      <c r="CIG35" s="1"/>
      <c r="CIH35" s="1"/>
      <c r="CII35" s="1"/>
      <c r="CIJ35" s="1"/>
      <c r="CIK35" s="1"/>
      <c r="CIL35" s="1"/>
      <c r="CIM35" s="1"/>
      <c r="CIN35" s="1"/>
      <c r="CIO35" s="1"/>
      <c r="CIP35" s="1"/>
      <c r="CIQ35" s="1"/>
      <c r="CIR35" s="1"/>
      <c r="CIS35" s="1"/>
      <c r="CIT35" s="1"/>
      <c r="CIU35" s="1"/>
      <c r="CIV35" s="1"/>
      <c r="CIW35" s="1"/>
      <c r="CIX35" s="1"/>
      <c r="CIY35" s="1"/>
      <c r="CIZ35" s="1"/>
      <c r="CJA35" s="1"/>
      <c r="CJB35" s="1"/>
      <c r="CJC35" s="1"/>
      <c r="CJD35" s="1"/>
      <c r="CJE35" s="1"/>
      <c r="CJF35" s="1"/>
      <c r="CJG35" s="1"/>
      <c r="CJH35" s="1"/>
      <c r="CJI35" s="1"/>
      <c r="CJJ35" s="1"/>
      <c r="CJK35" s="1"/>
      <c r="CJL35" s="1"/>
      <c r="CJM35" s="1"/>
      <c r="CJN35" s="1"/>
      <c r="CJO35" s="1"/>
      <c r="CJP35" s="1"/>
      <c r="CJQ35" s="1"/>
      <c r="CJR35" s="1"/>
      <c r="CJS35" s="1"/>
      <c r="CJT35" s="1"/>
      <c r="CJU35" s="1"/>
      <c r="CJV35" s="1"/>
      <c r="CJW35" s="1"/>
      <c r="CJX35" s="1"/>
      <c r="CJY35" s="1"/>
      <c r="CJZ35" s="1"/>
      <c r="CKA35" s="1"/>
      <c r="CKB35" s="1"/>
      <c r="CKC35" s="1"/>
      <c r="CKD35" s="1"/>
      <c r="CKE35" s="1"/>
      <c r="CKF35" s="1"/>
      <c r="CKG35" s="1"/>
      <c r="CKH35" s="1"/>
      <c r="CKI35" s="1"/>
      <c r="CKJ35" s="1"/>
      <c r="CKK35" s="1"/>
    </row>
    <row r="36" spans="1:2325" s="268" customFormat="1" ht="93" customHeight="1">
      <c r="A36" s="888"/>
      <c r="B36" s="838"/>
      <c r="C36" s="843"/>
      <c r="D36" s="114" t="s">
        <v>308</v>
      </c>
      <c r="E36" s="58">
        <v>1</v>
      </c>
      <c r="F36" s="113" t="s">
        <v>294</v>
      </c>
      <c r="G36" s="388" t="s">
        <v>307</v>
      </c>
      <c r="H36" s="389" t="s">
        <v>292</v>
      </c>
      <c r="I36" s="388">
        <v>0</v>
      </c>
      <c r="J36" s="388">
        <v>0</v>
      </c>
      <c r="K36" s="388">
        <v>0</v>
      </c>
      <c r="L36" s="388">
        <v>0</v>
      </c>
      <c r="M36" s="388">
        <v>0</v>
      </c>
      <c r="N36" s="145">
        <v>1794100</v>
      </c>
      <c r="O36" s="145">
        <v>2913800</v>
      </c>
      <c r="P36" s="145">
        <v>0</v>
      </c>
      <c r="Q36" s="387">
        <f t="shared" si="0"/>
        <v>4707900</v>
      </c>
      <c r="R36" s="386">
        <v>0</v>
      </c>
      <c r="S36" s="386">
        <v>0</v>
      </c>
      <c r="T36" s="386">
        <v>0</v>
      </c>
      <c r="U36" s="386">
        <v>2000</v>
      </c>
      <c r="V36" s="895"/>
      <c r="W36" s="113">
        <v>4</v>
      </c>
      <c r="X36" s="113">
        <v>0</v>
      </c>
      <c r="Y36" s="113">
        <v>0</v>
      </c>
      <c r="Z36" s="113">
        <v>0</v>
      </c>
      <c r="AA36" s="113">
        <v>0</v>
      </c>
      <c r="AB36" s="113"/>
      <c r="AC36" s="113">
        <v>0</v>
      </c>
      <c r="AD36" s="113">
        <v>0</v>
      </c>
      <c r="AE36" s="113">
        <v>0</v>
      </c>
      <c r="AF36" s="113">
        <v>0</v>
      </c>
      <c r="AG36" s="155">
        <v>0</v>
      </c>
      <c r="AH36" s="155">
        <v>0</v>
      </c>
      <c r="AI36" s="155">
        <v>0</v>
      </c>
      <c r="AJ36" s="155">
        <v>10000</v>
      </c>
      <c r="AK36" s="115">
        <f t="shared" si="6"/>
        <v>0</v>
      </c>
      <c r="AL36" s="115">
        <f t="shared" si="3"/>
        <v>0</v>
      </c>
      <c r="AM36" s="115">
        <f t="shared" si="4"/>
        <v>0</v>
      </c>
      <c r="AN36" s="115">
        <f t="shared" si="5"/>
        <v>0</v>
      </c>
      <c r="AO36" s="105">
        <f t="shared" si="1"/>
        <v>0</v>
      </c>
      <c r="AP36" s="106">
        <f t="shared" si="2"/>
        <v>-4707900</v>
      </c>
      <c r="AQ36" s="380" t="s">
        <v>306</v>
      </c>
      <c r="AR36" s="11"/>
      <c r="AS36" s="11"/>
      <c r="AT36" s="11"/>
      <c r="AU36" s="11"/>
      <c r="AV36" s="1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1"/>
      <c r="VI36" s="1"/>
      <c r="VJ36" s="1"/>
      <c r="VK36" s="1"/>
      <c r="VL36" s="1"/>
      <c r="VM36" s="1"/>
      <c r="VN36" s="1"/>
      <c r="VO36" s="1"/>
      <c r="VP36" s="1"/>
      <c r="VQ36" s="1"/>
      <c r="VR36" s="1"/>
      <c r="VS36" s="1"/>
      <c r="VT36" s="1"/>
      <c r="VU36" s="1"/>
      <c r="VV36" s="1"/>
      <c r="VW36" s="1"/>
      <c r="VX36" s="1"/>
      <c r="VY36" s="1"/>
      <c r="VZ36" s="1"/>
      <c r="WA36" s="1"/>
      <c r="WB36" s="1"/>
      <c r="WC36" s="1"/>
      <c r="WD36" s="1"/>
      <c r="WE36" s="1"/>
      <c r="WF36" s="1"/>
      <c r="WG36" s="1"/>
      <c r="WH36" s="1"/>
      <c r="WI36" s="1"/>
      <c r="WJ36" s="1"/>
      <c r="WK36" s="1"/>
      <c r="WL36" s="1"/>
      <c r="WM36" s="1"/>
      <c r="WN36" s="1"/>
      <c r="WO36" s="1"/>
      <c r="WP36" s="1"/>
      <c r="WQ36" s="1"/>
      <c r="WR36" s="1"/>
      <c r="WS36" s="1"/>
      <c r="WT36" s="1"/>
      <c r="WU36" s="1"/>
      <c r="WV36" s="1"/>
      <c r="WW36" s="1"/>
      <c r="WX36" s="1"/>
      <c r="WY36" s="1"/>
      <c r="WZ36" s="1"/>
      <c r="XA36" s="1"/>
      <c r="XB36" s="1"/>
      <c r="XC36" s="1"/>
      <c r="XD36" s="1"/>
      <c r="XE36" s="1"/>
      <c r="XF36" s="1"/>
      <c r="XG36" s="1"/>
      <c r="XH36" s="1"/>
      <c r="XI36" s="1"/>
      <c r="XJ36" s="1"/>
      <c r="XK36" s="1"/>
      <c r="XL36" s="1"/>
      <c r="XM36" s="1"/>
      <c r="XN36" s="1"/>
      <c r="XO36" s="1"/>
      <c r="XP36" s="1"/>
      <c r="XQ36" s="1"/>
      <c r="XR36" s="1"/>
      <c r="XS36" s="1"/>
      <c r="XT36" s="1"/>
      <c r="XU36" s="1"/>
      <c r="XV36" s="1"/>
      <c r="XW36" s="1"/>
      <c r="XX36" s="1"/>
      <c r="XY36" s="1"/>
      <c r="XZ36" s="1"/>
      <c r="YA36" s="1"/>
      <c r="YB36" s="1"/>
      <c r="YC36" s="1"/>
      <c r="YD36" s="1"/>
      <c r="YE36" s="1"/>
      <c r="YF36" s="1"/>
      <c r="YG36" s="1"/>
      <c r="YH36" s="1"/>
      <c r="YI36" s="1"/>
      <c r="YJ36" s="1"/>
      <c r="YK36" s="1"/>
      <c r="YL36" s="1"/>
      <c r="YM36" s="1"/>
      <c r="YN36" s="1"/>
      <c r="YO36" s="1"/>
      <c r="YP36" s="1"/>
      <c r="YQ36" s="1"/>
      <c r="YR36" s="1"/>
      <c r="YS36" s="1"/>
      <c r="YT36" s="1"/>
      <c r="YU36" s="1"/>
      <c r="YV36" s="1"/>
      <c r="YW36" s="1"/>
      <c r="YX36" s="1"/>
      <c r="YY36" s="1"/>
      <c r="YZ36" s="1"/>
      <c r="ZA36" s="1"/>
      <c r="ZB36" s="1"/>
      <c r="ZC36" s="1"/>
      <c r="ZD36" s="1"/>
      <c r="ZE36" s="1"/>
      <c r="ZF36" s="1"/>
      <c r="ZG36" s="1"/>
      <c r="ZH36" s="1"/>
      <c r="ZI36" s="1"/>
      <c r="ZJ36" s="1"/>
      <c r="ZK36" s="1"/>
      <c r="ZL36" s="1"/>
      <c r="ZM36" s="1"/>
      <c r="ZN36" s="1"/>
      <c r="ZO36" s="1"/>
      <c r="ZP36" s="1"/>
      <c r="ZQ36" s="1"/>
      <c r="ZR36" s="1"/>
      <c r="ZS36" s="1"/>
      <c r="ZT36" s="1"/>
      <c r="ZU36" s="1"/>
      <c r="ZV36" s="1"/>
      <c r="ZW36" s="1"/>
      <c r="ZX36" s="1"/>
      <c r="ZY36" s="1"/>
      <c r="ZZ36" s="1"/>
      <c r="AAA36" s="1"/>
      <c r="AAB36" s="1"/>
      <c r="AAC36" s="1"/>
      <c r="AAD36" s="1"/>
      <c r="AAE36" s="1"/>
      <c r="AAF36" s="1"/>
      <c r="AAG36" s="1"/>
      <c r="AAH36" s="1"/>
      <c r="AAI36" s="1"/>
      <c r="AAJ36" s="1"/>
      <c r="AAK36" s="1"/>
      <c r="AAL36" s="1"/>
      <c r="AAM36" s="1"/>
      <c r="AAN36" s="1"/>
      <c r="AAO36" s="1"/>
      <c r="AAP36" s="1"/>
      <c r="AAQ36" s="1"/>
      <c r="AAR36" s="1"/>
      <c r="AAS36" s="1"/>
      <c r="AAT36" s="1"/>
      <c r="AAU36" s="1"/>
      <c r="AAV36" s="1"/>
      <c r="AAW36" s="1"/>
      <c r="AAX36" s="1"/>
      <c r="AAY36" s="1"/>
      <c r="AAZ36" s="1"/>
      <c r="ABA36" s="1"/>
      <c r="ABB36" s="1"/>
      <c r="ABC36" s="1"/>
      <c r="ABD36" s="1"/>
      <c r="ABE36" s="1"/>
      <c r="ABF36" s="1"/>
      <c r="ABG36" s="1"/>
      <c r="ABH36" s="1"/>
      <c r="ABI36" s="1"/>
      <c r="ABJ36" s="1"/>
      <c r="ABK36" s="1"/>
      <c r="ABL36" s="1"/>
      <c r="ABM36" s="1"/>
      <c r="ABN36" s="1"/>
      <c r="ABO36" s="1"/>
      <c r="ABP36" s="1"/>
      <c r="ABQ36" s="1"/>
      <c r="ABR36" s="1"/>
      <c r="ABS36" s="1"/>
      <c r="ABT36" s="1"/>
      <c r="ABU36" s="1"/>
      <c r="ABV36" s="1"/>
      <c r="ABW36" s="1"/>
      <c r="ABX36" s="1"/>
      <c r="ABY36" s="1"/>
      <c r="ABZ36" s="1"/>
      <c r="ACA36" s="1"/>
      <c r="ACB36" s="1"/>
      <c r="ACC36" s="1"/>
      <c r="ACD36" s="1"/>
      <c r="ACE36" s="1"/>
      <c r="ACF36" s="1"/>
      <c r="ACG36" s="1"/>
      <c r="ACH36" s="1"/>
      <c r="ACI36" s="1"/>
      <c r="ACJ36" s="1"/>
      <c r="ACK36" s="1"/>
      <c r="ACL36" s="1"/>
      <c r="ACM36" s="1"/>
      <c r="ACN36" s="1"/>
      <c r="ACO36" s="1"/>
      <c r="ACP36" s="1"/>
      <c r="ACQ36" s="1"/>
      <c r="ACR36" s="1"/>
      <c r="ACS36" s="1"/>
      <c r="ACT36" s="1"/>
      <c r="ACU36" s="1"/>
      <c r="ACV36" s="1"/>
      <c r="ACW36" s="1"/>
      <c r="ACX36" s="1"/>
      <c r="ACY36" s="1"/>
      <c r="ACZ36" s="1"/>
      <c r="ADA36" s="1"/>
      <c r="ADB36" s="1"/>
      <c r="ADC36" s="1"/>
      <c r="ADD36" s="1"/>
      <c r="ADE36" s="1"/>
      <c r="ADF36" s="1"/>
      <c r="ADG36" s="1"/>
      <c r="ADH36" s="1"/>
      <c r="ADI36" s="1"/>
      <c r="ADJ36" s="1"/>
      <c r="ADK36" s="1"/>
      <c r="ADL36" s="1"/>
      <c r="ADM36" s="1"/>
      <c r="ADN36" s="1"/>
      <c r="ADO36" s="1"/>
      <c r="ADP36" s="1"/>
      <c r="ADQ36" s="1"/>
      <c r="ADR36" s="1"/>
      <c r="ADS36" s="1"/>
      <c r="ADT36" s="1"/>
      <c r="ADU36" s="1"/>
      <c r="ADV36" s="1"/>
      <c r="ADW36" s="1"/>
      <c r="ADX36" s="1"/>
      <c r="ADY36" s="1"/>
      <c r="ADZ36" s="1"/>
      <c r="AEA36" s="1"/>
      <c r="AEB36" s="1"/>
      <c r="AEC36" s="1"/>
      <c r="AED36" s="1"/>
      <c r="AEE36" s="1"/>
      <c r="AEF36" s="1"/>
      <c r="AEG36" s="1"/>
      <c r="AEH36" s="1"/>
      <c r="AEI36" s="1"/>
      <c r="AEJ36" s="1"/>
      <c r="AEK36" s="1"/>
      <c r="AEL36" s="1"/>
      <c r="AEM36" s="1"/>
      <c r="AEN36" s="1"/>
      <c r="AEO36" s="1"/>
      <c r="AEP36" s="1"/>
      <c r="AEQ36" s="1"/>
      <c r="AER36" s="1"/>
      <c r="AES36" s="1"/>
      <c r="AET36" s="1"/>
      <c r="AEU36" s="1"/>
      <c r="AEV36" s="1"/>
      <c r="AEW36" s="1"/>
      <c r="AEX36" s="1"/>
      <c r="AEY36" s="1"/>
      <c r="AEZ36" s="1"/>
      <c r="AFA36" s="1"/>
      <c r="AFB36" s="1"/>
      <c r="AFC36" s="1"/>
      <c r="AFD36" s="1"/>
      <c r="AFE36" s="1"/>
      <c r="AFF36" s="1"/>
      <c r="AFG36" s="1"/>
      <c r="AFH36" s="1"/>
      <c r="AFI36" s="1"/>
      <c r="AFJ36" s="1"/>
      <c r="AFK36" s="1"/>
      <c r="AFL36" s="1"/>
      <c r="AFM36" s="1"/>
      <c r="AFN36" s="1"/>
      <c r="AFO36" s="1"/>
      <c r="AFP36" s="1"/>
      <c r="AFQ36" s="1"/>
      <c r="AFR36" s="1"/>
      <c r="AFS36" s="1"/>
      <c r="AFT36" s="1"/>
      <c r="AFU36" s="1"/>
      <c r="AFV36" s="1"/>
      <c r="AFW36" s="1"/>
      <c r="AFX36" s="1"/>
      <c r="AFY36" s="1"/>
      <c r="AFZ36" s="1"/>
      <c r="AGA36" s="1"/>
      <c r="AGB36" s="1"/>
      <c r="AGC36" s="1"/>
      <c r="AGD36" s="1"/>
      <c r="AGE36" s="1"/>
      <c r="AGF36" s="1"/>
      <c r="AGG36" s="1"/>
      <c r="AGH36" s="1"/>
      <c r="AGI36" s="1"/>
      <c r="AGJ36" s="1"/>
      <c r="AGK36" s="1"/>
      <c r="AGL36" s="1"/>
      <c r="AGM36" s="1"/>
      <c r="AGN36" s="1"/>
      <c r="AGO36" s="1"/>
      <c r="AGP36" s="1"/>
      <c r="AGQ36" s="1"/>
      <c r="AGR36" s="1"/>
      <c r="AGS36" s="1"/>
      <c r="AGT36" s="1"/>
      <c r="AGU36" s="1"/>
      <c r="AGV36" s="1"/>
      <c r="AGW36" s="1"/>
      <c r="AGX36" s="1"/>
      <c r="AGY36" s="1"/>
      <c r="AGZ36" s="1"/>
      <c r="AHA36" s="1"/>
      <c r="AHB36" s="1"/>
      <c r="AHC36" s="1"/>
      <c r="AHD36" s="1"/>
      <c r="AHE36" s="1"/>
      <c r="AHF36" s="1"/>
      <c r="AHG36" s="1"/>
      <c r="AHH36" s="1"/>
      <c r="AHI36" s="1"/>
      <c r="AHJ36" s="1"/>
      <c r="AHK36" s="1"/>
      <c r="AHL36" s="1"/>
      <c r="AHM36" s="1"/>
      <c r="AHN36" s="1"/>
      <c r="AHO36" s="1"/>
      <c r="AHP36" s="1"/>
      <c r="AHQ36" s="1"/>
      <c r="AHR36" s="1"/>
      <c r="AHS36" s="1"/>
      <c r="AHT36" s="1"/>
      <c r="AHU36" s="1"/>
      <c r="AHV36" s="1"/>
      <c r="AHW36" s="1"/>
      <c r="AHX36" s="1"/>
      <c r="AHY36" s="1"/>
      <c r="AHZ36" s="1"/>
      <c r="AIA36" s="1"/>
      <c r="AIB36" s="1"/>
      <c r="AIC36" s="1"/>
      <c r="AID36" s="1"/>
      <c r="AIE36" s="1"/>
      <c r="AIF36" s="1"/>
      <c r="AIG36" s="1"/>
      <c r="AIH36" s="1"/>
      <c r="AII36" s="1"/>
      <c r="AIJ36" s="1"/>
      <c r="AIK36" s="1"/>
      <c r="AIL36" s="1"/>
      <c r="AIM36" s="1"/>
      <c r="AIN36" s="1"/>
      <c r="AIO36" s="1"/>
      <c r="AIP36" s="1"/>
      <c r="AIQ36" s="1"/>
      <c r="AIR36" s="1"/>
      <c r="AIS36" s="1"/>
      <c r="AIT36" s="1"/>
      <c r="AIU36" s="1"/>
      <c r="AIV36" s="1"/>
      <c r="AIW36" s="1"/>
      <c r="AIX36" s="1"/>
      <c r="AIY36" s="1"/>
      <c r="AIZ36" s="1"/>
      <c r="AJA36" s="1"/>
      <c r="AJB36" s="1"/>
      <c r="AJC36" s="1"/>
      <c r="AJD36" s="1"/>
      <c r="AJE36" s="1"/>
      <c r="AJF36" s="1"/>
      <c r="AJG36" s="1"/>
      <c r="AJH36" s="1"/>
      <c r="AJI36" s="1"/>
      <c r="AJJ36" s="1"/>
      <c r="AJK36" s="1"/>
      <c r="AJL36" s="1"/>
      <c r="AJM36" s="1"/>
      <c r="AJN36" s="1"/>
      <c r="AJO36" s="1"/>
      <c r="AJP36" s="1"/>
      <c r="AJQ36" s="1"/>
      <c r="AJR36" s="1"/>
      <c r="AJS36" s="1"/>
      <c r="AJT36" s="1"/>
      <c r="AJU36" s="1"/>
      <c r="AJV36" s="1"/>
      <c r="AJW36" s="1"/>
      <c r="AJX36" s="1"/>
      <c r="AJY36" s="1"/>
      <c r="AJZ36" s="1"/>
      <c r="AKA36" s="1"/>
      <c r="AKB36" s="1"/>
      <c r="AKC36" s="1"/>
      <c r="AKD36" s="1"/>
      <c r="AKE36" s="1"/>
      <c r="AKF36" s="1"/>
      <c r="AKG36" s="1"/>
      <c r="AKH36" s="1"/>
      <c r="AKI36" s="1"/>
      <c r="AKJ36" s="1"/>
      <c r="AKK36" s="1"/>
      <c r="AKL36" s="1"/>
      <c r="AKM36" s="1"/>
      <c r="AKN36" s="1"/>
      <c r="AKO36" s="1"/>
      <c r="AKP36" s="1"/>
      <c r="AKQ36" s="1"/>
      <c r="AKR36" s="1"/>
      <c r="AKS36" s="1"/>
      <c r="AKT36" s="1"/>
      <c r="AKU36" s="1"/>
      <c r="AKV36" s="1"/>
      <c r="AKW36" s="1"/>
      <c r="AKX36" s="1"/>
      <c r="AKY36" s="1"/>
      <c r="AKZ36" s="1"/>
      <c r="ALA36" s="1"/>
      <c r="ALB36" s="1"/>
      <c r="ALC36" s="1"/>
      <c r="ALD36" s="1"/>
      <c r="ALE36" s="1"/>
      <c r="ALF36" s="1"/>
      <c r="ALG36" s="1"/>
      <c r="ALH36" s="1"/>
      <c r="ALI36" s="1"/>
      <c r="ALJ36" s="1"/>
      <c r="ALK36" s="1"/>
      <c r="ALL36" s="1"/>
      <c r="ALM36" s="1"/>
      <c r="ALN36" s="1"/>
      <c r="ALO36" s="1"/>
      <c r="ALP36" s="1"/>
      <c r="ALQ36" s="1"/>
      <c r="ALR36" s="1"/>
      <c r="ALS36" s="1"/>
      <c r="ALT36" s="1"/>
      <c r="ALU36" s="1"/>
      <c r="ALV36" s="1"/>
      <c r="ALW36" s="1"/>
      <c r="ALX36" s="1"/>
      <c r="ALY36" s="1"/>
      <c r="ALZ36" s="1"/>
      <c r="AMA36" s="1"/>
      <c r="AMB36" s="1"/>
      <c r="AMC36" s="1"/>
      <c r="AMD36" s="1"/>
      <c r="AME36" s="1"/>
      <c r="AMF36" s="1"/>
      <c r="AMG36" s="1"/>
      <c r="AMH36" s="1"/>
      <c r="AMI36" s="1"/>
      <c r="AMJ36" s="1"/>
      <c r="AMK36" s="1"/>
      <c r="AML36" s="1"/>
      <c r="AMM36" s="1"/>
      <c r="AMN36" s="1"/>
      <c r="AMO36" s="1"/>
      <c r="AMP36" s="1"/>
      <c r="AMQ36" s="1"/>
      <c r="AMR36" s="1"/>
      <c r="AMS36" s="1"/>
      <c r="AMT36" s="1"/>
      <c r="AMU36" s="1"/>
      <c r="AMV36" s="1"/>
      <c r="AMW36" s="1"/>
      <c r="AMX36" s="1"/>
      <c r="AMY36" s="1"/>
      <c r="AMZ36" s="1"/>
      <c r="ANA36" s="1"/>
      <c r="ANB36" s="1"/>
      <c r="ANC36" s="1"/>
      <c r="AND36" s="1"/>
      <c r="ANE36" s="1"/>
      <c r="ANF36" s="1"/>
      <c r="ANG36" s="1"/>
      <c r="ANH36" s="1"/>
      <c r="ANI36" s="1"/>
      <c r="ANJ36" s="1"/>
      <c r="ANK36" s="1"/>
      <c r="ANL36" s="1"/>
      <c r="ANM36" s="1"/>
      <c r="ANN36" s="1"/>
      <c r="ANO36" s="1"/>
      <c r="ANP36" s="1"/>
      <c r="ANQ36" s="1"/>
      <c r="ANR36" s="1"/>
      <c r="ANS36" s="1"/>
      <c r="ANT36" s="1"/>
      <c r="ANU36" s="1"/>
      <c r="ANV36" s="1"/>
      <c r="ANW36" s="1"/>
      <c r="ANX36" s="1"/>
      <c r="ANY36" s="1"/>
      <c r="ANZ36" s="1"/>
      <c r="AOA36" s="1"/>
      <c r="AOB36" s="1"/>
      <c r="AOC36" s="1"/>
      <c r="AOD36" s="1"/>
      <c r="AOE36" s="1"/>
      <c r="AOF36" s="1"/>
      <c r="AOG36" s="1"/>
      <c r="AOH36" s="1"/>
      <c r="AOI36" s="1"/>
      <c r="AOJ36" s="1"/>
      <c r="AOK36" s="1"/>
      <c r="AOL36" s="1"/>
      <c r="AOM36" s="1"/>
      <c r="AON36" s="1"/>
      <c r="AOO36" s="1"/>
      <c r="AOP36" s="1"/>
      <c r="AOQ36" s="1"/>
      <c r="AOR36" s="1"/>
      <c r="AOS36" s="1"/>
      <c r="AOT36" s="1"/>
      <c r="AOU36" s="1"/>
      <c r="AOV36" s="1"/>
      <c r="AOW36" s="1"/>
      <c r="AOX36" s="1"/>
      <c r="AOY36" s="1"/>
      <c r="AOZ36" s="1"/>
      <c r="APA36" s="1"/>
      <c r="APB36" s="1"/>
      <c r="APC36" s="1"/>
      <c r="APD36" s="1"/>
      <c r="APE36" s="1"/>
      <c r="APF36" s="1"/>
      <c r="APG36" s="1"/>
      <c r="APH36" s="1"/>
      <c r="API36" s="1"/>
      <c r="APJ36" s="1"/>
      <c r="APK36" s="1"/>
      <c r="APL36" s="1"/>
      <c r="APM36" s="1"/>
      <c r="APN36" s="1"/>
      <c r="APO36" s="1"/>
      <c r="APP36" s="1"/>
      <c r="APQ36" s="1"/>
      <c r="APR36" s="1"/>
      <c r="APS36" s="1"/>
      <c r="APT36" s="1"/>
      <c r="APU36" s="1"/>
      <c r="APV36" s="1"/>
      <c r="APW36" s="1"/>
      <c r="APX36" s="1"/>
      <c r="APY36" s="1"/>
      <c r="APZ36" s="1"/>
      <c r="AQA36" s="1"/>
      <c r="AQB36" s="1"/>
      <c r="AQC36" s="1"/>
      <c r="AQD36" s="1"/>
      <c r="AQE36" s="1"/>
      <c r="AQF36" s="1"/>
      <c r="AQG36" s="1"/>
      <c r="AQH36" s="1"/>
      <c r="AQI36" s="1"/>
      <c r="AQJ36" s="1"/>
      <c r="AQK36" s="1"/>
      <c r="AQL36" s="1"/>
      <c r="AQM36" s="1"/>
      <c r="AQN36" s="1"/>
      <c r="AQO36" s="1"/>
      <c r="AQP36" s="1"/>
      <c r="AQQ36" s="1"/>
      <c r="AQR36" s="1"/>
      <c r="AQS36" s="1"/>
      <c r="AQT36" s="1"/>
      <c r="AQU36" s="1"/>
      <c r="AQV36" s="1"/>
      <c r="AQW36" s="1"/>
      <c r="AQX36" s="1"/>
      <c r="AQY36" s="1"/>
      <c r="AQZ36" s="1"/>
      <c r="ARA36" s="1"/>
      <c r="ARB36" s="1"/>
      <c r="ARC36" s="1"/>
      <c r="ARD36" s="1"/>
      <c r="ARE36" s="1"/>
      <c r="ARF36" s="1"/>
      <c r="ARG36" s="1"/>
      <c r="ARH36" s="1"/>
      <c r="ARI36" s="1"/>
      <c r="ARJ36" s="1"/>
      <c r="ARK36" s="1"/>
      <c r="ARL36" s="1"/>
      <c r="ARM36" s="1"/>
      <c r="ARN36" s="1"/>
      <c r="ARO36" s="1"/>
      <c r="ARP36" s="1"/>
      <c r="ARQ36" s="1"/>
      <c r="ARR36" s="1"/>
      <c r="ARS36" s="1"/>
      <c r="ART36" s="1"/>
      <c r="ARU36" s="1"/>
      <c r="ARV36" s="1"/>
      <c r="ARW36" s="1"/>
      <c r="ARX36" s="1"/>
      <c r="ARY36" s="1"/>
      <c r="ARZ36" s="1"/>
      <c r="ASA36" s="1"/>
      <c r="ASB36" s="1"/>
      <c r="ASC36" s="1"/>
      <c r="ASD36" s="1"/>
      <c r="ASE36" s="1"/>
      <c r="ASF36" s="1"/>
      <c r="ASG36" s="1"/>
      <c r="ASH36" s="1"/>
      <c r="ASI36" s="1"/>
      <c r="ASJ36" s="1"/>
      <c r="ASK36" s="1"/>
      <c r="ASL36" s="1"/>
      <c r="ASM36" s="1"/>
      <c r="ASN36" s="1"/>
      <c r="ASO36" s="1"/>
      <c r="ASP36" s="1"/>
      <c r="ASQ36" s="1"/>
      <c r="ASR36" s="1"/>
      <c r="ASS36" s="1"/>
      <c r="AST36" s="1"/>
      <c r="ASU36" s="1"/>
      <c r="ASV36" s="1"/>
      <c r="ASW36" s="1"/>
      <c r="ASX36" s="1"/>
      <c r="ASY36" s="1"/>
      <c r="ASZ36" s="1"/>
      <c r="ATA36" s="1"/>
      <c r="ATB36" s="1"/>
      <c r="ATC36" s="1"/>
      <c r="ATD36" s="1"/>
      <c r="ATE36" s="1"/>
      <c r="ATF36" s="1"/>
      <c r="ATG36" s="1"/>
      <c r="ATH36" s="1"/>
      <c r="ATI36" s="1"/>
      <c r="ATJ36" s="1"/>
      <c r="ATK36" s="1"/>
      <c r="ATL36" s="1"/>
      <c r="ATM36" s="1"/>
      <c r="ATN36" s="1"/>
      <c r="ATO36" s="1"/>
      <c r="ATP36" s="1"/>
      <c r="ATQ36" s="1"/>
      <c r="ATR36" s="1"/>
      <c r="ATS36" s="1"/>
      <c r="ATT36" s="1"/>
      <c r="ATU36" s="1"/>
      <c r="ATV36" s="1"/>
      <c r="ATW36" s="1"/>
      <c r="ATX36" s="1"/>
      <c r="ATY36" s="1"/>
      <c r="ATZ36" s="1"/>
      <c r="AUA36" s="1"/>
      <c r="AUB36" s="1"/>
      <c r="AUC36" s="1"/>
      <c r="AUD36" s="1"/>
      <c r="AUE36" s="1"/>
      <c r="AUF36" s="1"/>
      <c r="AUG36" s="1"/>
      <c r="AUH36" s="1"/>
      <c r="AUI36" s="1"/>
      <c r="AUJ36" s="1"/>
      <c r="AUK36" s="1"/>
      <c r="AUL36" s="1"/>
      <c r="AUM36" s="1"/>
      <c r="AUN36" s="1"/>
      <c r="AUO36" s="1"/>
      <c r="AUP36" s="1"/>
      <c r="AUQ36" s="1"/>
      <c r="AUR36" s="1"/>
      <c r="AUS36" s="1"/>
      <c r="AUT36" s="1"/>
      <c r="AUU36" s="1"/>
      <c r="AUV36" s="1"/>
      <c r="AUW36" s="1"/>
      <c r="AUX36" s="1"/>
      <c r="AUY36" s="1"/>
      <c r="AUZ36" s="1"/>
      <c r="AVA36" s="1"/>
      <c r="AVB36" s="1"/>
      <c r="AVC36" s="1"/>
      <c r="AVD36" s="1"/>
      <c r="AVE36" s="1"/>
      <c r="AVF36" s="1"/>
      <c r="AVG36" s="1"/>
      <c r="AVH36" s="1"/>
      <c r="AVI36" s="1"/>
      <c r="AVJ36" s="1"/>
      <c r="AVK36" s="1"/>
      <c r="AVL36" s="1"/>
      <c r="AVM36" s="1"/>
      <c r="AVN36" s="1"/>
      <c r="AVO36" s="1"/>
      <c r="AVP36" s="1"/>
      <c r="AVQ36" s="1"/>
      <c r="AVR36" s="1"/>
      <c r="AVS36" s="1"/>
      <c r="AVT36" s="1"/>
      <c r="AVU36" s="1"/>
      <c r="AVV36" s="1"/>
      <c r="AVW36" s="1"/>
      <c r="AVX36" s="1"/>
      <c r="AVY36" s="1"/>
      <c r="AVZ36" s="1"/>
      <c r="AWA36" s="1"/>
      <c r="AWB36" s="1"/>
      <c r="AWC36" s="1"/>
      <c r="AWD36" s="1"/>
      <c r="AWE36" s="1"/>
      <c r="AWF36" s="1"/>
      <c r="AWG36" s="1"/>
      <c r="AWH36" s="1"/>
      <c r="AWI36" s="1"/>
      <c r="AWJ36" s="1"/>
      <c r="AWK36" s="1"/>
      <c r="AWL36" s="1"/>
      <c r="AWM36" s="1"/>
      <c r="AWN36" s="1"/>
      <c r="AWO36" s="1"/>
      <c r="AWP36" s="1"/>
      <c r="AWQ36" s="1"/>
      <c r="AWR36" s="1"/>
      <c r="AWS36" s="1"/>
      <c r="AWT36" s="1"/>
      <c r="AWU36" s="1"/>
      <c r="AWV36" s="1"/>
      <c r="AWW36" s="1"/>
      <c r="AWX36" s="1"/>
      <c r="AWY36" s="1"/>
      <c r="AWZ36" s="1"/>
      <c r="AXA36" s="1"/>
      <c r="AXB36" s="1"/>
      <c r="AXC36" s="1"/>
      <c r="AXD36" s="1"/>
      <c r="AXE36" s="1"/>
      <c r="AXF36" s="1"/>
      <c r="AXG36" s="1"/>
      <c r="AXH36" s="1"/>
      <c r="AXI36" s="1"/>
      <c r="AXJ36" s="1"/>
      <c r="AXK36" s="1"/>
      <c r="AXL36" s="1"/>
      <c r="AXM36" s="1"/>
      <c r="AXN36" s="1"/>
      <c r="AXO36" s="1"/>
      <c r="AXP36" s="1"/>
      <c r="AXQ36" s="1"/>
      <c r="AXR36" s="1"/>
      <c r="AXS36" s="1"/>
      <c r="AXT36" s="1"/>
      <c r="AXU36" s="1"/>
      <c r="AXV36" s="1"/>
      <c r="AXW36" s="1"/>
      <c r="AXX36" s="1"/>
      <c r="AXY36" s="1"/>
      <c r="AXZ36" s="1"/>
      <c r="AYA36" s="1"/>
      <c r="AYB36" s="1"/>
      <c r="AYC36" s="1"/>
      <c r="AYD36" s="1"/>
      <c r="AYE36" s="1"/>
      <c r="AYF36" s="1"/>
      <c r="AYG36" s="1"/>
      <c r="AYH36" s="1"/>
      <c r="AYI36" s="1"/>
      <c r="AYJ36" s="1"/>
      <c r="AYK36" s="1"/>
      <c r="AYL36" s="1"/>
      <c r="AYM36" s="1"/>
      <c r="AYN36" s="1"/>
      <c r="AYO36" s="1"/>
      <c r="AYP36" s="1"/>
      <c r="AYQ36" s="1"/>
      <c r="AYR36" s="1"/>
      <c r="AYS36" s="1"/>
      <c r="AYT36" s="1"/>
      <c r="AYU36" s="1"/>
      <c r="AYV36" s="1"/>
      <c r="AYW36" s="1"/>
      <c r="AYX36" s="1"/>
      <c r="AYY36" s="1"/>
      <c r="AYZ36" s="1"/>
      <c r="AZA36" s="1"/>
      <c r="AZB36" s="1"/>
      <c r="AZC36" s="1"/>
      <c r="AZD36" s="1"/>
      <c r="AZE36" s="1"/>
      <c r="AZF36" s="1"/>
      <c r="AZG36" s="1"/>
      <c r="AZH36" s="1"/>
      <c r="AZI36" s="1"/>
      <c r="AZJ36" s="1"/>
      <c r="AZK36" s="1"/>
      <c r="AZL36" s="1"/>
      <c r="AZM36" s="1"/>
      <c r="AZN36" s="1"/>
      <c r="AZO36" s="1"/>
      <c r="AZP36" s="1"/>
      <c r="AZQ36" s="1"/>
      <c r="AZR36" s="1"/>
      <c r="AZS36" s="1"/>
      <c r="AZT36" s="1"/>
      <c r="AZU36" s="1"/>
      <c r="AZV36" s="1"/>
      <c r="AZW36" s="1"/>
      <c r="AZX36" s="1"/>
      <c r="AZY36" s="1"/>
      <c r="AZZ36" s="1"/>
      <c r="BAA36" s="1"/>
      <c r="BAB36" s="1"/>
      <c r="BAC36" s="1"/>
      <c r="BAD36" s="1"/>
      <c r="BAE36" s="1"/>
      <c r="BAF36" s="1"/>
      <c r="BAG36" s="1"/>
      <c r="BAH36" s="1"/>
      <c r="BAI36" s="1"/>
      <c r="BAJ36" s="1"/>
      <c r="BAK36" s="1"/>
      <c r="BAL36" s="1"/>
      <c r="BAM36" s="1"/>
      <c r="BAN36" s="1"/>
      <c r="BAO36" s="1"/>
      <c r="BAP36" s="1"/>
      <c r="BAQ36" s="1"/>
      <c r="BAR36" s="1"/>
      <c r="BAS36" s="1"/>
      <c r="BAT36" s="1"/>
      <c r="BAU36" s="1"/>
      <c r="BAV36" s="1"/>
      <c r="BAW36" s="1"/>
      <c r="BAX36" s="1"/>
      <c r="BAY36" s="1"/>
      <c r="BAZ36" s="1"/>
      <c r="BBA36" s="1"/>
      <c r="BBB36" s="1"/>
      <c r="BBC36" s="1"/>
      <c r="BBD36" s="1"/>
      <c r="BBE36" s="1"/>
      <c r="BBF36" s="1"/>
      <c r="BBG36" s="1"/>
      <c r="BBH36" s="1"/>
      <c r="BBI36" s="1"/>
      <c r="BBJ36" s="1"/>
      <c r="BBK36" s="1"/>
      <c r="BBL36" s="1"/>
      <c r="BBM36" s="1"/>
      <c r="BBN36" s="1"/>
      <c r="BBO36" s="1"/>
      <c r="BBP36" s="1"/>
      <c r="BBQ36" s="1"/>
      <c r="BBR36" s="1"/>
      <c r="BBS36" s="1"/>
      <c r="BBT36" s="1"/>
      <c r="BBU36" s="1"/>
      <c r="BBV36" s="1"/>
      <c r="BBW36" s="1"/>
      <c r="BBX36" s="1"/>
      <c r="BBY36" s="1"/>
      <c r="BBZ36" s="1"/>
      <c r="BCA36" s="1"/>
      <c r="BCB36" s="1"/>
      <c r="BCC36" s="1"/>
      <c r="BCD36" s="1"/>
      <c r="BCE36" s="1"/>
      <c r="BCF36" s="1"/>
      <c r="BCG36" s="1"/>
      <c r="BCH36" s="1"/>
      <c r="BCI36" s="1"/>
      <c r="BCJ36" s="1"/>
      <c r="BCK36" s="1"/>
      <c r="BCL36" s="1"/>
      <c r="BCM36" s="1"/>
      <c r="BCN36" s="1"/>
      <c r="BCO36" s="1"/>
      <c r="BCP36" s="1"/>
      <c r="BCQ36" s="1"/>
      <c r="BCR36" s="1"/>
      <c r="BCS36" s="1"/>
      <c r="BCT36" s="1"/>
      <c r="BCU36" s="1"/>
      <c r="BCV36" s="1"/>
      <c r="BCW36" s="1"/>
      <c r="BCX36" s="1"/>
      <c r="BCY36" s="1"/>
      <c r="BCZ36" s="1"/>
      <c r="BDA36" s="1"/>
      <c r="BDB36" s="1"/>
      <c r="BDC36" s="1"/>
      <c r="BDD36" s="1"/>
      <c r="BDE36" s="1"/>
      <c r="BDF36" s="1"/>
      <c r="BDG36" s="1"/>
      <c r="BDH36" s="1"/>
      <c r="BDI36" s="1"/>
      <c r="BDJ36" s="1"/>
      <c r="BDK36" s="1"/>
      <c r="BDL36" s="1"/>
      <c r="BDM36" s="1"/>
      <c r="BDN36" s="1"/>
      <c r="BDO36" s="1"/>
      <c r="BDP36" s="1"/>
      <c r="BDQ36" s="1"/>
      <c r="BDR36" s="1"/>
      <c r="BDS36" s="1"/>
      <c r="BDT36" s="1"/>
      <c r="BDU36" s="1"/>
      <c r="BDV36" s="1"/>
      <c r="BDW36" s="1"/>
      <c r="BDX36" s="1"/>
      <c r="BDY36" s="1"/>
      <c r="BDZ36" s="1"/>
      <c r="BEA36" s="1"/>
      <c r="BEB36" s="1"/>
      <c r="BEC36" s="1"/>
      <c r="BED36" s="1"/>
      <c r="BEE36" s="1"/>
      <c r="BEF36" s="1"/>
      <c r="BEG36" s="1"/>
      <c r="BEH36" s="1"/>
      <c r="BEI36" s="1"/>
      <c r="BEJ36" s="1"/>
      <c r="BEK36" s="1"/>
      <c r="BEL36" s="1"/>
      <c r="BEM36" s="1"/>
      <c r="BEN36" s="1"/>
      <c r="BEO36" s="1"/>
      <c r="BEP36" s="1"/>
      <c r="BEQ36" s="1"/>
      <c r="BER36" s="1"/>
      <c r="BES36" s="1"/>
      <c r="BET36" s="1"/>
      <c r="BEU36" s="1"/>
      <c r="BEV36" s="1"/>
      <c r="BEW36" s="1"/>
      <c r="BEX36" s="1"/>
      <c r="BEY36" s="1"/>
      <c r="BEZ36" s="1"/>
      <c r="BFA36" s="1"/>
      <c r="BFB36" s="1"/>
      <c r="BFC36" s="1"/>
      <c r="BFD36" s="1"/>
      <c r="BFE36" s="1"/>
      <c r="BFF36" s="1"/>
      <c r="BFG36" s="1"/>
      <c r="BFH36" s="1"/>
      <c r="BFI36" s="1"/>
      <c r="BFJ36" s="1"/>
      <c r="BFK36" s="1"/>
      <c r="BFL36" s="1"/>
      <c r="BFM36" s="1"/>
      <c r="BFN36" s="1"/>
      <c r="BFO36" s="1"/>
      <c r="BFP36" s="1"/>
      <c r="BFQ36" s="1"/>
      <c r="BFR36" s="1"/>
      <c r="BFS36" s="1"/>
      <c r="BFT36" s="1"/>
      <c r="BFU36" s="1"/>
      <c r="BFV36" s="1"/>
      <c r="BFW36" s="1"/>
      <c r="BFX36" s="1"/>
      <c r="BFY36" s="1"/>
      <c r="BFZ36" s="1"/>
      <c r="BGA36" s="1"/>
      <c r="BGB36" s="1"/>
      <c r="BGC36" s="1"/>
      <c r="BGD36" s="1"/>
      <c r="BGE36" s="1"/>
      <c r="BGF36" s="1"/>
      <c r="BGG36" s="1"/>
      <c r="BGH36" s="1"/>
      <c r="BGI36" s="1"/>
      <c r="BGJ36" s="1"/>
      <c r="BGK36" s="1"/>
      <c r="BGL36" s="1"/>
      <c r="BGM36" s="1"/>
      <c r="BGN36" s="1"/>
      <c r="BGO36" s="1"/>
      <c r="BGP36" s="1"/>
      <c r="BGQ36" s="1"/>
      <c r="BGR36" s="1"/>
      <c r="BGS36" s="1"/>
      <c r="BGT36" s="1"/>
      <c r="BGU36" s="1"/>
      <c r="BGV36" s="1"/>
      <c r="BGW36" s="1"/>
      <c r="BGX36" s="1"/>
      <c r="BGY36" s="1"/>
      <c r="BGZ36" s="1"/>
      <c r="BHA36" s="1"/>
      <c r="BHB36" s="1"/>
      <c r="BHC36" s="1"/>
      <c r="BHD36" s="1"/>
      <c r="BHE36" s="1"/>
      <c r="BHF36" s="1"/>
      <c r="BHG36" s="1"/>
      <c r="BHH36" s="1"/>
      <c r="BHI36" s="1"/>
      <c r="BHJ36" s="1"/>
      <c r="BHK36" s="1"/>
      <c r="BHL36" s="1"/>
      <c r="BHM36" s="1"/>
      <c r="BHN36" s="1"/>
      <c r="BHO36" s="1"/>
      <c r="BHP36" s="1"/>
      <c r="BHQ36" s="1"/>
      <c r="BHR36" s="1"/>
      <c r="BHS36" s="1"/>
      <c r="BHT36" s="1"/>
      <c r="BHU36" s="1"/>
      <c r="BHV36" s="1"/>
      <c r="BHW36" s="1"/>
      <c r="BHX36" s="1"/>
      <c r="BHY36" s="1"/>
      <c r="BHZ36" s="1"/>
      <c r="BIA36" s="1"/>
      <c r="BIB36" s="1"/>
      <c r="BIC36" s="1"/>
      <c r="BID36" s="1"/>
      <c r="BIE36" s="1"/>
      <c r="BIF36" s="1"/>
      <c r="BIG36" s="1"/>
      <c r="BIH36" s="1"/>
      <c r="BII36" s="1"/>
      <c r="BIJ36" s="1"/>
      <c r="BIK36" s="1"/>
      <c r="BIL36" s="1"/>
      <c r="BIM36" s="1"/>
      <c r="BIN36" s="1"/>
      <c r="BIO36" s="1"/>
      <c r="BIP36" s="1"/>
      <c r="BIQ36" s="1"/>
      <c r="BIR36" s="1"/>
      <c r="BIS36" s="1"/>
      <c r="BIT36" s="1"/>
      <c r="BIU36" s="1"/>
      <c r="BIV36" s="1"/>
      <c r="BIW36" s="1"/>
      <c r="BIX36" s="1"/>
      <c r="BIY36" s="1"/>
      <c r="BIZ36" s="1"/>
      <c r="BJA36" s="1"/>
      <c r="BJB36" s="1"/>
      <c r="BJC36" s="1"/>
      <c r="BJD36" s="1"/>
      <c r="BJE36" s="1"/>
      <c r="BJF36" s="1"/>
      <c r="BJG36" s="1"/>
      <c r="BJH36" s="1"/>
      <c r="BJI36" s="1"/>
      <c r="BJJ36" s="1"/>
      <c r="BJK36" s="1"/>
      <c r="BJL36" s="1"/>
      <c r="BJM36" s="1"/>
      <c r="BJN36" s="1"/>
      <c r="BJO36" s="1"/>
      <c r="BJP36" s="1"/>
      <c r="BJQ36" s="1"/>
      <c r="BJR36" s="1"/>
      <c r="BJS36" s="1"/>
      <c r="BJT36" s="1"/>
      <c r="BJU36" s="1"/>
      <c r="BJV36" s="1"/>
      <c r="BJW36" s="1"/>
      <c r="BJX36" s="1"/>
      <c r="BJY36" s="1"/>
      <c r="BJZ36" s="1"/>
      <c r="BKA36" s="1"/>
      <c r="BKB36" s="1"/>
      <c r="BKC36" s="1"/>
      <c r="BKD36" s="1"/>
      <c r="BKE36" s="1"/>
      <c r="BKF36" s="1"/>
      <c r="BKG36" s="1"/>
      <c r="BKH36" s="1"/>
      <c r="BKI36" s="1"/>
      <c r="BKJ36" s="1"/>
      <c r="BKK36" s="1"/>
      <c r="BKL36" s="1"/>
      <c r="BKM36" s="1"/>
      <c r="BKN36" s="1"/>
      <c r="BKO36" s="1"/>
      <c r="BKP36" s="1"/>
      <c r="BKQ36" s="1"/>
      <c r="BKR36" s="1"/>
      <c r="BKS36" s="1"/>
      <c r="BKT36" s="1"/>
      <c r="BKU36" s="1"/>
      <c r="BKV36" s="1"/>
      <c r="BKW36" s="1"/>
      <c r="BKX36" s="1"/>
      <c r="BKY36" s="1"/>
      <c r="BKZ36" s="1"/>
      <c r="BLA36" s="1"/>
      <c r="BLB36" s="1"/>
      <c r="BLC36" s="1"/>
      <c r="BLD36" s="1"/>
      <c r="BLE36" s="1"/>
      <c r="BLF36" s="1"/>
      <c r="BLG36" s="1"/>
      <c r="BLH36" s="1"/>
      <c r="BLI36" s="1"/>
      <c r="BLJ36" s="1"/>
      <c r="BLK36" s="1"/>
      <c r="BLL36" s="1"/>
      <c r="BLM36" s="1"/>
      <c r="BLN36" s="1"/>
      <c r="BLO36" s="1"/>
      <c r="BLP36" s="1"/>
      <c r="BLQ36" s="1"/>
      <c r="BLR36" s="1"/>
      <c r="BLS36" s="1"/>
      <c r="BLT36" s="1"/>
      <c r="BLU36" s="1"/>
      <c r="BLV36" s="1"/>
      <c r="BLW36" s="1"/>
      <c r="BLX36" s="1"/>
      <c r="BLY36" s="1"/>
      <c r="BLZ36" s="1"/>
      <c r="BMA36" s="1"/>
      <c r="BMB36" s="1"/>
      <c r="BMC36" s="1"/>
      <c r="BMD36" s="1"/>
      <c r="BME36" s="1"/>
      <c r="BMF36" s="1"/>
      <c r="BMG36" s="1"/>
      <c r="BMH36" s="1"/>
      <c r="BMI36" s="1"/>
      <c r="BMJ36" s="1"/>
      <c r="BMK36" s="1"/>
      <c r="BML36" s="1"/>
      <c r="BMM36" s="1"/>
      <c r="BMN36" s="1"/>
      <c r="BMO36" s="1"/>
      <c r="BMP36" s="1"/>
      <c r="BMQ36" s="1"/>
      <c r="BMR36" s="1"/>
      <c r="BMS36" s="1"/>
      <c r="BMT36" s="1"/>
      <c r="BMU36" s="1"/>
      <c r="BMV36" s="1"/>
      <c r="BMW36" s="1"/>
      <c r="BMX36" s="1"/>
      <c r="BMY36" s="1"/>
      <c r="BMZ36" s="1"/>
      <c r="BNA36" s="1"/>
      <c r="BNB36" s="1"/>
      <c r="BNC36" s="1"/>
      <c r="BND36" s="1"/>
      <c r="BNE36" s="1"/>
      <c r="BNF36" s="1"/>
      <c r="BNG36" s="1"/>
      <c r="BNH36" s="1"/>
      <c r="BNI36" s="1"/>
      <c r="BNJ36" s="1"/>
      <c r="BNK36" s="1"/>
      <c r="BNL36" s="1"/>
      <c r="BNM36" s="1"/>
      <c r="BNN36" s="1"/>
      <c r="BNO36" s="1"/>
      <c r="BNP36" s="1"/>
      <c r="BNQ36" s="1"/>
      <c r="BNR36" s="1"/>
      <c r="BNS36" s="1"/>
      <c r="BNT36" s="1"/>
      <c r="BNU36" s="1"/>
      <c r="BNV36" s="1"/>
      <c r="BNW36" s="1"/>
      <c r="BNX36" s="1"/>
      <c r="BNY36" s="1"/>
      <c r="BNZ36" s="1"/>
      <c r="BOA36" s="1"/>
      <c r="BOB36" s="1"/>
      <c r="BOC36" s="1"/>
      <c r="BOD36" s="1"/>
      <c r="BOE36" s="1"/>
      <c r="BOF36" s="1"/>
      <c r="BOG36" s="1"/>
      <c r="BOH36" s="1"/>
      <c r="BOI36" s="1"/>
      <c r="BOJ36" s="1"/>
      <c r="BOK36" s="1"/>
      <c r="BOL36" s="1"/>
      <c r="BOM36" s="1"/>
      <c r="BON36" s="1"/>
      <c r="BOO36" s="1"/>
      <c r="BOP36" s="1"/>
      <c r="BOQ36" s="1"/>
      <c r="BOR36" s="1"/>
      <c r="BOS36" s="1"/>
      <c r="BOT36" s="1"/>
      <c r="BOU36" s="1"/>
      <c r="BOV36" s="1"/>
      <c r="BOW36" s="1"/>
      <c r="BOX36" s="1"/>
      <c r="BOY36" s="1"/>
      <c r="BOZ36" s="1"/>
      <c r="BPA36" s="1"/>
      <c r="BPB36" s="1"/>
      <c r="BPC36" s="1"/>
      <c r="BPD36" s="1"/>
      <c r="BPE36" s="1"/>
      <c r="BPF36" s="1"/>
      <c r="BPG36" s="1"/>
      <c r="BPH36" s="1"/>
      <c r="BPI36" s="1"/>
      <c r="BPJ36" s="1"/>
      <c r="BPK36" s="1"/>
      <c r="BPL36" s="1"/>
      <c r="BPM36" s="1"/>
      <c r="BPN36" s="1"/>
      <c r="BPO36" s="1"/>
      <c r="BPP36" s="1"/>
      <c r="BPQ36" s="1"/>
      <c r="BPR36" s="1"/>
      <c r="BPS36" s="1"/>
      <c r="BPT36" s="1"/>
      <c r="BPU36" s="1"/>
      <c r="BPV36" s="1"/>
      <c r="BPW36" s="1"/>
      <c r="BPX36" s="1"/>
      <c r="BPY36" s="1"/>
      <c r="BPZ36" s="1"/>
      <c r="BQA36" s="1"/>
      <c r="BQB36" s="1"/>
      <c r="BQC36" s="1"/>
      <c r="BQD36" s="1"/>
      <c r="BQE36" s="1"/>
      <c r="BQF36" s="1"/>
      <c r="BQG36" s="1"/>
      <c r="BQH36" s="1"/>
      <c r="BQI36" s="1"/>
      <c r="BQJ36" s="1"/>
      <c r="BQK36" s="1"/>
      <c r="BQL36" s="1"/>
      <c r="BQM36" s="1"/>
      <c r="BQN36" s="1"/>
      <c r="BQO36" s="1"/>
      <c r="BQP36" s="1"/>
      <c r="BQQ36" s="1"/>
      <c r="BQR36" s="1"/>
      <c r="BQS36" s="1"/>
      <c r="BQT36" s="1"/>
      <c r="BQU36" s="1"/>
      <c r="BQV36" s="1"/>
      <c r="BQW36" s="1"/>
      <c r="BQX36" s="1"/>
      <c r="BQY36" s="1"/>
      <c r="BQZ36" s="1"/>
      <c r="BRA36" s="1"/>
      <c r="BRB36" s="1"/>
      <c r="BRC36" s="1"/>
      <c r="BRD36" s="1"/>
      <c r="BRE36" s="1"/>
      <c r="BRF36" s="1"/>
      <c r="BRG36" s="1"/>
      <c r="BRH36" s="1"/>
      <c r="BRI36" s="1"/>
      <c r="BRJ36" s="1"/>
      <c r="BRK36" s="1"/>
      <c r="BRL36" s="1"/>
      <c r="BRM36" s="1"/>
      <c r="BRN36" s="1"/>
      <c r="BRO36" s="1"/>
      <c r="BRP36" s="1"/>
      <c r="BRQ36" s="1"/>
      <c r="BRR36" s="1"/>
      <c r="BRS36" s="1"/>
      <c r="BRT36" s="1"/>
      <c r="BRU36" s="1"/>
      <c r="BRV36" s="1"/>
      <c r="BRW36" s="1"/>
      <c r="BRX36" s="1"/>
      <c r="BRY36" s="1"/>
      <c r="BRZ36" s="1"/>
      <c r="BSA36" s="1"/>
      <c r="BSB36" s="1"/>
      <c r="BSC36" s="1"/>
      <c r="BSD36" s="1"/>
      <c r="BSE36" s="1"/>
      <c r="BSF36" s="1"/>
      <c r="BSG36" s="1"/>
      <c r="BSH36" s="1"/>
      <c r="BSI36" s="1"/>
      <c r="BSJ36" s="1"/>
      <c r="BSK36" s="1"/>
      <c r="BSL36" s="1"/>
      <c r="BSM36" s="1"/>
      <c r="BSN36" s="1"/>
      <c r="BSO36" s="1"/>
      <c r="BSP36" s="1"/>
      <c r="BSQ36" s="1"/>
      <c r="BSR36" s="1"/>
      <c r="BSS36" s="1"/>
      <c r="BST36" s="1"/>
      <c r="BSU36" s="1"/>
      <c r="BSV36" s="1"/>
      <c r="BSW36" s="1"/>
      <c r="BSX36" s="1"/>
      <c r="BSY36" s="1"/>
      <c r="BSZ36" s="1"/>
      <c r="BTA36" s="1"/>
      <c r="BTB36" s="1"/>
      <c r="BTC36" s="1"/>
      <c r="BTD36" s="1"/>
      <c r="BTE36" s="1"/>
      <c r="BTF36" s="1"/>
      <c r="BTG36" s="1"/>
      <c r="BTH36" s="1"/>
      <c r="BTI36" s="1"/>
      <c r="BTJ36" s="1"/>
      <c r="BTK36" s="1"/>
      <c r="BTL36" s="1"/>
      <c r="BTM36" s="1"/>
      <c r="BTN36" s="1"/>
      <c r="BTO36" s="1"/>
      <c r="BTP36" s="1"/>
      <c r="BTQ36" s="1"/>
      <c r="BTR36" s="1"/>
      <c r="BTS36" s="1"/>
      <c r="BTT36" s="1"/>
      <c r="BTU36" s="1"/>
      <c r="BTV36" s="1"/>
      <c r="BTW36" s="1"/>
      <c r="BTX36" s="1"/>
      <c r="BTY36" s="1"/>
      <c r="BTZ36" s="1"/>
      <c r="BUA36" s="1"/>
      <c r="BUB36" s="1"/>
      <c r="BUC36" s="1"/>
      <c r="BUD36" s="1"/>
      <c r="BUE36" s="1"/>
      <c r="BUF36" s="1"/>
      <c r="BUG36" s="1"/>
      <c r="BUH36" s="1"/>
      <c r="BUI36" s="1"/>
      <c r="BUJ36" s="1"/>
      <c r="BUK36" s="1"/>
      <c r="BUL36" s="1"/>
      <c r="BUM36" s="1"/>
      <c r="BUN36" s="1"/>
      <c r="BUO36" s="1"/>
      <c r="BUP36" s="1"/>
      <c r="BUQ36" s="1"/>
      <c r="BUR36" s="1"/>
      <c r="BUS36" s="1"/>
      <c r="BUT36" s="1"/>
      <c r="BUU36" s="1"/>
      <c r="BUV36" s="1"/>
      <c r="BUW36" s="1"/>
      <c r="BUX36" s="1"/>
      <c r="BUY36" s="1"/>
      <c r="BUZ36" s="1"/>
      <c r="BVA36" s="1"/>
      <c r="BVB36" s="1"/>
      <c r="BVC36" s="1"/>
      <c r="BVD36" s="1"/>
      <c r="BVE36" s="1"/>
      <c r="BVF36" s="1"/>
      <c r="BVG36" s="1"/>
      <c r="BVH36" s="1"/>
      <c r="BVI36" s="1"/>
      <c r="BVJ36" s="1"/>
      <c r="BVK36" s="1"/>
      <c r="BVL36" s="1"/>
      <c r="BVM36" s="1"/>
      <c r="BVN36" s="1"/>
      <c r="BVO36" s="1"/>
      <c r="BVP36" s="1"/>
      <c r="BVQ36" s="1"/>
      <c r="BVR36" s="1"/>
      <c r="BVS36" s="1"/>
      <c r="BVT36" s="1"/>
      <c r="BVU36" s="1"/>
      <c r="BVV36" s="1"/>
      <c r="BVW36" s="1"/>
      <c r="BVX36" s="1"/>
      <c r="BVY36" s="1"/>
      <c r="BVZ36" s="1"/>
      <c r="BWA36" s="1"/>
      <c r="BWB36" s="1"/>
      <c r="BWC36" s="1"/>
      <c r="BWD36" s="1"/>
      <c r="BWE36" s="1"/>
      <c r="BWF36" s="1"/>
      <c r="BWG36" s="1"/>
      <c r="BWH36" s="1"/>
      <c r="BWI36" s="1"/>
      <c r="BWJ36" s="1"/>
      <c r="BWK36" s="1"/>
      <c r="BWL36" s="1"/>
      <c r="BWM36" s="1"/>
      <c r="BWN36" s="1"/>
      <c r="BWO36" s="1"/>
      <c r="BWP36" s="1"/>
      <c r="BWQ36" s="1"/>
      <c r="BWR36" s="1"/>
      <c r="BWS36" s="1"/>
      <c r="BWT36" s="1"/>
      <c r="BWU36" s="1"/>
      <c r="BWV36" s="1"/>
      <c r="BWW36" s="1"/>
      <c r="BWX36" s="1"/>
      <c r="BWY36" s="1"/>
      <c r="BWZ36" s="1"/>
      <c r="BXA36" s="1"/>
      <c r="BXB36" s="1"/>
      <c r="BXC36" s="1"/>
      <c r="BXD36" s="1"/>
      <c r="BXE36" s="1"/>
      <c r="BXF36" s="1"/>
      <c r="BXG36" s="1"/>
      <c r="BXH36" s="1"/>
      <c r="BXI36" s="1"/>
      <c r="BXJ36" s="1"/>
      <c r="BXK36" s="1"/>
      <c r="BXL36" s="1"/>
      <c r="BXM36" s="1"/>
      <c r="BXN36" s="1"/>
      <c r="BXO36" s="1"/>
      <c r="BXP36" s="1"/>
      <c r="BXQ36" s="1"/>
      <c r="BXR36" s="1"/>
      <c r="BXS36" s="1"/>
      <c r="BXT36" s="1"/>
      <c r="BXU36" s="1"/>
      <c r="BXV36" s="1"/>
      <c r="BXW36" s="1"/>
      <c r="BXX36" s="1"/>
      <c r="BXY36" s="1"/>
      <c r="BXZ36" s="1"/>
      <c r="BYA36" s="1"/>
      <c r="BYB36" s="1"/>
      <c r="BYC36" s="1"/>
      <c r="BYD36" s="1"/>
      <c r="BYE36" s="1"/>
      <c r="BYF36" s="1"/>
      <c r="BYG36" s="1"/>
      <c r="BYH36" s="1"/>
      <c r="BYI36" s="1"/>
      <c r="BYJ36" s="1"/>
      <c r="BYK36" s="1"/>
      <c r="BYL36" s="1"/>
      <c r="BYM36" s="1"/>
      <c r="BYN36" s="1"/>
      <c r="BYO36" s="1"/>
      <c r="BYP36" s="1"/>
      <c r="BYQ36" s="1"/>
      <c r="BYR36" s="1"/>
      <c r="BYS36" s="1"/>
      <c r="BYT36" s="1"/>
      <c r="BYU36" s="1"/>
      <c r="BYV36" s="1"/>
      <c r="BYW36" s="1"/>
      <c r="BYX36" s="1"/>
      <c r="BYY36" s="1"/>
      <c r="BYZ36" s="1"/>
      <c r="BZA36" s="1"/>
      <c r="BZB36" s="1"/>
      <c r="BZC36" s="1"/>
      <c r="BZD36" s="1"/>
      <c r="BZE36" s="1"/>
      <c r="BZF36" s="1"/>
      <c r="BZG36" s="1"/>
      <c r="BZH36" s="1"/>
      <c r="BZI36" s="1"/>
      <c r="BZJ36" s="1"/>
      <c r="BZK36" s="1"/>
      <c r="BZL36" s="1"/>
      <c r="BZM36" s="1"/>
      <c r="BZN36" s="1"/>
      <c r="BZO36" s="1"/>
      <c r="BZP36" s="1"/>
      <c r="BZQ36" s="1"/>
      <c r="BZR36" s="1"/>
      <c r="BZS36" s="1"/>
      <c r="BZT36" s="1"/>
      <c r="BZU36" s="1"/>
      <c r="BZV36" s="1"/>
      <c r="BZW36" s="1"/>
      <c r="BZX36" s="1"/>
      <c r="BZY36" s="1"/>
      <c r="BZZ36" s="1"/>
      <c r="CAA36" s="1"/>
      <c r="CAB36" s="1"/>
      <c r="CAC36" s="1"/>
      <c r="CAD36" s="1"/>
      <c r="CAE36" s="1"/>
      <c r="CAF36" s="1"/>
      <c r="CAG36" s="1"/>
      <c r="CAH36" s="1"/>
      <c r="CAI36" s="1"/>
      <c r="CAJ36" s="1"/>
      <c r="CAK36" s="1"/>
      <c r="CAL36" s="1"/>
      <c r="CAM36" s="1"/>
      <c r="CAN36" s="1"/>
      <c r="CAO36" s="1"/>
      <c r="CAP36" s="1"/>
      <c r="CAQ36" s="1"/>
      <c r="CAR36" s="1"/>
      <c r="CAS36" s="1"/>
      <c r="CAT36" s="1"/>
      <c r="CAU36" s="1"/>
      <c r="CAV36" s="1"/>
      <c r="CAW36" s="1"/>
      <c r="CAX36" s="1"/>
      <c r="CAY36" s="1"/>
      <c r="CAZ36" s="1"/>
      <c r="CBA36" s="1"/>
      <c r="CBB36" s="1"/>
      <c r="CBC36" s="1"/>
      <c r="CBD36" s="1"/>
      <c r="CBE36" s="1"/>
      <c r="CBF36" s="1"/>
      <c r="CBG36" s="1"/>
      <c r="CBH36" s="1"/>
      <c r="CBI36" s="1"/>
      <c r="CBJ36" s="1"/>
      <c r="CBK36" s="1"/>
      <c r="CBL36" s="1"/>
      <c r="CBM36" s="1"/>
      <c r="CBN36" s="1"/>
      <c r="CBO36" s="1"/>
      <c r="CBP36" s="1"/>
      <c r="CBQ36" s="1"/>
      <c r="CBR36" s="1"/>
      <c r="CBS36" s="1"/>
      <c r="CBT36" s="1"/>
      <c r="CBU36" s="1"/>
      <c r="CBV36" s="1"/>
      <c r="CBW36" s="1"/>
      <c r="CBX36" s="1"/>
      <c r="CBY36" s="1"/>
      <c r="CBZ36" s="1"/>
      <c r="CCA36" s="1"/>
      <c r="CCB36" s="1"/>
      <c r="CCC36" s="1"/>
      <c r="CCD36" s="1"/>
      <c r="CCE36" s="1"/>
      <c r="CCF36" s="1"/>
      <c r="CCG36" s="1"/>
      <c r="CCH36" s="1"/>
      <c r="CCI36" s="1"/>
      <c r="CCJ36" s="1"/>
      <c r="CCK36" s="1"/>
      <c r="CCL36" s="1"/>
      <c r="CCM36" s="1"/>
      <c r="CCN36" s="1"/>
      <c r="CCO36" s="1"/>
      <c r="CCP36" s="1"/>
      <c r="CCQ36" s="1"/>
      <c r="CCR36" s="1"/>
      <c r="CCS36" s="1"/>
      <c r="CCT36" s="1"/>
      <c r="CCU36" s="1"/>
      <c r="CCV36" s="1"/>
      <c r="CCW36" s="1"/>
      <c r="CCX36" s="1"/>
      <c r="CCY36" s="1"/>
      <c r="CCZ36" s="1"/>
      <c r="CDA36" s="1"/>
      <c r="CDB36" s="1"/>
      <c r="CDC36" s="1"/>
      <c r="CDD36" s="1"/>
      <c r="CDE36" s="1"/>
      <c r="CDF36" s="1"/>
      <c r="CDG36" s="1"/>
      <c r="CDH36" s="1"/>
      <c r="CDI36" s="1"/>
      <c r="CDJ36" s="1"/>
      <c r="CDK36" s="1"/>
      <c r="CDL36" s="1"/>
      <c r="CDM36" s="1"/>
      <c r="CDN36" s="1"/>
      <c r="CDO36" s="1"/>
      <c r="CDP36" s="1"/>
      <c r="CDQ36" s="1"/>
      <c r="CDR36" s="1"/>
      <c r="CDS36" s="1"/>
      <c r="CDT36" s="1"/>
      <c r="CDU36" s="1"/>
      <c r="CDV36" s="1"/>
      <c r="CDW36" s="1"/>
      <c r="CDX36" s="1"/>
      <c r="CDY36" s="1"/>
      <c r="CDZ36" s="1"/>
      <c r="CEA36" s="1"/>
      <c r="CEB36" s="1"/>
      <c r="CEC36" s="1"/>
      <c r="CED36" s="1"/>
      <c r="CEE36" s="1"/>
      <c r="CEF36" s="1"/>
      <c r="CEG36" s="1"/>
      <c r="CEH36" s="1"/>
      <c r="CEI36" s="1"/>
      <c r="CEJ36" s="1"/>
      <c r="CEK36" s="1"/>
      <c r="CEL36" s="1"/>
      <c r="CEM36" s="1"/>
      <c r="CEN36" s="1"/>
      <c r="CEO36" s="1"/>
      <c r="CEP36" s="1"/>
      <c r="CEQ36" s="1"/>
      <c r="CER36" s="1"/>
      <c r="CES36" s="1"/>
      <c r="CET36" s="1"/>
      <c r="CEU36" s="1"/>
      <c r="CEV36" s="1"/>
      <c r="CEW36" s="1"/>
      <c r="CEX36" s="1"/>
      <c r="CEY36" s="1"/>
      <c r="CEZ36" s="1"/>
      <c r="CFA36" s="1"/>
      <c r="CFB36" s="1"/>
      <c r="CFC36" s="1"/>
      <c r="CFD36" s="1"/>
      <c r="CFE36" s="1"/>
      <c r="CFF36" s="1"/>
      <c r="CFG36" s="1"/>
      <c r="CFH36" s="1"/>
      <c r="CFI36" s="1"/>
      <c r="CFJ36" s="1"/>
      <c r="CFK36" s="1"/>
      <c r="CFL36" s="1"/>
      <c r="CFM36" s="1"/>
      <c r="CFN36" s="1"/>
      <c r="CFO36" s="1"/>
      <c r="CFP36" s="1"/>
      <c r="CFQ36" s="1"/>
      <c r="CFR36" s="1"/>
      <c r="CFS36" s="1"/>
      <c r="CFT36" s="1"/>
      <c r="CFU36" s="1"/>
      <c r="CFV36" s="1"/>
      <c r="CFW36" s="1"/>
      <c r="CFX36" s="1"/>
      <c r="CFY36" s="1"/>
      <c r="CFZ36" s="1"/>
      <c r="CGA36" s="1"/>
      <c r="CGB36" s="1"/>
      <c r="CGC36" s="1"/>
      <c r="CGD36" s="1"/>
      <c r="CGE36" s="1"/>
      <c r="CGF36" s="1"/>
      <c r="CGG36" s="1"/>
      <c r="CGH36" s="1"/>
      <c r="CGI36" s="1"/>
      <c r="CGJ36" s="1"/>
      <c r="CGK36" s="1"/>
      <c r="CGL36" s="1"/>
      <c r="CGM36" s="1"/>
      <c r="CGN36" s="1"/>
      <c r="CGO36" s="1"/>
      <c r="CGP36" s="1"/>
      <c r="CGQ36" s="1"/>
      <c r="CGR36" s="1"/>
      <c r="CGS36" s="1"/>
      <c r="CGT36" s="1"/>
      <c r="CGU36" s="1"/>
      <c r="CGV36" s="1"/>
      <c r="CGW36" s="1"/>
      <c r="CGX36" s="1"/>
      <c r="CGY36" s="1"/>
      <c r="CGZ36" s="1"/>
      <c r="CHA36" s="1"/>
      <c r="CHB36" s="1"/>
      <c r="CHC36" s="1"/>
      <c r="CHD36" s="1"/>
      <c r="CHE36" s="1"/>
      <c r="CHF36" s="1"/>
      <c r="CHG36" s="1"/>
      <c r="CHH36" s="1"/>
      <c r="CHI36" s="1"/>
      <c r="CHJ36" s="1"/>
      <c r="CHK36" s="1"/>
      <c r="CHL36" s="1"/>
      <c r="CHM36" s="1"/>
      <c r="CHN36" s="1"/>
      <c r="CHO36" s="1"/>
      <c r="CHP36" s="1"/>
      <c r="CHQ36" s="1"/>
      <c r="CHR36" s="1"/>
      <c r="CHS36" s="1"/>
      <c r="CHT36" s="1"/>
      <c r="CHU36" s="1"/>
      <c r="CHV36" s="1"/>
      <c r="CHW36" s="1"/>
      <c r="CHX36" s="1"/>
      <c r="CHY36" s="1"/>
      <c r="CHZ36" s="1"/>
      <c r="CIA36" s="1"/>
      <c r="CIB36" s="1"/>
      <c r="CIC36" s="1"/>
      <c r="CID36" s="1"/>
      <c r="CIE36" s="1"/>
      <c r="CIF36" s="1"/>
      <c r="CIG36" s="1"/>
      <c r="CIH36" s="1"/>
      <c r="CII36" s="1"/>
      <c r="CIJ36" s="1"/>
      <c r="CIK36" s="1"/>
      <c r="CIL36" s="1"/>
      <c r="CIM36" s="1"/>
      <c r="CIN36" s="1"/>
      <c r="CIO36" s="1"/>
      <c r="CIP36" s="1"/>
      <c r="CIQ36" s="1"/>
      <c r="CIR36" s="1"/>
      <c r="CIS36" s="1"/>
      <c r="CIT36" s="1"/>
      <c r="CIU36" s="1"/>
      <c r="CIV36" s="1"/>
      <c r="CIW36" s="1"/>
      <c r="CIX36" s="1"/>
      <c r="CIY36" s="1"/>
      <c r="CIZ36" s="1"/>
      <c r="CJA36" s="1"/>
      <c r="CJB36" s="1"/>
      <c r="CJC36" s="1"/>
      <c r="CJD36" s="1"/>
      <c r="CJE36" s="1"/>
      <c r="CJF36" s="1"/>
      <c r="CJG36" s="1"/>
      <c r="CJH36" s="1"/>
      <c r="CJI36" s="1"/>
      <c r="CJJ36" s="1"/>
      <c r="CJK36" s="1"/>
      <c r="CJL36" s="1"/>
      <c r="CJM36" s="1"/>
      <c r="CJN36" s="1"/>
      <c r="CJO36" s="1"/>
      <c r="CJP36" s="1"/>
      <c r="CJQ36" s="1"/>
      <c r="CJR36" s="1"/>
      <c r="CJS36" s="1"/>
      <c r="CJT36" s="1"/>
      <c r="CJU36" s="1"/>
      <c r="CJV36" s="1"/>
      <c r="CJW36" s="1"/>
      <c r="CJX36" s="1"/>
      <c r="CJY36" s="1"/>
      <c r="CJZ36" s="1"/>
      <c r="CKA36" s="1"/>
      <c r="CKB36" s="1"/>
      <c r="CKC36" s="1"/>
      <c r="CKD36" s="1"/>
      <c r="CKE36" s="1"/>
      <c r="CKF36" s="1"/>
      <c r="CKG36" s="1"/>
      <c r="CKH36" s="1"/>
      <c r="CKI36" s="1"/>
      <c r="CKJ36" s="1"/>
      <c r="CKK36" s="1"/>
    </row>
    <row r="37" spans="1:2325" s="268" customFormat="1" ht="72.75" customHeight="1">
      <c r="A37" s="888"/>
      <c r="B37" s="838"/>
      <c r="C37" s="843"/>
      <c r="D37" s="114" t="s">
        <v>305</v>
      </c>
      <c r="E37" s="58">
        <v>1</v>
      </c>
      <c r="F37" s="113" t="s">
        <v>294</v>
      </c>
      <c r="G37" s="388" t="s">
        <v>304</v>
      </c>
      <c r="H37" s="389" t="s">
        <v>292</v>
      </c>
      <c r="I37" s="388">
        <v>0</v>
      </c>
      <c r="J37" s="388">
        <v>0</v>
      </c>
      <c r="K37" s="388">
        <v>0</v>
      </c>
      <c r="L37" s="388">
        <v>0</v>
      </c>
      <c r="M37" s="388">
        <v>0</v>
      </c>
      <c r="N37" s="145">
        <v>5128475</v>
      </c>
      <c r="O37" s="145">
        <v>5405900</v>
      </c>
      <c r="P37" s="145">
        <v>0</v>
      </c>
      <c r="Q37" s="387">
        <f t="shared" si="0"/>
        <v>10534375</v>
      </c>
      <c r="R37" s="386">
        <v>0</v>
      </c>
      <c r="S37" s="386">
        <v>0</v>
      </c>
      <c r="T37" s="386">
        <v>0</v>
      </c>
      <c r="U37" s="386">
        <v>0</v>
      </c>
      <c r="V37" s="895"/>
      <c r="W37" s="113">
        <v>0</v>
      </c>
      <c r="X37" s="113">
        <v>0</v>
      </c>
      <c r="Y37" s="113">
        <v>0</v>
      </c>
      <c r="Z37" s="113">
        <v>0</v>
      </c>
      <c r="AA37" s="113">
        <v>0</v>
      </c>
      <c r="AB37" s="113">
        <v>0</v>
      </c>
      <c r="AC37" s="113">
        <v>0</v>
      </c>
      <c r="AD37" s="113">
        <v>0</v>
      </c>
      <c r="AE37" s="113">
        <v>0</v>
      </c>
      <c r="AF37" s="113">
        <v>0</v>
      </c>
      <c r="AG37" s="155">
        <v>0</v>
      </c>
      <c r="AH37" s="155">
        <v>0</v>
      </c>
      <c r="AI37" s="155">
        <v>0</v>
      </c>
      <c r="AJ37" s="155">
        <v>0</v>
      </c>
      <c r="AK37" s="115">
        <f t="shared" si="6"/>
        <v>0</v>
      </c>
      <c r="AL37" s="115">
        <f t="shared" si="3"/>
        <v>0</v>
      </c>
      <c r="AM37" s="115">
        <f t="shared" si="4"/>
        <v>0</v>
      </c>
      <c r="AN37" s="115">
        <f t="shared" si="5"/>
        <v>0</v>
      </c>
      <c r="AO37" s="105">
        <f t="shared" si="1"/>
        <v>0</v>
      </c>
      <c r="AP37" s="106">
        <f t="shared" si="2"/>
        <v>-10534375</v>
      </c>
      <c r="AQ37" s="103" t="s">
        <v>303</v>
      </c>
      <c r="AR37" s="11"/>
      <c r="AS37" s="11"/>
      <c r="AT37" s="11"/>
      <c r="AU37" s="11"/>
      <c r="AV37" s="1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  <c r="ZG37" s="1"/>
      <c r="ZH37" s="1"/>
      <c r="ZI37" s="1"/>
      <c r="ZJ37" s="1"/>
      <c r="ZK37" s="1"/>
      <c r="ZL37" s="1"/>
      <c r="ZM37" s="1"/>
      <c r="ZN37" s="1"/>
      <c r="ZO37" s="1"/>
      <c r="ZP37" s="1"/>
      <c r="ZQ37" s="1"/>
      <c r="ZR37" s="1"/>
      <c r="ZS37" s="1"/>
      <c r="ZT37" s="1"/>
      <c r="ZU37" s="1"/>
      <c r="ZV37" s="1"/>
      <c r="ZW37" s="1"/>
      <c r="ZX37" s="1"/>
      <c r="ZY37" s="1"/>
      <c r="ZZ37" s="1"/>
      <c r="AAA37" s="1"/>
      <c r="AAB37" s="1"/>
      <c r="AAC37" s="1"/>
      <c r="AAD37" s="1"/>
      <c r="AAE37" s="1"/>
      <c r="AAF37" s="1"/>
      <c r="AAG37" s="1"/>
      <c r="AAH37" s="1"/>
      <c r="AAI37" s="1"/>
      <c r="AAJ37" s="1"/>
      <c r="AAK37" s="1"/>
      <c r="AAL37" s="1"/>
      <c r="AAM37" s="1"/>
      <c r="AAN37" s="1"/>
      <c r="AAO37" s="1"/>
      <c r="AAP37" s="1"/>
      <c r="AAQ37" s="1"/>
      <c r="AAR37" s="1"/>
      <c r="AAS37" s="1"/>
      <c r="AAT37" s="1"/>
      <c r="AAU37" s="1"/>
      <c r="AAV37" s="1"/>
      <c r="AAW37" s="1"/>
      <c r="AAX37" s="1"/>
      <c r="AAY37" s="1"/>
      <c r="AAZ37" s="1"/>
      <c r="ABA37" s="1"/>
      <c r="ABB37" s="1"/>
      <c r="ABC37" s="1"/>
      <c r="ABD37" s="1"/>
      <c r="ABE37" s="1"/>
      <c r="ABF37" s="1"/>
      <c r="ABG37" s="1"/>
      <c r="ABH37" s="1"/>
      <c r="ABI37" s="1"/>
      <c r="ABJ37" s="1"/>
      <c r="ABK37" s="1"/>
      <c r="ABL37" s="1"/>
      <c r="ABM37" s="1"/>
      <c r="ABN37" s="1"/>
      <c r="ABO37" s="1"/>
      <c r="ABP37" s="1"/>
      <c r="ABQ37" s="1"/>
      <c r="ABR37" s="1"/>
      <c r="ABS37" s="1"/>
      <c r="ABT37" s="1"/>
      <c r="ABU37" s="1"/>
      <c r="ABV37" s="1"/>
      <c r="ABW37" s="1"/>
      <c r="ABX37" s="1"/>
      <c r="ABY37" s="1"/>
      <c r="ABZ37" s="1"/>
      <c r="ACA37" s="1"/>
      <c r="ACB37" s="1"/>
      <c r="ACC37" s="1"/>
      <c r="ACD37" s="1"/>
      <c r="ACE37" s="1"/>
      <c r="ACF37" s="1"/>
      <c r="ACG37" s="1"/>
      <c r="ACH37" s="1"/>
      <c r="ACI37" s="1"/>
      <c r="ACJ37" s="1"/>
      <c r="ACK37" s="1"/>
      <c r="ACL37" s="1"/>
      <c r="ACM37" s="1"/>
      <c r="ACN37" s="1"/>
      <c r="ACO37" s="1"/>
      <c r="ACP37" s="1"/>
      <c r="ACQ37" s="1"/>
      <c r="ACR37" s="1"/>
      <c r="ACS37" s="1"/>
      <c r="ACT37" s="1"/>
      <c r="ACU37" s="1"/>
      <c r="ACV37" s="1"/>
      <c r="ACW37" s="1"/>
      <c r="ACX37" s="1"/>
      <c r="ACY37" s="1"/>
      <c r="ACZ37" s="1"/>
      <c r="ADA37" s="1"/>
      <c r="ADB37" s="1"/>
      <c r="ADC37" s="1"/>
      <c r="ADD37" s="1"/>
      <c r="ADE37" s="1"/>
      <c r="ADF37" s="1"/>
      <c r="ADG37" s="1"/>
      <c r="ADH37" s="1"/>
      <c r="ADI37" s="1"/>
      <c r="ADJ37" s="1"/>
      <c r="ADK37" s="1"/>
      <c r="ADL37" s="1"/>
      <c r="ADM37" s="1"/>
      <c r="ADN37" s="1"/>
      <c r="ADO37" s="1"/>
      <c r="ADP37" s="1"/>
      <c r="ADQ37" s="1"/>
      <c r="ADR37" s="1"/>
      <c r="ADS37" s="1"/>
      <c r="ADT37" s="1"/>
      <c r="ADU37" s="1"/>
      <c r="ADV37" s="1"/>
      <c r="ADW37" s="1"/>
      <c r="ADX37" s="1"/>
      <c r="ADY37" s="1"/>
      <c r="ADZ37" s="1"/>
      <c r="AEA37" s="1"/>
      <c r="AEB37" s="1"/>
      <c r="AEC37" s="1"/>
      <c r="AED37" s="1"/>
      <c r="AEE37" s="1"/>
      <c r="AEF37" s="1"/>
      <c r="AEG37" s="1"/>
      <c r="AEH37" s="1"/>
      <c r="AEI37" s="1"/>
      <c r="AEJ37" s="1"/>
      <c r="AEK37" s="1"/>
      <c r="AEL37" s="1"/>
      <c r="AEM37" s="1"/>
      <c r="AEN37" s="1"/>
      <c r="AEO37" s="1"/>
      <c r="AEP37" s="1"/>
      <c r="AEQ37" s="1"/>
      <c r="AER37" s="1"/>
      <c r="AES37" s="1"/>
      <c r="AET37" s="1"/>
      <c r="AEU37" s="1"/>
      <c r="AEV37" s="1"/>
      <c r="AEW37" s="1"/>
      <c r="AEX37" s="1"/>
      <c r="AEY37" s="1"/>
      <c r="AEZ37" s="1"/>
      <c r="AFA37" s="1"/>
      <c r="AFB37" s="1"/>
      <c r="AFC37" s="1"/>
      <c r="AFD37" s="1"/>
      <c r="AFE37" s="1"/>
      <c r="AFF37" s="1"/>
      <c r="AFG37" s="1"/>
      <c r="AFH37" s="1"/>
      <c r="AFI37" s="1"/>
      <c r="AFJ37" s="1"/>
      <c r="AFK37" s="1"/>
      <c r="AFL37" s="1"/>
      <c r="AFM37" s="1"/>
      <c r="AFN37" s="1"/>
      <c r="AFO37" s="1"/>
      <c r="AFP37" s="1"/>
      <c r="AFQ37" s="1"/>
      <c r="AFR37" s="1"/>
      <c r="AFS37" s="1"/>
      <c r="AFT37" s="1"/>
      <c r="AFU37" s="1"/>
      <c r="AFV37" s="1"/>
      <c r="AFW37" s="1"/>
      <c r="AFX37" s="1"/>
      <c r="AFY37" s="1"/>
      <c r="AFZ37" s="1"/>
      <c r="AGA37" s="1"/>
      <c r="AGB37" s="1"/>
      <c r="AGC37" s="1"/>
      <c r="AGD37" s="1"/>
      <c r="AGE37" s="1"/>
      <c r="AGF37" s="1"/>
      <c r="AGG37" s="1"/>
      <c r="AGH37" s="1"/>
      <c r="AGI37" s="1"/>
      <c r="AGJ37" s="1"/>
      <c r="AGK37" s="1"/>
      <c r="AGL37" s="1"/>
      <c r="AGM37" s="1"/>
      <c r="AGN37" s="1"/>
      <c r="AGO37" s="1"/>
      <c r="AGP37" s="1"/>
      <c r="AGQ37" s="1"/>
      <c r="AGR37" s="1"/>
      <c r="AGS37" s="1"/>
      <c r="AGT37" s="1"/>
      <c r="AGU37" s="1"/>
      <c r="AGV37" s="1"/>
      <c r="AGW37" s="1"/>
      <c r="AGX37" s="1"/>
      <c r="AGY37" s="1"/>
      <c r="AGZ37" s="1"/>
      <c r="AHA37" s="1"/>
      <c r="AHB37" s="1"/>
      <c r="AHC37" s="1"/>
      <c r="AHD37" s="1"/>
      <c r="AHE37" s="1"/>
      <c r="AHF37" s="1"/>
      <c r="AHG37" s="1"/>
      <c r="AHH37" s="1"/>
      <c r="AHI37" s="1"/>
      <c r="AHJ37" s="1"/>
      <c r="AHK37" s="1"/>
      <c r="AHL37" s="1"/>
      <c r="AHM37" s="1"/>
      <c r="AHN37" s="1"/>
      <c r="AHO37" s="1"/>
      <c r="AHP37" s="1"/>
      <c r="AHQ37" s="1"/>
      <c r="AHR37" s="1"/>
      <c r="AHS37" s="1"/>
      <c r="AHT37" s="1"/>
      <c r="AHU37" s="1"/>
      <c r="AHV37" s="1"/>
      <c r="AHW37" s="1"/>
      <c r="AHX37" s="1"/>
      <c r="AHY37" s="1"/>
      <c r="AHZ37" s="1"/>
      <c r="AIA37" s="1"/>
      <c r="AIB37" s="1"/>
      <c r="AIC37" s="1"/>
      <c r="AID37" s="1"/>
      <c r="AIE37" s="1"/>
      <c r="AIF37" s="1"/>
      <c r="AIG37" s="1"/>
      <c r="AIH37" s="1"/>
      <c r="AII37" s="1"/>
      <c r="AIJ37" s="1"/>
      <c r="AIK37" s="1"/>
      <c r="AIL37" s="1"/>
      <c r="AIM37" s="1"/>
      <c r="AIN37" s="1"/>
      <c r="AIO37" s="1"/>
      <c r="AIP37" s="1"/>
      <c r="AIQ37" s="1"/>
      <c r="AIR37" s="1"/>
      <c r="AIS37" s="1"/>
      <c r="AIT37" s="1"/>
      <c r="AIU37" s="1"/>
      <c r="AIV37" s="1"/>
      <c r="AIW37" s="1"/>
      <c r="AIX37" s="1"/>
      <c r="AIY37" s="1"/>
      <c r="AIZ37" s="1"/>
      <c r="AJA37" s="1"/>
      <c r="AJB37" s="1"/>
      <c r="AJC37" s="1"/>
      <c r="AJD37" s="1"/>
      <c r="AJE37" s="1"/>
      <c r="AJF37" s="1"/>
      <c r="AJG37" s="1"/>
      <c r="AJH37" s="1"/>
      <c r="AJI37" s="1"/>
      <c r="AJJ37" s="1"/>
      <c r="AJK37" s="1"/>
      <c r="AJL37" s="1"/>
      <c r="AJM37" s="1"/>
      <c r="AJN37" s="1"/>
      <c r="AJO37" s="1"/>
      <c r="AJP37" s="1"/>
      <c r="AJQ37" s="1"/>
      <c r="AJR37" s="1"/>
      <c r="AJS37" s="1"/>
      <c r="AJT37" s="1"/>
      <c r="AJU37" s="1"/>
      <c r="AJV37" s="1"/>
      <c r="AJW37" s="1"/>
      <c r="AJX37" s="1"/>
      <c r="AJY37" s="1"/>
      <c r="AJZ37" s="1"/>
      <c r="AKA37" s="1"/>
      <c r="AKB37" s="1"/>
      <c r="AKC37" s="1"/>
      <c r="AKD37" s="1"/>
      <c r="AKE37" s="1"/>
      <c r="AKF37" s="1"/>
      <c r="AKG37" s="1"/>
      <c r="AKH37" s="1"/>
      <c r="AKI37" s="1"/>
      <c r="AKJ37" s="1"/>
      <c r="AKK37" s="1"/>
      <c r="AKL37" s="1"/>
      <c r="AKM37" s="1"/>
      <c r="AKN37" s="1"/>
      <c r="AKO37" s="1"/>
      <c r="AKP37" s="1"/>
      <c r="AKQ37" s="1"/>
      <c r="AKR37" s="1"/>
      <c r="AKS37" s="1"/>
      <c r="AKT37" s="1"/>
      <c r="AKU37" s="1"/>
      <c r="AKV37" s="1"/>
      <c r="AKW37" s="1"/>
      <c r="AKX37" s="1"/>
      <c r="AKY37" s="1"/>
      <c r="AKZ37" s="1"/>
      <c r="ALA37" s="1"/>
      <c r="ALB37" s="1"/>
      <c r="ALC37" s="1"/>
      <c r="ALD37" s="1"/>
      <c r="ALE37" s="1"/>
      <c r="ALF37" s="1"/>
      <c r="ALG37" s="1"/>
      <c r="ALH37" s="1"/>
      <c r="ALI37" s="1"/>
      <c r="ALJ37" s="1"/>
      <c r="ALK37" s="1"/>
      <c r="ALL37" s="1"/>
      <c r="ALM37" s="1"/>
      <c r="ALN37" s="1"/>
      <c r="ALO37" s="1"/>
      <c r="ALP37" s="1"/>
      <c r="ALQ37" s="1"/>
      <c r="ALR37" s="1"/>
      <c r="ALS37" s="1"/>
      <c r="ALT37" s="1"/>
      <c r="ALU37" s="1"/>
      <c r="ALV37" s="1"/>
      <c r="ALW37" s="1"/>
      <c r="ALX37" s="1"/>
      <c r="ALY37" s="1"/>
      <c r="ALZ37" s="1"/>
      <c r="AMA37" s="1"/>
      <c r="AMB37" s="1"/>
      <c r="AMC37" s="1"/>
      <c r="AMD37" s="1"/>
      <c r="AME37" s="1"/>
      <c r="AMF37" s="1"/>
      <c r="AMG37" s="1"/>
      <c r="AMH37" s="1"/>
      <c r="AMI37" s="1"/>
      <c r="AMJ37" s="1"/>
      <c r="AMK37" s="1"/>
      <c r="AML37" s="1"/>
      <c r="AMM37" s="1"/>
      <c r="AMN37" s="1"/>
      <c r="AMO37" s="1"/>
      <c r="AMP37" s="1"/>
      <c r="AMQ37" s="1"/>
      <c r="AMR37" s="1"/>
      <c r="AMS37" s="1"/>
      <c r="AMT37" s="1"/>
      <c r="AMU37" s="1"/>
      <c r="AMV37" s="1"/>
      <c r="AMW37" s="1"/>
      <c r="AMX37" s="1"/>
      <c r="AMY37" s="1"/>
      <c r="AMZ37" s="1"/>
      <c r="ANA37" s="1"/>
      <c r="ANB37" s="1"/>
      <c r="ANC37" s="1"/>
      <c r="AND37" s="1"/>
      <c r="ANE37" s="1"/>
      <c r="ANF37" s="1"/>
      <c r="ANG37" s="1"/>
      <c r="ANH37" s="1"/>
      <c r="ANI37" s="1"/>
      <c r="ANJ37" s="1"/>
      <c r="ANK37" s="1"/>
      <c r="ANL37" s="1"/>
      <c r="ANM37" s="1"/>
      <c r="ANN37" s="1"/>
      <c r="ANO37" s="1"/>
      <c r="ANP37" s="1"/>
      <c r="ANQ37" s="1"/>
      <c r="ANR37" s="1"/>
      <c r="ANS37" s="1"/>
      <c r="ANT37" s="1"/>
      <c r="ANU37" s="1"/>
      <c r="ANV37" s="1"/>
      <c r="ANW37" s="1"/>
      <c r="ANX37" s="1"/>
      <c r="ANY37" s="1"/>
      <c r="ANZ37" s="1"/>
      <c r="AOA37" s="1"/>
      <c r="AOB37" s="1"/>
      <c r="AOC37" s="1"/>
      <c r="AOD37" s="1"/>
      <c r="AOE37" s="1"/>
      <c r="AOF37" s="1"/>
      <c r="AOG37" s="1"/>
      <c r="AOH37" s="1"/>
      <c r="AOI37" s="1"/>
      <c r="AOJ37" s="1"/>
      <c r="AOK37" s="1"/>
      <c r="AOL37" s="1"/>
      <c r="AOM37" s="1"/>
      <c r="AON37" s="1"/>
      <c r="AOO37" s="1"/>
      <c r="AOP37" s="1"/>
      <c r="AOQ37" s="1"/>
      <c r="AOR37" s="1"/>
      <c r="AOS37" s="1"/>
      <c r="AOT37" s="1"/>
      <c r="AOU37" s="1"/>
      <c r="AOV37" s="1"/>
      <c r="AOW37" s="1"/>
      <c r="AOX37" s="1"/>
      <c r="AOY37" s="1"/>
      <c r="AOZ37" s="1"/>
      <c r="APA37" s="1"/>
      <c r="APB37" s="1"/>
      <c r="APC37" s="1"/>
      <c r="APD37" s="1"/>
      <c r="APE37" s="1"/>
      <c r="APF37" s="1"/>
      <c r="APG37" s="1"/>
      <c r="APH37" s="1"/>
      <c r="API37" s="1"/>
      <c r="APJ37" s="1"/>
      <c r="APK37" s="1"/>
      <c r="APL37" s="1"/>
      <c r="APM37" s="1"/>
      <c r="APN37" s="1"/>
      <c r="APO37" s="1"/>
      <c r="APP37" s="1"/>
      <c r="APQ37" s="1"/>
      <c r="APR37" s="1"/>
      <c r="APS37" s="1"/>
      <c r="APT37" s="1"/>
      <c r="APU37" s="1"/>
      <c r="APV37" s="1"/>
      <c r="APW37" s="1"/>
      <c r="APX37" s="1"/>
      <c r="APY37" s="1"/>
      <c r="APZ37" s="1"/>
      <c r="AQA37" s="1"/>
      <c r="AQB37" s="1"/>
      <c r="AQC37" s="1"/>
      <c r="AQD37" s="1"/>
      <c r="AQE37" s="1"/>
      <c r="AQF37" s="1"/>
      <c r="AQG37" s="1"/>
      <c r="AQH37" s="1"/>
      <c r="AQI37" s="1"/>
      <c r="AQJ37" s="1"/>
      <c r="AQK37" s="1"/>
      <c r="AQL37" s="1"/>
      <c r="AQM37" s="1"/>
      <c r="AQN37" s="1"/>
      <c r="AQO37" s="1"/>
      <c r="AQP37" s="1"/>
      <c r="AQQ37" s="1"/>
      <c r="AQR37" s="1"/>
      <c r="AQS37" s="1"/>
      <c r="AQT37" s="1"/>
      <c r="AQU37" s="1"/>
      <c r="AQV37" s="1"/>
      <c r="AQW37" s="1"/>
      <c r="AQX37" s="1"/>
      <c r="AQY37" s="1"/>
      <c r="AQZ37" s="1"/>
      <c r="ARA37" s="1"/>
      <c r="ARB37" s="1"/>
      <c r="ARC37" s="1"/>
      <c r="ARD37" s="1"/>
      <c r="ARE37" s="1"/>
      <c r="ARF37" s="1"/>
      <c r="ARG37" s="1"/>
      <c r="ARH37" s="1"/>
      <c r="ARI37" s="1"/>
      <c r="ARJ37" s="1"/>
      <c r="ARK37" s="1"/>
      <c r="ARL37" s="1"/>
      <c r="ARM37" s="1"/>
      <c r="ARN37" s="1"/>
      <c r="ARO37" s="1"/>
      <c r="ARP37" s="1"/>
      <c r="ARQ37" s="1"/>
      <c r="ARR37" s="1"/>
      <c r="ARS37" s="1"/>
      <c r="ART37" s="1"/>
      <c r="ARU37" s="1"/>
      <c r="ARV37" s="1"/>
      <c r="ARW37" s="1"/>
      <c r="ARX37" s="1"/>
      <c r="ARY37" s="1"/>
      <c r="ARZ37" s="1"/>
      <c r="ASA37" s="1"/>
      <c r="ASB37" s="1"/>
      <c r="ASC37" s="1"/>
      <c r="ASD37" s="1"/>
      <c r="ASE37" s="1"/>
      <c r="ASF37" s="1"/>
      <c r="ASG37" s="1"/>
      <c r="ASH37" s="1"/>
      <c r="ASI37" s="1"/>
      <c r="ASJ37" s="1"/>
      <c r="ASK37" s="1"/>
      <c r="ASL37" s="1"/>
      <c r="ASM37" s="1"/>
      <c r="ASN37" s="1"/>
      <c r="ASO37" s="1"/>
      <c r="ASP37" s="1"/>
      <c r="ASQ37" s="1"/>
      <c r="ASR37" s="1"/>
      <c r="ASS37" s="1"/>
      <c r="AST37" s="1"/>
      <c r="ASU37" s="1"/>
      <c r="ASV37" s="1"/>
      <c r="ASW37" s="1"/>
      <c r="ASX37" s="1"/>
      <c r="ASY37" s="1"/>
      <c r="ASZ37" s="1"/>
      <c r="ATA37" s="1"/>
      <c r="ATB37" s="1"/>
      <c r="ATC37" s="1"/>
      <c r="ATD37" s="1"/>
      <c r="ATE37" s="1"/>
      <c r="ATF37" s="1"/>
      <c r="ATG37" s="1"/>
      <c r="ATH37" s="1"/>
      <c r="ATI37" s="1"/>
      <c r="ATJ37" s="1"/>
      <c r="ATK37" s="1"/>
      <c r="ATL37" s="1"/>
      <c r="ATM37" s="1"/>
      <c r="ATN37" s="1"/>
      <c r="ATO37" s="1"/>
      <c r="ATP37" s="1"/>
      <c r="ATQ37" s="1"/>
      <c r="ATR37" s="1"/>
      <c r="ATS37" s="1"/>
      <c r="ATT37" s="1"/>
      <c r="ATU37" s="1"/>
      <c r="ATV37" s="1"/>
      <c r="ATW37" s="1"/>
      <c r="ATX37" s="1"/>
      <c r="ATY37" s="1"/>
      <c r="ATZ37" s="1"/>
      <c r="AUA37" s="1"/>
      <c r="AUB37" s="1"/>
      <c r="AUC37" s="1"/>
      <c r="AUD37" s="1"/>
      <c r="AUE37" s="1"/>
      <c r="AUF37" s="1"/>
      <c r="AUG37" s="1"/>
      <c r="AUH37" s="1"/>
      <c r="AUI37" s="1"/>
      <c r="AUJ37" s="1"/>
      <c r="AUK37" s="1"/>
      <c r="AUL37" s="1"/>
      <c r="AUM37" s="1"/>
      <c r="AUN37" s="1"/>
      <c r="AUO37" s="1"/>
      <c r="AUP37" s="1"/>
      <c r="AUQ37" s="1"/>
      <c r="AUR37" s="1"/>
      <c r="AUS37" s="1"/>
      <c r="AUT37" s="1"/>
      <c r="AUU37" s="1"/>
      <c r="AUV37" s="1"/>
      <c r="AUW37" s="1"/>
      <c r="AUX37" s="1"/>
      <c r="AUY37" s="1"/>
      <c r="AUZ37" s="1"/>
      <c r="AVA37" s="1"/>
      <c r="AVB37" s="1"/>
      <c r="AVC37" s="1"/>
      <c r="AVD37" s="1"/>
      <c r="AVE37" s="1"/>
      <c r="AVF37" s="1"/>
      <c r="AVG37" s="1"/>
      <c r="AVH37" s="1"/>
      <c r="AVI37" s="1"/>
      <c r="AVJ37" s="1"/>
      <c r="AVK37" s="1"/>
      <c r="AVL37" s="1"/>
      <c r="AVM37" s="1"/>
      <c r="AVN37" s="1"/>
      <c r="AVO37" s="1"/>
      <c r="AVP37" s="1"/>
      <c r="AVQ37" s="1"/>
      <c r="AVR37" s="1"/>
      <c r="AVS37" s="1"/>
      <c r="AVT37" s="1"/>
      <c r="AVU37" s="1"/>
      <c r="AVV37" s="1"/>
      <c r="AVW37" s="1"/>
      <c r="AVX37" s="1"/>
      <c r="AVY37" s="1"/>
      <c r="AVZ37" s="1"/>
      <c r="AWA37" s="1"/>
      <c r="AWB37" s="1"/>
      <c r="AWC37" s="1"/>
      <c r="AWD37" s="1"/>
      <c r="AWE37" s="1"/>
      <c r="AWF37" s="1"/>
      <c r="AWG37" s="1"/>
      <c r="AWH37" s="1"/>
      <c r="AWI37" s="1"/>
      <c r="AWJ37" s="1"/>
      <c r="AWK37" s="1"/>
      <c r="AWL37" s="1"/>
      <c r="AWM37" s="1"/>
      <c r="AWN37" s="1"/>
      <c r="AWO37" s="1"/>
      <c r="AWP37" s="1"/>
      <c r="AWQ37" s="1"/>
      <c r="AWR37" s="1"/>
      <c r="AWS37" s="1"/>
      <c r="AWT37" s="1"/>
      <c r="AWU37" s="1"/>
      <c r="AWV37" s="1"/>
      <c r="AWW37" s="1"/>
      <c r="AWX37" s="1"/>
      <c r="AWY37" s="1"/>
      <c r="AWZ37" s="1"/>
      <c r="AXA37" s="1"/>
      <c r="AXB37" s="1"/>
      <c r="AXC37" s="1"/>
      <c r="AXD37" s="1"/>
      <c r="AXE37" s="1"/>
      <c r="AXF37" s="1"/>
      <c r="AXG37" s="1"/>
      <c r="AXH37" s="1"/>
      <c r="AXI37" s="1"/>
      <c r="AXJ37" s="1"/>
      <c r="AXK37" s="1"/>
      <c r="AXL37" s="1"/>
      <c r="AXM37" s="1"/>
      <c r="AXN37" s="1"/>
      <c r="AXO37" s="1"/>
      <c r="AXP37" s="1"/>
      <c r="AXQ37" s="1"/>
      <c r="AXR37" s="1"/>
      <c r="AXS37" s="1"/>
      <c r="AXT37" s="1"/>
      <c r="AXU37" s="1"/>
      <c r="AXV37" s="1"/>
      <c r="AXW37" s="1"/>
      <c r="AXX37" s="1"/>
      <c r="AXY37" s="1"/>
      <c r="AXZ37" s="1"/>
      <c r="AYA37" s="1"/>
      <c r="AYB37" s="1"/>
      <c r="AYC37" s="1"/>
      <c r="AYD37" s="1"/>
      <c r="AYE37" s="1"/>
      <c r="AYF37" s="1"/>
      <c r="AYG37" s="1"/>
      <c r="AYH37" s="1"/>
      <c r="AYI37" s="1"/>
      <c r="AYJ37" s="1"/>
      <c r="AYK37" s="1"/>
      <c r="AYL37" s="1"/>
      <c r="AYM37" s="1"/>
      <c r="AYN37" s="1"/>
      <c r="AYO37" s="1"/>
      <c r="AYP37" s="1"/>
      <c r="AYQ37" s="1"/>
      <c r="AYR37" s="1"/>
      <c r="AYS37" s="1"/>
      <c r="AYT37" s="1"/>
      <c r="AYU37" s="1"/>
      <c r="AYV37" s="1"/>
      <c r="AYW37" s="1"/>
      <c r="AYX37" s="1"/>
      <c r="AYY37" s="1"/>
      <c r="AYZ37" s="1"/>
      <c r="AZA37" s="1"/>
      <c r="AZB37" s="1"/>
      <c r="AZC37" s="1"/>
      <c r="AZD37" s="1"/>
      <c r="AZE37" s="1"/>
      <c r="AZF37" s="1"/>
      <c r="AZG37" s="1"/>
      <c r="AZH37" s="1"/>
      <c r="AZI37" s="1"/>
      <c r="AZJ37" s="1"/>
      <c r="AZK37" s="1"/>
      <c r="AZL37" s="1"/>
      <c r="AZM37" s="1"/>
      <c r="AZN37" s="1"/>
      <c r="AZO37" s="1"/>
      <c r="AZP37" s="1"/>
      <c r="AZQ37" s="1"/>
      <c r="AZR37" s="1"/>
      <c r="AZS37" s="1"/>
      <c r="AZT37" s="1"/>
      <c r="AZU37" s="1"/>
      <c r="AZV37" s="1"/>
      <c r="AZW37" s="1"/>
      <c r="AZX37" s="1"/>
      <c r="AZY37" s="1"/>
      <c r="AZZ37" s="1"/>
      <c r="BAA37" s="1"/>
      <c r="BAB37" s="1"/>
      <c r="BAC37" s="1"/>
      <c r="BAD37" s="1"/>
      <c r="BAE37" s="1"/>
      <c r="BAF37" s="1"/>
      <c r="BAG37" s="1"/>
      <c r="BAH37" s="1"/>
      <c r="BAI37" s="1"/>
      <c r="BAJ37" s="1"/>
      <c r="BAK37" s="1"/>
      <c r="BAL37" s="1"/>
      <c r="BAM37" s="1"/>
      <c r="BAN37" s="1"/>
      <c r="BAO37" s="1"/>
      <c r="BAP37" s="1"/>
      <c r="BAQ37" s="1"/>
      <c r="BAR37" s="1"/>
      <c r="BAS37" s="1"/>
      <c r="BAT37" s="1"/>
      <c r="BAU37" s="1"/>
      <c r="BAV37" s="1"/>
      <c r="BAW37" s="1"/>
      <c r="BAX37" s="1"/>
      <c r="BAY37" s="1"/>
      <c r="BAZ37" s="1"/>
      <c r="BBA37" s="1"/>
      <c r="BBB37" s="1"/>
      <c r="BBC37" s="1"/>
      <c r="BBD37" s="1"/>
      <c r="BBE37" s="1"/>
      <c r="BBF37" s="1"/>
      <c r="BBG37" s="1"/>
      <c r="BBH37" s="1"/>
      <c r="BBI37" s="1"/>
      <c r="BBJ37" s="1"/>
      <c r="BBK37" s="1"/>
      <c r="BBL37" s="1"/>
      <c r="BBM37" s="1"/>
      <c r="BBN37" s="1"/>
      <c r="BBO37" s="1"/>
      <c r="BBP37" s="1"/>
      <c r="BBQ37" s="1"/>
      <c r="BBR37" s="1"/>
      <c r="BBS37" s="1"/>
      <c r="BBT37" s="1"/>
      <c r="BBU37" s="1"/>
      <c r="BBV37" s="1"/>
      <c r="BBW37" s="1"/>
      <c r="BBX37" s="1"/>
      <c r="BBY37" s="1"/>
      <c r="BBZ37" s="1"/>
      <c r="BCA37" s="1"/>
      <c r="BCB37" s="1"/>
      <c r="BCC37" s="1"/>
      <c r="BCD37" s="1"/>
      <c r="BCE37" s="1"/>
      <c r="BCF37" s="1"/>
      <c r="BCG37" s="1"/>
      <c r="BCH37" s="1"/>
      <c r="BCI37" s="1"/>
      <c r="BCJ37" s="1"/>
      <c r="BCK37" s="1"/>
      <c r="BCL37" s="1"/>
      <c r="BCM37" s="1"/>
      <c r="BCN37" s="1"/>
      <c r="BCO37" s="1"/>
      <c r="BCP37" s="1"/>
      <c r="BCQ37" s="1"/>
      <c r="BCR37" s="1"/>
      <c r="BCS37" s="1"/>
      <c r="BCT37" s="1"/>
      <c r="BCU37" s="1"/>
      <c r="BCV37" s="1"/>
      <c r="BCW37" s="1"/>
      <c r="BCX37" s="1"/>
      <c r="BCY37" s="1"/>
      <c r="BCZ37" s="1"/>
      <c r="BDA37" s="1"/>
      <c r="BDB37" s="1"/>
      <c r="BDC37" s="1"/>
      <c r="BDD37" s="1"/>
      <c r="BDE37" s="1"/>
      <c r="BDF37" s="1"/>
      <c r="BDG37" s="1"/>
      <c r="BDH37" s="1"/>
      <c r="BDI37" s="1"/>
      <c r="BDJ37" s="1"/>
      <c r="BDK37" s="1"/>
      <c r="BDL37" s="1"/>
      <c r="BDM37" s="1"/>
      <c r="BDN37" s="1"/>
      <c r="BDO37" s="1"/>
      <c r="BDP37" s="1"/>
      <c r="BDQ37" s="1"/>
      <c r="BDR37" s="1"/>
      <c r="BDS37" s="1"/>
      <c r="BDT37" s="1"/>
      <c r="BDU37" s="1"/>
      <c r="BDV37" s="1"/>
      <c r="BDW37" s="1"/>
      <c r="BDX37" s="1"/>
      <c r="BDY37" s="1"/>
      <c r="BDZ37" s="1"/>
      <c r="BEA37" s="1"/>
      <c r="BEB37" s="1"/>
      <c r="BEC37" s="1"/>
      <c r="BED37" s="1"/>
      <c r="BEE37" s="1"/>
      <c r="BEF37" s="1"/>
      <c r="BEG37" s="1"/>
      <c r="BEH37" s="1"/>
      <c r="BEI37" s="1"/>
      <c r="BEJ37" s="1"/>
      <c r="BEK37" s="1"/>
      <c r="BEL37" s="1"/>
      <c r="BEM37" s="1"/>
      <c r="BEN37" s="1"/>
      <c r="BEO37" s="1"/>
      <c r="BEP37" s="1"/>
      <c r="BEQ37" s="1"/>
      <c r="BER37" s="1"/>
      <c r="BES37" s="1"/>
      <c r="BET37" s="1"/>
      <c r="BEU37" s="1"/>
      <c r="BEV37" s="1"/>
      <c r="BEW37" s="1"/>
      <c r="BEX37" s="1"/>
      <c r="BEY37" s="1"/>
      <c r="BEZ37" s="1"/>
      <c r="BFA37" s="1"/>
      <c r="BFB37" s="1"/>
      <c r="BFC37" s="1"/>
      <c r="BFD37" s="1"/>
      <c r="BFE37" s="1"/>
      <c r="BFF37" s="1"/>
      <c r="BFG37" s="1"/>
      <c r="BFH37" s="1"/>
      <c r="BFI37" s="1"/>
      <c r="BFJ37" s="1"/>
      <c r="BFK37" s="1"/>
      <c r="BFL37" s="1"/>
      <c r="BFM37" s="1"/>
      <c r="BFN37" s="1"/>
      <c r="BFO37" s="1"/>
      <c r="BFP37" s="1"/>
      <c r="BFQ37" s="1"/>
      <c r="BFR37" s="1"/>
      <c r="BFS37" s="1"/>
      <c r="BFT37" s="1"/>
      <c r="BFU37" s="1"/>
      <c r="BFV37" s="1"/>
      <c r="BFW37" s="1"/>
      <c r="BFX37" s="1"/>
      <c r="BFY37" s="1"/>
      <c r="BFZ37" s="1"/>
      <c r="BGA37" s="1"/>
      <c r="BGB37" s="1"/>
      <c r="BGC37" s="1"/>
      <c r="BGD37" s="1"/>
      <c r="BGE37" s="1"/>
      <c r="BGF37" s="1"/>
      <c r="BGG37" s="1"/>
      <c r="BGH37" s="1"/>
      <c r="BGI37" s="1"/>
      <c r="BGJ37" s="1"/>
      <c r="BGK37" s="1"/>
      <c r="BGL37" s="1"/>
      <c r="BGM37" s="1"/>
      <c r="BGN37" s="1"/>
      <c r="BGO37" s="1"/>
      <c r="BGP37" s="1"/>
      <c r="BGQ37" s="1"/>
      <c r="BGR37" s="1"/>
      <c r="BGS37" s="1"/>
      <c r="BGT37" s="1"/>
      <c r="BGU37" s="1"/>
      <c r="BGV37" s="1"/>
      <c r="BGW37" s="1"/>
      <c r="BGX37" s="1"/>
      <c r="BGY37" s="1"/>
      <c r="BGZ37" s="1"/>
      <c r="BHA37" s="1"/>
      <c r="BHB37" s="1"/>
      <c r="BHC37" s="1"/>
      <c r="BHD37" s="1"/>
      <c r="BHE37" s="1"/>
      <c r="BHF37" s="1"/>
      <c r="BHG37" s="1"/>
      <c r="BHH37" s="1"/>
      <c r="BHI37" s="1"/>
      <c r="BHJ37" s="1"/>
      <c r="BHK37" s="1"/>
      <c r="BHL37" s="1"/>
      <c r="BHM37" s="1"/>
      <c r="BHN37" s="1"/>
      <c r="BHO37" s="1"/>
      <c r="BHP37" s="1"/>
      <c r="BHQ37" s="1"/>
      <c r="BHR37" s="1"/>
      <c r="BHS37" s="1"/>
      <c r="BHT37" s="1"/>
      <c r="BHU37" s="1"/>
      <c r="BHV37" s="1"/>
      <c r="BHW37" s="1"/>
      <c r="BHX37" s="1"/>
      <c r="BHY37" s="1"/>
      <c r="BHZ37" s="1"/>
      <c r="BIA37" s="1"/>
      <c r="BIB37" s="1"/>
      <c r="BIC37" s="1"/>
      <c r="BID37" s="1"/>
      <c r="BIE37" s="1"/>
      <c r="BIF37" s="1"/>
      <c r="BIG37" s="1"/>
      <c r="BIH37" s="1"/>
      <c r="BII37" s="1"/>
      <c r="BIJ37" s="1"/>
      <c r="BIK37" s="1"/>
      <c r="BIL37" s="1"/>
      <c r="BIM37" s="1"/>
      <c r="BIN37" s="1"/>
      <c r="BIO37" s="1"/>
      <c r="BIP37" s="1"/>
      <c r="BIQ37" s="1"/>
      <c r="BIR37" s="1"/>
      <c r="BIS37" s="1"/>
      <c r="BIT37" s="1"/>
      <c r="BIU37" s="1"/>
      <c r="BIV37" s="1"/>
      <c r="BIW37" s="1"/>
      <c r="BIX37" s="1"/>
      <c r="BIY37" s="1"/>
      <c r="BIZ37" s="1"/>
      <c r="BJA37" s="1"/>
      <c r="BJB37" s="1"/>
      <c r="BJC37" s="1"/>
      <c r="BJD37" s="1"/>
      <c r="BJE37" s="1"/>
      <c r="BJF37" s="1"/>
      <c r="BJG37" s="1"/>
      <c r="BJH37" s="1"/>
      <c r="BJI37" s="1"/>
      <c r="BJJ37" s="1"/>
      <c r="BJK37" s="1"/>
      <c r="BJL37" s="1"/>
      <c r="BJM37" s="1"/>
      <c r="BJN37" s="1"/>
      <c r="BJO37" s="1"/>
      <c r="BJP37" s="1"/>
      <c r="BJQ37" s="1"/>
      <c r="BJR37" s="1"/>
      <c r="BJS37" s="1"/>
      <c r="BJT37" s="1"/>
      <c r="BJU37" s="1"/>
      <c r="BJV37" s="1"/>
      <c r="BJW37" s="1"/>
      <c r="BJX37" s="1"/>
      <c r="BJY37" s="1"/>
      <c r="BJZ37" s="1"/>
      <c r="BKA37" s="1"/>
      <c r="BKB37" s="1"/>
      <c r="BKC37" s="1"/>
      <c r="BKD37" s="1"/>
      <c r="BKE37" s="1"/>
      <c r="BKF37" s="1"/>
      <c r="BKG37" s="1"/>
      <c r="BKH37" s="1"/>
      <c r="BKI37" s="1"/>
      <c r="BKJ37" s="1"/>
      <c r="BKK37" s="1"/>
      <c r="BKL37" s="1"/>
      <c r="BKM37" s="1"/>
      <c r="BKN37" s="1"/>
      <c r="BKO37" s="1"/>
      <c r="BKP37" s="1"/>
      <c r="BKQ37" s="1"/>
      <c r="BKR37" s="1"/>
      <c r="BKS37" s="1"/>
      <c r="BKT37" s="1"/>
      <c r="BKU37" s="1"/>
      <c r="BKV37" s="1"/>
      <c r="BKW37" s="1"/>
      <c r="BKX37" s="1"/>
      <c r="BKY37" s="1"/>
      <c r="BKZ37" s="1"/>
      <c r="BLA37" s="1"/>
      <c r="BLB37" s="1"/>
      <c r="BLC37" s="1"/>
      <c r="BLD37" s="1"/>
      <c r="BLE37" s="1"/>
      <c r="BLF37" s="1"/>
      <c r="BLG37" s="1"/>
      <c r="BLH37" s="1"/>
      <c r="BLI37" s="1"/>
      <c r="BLJ37" s="1"/>
      <c r="BLK37" s="1"/>
      <c r="BLL37" s="1"/>
      <c r="BLM37" s="1"/>
      <c r="BLN37" s="1"/>
      <c r="BLO37" s="1"/>
      <c r="BLP37" s="1"/>
      <c r="BLQ37" s="1"/>
      <c r="BLR37" s="1"/>
      <c r="BLS37" s="1"/>
      <c r="BLT37" s="1"/>
      <c r="BLU37" s="1"/>
      <c r="BLV37" s="1"/>
      <c r="BLW37" s="1"/>
      <c r="BLX37" s="1"/>
      <c r="BLY37" s="1"/>
      <c r="BLZ37" s="1"/>
      <c r="BMA37" s="1"/>
      <c r="BMB37" s="1"/>
      <c r="BMC37" s="1"/>
      <c r="BMD37" s="1"/>
      <c r="BME37" s="1"/>
      <c r="BMF37" s="1"/>
      <c r="BMG37" s="1"/>
      <c r="BMH37" s="1"/>
      <c r="BMI37" s="1"/>
      <c r="BMJ37" s="1"/>
      <c r="BMK37" s="1"/>
      <c r="BML37" s="1"/>
      <c r="BMM37" s="1"/>
      <c r="BMN37" s="1"/>
      <c r="BMO37" s="1"/>
      <c r="BMP37" s="1"/>
      <c r="BMQ37" s="1"/>
      <c r="BMR37" s="1"/>
      <c r="BMS37" s="1"/>
      <c r="BMT37" s="1"/>
      <c r="BMU37" s="1"/>
      <c r="BMV37" s="1"/>
      <c r="BMW37" s="1"/>
      <c r="BMX37" s="1"/>
      <c r="BMY37" s="1"/>
      <c r="BMZ37" s="1"/>
      <c r="BNA37" s="1"/>
      <c r="BNB37" s="1"/>
      <c r="BNC37" s="1"/>
      <c r="BND37" s="1"/>
      <c r="BNE37" s="1"/>
      <c r="BNF37" s="1"/>
      <c r="BNG37" s="1"/>
      <c r="BNH37" s="1"/>
      <c r="BNI37" s="1"/>
      <c r="BNJ37" s="1"/>
      <c r="BNK37" s="1"/>
      <c r="BNL37" s="1"/>
      <c r="BNM37" s="1"/>
      <c r="BNN37" s="1"/>
      <c r="BNO37" s="1"/>
      <c r="BNP37" s="1"/>
      <c r="BNQ37" s="1"/>
      <c r="BNR37" s="1"/>
      <c r="BNS37" s="1"/>
      <c r="BNT37" s="1"/>
      <c r="BNU37" s="1"/>
      <c r="BNV37" s="1"/>
      <c r="BNW37" s="1"/>
      <c r="BNX37" s="1"/>
      <c r="BNY37" s="1"/>
      <c r="BNZ37" s="1"/>
      <c r="BOA37" s="1"/>
      <c r="BOB37" s="1"/>
      <c r="BOC37" s="1"/>
      <c r="BOD37" s="1"/>
      <c r="BOE37" s="1"/>
      <c r="BOF37" s="1"/>
      <c r="BOG37" s="1"/>
      <c r="BOH37" s="1"/>
      <c r="BOI37" s="1"/>
      <c r="BOJ37" s="1"/>
      <c r="BOK37" s="1"/>
      <c r="BOL37" s="1"/>
      <c r="BOM37" s="1"/>
      <c r="BON37" s="1"/>
      <c r="BOO37" s="1"/>
      <c r="BOP37" s="1"/>
      <c r="BOQ37" s="1"/>
      <c r="BOR37" s="1"/>
      <c r="BOS37" s="1"/>
      <c r="BOT37" s="1"/>
      <c r="BOU37" s="1"/>
      <c r="BOV37" s="1"/>
      <c r="BOW37" s="1"/>
      <c r="BOX37" s="1"/>
      <c r="BOY37" s="1"/>
      <c r="BOZ37" s="1"/>
      <c r="BPA37" s="1"/>
      <c r="BPB37" s="1"/>
      <c r="BPC37" s="1"/>
      <c r="BPD37" s="1"/>
      <c r="BPE37" s="1"/>
      <c r="BPF37" s="1"/>
      <c r="BPG37" s="1"/>
      <c r="BPH37" s="1"/>
      <c r="BPI37" s="1"/>
      <c r="BPJ37" s="1"/>
      <c r="BPK37" s="1"/>
      <c r="BPL37" s="1"/>
      <c r="BPM37" s="1"/>
      <c r="BPN37" s="1"/>
      <c r="BPO37" s="1"/>
      <c r="BPP37" s="1"/>
      <c r="BPQ37" s="1"/>
      <c r="BPR37" s="1"/>
      <c r="BPS37" s="1"/>
      <c r="BPT37" s="1"/>
      <c r="BPU37" s="1"/>
      <c r="BPV37" s="1"/>
      <c r="BPW37" s="1"/>
      <c r="BPX37" s="1"/>
      <c r="BPY37" s="1"/>
      <c r="BPZ37" s="1"/>
      <c r="BQA37" s="1"/>
      <c r="BQB37" s="1"/>
      <c r="BQC37" s="1"/>
      <c r="BQD37" s="1"/>
      <c r="BQE37" s="1"/>
      <c r="BQF37" s="1"/>
      <c r="BQG37" s="1"/>
      <c r="BQH37" s="1"/>
      <c r="BQI37" s="1"/>
      <c r="BQJ37" s="1"/>
      <c r="BQK37" s="1"/>
      <c r="BQL37" s="1"/>
      <c r="BQM37" s="1"/>
      <c r="BQN37" s="1"/>
      <c r="BQO37" s="1"/>
      <c r="BQP37" s="1"/>
      <c r="BQQ37" s="1"/>
      <c r="BQR37" s="1"/>
      <c r="BQS37" s="1"/>
      <c r="BQT37" s="1"/>
      <c r="BQU37" s="1"/>
      <c r="BQV37" s="1"/>
      <c r="BQW37" s="1"/>
      <c r="BQX37" s="1"/>
      <c r="BQY37" s="1"/>
      <c r="BQZ37" s="1"/>
      <c r="BRA37" s="1"/>
      <c r="BRB37" s="1"/>
      <c r="BRC37" s="1"/>
      <c r="BRD37" s="1"/>
      <c r="BRE37" s="1"/>
      <c r="BRF37" s="1"/>
      <c r="BRG37" s="1"/>
      <c r="BRH37" s="1"/>
      <c r="BRI37" s="1"/>
      <c r="BRJ37" s="1"/>
      <c r="BRK37" s="1"/>
      <c r="BRL37" s="1"/>
      <c r="BRM37" s="1"/>
      <c r="BRN37" s="1"/>
      <c r="BRO37" s="1"/>
      <c r="BRP37" s="1"/>
      <c r="BRQ37" s="1"/>
      <c r="BRR37" s="1"/>
      <c r="BRS37" s="1"/>
      <c r="BRT37" s="1"/>
      <c r="BRU37" s="1"/>
      <c r="BRV37" s="1"/>
      <c r="BRW37" s="1"/>
      <c r="BRX37" s="1"/>
      <c r="BRY37" s="1"/>
      <c r="BRZ37" s="1"/>
      <c r="BSA37" s="1"/>
      <c r="BSB37" s="1"/>
      <c r="BSC37" s="1"/>
      <c r="BSD37" s="1"/>
      <c r="BSE37" s="1"/>
      <c r="BSF37" s="1"/>
      <c r="BSG37" s="1"/>
      <c r="BSH37" s="1"/>
      <c r="BSI37" s="1"/>
      <c r="BSJ37" s="1"/>
      <c r="BSK37" s="1"/>
      <c r="BSL37" s="1"/>
      <c r="BSM37" s="1"/>
      <c r="BSN37" s="1"/>
      <c r="BSO37" s="1"/>
      <c r="BSP37" s="1"/>
      <c r="BSQ37" s="1"/>
      <c r="BSR37" s="1"/>
      <c r="BSS37" s="1"/>
      <c r="BST37" s="1"/>
      <c r="BSU37" s="1"/>
      <c r="BSV37" s="1"/>
      <c r="BSW37" s="1"/>
      <c r="BSX37" s="1"/>
      <c r="BSY37" s="1"/>
      <c r="BSZ37" s="1"/>
      <c r="BTA37" s="1"/>
      <c r="BTB37" s="1"/>
      <c r="BTC37" s="1"/>
      <c r="BTD37" s="1"/>
      <c r="BTE37" s="1"/>
      <c r="BTF37" s="1"/>
      <c r="BTG37" s="1"/>
      <c r="BTH37" s="1"/>
      <c r="BTI37" s="1"/>
      <c r="BTJ37" s="1"/>
      <c r="BTK37" s="1"/>
      <c r="BTL37" s="1"/>
      <c r="BTM37" s="1"/>
      <c r="BTN37" s="1"/>
      <c r="BTO37" s="1"/>
      <c r="BTP37" s="1"/>
      <c r="BTQ37" s="1"/>
      <c r="BTR37" s="1"/>
      <c r="BTS37" s="1"/>
      <c r="BTT37" s="1"/>
      <c r="BTU37" s="1"/>
      <c r="BTV37" s="1"/>
      <c r="BTW37" s="1"/>
      <c r="BTX37" s="1"/>
      <c r="BTY37" s="1"/>
      <c r="BTZ37" s="1"/>
      <c r="BUA37" s="1"/>
      <c r="BUB37" s="1"/>
      <c r="BUC37" s="1"/>
      <c r="BUD37" s="1"/>
      <c r="BUE37" s="1"/>
      <c r="BUF37" s="1"/>
      <c r="BUG37" s="1"/>
      <c r="BUH37" s="1"/>
      <c r="BUI37" s="1"/>
      <c r="BUJ37" s="1"/>
      <c r="BUK37" s="1"/>
      <c r="BUL37" s="1"/>
      <c r="BUM37" s="1"/>
      <c r="BUN37" s="1"/>
      <c r="BUO37" s="1"/>
      <c r="BUP37" s="1"/>
      <c r="BUQ37" s="1"/>
      <c r="BUR37" s="1"/>
      <c r="BUS37" s="1"/>
      <c r="BUT37" s="1"/>
      <c r="BUU37" s="1"/>
      <c r="BUV37" s="1"/>
      <c r="BUW37" s="1"/>
      <c r="BUX37" s="1"/>
      <c r="BUY37" s="1"/>
      <c r="BUZ37" s="1"/>
      <c r="BVA37" s="1"/>
      <c r="BVB37" s="1"/>
      <c r="BVC37" s="1"/>
      <c r="BVD37" s="1"/>
      <c r="BVE37" s="1"/>
      <c r="BVF37" s="1"/>
      <c r="BVG37" s="1"/>
      <c r="BVH37" s="1"/>
      <c r="BVI37" s="1"/>
      <c r="BVJ37" s="1"/>
      <c r="BVK37" s="1"/>
      <c r="BVL37" s="1"/>
      <c r="BVM37" s="1"/>
      <c r="BVN37" s="1"/>
      <c r="BVO37" s="1"/>
      <c r="BVP37" s="1"/>
      <c r="BVQ37" s="1"/>
      <c r="BVR37" s="1"/>
      <c r="BVS37" s="1"/>
      <c r="BVT37" s="1"/>
      <c r="BVU37" s="1"/>
      <c r="BVV37" s="1"/>
      <c r="BVW37" s="1"/>
      <c r="BVX37" s="1"/>
      <c r="BVY37" s="1"/>
      <c r="BVZ37" s="1"/>
      <c r="BWA37" s="1"/>
      <c r="BWB37" s="1"/>
      <c r="BWC37" s="1"/>
      <c r="BWD37" s="1"/>
      <c r="BWE37" s="1"/>
      <c r="BWF37" s="1"/>
      <c r="BWG37" s="1"/>
      <c r="BWH37" s="1"/>
      <c r="BWI37" s="1"/>
      <c r="BWJ37" s="1"/>
      <c r="BWK37" s="1"/>
      <c r="BWL37" s="1"/>
      <c r="BWM37" s="1"/>
      <c r="BWN37" s="1"/>
      <c r="BWO37" s="1"/>
      <c r="BWP37" s="1"/>
      <c r="BWQ37" s="1"/>
      <c r="BWR37" s="1"/>
      <c r="BWS37" s="1"/>
      <c r="BWT37" s="1"/>
      <c r="BWU37" s="1"/>
      <c r="BWV37" s="1"/>
      <c r="BWW37" s="1"/>
      <c r="BWX37" s="1"/>
      <c r="BWY37" s="1"/>
      <c r="BWZ37" s="1"/>
      <c r="BXA37" s="1"/>
      <c r="BXB37" s="1"/>
      <c r="BXC37" s="1"/>
      <c r="BXD37" s="1"/>
      <c r="BXE37" s="1"/>
      <c r="BXF37" s="1"/>
      <c r="BXG37" s="1"/>
      <c r="BXH37" s="1"/>
      <c r="BXI37" s="1"/>
      <c r="BXJ37" s="1"/>
      <c r="BXK37" s="1"/>
      <c r="BXL37" s="1"/>
      <c r="BXM37" s="1"/>
      <c r="BXN37" s="1"/>
      <c r="BXO37" s="1"/>
      <c r="BXP37" s="1"/>
      <c r="BXQ37" s="1"/>
      <c r="BXR37" s="1"/>
      <c r="BXS37" s="1"/>
      <c r="BXT37" s="1"/>
      <c r="BXU37" s="1"/>
      <c r="BXV37" s="1"/>
      <c r="BXW37" s="1"/>
      <c r="BXX37" s="1"/>
      <c r="BXY37" s="1"/>
      <c r="BXZ37" s="1"/>
      <c r="BYA37" s="1"/>
      <c r="BYB37" s="1"/>
      <c r="BYC37" s="1"/>
      <c r="BYD37" s="1"/>
      <c r="BYE37" s="1"/>
      <c r="BYF37" s="1"/>
      <c r="BYG37" s="1"/>
      <c r="BYH37" s="1"/>
      <c r="BYI37" s="1"/>
      <c r="BYJ37" s="1"/>
      <c r="BYK37" s="1"/>
      <c r="BYL37" s="1"/>
      <c r="BYM37" s="1"/>
      <c r="BYN37" s="1"/>
      <c r="BYO37" s="1"/>
      <c r="BYP37" s="1"/>
      <c r="BYQ37" s="1"/>
      <c r="BYR37" s="1"/>
      <c r="BYS37" s="1"/>
      <c r="BYT37" s="1"/>
      <c r="BYU37" s="1"/>
      <c r="BYV37" s="1"/>
      <c r="BYW37" s="1"/>
      <c r="BYX37" s="1"/>
      <c r="BYY37" s="1"/>
      <c r="BYZ37" s="1"/>
      <c r="BZA37" s="1"/>
      <c r="BZB37" s="1"/>
      <c r="BZC37" s="1"/>
      <c r="BZD37" s="1"/>
      <c r="BZE37" s="1"/>
      <c r="BZF37" s="1"/>
      <c r="BZG37" s="1"/>
      <c r="BZH37" s="1"/>
      <c r="BZI37" s="1"/>
      <c r="BZJ37" s="1"/>
      <c r="BZK37" s="1"/>
      <c r="BZL37" s="1"/>
      <c r="BZM37" s="1"/>
      <c r="BZN37" s="1"/>
      <c r="BZO37" s="1"/>
      <c r="BZP37" s="1"/>
      <c r="BZQ37" s="1"/>
      <c r="BZR37" s="1"/>
      <c r="BZS37" s="1"/>
      <c r="BZT37" s="1"/>
      <c r="BZU37" s="1"/>
      <c r="BZV37" s="1"/>
      <c r="BZW37" s="1"/>
      <c r="BZX37" s="1"/>
      <c r="BZY37" s="1"/>
      <c r="BZZ37" s="1"/>
      <c r="CAA37" s="1"/>
      <c r="CAB37" s="1"/>
      <c r="CAC37" s="1"/>
      <c r="CAD37" s="1"/>
      <c r="CAE37" s="1"/>
      <c r="CAF37" s="1"/>
      <c r="CAG37" s="1"/>
      <c r="CAH37" s="1"/>
      <c r="CAI37" s="1"/>
      <c r="CAJ37" s="1"/>
      <c r="CAK37" s="1"/>
      <c r="CAL37" s="1"/>
      <c r="CAM37" s="1"/>
      <c r="CAN37" s="1"/>
      <c r="CAO37" s="1"/>
      <c r="CAP37" s="1"/>
      <c r="CAQ37" s="1"/>
      <c r="CAR37" s="1"/>
      <c r="CAS37" s="1"/>
      <c r="CAT37" s="1"/>
      <c r="CAU37" s="1"/>
      <c r="CAV37" s="1"/>
      <c r="CAW37" s="1"/>
      <c r="CAX37" s="1"/>
      <c r="CAY37" s="1"/>
      <c r="CAZ37" s="1"/>
      <c r="CBA37" s="1"/>
      <c r="CBB37" s="1"/>
      <c r="CBC37" s="1"/>
      <c r="CBD37" s="1"/>
      <c r="CBE37" s="1"/>
      <c r="CBF37" s="1"/>
      <c r="CBG37" s="1"/>
      <c r="CBH37" s="1"/>
      <c r="CBI37" s="1"/>
      <c r="CBJ37" s="1"/>
      <c r="CBK37" s="1"/>
      <c r="CBL37" s="1"/>
      <c r="CBM37" s="1"/>
      <c r="CBN37" s="1"/>
      <c r="CBO37" s="1"/>
      <c r="CBP37" s="1"/>
      <c r="CBQ37" s="1"/>
      <c r="CBR37" s="1"/>
      <c r="CBS37" s="1"/>
      <c r="CBT37" s="1"/>
      <c r="CBU37" s="1"/>
      <c r="CBV37" s="1"/>
      <c r="CBW37" s="1"/>
      <c r="CBX37" s="1"/>
      <c r="CBY37" s="1"/>
      <c r="CBZ37" s="1"/>
      <c r="CCA37" s="1"/>
      <c r="CCB37" s="1"/>
      <c r="CCC37" s="1"/>
      <c r="CCD37" s="1"/>
      <c r="CCE37" s="1"/>
      <c r="CCF37" s="1"/>
      <c r="CCG37" s="1"/>
      <c r="CCH37" s="1"/>
      <c r="CCI37" s="1"/>
      <c r="CCJ37" s="1"/>
      <c r="CCK37" s="1"/>
      <c r="CCL37" s="1"/>
      <c r="CCM37" s="1"/>
      <c r="CCN37" s="1"/>
      <c r="CCO37" s="1"/>
      <c r="CCP37" s="1"/>
      <c r="CCQ37" s="1"/>
      <c r="CCR37" s="1"/>
      <c r="CCS37" s="1"/>
      <c r="CCT37" s="1"/>
      <c r="CCU37" s="1"/>
      <c r="CCV37" s="1"/>
      <c r="CCW37" s="1"/>
      <c r="CCX37" s="1"/>
      <c r="CCY37" s="1"/>
      <c r="CCZ37" s="1"/>
      <c r="CDA37" s="1"/>
      <c r="CDB37" s="1"/>
      <c r="CDC37" s="1"/>
      <c r="CDD37" s="1"/>
      <c r="CDE37" s="1"/>
      <c r="CDF37" s="1"/>
      <c r="CDG37" s="1"/>
      <c r="CDH37" s="1"/>
      <c r="CDI37" s="1"/>
      <c r="CDJ37" s="1"/>
      <c r="CDK37" s="1"/>
      <c r="CDL37" s="1"/>
      <c r="CDM37" s="1"/>
      <c r="CDN37" s="1"/>
      <c r="CDO37" s="1"/>
      <c r="CDP37" s="1"/>
      <c r="CDQ37" s="1"/>
      <c r="CDR37" s="1"/>
      <c r="CDS37" s="1"/>
      <c r="CDT37" s="1"/>
      <c r="CDU37" s="1"/>
      <c r="CDV37" s="1"/>
      <c r="CDW37" s="1"/>
      <c r="CDX37" s="1"/>
      <c r="CDY37" s="1"/>
      <c r="CDZ37" s="1"/>
      <c r="CEA37" s="1"/>
      <c r="CEB37" s="1"/>
      <c r="CEC37" s="1"/>
      <c r="CED37" s="1"/>
      <c r="CEE37" s="1"/>
      <c r="CEF37" s="1"/>
      <c r="CEG37" s="1"/>
      <c r="CEH37" s="1"/>
      <c r="CEI37" s="1"/>
      <c r="CEJ37" s="1"/>
      <c r="CEK37" s="1"/>
      <c r="CEL37" s="1"/>
      <c r="CEM37" s="1"/>
      <c r="CEN37" s="1"/>
      <c r="CEO37" s="1"/>
      <c r="CEP37" s="1"/>
      <c r="CEQ37" s="1"/>
      <c r="CER37" s="1"/>
      <c r="CES37" s="1"/>
      <c r="CET37" s="1"/>
      <c r="CEU37" s="1"/>
      <c r="CEV37" s="1"/>
      <c r="CEW37" s="1"/>
      <c r="CEX37" s="1"/>
      <c r="CEY37" s="1"/>
      <c r="CEZ37" s="1"/>
      <c r="CFA37" s="1"/>
      <c r="CFB37" s="1"/>
      <c r="CFC37" s="1"/>
      <c r="CFD37" s="1"/>
      <c r="CFE37" s="1"/>
      <c r="CFF37" s="1"/>
      <c r="CFG37" s="1"/>
      <c r="CFH37" s="1"/>
      <c r="CFI37" s="1"/>
      <c r="CFJ37" s="1"/>
      <c r="CFK37" s="1"/>
      <c r="CFL37" s="1"/>
      <c r="CFM37" s="1"/>
      <c r="CFN37" s="1"/>
      <c r="CFO37" s="1"/>
      <c r="CFP37" s="1"/>
      <c r="CFQ37" s="1"/>
      <c r="CFR37" s="1"/>
      <c r="CFS37" s="1"/>
      <c r="CFT37" s="1"/>
      <c r="CFU37" s="1"/>
      <c r="CFV37" s="1"/>
      <c r="CFW37" s="1"/>
      <c r="CFX37" s="1"/>
      <c r="CFY37" s="1"/>
      <c r="CFZ37" s="1"/>
      <c r="CGA37" s="1"/>
      <c r="CGB37" s="1"/>
      <c r="CGC37" s="1"/>
      <c r="CGD37" s="1"/>
      <c r="CGE37" s="1"/>
      <c r="CGF37" s="1"/>
      <c r="CGG37" s="1"/>
      <c r="CGH37" s="1"/>
      <c r="CGI37" s="1"/>
      <c r="CGJ37" s="1"/>
      <c r="CGK37" s="1"/>
      <c r="CGL37" s="1"/>
      <c r="CGM37" s="1"/>
      <c r="CGN37" s="1"/>
      <c r="CGO37" s="1"/>
      <c r="CGP37" s="1"/>
      <c r="CGQ37" s="1"/>
      <c r="CGR37" s="1"/>
      <c r="CGS37" s="1"/>
      <c r="CGT37" s="1"/>
      <c r="CGU37" s="1"/>
      <c r="CGV37" s="1"/>
      <c r="CGW37" s="1"/>
      <c r="CGX37" s="1"/>
      <c r="CGY37" s="1"/>
      <c r="CGZ37" s="1"/>
      <c r="CHA37" s="1"/>
      <c r="CHB37" s="1"/>
      <c r="CHC37" s="1"/>
      <c r="CHD37" s="1"/>
      <c r="CHE37" s="1"/>
      <c r="CHF37" s="1"/>
      <c r="CHG37" s="1"/>
      <c r="CHH37" s="1"/>
      <c r="CHI37" s="1"/>
      <c r="CHJ37" s="1"/>
      <c r="CHK37" s="1"/>
      <c r="CHL37" s="1"/>
      <c r="CHM37" s="1"/>
      <c r="CHN37" s="1"/>
      <c r="CHO37" s="1"/>
      <c r="CHP37" s="1"/>
      <c r="CHQ37" s="1"/>
      <c r="CHR37" s="1"/>
      <c r="CHS37" s="1"/>
      <c r="CHT37" s="1"/>
      <c r="CHU37" s="1"/>
      <c r="CHV37" s="1"/>
      <c r="CHW37" s="1"/>
      <c r="CHX37" s="1"/>
      <c r="CHY37" s="1"/>
      <c r="CHZ37" s="1"/>
      <c r="CIA37" s="1"/>
      <c r="CIB37" s="1"/>
      <c r="CIC37" s="1"/>
      <c r="CID37" s="1"/>
      <c r="CIE37" s="1"/>
      <c r="CIF37" s="1"/>
      <c r="CIG37" s="1"/>
      <c r="CIH37" s="1"/>
      <c r="CII37" s="1"/>
      <c r="CIJ37" s="1"/>
      <c r="CIK37" s="1"/>
      <c r="CIL37" s="1"/>
      <c r="CIM37" s="1"/>
      <c r="CIN37" s="1"/>
      <c r="CIO37" s="1"/>
      <c r="CIP37" s="1"/>
      <c r="CIQ37" s="1"/>
      <c r="CIR37" s="1"/>
      <c r="CIS37" s="1"/>
      <c r="CIT37" s="1"/>
      <c r="CIU37" s="1"/>
      <c r="CIV37" s="1"/>
      <c r="CIW37" s="1"/>
      <c r="CIX37" s="1"/>
      <c r="CIY37" s="1"/>
      <c r="CIZ37" s="1"/>
      <c r="CJA37" s="1"/>
      <c r="CJB37" s="1"/>
      <c r="CJC37" s="1"/>
      <c r="CJD37" s="1"/>
      <c r="CJE37" s="1"/>
      <c r="CJF37" s="1"/>
      <c r="CJG37" s="1"/>
      <c r="CJH37" s="1"/>
      <c r="CJI37" s="1"/>
      <c r="CJJ37" s="1"/>
      <c r="CJK37" s="1"/>
      <c r="CJL37" s="1"/>
      <c r="CJM37" s="1"/>
      <c r="CJN37" s="1"/>
      <c r="CJO37" s="1"/>
      <c r="CJP37" s="1"/>
      <c r="CJQ37" s="1"/>
      <c r="CJR37" s="1"/>
      <c r="CJS37" s="1"/>
      <c r="CJT37" s="1"/>
      <c r="CJU37" s="1"/>
      <c r="CJV37" s="1"/>
      <c r="CJW37" s="1"/>
      <c r="CJX37" s="1"/>
      <c r="CJY37" s="1"/>
      <c r="CJZ37" s="1"/>
      <c r="CKA37" s="1"/>
      <c r="CKB37" s="1"/>
      <c r="CKC37" s="1"/>
      <c r="CKD37" s="1"/>
      <c r="CKE37" s="1"/>
      <c r="CKF37" s="1"/>
      <c r="CKG37" s="1"/>
      <c r="CKH37" s="1"/>
      <c r="CKI37" s="1"/>
      <c r="CKJ37" s="1"/>
      <c r="CKK37" s="1"/>
    </row>
    <row r="38" spans="1:2325" s="268" customFormat="1" ht="60" customHeight="1">
      <c r="A38" s="888"/>
      <c r="B38" s="838"/>
      <c r="C38" s="843"/>
      <c r="D38" s="114" t="s">
        <v>302</v>
      </c>
      <c r="E38" s="58">
        <v>1</v>
      </c>
      <c r="F38" s="113" t="s">
        <v>294</v>
      </c>
      <c r="G38" s="390" t="s">
        <v>301</v>
      </c>
      <c r="H38" s="389" t="s">
        <v>292</v>
      </c>
      <c r="I38" s="388">
        <v>0</v>
      </c>
      <c r="J38" s="388">
        <v>0</v>
      </c>
      <c r="K38" s="388">
        <v>0</v>
      </c>
      <c r="L38" s="388">
        <v>0</v>
      </c>
      <c r="M38" s="388">
        <v>0</v>
      </c>
      <c r="N38" s="145">
        <v>0</v>
      </c>
      <c r="O38" s="145"/>
      <c r="P38" s="145">
        <v>0</v>
      </c>
      <c r="Q38" s="387">
        <f t="shared" si="0"/>
        <v>0</v>
      </c>
      <c r="R38" s="386">
        <v>0</v>
      </c>
      <c r="S38" s="386">
        <v>0</v>
      </c>
      <c r="T38" s="386">
        <v>0</v>
      </c>
      <c r="U38" s="386">
        <v>20000</v>
      </c>
      <c r="V38" s="895"/>
      <c r="W38" s="113">
        <v>0</v>
      </c>
      <c r="X38" s="113">
        <v>0</v>
      </c>
      <c r="Y38" s="113">
        <v>0</v>
      </c>
      <c r="Z38" s="113">
        <v>0</v>
      </c>
      <c r="AA38" s="113">
        <v>0</v>
      </c>
      <c r="AB38" s="113"/>
      <c r="AC38" s="113">
        <v>0</v>
      </c>
      <c r="AD38" s="113">
        <v>0</v>
      </c>
      <c r="AE38" s="113">
        <v>0</v>
      </c>
      <c r="AF38" s="113">
        <v>0</v>
      </c>
      <c r="AG38" s="155">
        <v>0</v>
      </c>
      <c r="AH38" s="155">
        <v>0</v>
      </c>
      <c r="AI38" s="155">
        <v>0</v>
      </c>
      <c r="AJ38" s="155">
        <v>0</v>
      </c>
      <c r="AK38" s="115">
        <f t="shared" si="6"/>
        <v>0</v>
      </c>
      <c r="AL38" s="115">
        <f t="shared" si="3"/>
        <v>0</v>
      </c>
      <c r="AM38" s="115">
        <f t="shared" si="4"/>
        <v>0</v>
      </c>
      <c r="AN38" s="115">
        <f t="shared" si="5"/>
        <v>0</v>
      </c>
      <c r="AO38" s="105">
        <f t="shared" si="1"/>
        <v>0</v>
      </c>
      <c r="AP38" s="106">
        <f t="shared" si="2"/>
        <v>0</v>
      </c>
      <c r="AQ38" s="392" t="s">
        <v>299</v>
      </c>
      <c r="AR38" s="11"/>
      <c r="AS38" s="11"/>
      <c r="AT38" s="11"/>
      <c r="AU38" s="11"/>
      <c r="AV38" s="1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  <c r="XZ38" s="1"/>
      <c r="YA38" s="1"/>
      <c r="YB38" s="1"/>
      <c r="YC38" s="1"/>
      <c r="YD38" s="1"/>
      <c r="YE38" s="1"/>
      <c r="YF38" s="1"/>
      <c r="YG38" s="1"/>
      <c r="YH38" s="1"/>
      <c r="YI38" s="1"/>
      <c r="YJ38" s="1"/>
      <c r="YK38" s="1"/>
      <c r="YL38" s="1"/>
      <c r="YM38" s="1"/>
      <c r="YN38" s="1"/>
      <c r="YO38" s="1"/>
      <c r="YP38" s="1"/>
      <c r="YQ38" s="1"/>
      <c r="YR38" s="1"/>
      <c r="YS38" s="1"/>
      <c r="YT38" s="1"/>
      <c r="YU38" s="1"/>
      <c r="YV38" s="1"/>
      <c r="YW38" s="1"/>
      <c r="YX38" s="1"/>
      <c r="YY38" s="1"/>
      <c r="YZ38" s="1"/>
      <c r="ZA38" s="1"/>
      <c r="ZB38" s="1"/>
      <c r="ZC38" s="1"/>
      <c r="ZD38" s="1"/>
      <c r="ZE38" s="1"/>
      <c r="ZF38" s="1"/>
      <c r="ZG38" s="1"/>
      <c r="ZH38" s="1"/>
      <c r="ZI38" s="1"/>
      <c r="ZJ38" s="1"/>
      <c r="ZK38" s="1"/>
      <c r="ZL38" s="1"/>
      <c r="ZM38" s="1"/>
      <c r="ZN38" s="1"/>
      <c r="ZO38" s="1"/>
      <c r="ZP38" s="1"/>
      <c r="ZQ38" s="1"/>
      <c r="ZR38" s="1"/>
      <c r="ZS38" s="1"/>
      <c r="ZT38" s="1"/>
      <c r="ZU38" s="1"/>
      <c r="ZV38" s="1"/>
      <c r="ZW38" s="1"/>
      <c r="ZX38" s="1"/>
      <c r="ZY38" s="1"/>
      <c r="ZZ38" s="1"/>
      <c r="AAA38" s="1"/>
      <c r="AAB38" s="1"/>
      <c r="AAC38" s="1"/>
      <c r="AAD38" s="1"/>
      <c r="AAE38" s="1"/>
      <c r="AAF38" s="1"/>
      <c r="AAG38" s="1"/>
      <c r="AAH38" s="1"/>
      <c r="AAI38" s="1"/>
      <c r="AAJ38" s="1"/>
      <c r="AAK38" s="1"/>
      <c r="AAL38" s="1"/>
      <c r="AAM38" s="1"/>
      <c r="AAN38" s="1"/>
      <c r="AAO38" s="1"/>
      <c r="AAP38" s="1"/>
      <c r="AAQ38" s="1"/>
      <c r="AAR38" s="1"/>
      <c r="AAS38" s="1"/>
      <c r="AAT38" s="1"/>
      <c r="AAU38" s="1"/>
      <c r="AAV38" s="1"/>
      <c r="AAW38" s="1"/>
      <c r="AAX38" s="1"/>
      <c r="AAY38" s="1"/>
      <c r="AAZ38" s="1"/>
      <c r="ABA38" s="1"/>
      <c r="ABB38" s="1"/>
      <c r="ABC38" s="1"/>
      <c r="ABD38" s="1"/>
      <c r="ABE38" s="1"/>
      <c r="ABF38" s="1"/>
      <c r="ABG38" s="1"/>
      <c r="ABH38" s="1"/>
      <c r="ABI38" s="1"/>
      <c r="ABJ38" s="1"/>
      <c r="ABK38" s="1"/>
      <c r="ABL38" s="1"/>
      <c r="ABM38" s="1"/>
      <c r="ABN38" s="1"/>
      <c r="ABO38" s="1"/>
      <c r="ABP38" s="1"/>
      <c r="ABQ38" s="1"/>
      <c r="ABR38" s="1"/>
      <c r="ABS38" s="1"/>
      <c r="ABT38" s="1"/>
      <c r="ABU38" s="1"/>
      <c r="ABV38" s="1"/>
      <c r="ABW38" s="1"/>
      <c r="ABX38" s="1"/>
      <c r="ABY38" s="1"/>
      <c r="ABZ38" s="1"/>
      <c r="ACA38" s="1"/>
      <c r="ACB38" s="1"/>
      <c r="ACC38" s="1"/>
      <c r="ACD38" s="1"/>
      <c r="ACE38" s="1"/>
      <c r="ACF38" s="1"/>
      <c r="ACG38" s="1"/>
      <c r="ACH38" s="1"/>
      <c r="ACI38" s="1"/>
      <c r="ACJ38" s="1"/>
      <c r="ACK38" s="1"/>
      <c r="ACL38" s="1"/>
      <c r="ACM38" s="1"/>
      <c r="ACN38" s="1"/>
      <c r="ACO38" s="1"/>
      <c r="ACP38" s="1"/>
      <c r="ACQ38" s="1"/>
      <c r="ACR38" s="1"/>
      <c r="ACS38" s="1"/>
      <c r="ACT38" s="1"/>
      <c r="ACU38" s="1"/>
      <c r="ACV38" s="1"/>
      <c r="ACW38" s="1"/>
      <c r="ACX38" s="1"/>
      <c r="ACY38" s="1"/>
      <c r="ACZ38" s="1"/>
      <c r="ADA38" s="1"/>
      <c r="ADB38" s="1"/>
      <c r="ADC38" s="1"/>
      <c r="ADD38" s="1"/>
      <c r="ADE38" s="1"/>
      <c r="ADF38" s="1"/>
      <c r="ADG38" s="1"/>
      <c r="ADH38" s="1"/>
      <c r="ADI38" s="1"/>
      <c r="ADJ38" s="1"/>
      <c r="ADK38" s="1"/>
      <c r="ADL38" s="1"/>
      <c r="ADM38" s="1"/>
      <c r="ADN38" s="1"/>
      <c r="ADO38" s="1"/>
      <c r="ADP38" s="1"/>
      <c r="ADQ38" s="1"/>
      <c r="ADR38" s="1"/>
      <c r="ADS38" s="1"/>
      <c r="ADT38" s="1"/>
      <c r="ADU38" s="1"/>
      <c r="ADV38" s="1"/>
      <c r="ADW38" s="1"/>
      <c r="ADX38" s="1"/>
      <c r="ADY38" s="1"/>
      <c r="ADZ38" s="1"/>
      <c r="AEA38" s="1"/>
      <c r="AEB38" s="1"/>
      <c r="AEC38" s="1"/>
      <c r="AED38" s="1"/>
      <c r="AEE38" s="1"/>
      <c r="AEF38" s="1"/>
      <c r="AEG38" s="1"/>
      <c r="AEH38" s="1"/>
      <c r="AEI38" s="1"/>
      <c r="AEJ38" s="1"/>
      <c r="AEK38" s="1"/>
      <c r="AEL38" s="1"/>
      <c r="AEM38" s="1"/>
      <c r="AEN38" s="1"/>
      <c r="AEO38" s="1"/>
      <c r="AEP38" s="1"/>
      <c r="AEQ38" s="1"/>
      <c r="AER38" s="1"/>
      <c r="AES38" s="1"/>
      <c r="AET38" s="1"/>
      <c r="AEU38" s="1"/>
      <c r="AEV38" s="1"/>
      <c r="AEW38" s="1"/>
      <c r="AEX38" s="1"/>
      <c r="AEY38" s="1"/>
      <c r="AEZ38" s="1"/>
      <c r="AFA38" s="1"/>
      <c r="AFB38" s="1"/>
      <c r="AFC38" s="1"/>
      <c r="AFD38" s="1"/>
      <c r="AFE38" s="1"/>
      <c r="AFF38" s="1"/>
      <c r="AFG38" s="1"/>
      <c r="AFH38" s="1"/>
      <c r="AFI38" s="1"/>
      <c r="AFJ38" s="1"/>
      <c r="AFK38" s="1"/>
      <c r="AFL38" s="1"/>
      <c r="AFM38" s="1"/>
      <c r="AFN38" s="1"/>
      <c r="AFO38" s="1"/>
      <c r="AFP38" s="1"/>
      <c r="AFQ38" s="1"/>
      <c r="AFR38" s="1"/>
      <c r="AFS38" s="1"/>
      <c r="AFT38" s="1"/>
      <c r="AFU38" s="1"/>
      <c r="AFV38" s="1"/>
      <c r="AFW38" s="1"/>
      <c r="AFX38" s="1"/>
      <c r="AFY38" s="1"/>
      <c r="AFZ38" s="1"/>
      <c r="AGA38" s="1"/>
      <c r="AGB38" s="1"/>
      <c r="AGC38" s="1"/>
      <c r="AGD38" s="1"/>
      <c r="AGE38" s="1"/>
      <c r="AGF38" s="1"/>
      <c r="AGG38" s="1"/>
      <c r="AGH38" s="1"/>
      <c r="AGI38" s="1"/>
      <c r="AGJ38" s="1"/>
      <c r="AGK38" s="1"/>
      <c r="AGL38" s="1"/>
      <c r="AGM38" s="1"/>
      <c r="AGN38" s="1"/>
      <c r="AGO38" s="1"/>
      <c r="AGP38" s="1"/>
      <c r="AGQ38" s="1"/>
      <c r="AGR38" s="1"/>
      <c r="AGS38" s="1"/>
      <c r="AGT38" s="1"/>
      <c r="AGU38" s="1"/>
      <c r="AGV38" s="1"/>
      <c r="AGW38" s="1"/>
      <c r="AGX38" s="1"/>
      <c r="AGY38" s="1"/>
      <c r="AGZ38" s="1"/>
      <c r="AHA38" s="1"/>
      <c r="AHB38" s="1"/>
      <c r="AHC38" s="1"/>
      <c r="AHD38" s="1"/>
      <c r="AHE38" s="1"/>
      <c r="AHF38" s="1"/>
      <c r="AHG38" s="1"/>
      <c r="AHH38" s="1"/>
      <c r="AHI38" s="1"/>
      <c r="AHJ38" s="1"/>
      <c r="AHK38" s="1"/>
      <c r="AHL38" s="1"/>
      <c r="AHM38" s="1"/>
      <c r="AHN38" s="1"/>
      <c r="AHO38" s="1"/>
      <c r="AHP38" s="1"/>
      <c r="AHQ38" s="1"/>
      <c r="AHR38" s="1"/>
      <c r="AHS38" s="1"/>
      <c r="AHT38" s="1"/>
      <c r="AHU38" s="1"/>
      <c r="AHV38" s="1"/>
      <c r="AHW38" s="1"/>
      <c r="AHX38" s="1"/>
      <c r="AHY38" s="1"/>
      <c r="AHZ38" s="1"/>
      <c r="AIA38" s="1"/>
      <c r="AIB38" s="1"/>
      <c r="AIC38" s="1"/>
      <c r="AID38" s="1"/>
      <c r="AIE38" s="1"/>
      <c r="AIF38" s="1"/>
      <c r="AIG38" s="1"/>
      <c r="AIH38" s="1"/>
      <c r="AII38" s="1"/>
      <c r="AIJ38" s="1"/>
      <c r="AIK38" s="1"/>
      <c r="AIL38" s="1"/>
      <c r="AIM38" s="1"/>
      <c r="AIN38" s="1"/>
      <c r="AIO38" s="1"/>
      <c r="AIP38" s="1"/>
      <c r="AIQ38" s="1"/>
      <c r="AIR38" s="1"/>
      <c r="AIS38" s="1"/>
      <c r="AIT38" s="1"/>
      <c r="AIU38" s="1"/>
      <c r="AIV38" s="1"/>
      <c r="AIW38" s="1"/>
      <c r="AIX38" s="1"/>
      <c r="AIY38" s="1"/>
      <c r="AIZ38" s="1"/>
      <c r="AJA38" s="1"/>
      <c r="AJB38" s="1"/>
      <c r="AJC38" s="1"/>
      <c r="AJD38" s="1"/>
      <c r="AJE38" s="1"/>
      <c r="AJF38" s="1"/>
      <c r="AJG38" s="1"/>
      <c r="AJH38" s="1"/>
      <c r="AJI38" s="1"/>
      <c r="AJJ38" s="1"/>
      <c r="AJK38" s="1"/>
      <c r="AJL38" s="1"/>
      <c r="AJM38" s="1"/>
      <c r="AJN38" s="1"/>
      <c r="AJO38" s="1"/>
      <c r="AJP38" s="1"/>
      <c r="AJQ38" s="1"/>
      <c r="AJR38" s="1"/>
      <c r="AJS38" s="1"/>
      <c r="AJT38" s="1"/>
      <c r="AJU38" s="1"/>
      <c r="AJV38" s="1"/>
      <c r="AJW38" s="1"/>
      <c r="AJX38" s="1"/>
      <c r="AJY38" s="1"/>
      <c r="AJZ38" s="1"/>
      <c r="AKA38" s="1"/>
      <c r="AKB38" s="1"/>
      <c r="AKC38" s="1"/>
      <c r="AKD38" s="1"/>
      <c r="AKE38" s="1"/>
      <c r="AKF38" s="1"/>
      <c r="AKG38" s="1"/>
      <c r="AKH38" s="1"/>
      <c r="AKI38" s="1"/>
      <c r="AKJ38" s="1"/>
      <c r="AKK38" s="1"/>
      <c r="AKL38" s="1"/>
      <c r="AKM38" s="1"/>
      <c r="AKN38" s="1"/>
      <c r="AKO38" s="1"/>
      <c r="AKP38" s="1"/>
      <c r="AKQ38" s="1"/>
      <c r="AKR38" s="1"/>
      <c r="AKS38" s="1"/>
      <c r="AKT38" s="1"/>
      <c r="AKU38" s="1"/>
      <c r="AKV38" s="1"/>
      <c r="AKW38" s="1"/>
      <c r="AKX38" s="1"/>
      <c r="AKY38" s="1"/>
      <c r="AKZ38" s="1"/>
      <c r="ALA38" s="1"/>
      <c r="ALB38" s="1"/>
      <c r="ALC38" s="1"/>
      <c r="ALD38" s="1"/>
      <c r="ALE38" s="1"/>
      <c r="ALF38" s="1"/>
      <c r="ALG38" s="1"/>
      <c r="ALH38" s="1"/>
      <c r="ALI38" s="1"/>
      <c r="ALJ38" s="1"/>
      <c r="ALK38" s="1"/>
      <c r="ALL38" s="1"/>
      <c r="ALM38" s="1"/>
      <c r="ALN38" s="1"/>
      <c r="ALO38" s="1"/>
      <c r="ALP38" s="1"/>
      <c r="ALQ38" s="1"/>
      <c r="ALR38" s="1"/>
      <c r="ALS38" s="1"/>
      <c r="ALT38" s="1"/>
      <c r="ALU38" s="1"/>
      <c r="ALV38" s="1"/>
      <c r="ALW38" s="1"/>
      <c r="ALX38" s="1"/>
      <c r="ALY38" s="1"/>
      <c r="ALZ38" s="1"/>
      <c r="AMA38" s="1"/>
      <c r="AMB38" s="1"/>
      <c r="AMC38" s="1"/>
      <c r="AMD38" s="1"/>
      <c r="AME38" s="1"/>
      <c r="AMF38" s="1"/>
      <c r="AMG38" s="1"/>
      <c r="AMH38" s="1"/>
      <c r="AMI38" s="1"/>
      <c r="AMJ38" s="1"/>
      <c r="AMK38" s="1"/>
      <c r="AML38" s="1"/>
      <c r="AMM38" s="1"/>
      <c r="AMN38" s="1"/>
      <c r="AMO38" s="1"/>
      <c r="AMP38" s="1"/>
      <c r="AMQ38" s="1"/>
      <c r="AMR38" s="1"/>
      <c r="AMS38" s="1"/>
      <c r="AMT38" s="1"/>
      <c r="AMU38" s="1"/>
      <c r="AMV38" s="1"/>
      <c r="AMW38" s="1"/>
      <c r="AMX38" s="1"/>
      <c r="AMY38" s="1"/>
      <c r="AMZ38" s="1"/>
      <c r="ANA38" s="1"/>
      <c r="ANB38" s="1"/>
      <c r="ANC38" s="1"/>
      <c r="AND38" s="1"/>
      <c r="ANE38" s="1"/>
      <c r="ANF38" s="1"/>
      <c r="ANG38" s="1"/>
      <c r="ANH38" s="1"/>
      <c r="ANI38" s="1"/>
      <c r="ANJ38" s="1"/>
      <c r="ANK38" s="1"/>
      <c r="ANL38" s="1"/>
      <c r="ANM38" s="1"/>
      <c r="ANN38" s="1"/>
      <c r="ANO38" s="1"/>
      <c r="ANP38" s="1"/>
      <c r="ANQ38" s="1"/>
      <c r="ANR38" s="1"/>
      <c r="ANS38" s="1"/>
      <c r="ANT38" s="1"/>
      <c r="ANU38" s="1"/>
      <c r="ANV38" s="1"/>
      <c r="ANW38" s="1"/>
      <c r="ANX38" s="1"/>
      <c r="ANY38" s="1"/>
      <c r="ANZ38" s="1"/>
      <c r="AOA38" s="1"/>
      <c r="AOB38" s="1"/>
      <c r="AOC38" s="1"/>
      <c r="AOD38" s="1"/>
      <c r="AOE38" s="1"/>
      <c r="AOF38" s="1"/>
      <c r="AOG38" s="1"/>
      <c r="AOH38" s="1"/>
      <c r="AOI38" s="1"/>
      <c r="AOJ38" s="1"/>
      <c r="AOK38" s="1"/>
      <c r="AOL38" s="1"/>
      <c r="AOM38" s="1"/>
      <c r="AON38" s="1"/>
      <c r="AOO38" s="1"/>
      <c r="AOP38" s="1"/>
      <c r="AOQ38" s="1"/>
      <c r="AOR38" s="1"/>
      <c r="AOS38" s="1"/>
      <c r="AOT38" s="1"/>
      <c r="AOU38" s="1"/>
      <c r="AOV38" s="1"/>
      <c r="AOW38" s="1"/>
      <c r="AOX38" s="1"/>
      <c r="AOY38" s="1"/>
      <c r="AOZ38" s="1"/>
      <c r="APA38" s="1"/>
      <c r="APB38" s="1"/>
      <c r="APC38" s="1"/>
      <c r="APD38" s="1"/>
      <c r="APE38" s="1"/>
      <c r="APF38" s="1"/>
      <c r="APG38" s="1"/>
      <c r="APH38" s="1"/>
      <c r="API38" s="1"/>
      <c r="APJ38" s="1"/>
      <c r="APK38" s="1"/>
      <c r="APL38" s="1"/>
      <c r="APM38" s="1"/>
      <c r="APN38" s="1"/>
      <c r="APO38" s="1"/>
      <c r="APP38" s="1"/>
      <c r="APQ38" s="1"/>
      <c r="APR38" s="1"/>
      <c r="APS38" s="1"/>
      <c r="APT38" s="1"/>
      <c r="APU38" s="1"/>
      <c r="APV38" s="1"/>
      <c r="APW38" s="1"/>
      <c r="APX38" s="1"/>
      <c r="APY38" s="1"/>
      <c r="APZ38" s="1"/>
      <c r="AQA38" s="1"/>
      <c r="AQB38" s="1"/>
      <c r="AQC38" s="1"/>
      <c r="AQD38" s="1"/>
      <c r="AQE38" s="1"/>
      <c r="AQF38" s="1"/>
      <c r="AQG38" s="1"/>
      <c r="AQH38" s="1"/>
      <c r="AQI38" s="1"/>
      <c r="AQJ38" s="1"/>
      <c r="AQK38" s="1"/>
      <c r="AQL38" s="1"/>
      <c r="AQM38" s="1"/>
      <c r="AQN38" s="1"/>
      <c r="AQO38" s="1"/>
      <c r="AQP38" s="1"/>
      <c r="AQQ38" s="1"/>
      <c r="AQR38" s="1"/>
      <c r="AQS38" s="1"/>
      <c r="AQT38" s="1"/>
      <c r="AQU38" s="1"/>
      <c r="AQV38" s="1"/>
      <c r="AQW38" s="1"/>
      <c r="AQX38" s="1"/>
      <c r="AQY38" s="1"/>
      <c r="AQZ38" s="1"/>
      <c r="ARA38" s="1"/>
      <c r="ARB38" s="1"/>
      <c r="ARC38" s="1"/>
      <c r="ARD38" s="1"/>
      <c r="ARE38" s="1"/>
      <c r="ARF38" s="1"/>
      <c r="ARG38" s="1"/>
      <c r="ARH38" s="1"/>
      <c r="ARI38" s="1"/>
      <c r="ARJ38" s="1"/>
      <c r="ARK38" s="1"/>
      <c r="ARL38" s="1"/>
      <c r="ARM38" s="1"/>
      <c r="ARN38" s="1"/>
      <c r="ARO38" s="1"/>
      <c r="ARP38" s="1"/>
      <c r="ARQ38" s="1"/>
      <c r="ARR38" s="1"/>
      <c r="ARS38" s="1"/>
      <c r="ART38" s="1"/>
      <c r="ARU38" s="1"/>
      <c r="ARV38" s="1"/>
      <c r="ARW38" s="1"/>
      <c r="ARX38" s="1"/>
      <c r="ARY38" s="1"/>
      <c r="ARZ38" s="1"/>
      <c r="ASA38" s="1"/>
      <c r="ASB38" s="1"/>
      <c r="ASC38" s="1"/>
      <c r="ASD38" s="1"/>
      <c r="ASE38" s="1"/>
      <c r="ASF38" s="1"/>
      <c r="ASG38" s="1"/>
      <c r="ASH38" s="1"/>
      <c r="ASI38" s="1"/>
      <c r="ASJ38" s="1"/>
      <c r="ASK38" s="1"/>
      <c r="ASL38" s="1"/>
      <c r="ASM38" s="1"/>
      <c r="ASN38" s="1"/>
      <c r="ASO38" s="1"/>
      <c r="ASP38" s="1"/>
      <c r="ASQ38" s="1"/>
      <c r="ASR38" s="1"/>
      <c r="ASS38" s="1"/>
      <c r="AST38" s="1"/>
      <c r="ASU38" s="1"/>
      <c r="ASV38" s="1"/>
      <c r="ASW38" s="1"/>
      <c r="ASX38" s="1"/>
      <c r="ASY38" s="1"/>
      <c r="ASZ38" s="1"/>
      <c r="ATA38" s="1"/>
      <c r="ATB38" s="1"/>
      <c r="ATC38" s="1"/>
      <c r="ATD38" s="1"/>
      <c r="ATE38" s="1"/>
      <c r="ATF38" s="1"/>
      <c r="ATG38" s="1"/>
      <c r="ATH38" s="1"/>
      <c r="ATI38" s="1"/>
      <c r="ATJ38" s="1"/>
      <c r="ATK38" s="1"/>
      <c r="ATL38" s="1"/>
      <c r="ATM38" s="1"/>
      <c r="ATN38" s="1"/>
      <c r="ATO38" s="1"/>
      <c r="ATP38" s="1"/>
      <c r="ATQ38" s="1"/>
      <c r="ATR38" s="1"/>
      <c r="ATS38" s="1"/>
      <c r="ATT38" s="1"/>
      <c r="ATU38" s="1"/>
      <c r="ATV38" s="1"/>
      <c r="ATW38" s="1"/>
      <c r="ATX38" s="1"/>
      <c r="ATY38" s="1"/>
      <c r="ATZ38" s="1"/>
      <c r="AUA38" s="1"/>
      <c r="AUB38" s="1"/>
      <c r="AUC38" s="1"/>
      <c r="AUD38" s="1"/>
      <c r="AUE38" s="1"/>
      <c r="AUF38" s="1"/>
      <c r="AUG38" s="1"/>
      <c r="AUH38" s="1"/>
      <c r="AUI38" s="1"/>
      <c r="AUJ38" s="1"/>
      <c r="AUK38" s="1"/>
      <c r="AUL38" s="1"/>
      <c r="AUM38" s="1"/>
      <c r="AUN38" s="1"/>
      <c r="AUO38" s="1"/>
      <c r="AUP38" s="1"/>
      <c r="AUQ38" s="1"/>
      <c r="AUR38" s="1"/>
      <c r="AUS38" s="1"/>
      <c r="AUT38" s="1"/>
      <c r="AUU38" s="1"/>
      <c r="AUV38" s="1"/>
      <c r="AUW38" s="1"/>
      <c r="AUX38" s="1"/>
      <c r="AUY38" s="1"/>
      <c r="AUZ38" s="1"/>
      <c r="AVA38" s="1"/>
      <c r="AVB38" s="1"/>
      <c r="AVC38" s="1"/>
      <c r="AVD38" s="1"/>
      <c r="AVE38" s="1"/>
      <c r="AVF38" s="1"/>
      <c r="AVG38" s="1"/>
      <c r="AVH38" s="1"/>
      <c r="AVI38" s="1"/>
      <c r="AVJ38" s="1"/>
      <c r="AVK38" s="1"/>
      <c r="AVL38" s="1"/>
      <c r="AVM38" s="1"/>
      <c r="AVN38" s="1"/>
      <c r="AVO38" s="1"/>
      <c r="AVP38" s="1"/>
      <c r="AVQ38" s="1"/>
      <c r="AVR38" s="1"/>
      <c r="AVS38" s="1"/>
      <c r="AVT38" s="1"/>
      <c r="AVU38" s="1"/>
      <c r="AVV38" s="1"/>
      <c r="AVW38" s="1"/>
      <c r="AVX38" s="1"/>
      <c r="AVY38" s="1"/>
      <c r="AVZ38" s="1"/>
      <c r="AWA38" s="1"/>
      <c r="AWB38" s="1"/>
      <c r="AWC38" s="1"/>
      <c r="AWD38" s="1"/>
      <c r="AWE38" s="1"/>
      <c r="AWF38" s="1"/>
      <c r="AWG38" s="1"/>
      <c r="AWH38" s="1"/>
      <c r="AWI38" s="1"/>
      <c r="AWJ38" s="1"/>
      <c r="AWK38" s="1"/>
      <c r="AWL38" s="1"/>
      <c r="AWM38" s="1"/>
      <c r="AWN38" s="1"/>
      <c r="AWO38" s="1"/>
      <c r="AWP38" s="1"/>
      <c r="AWQ38" s="1"/>
      <c r="AWR38" s="1"/>
      <c r="AWS38" s="1"/>
      <c r="AWT38" s="1"/>
      <c r="AWU38" s="1"/>
      <c r="AWV38" s="1"/>
      <c r="AWW38" s="1"/>
      <c r="AWX38" s="1"/>
      <c r="AWY38" s="1"/>
      <c r="AWZ38" s="1"/>
      <c r="AXA38" s="1"/>
      <c r="AXB38" s="1"/>
      <c r="AXC38" s="1"/>
      <c r="AXD38" s="1"/>
      <c r="AXE38" s="1"/>
      <c r="AXF38" s="1"/>
      <c r="AXG38" s="1"/>
      <c r="AXH38" s="1"/>
      <c r="AXI38" s="1"/>
      <c r="AXJ38" s="1"/>
      <c r="AXK38" s="1"/>
      <c r="AXL38" s="1"/>
      <c r="AXM38" s="1"/>
      <c r="AXN38" s="1"/>
      <c r="AXO38" s="1"/>
      <c r="AXP38" s="1"/>
      <c r="AXQ38" s="1"/>
      <c r="AXR38" s="1"/>
      <c r="AXS38" s="1"/>
      <c r="AXT38" s="1"/>
      <c r="AXU38" s="1"/>
      <c r="AXV38" s="1"/>
      <c r="AXW38" s="1"/>
      <c r="AXX38" s="1"/>
      <c r="AXY38" s="1"/>
      <c r="AXZ38" s="1"/>
      <c r="AYA38" s="1"/>
      <c r="AYB38" s="1"/>
      <c r="AYC38" s="1"/>
      <c r="AYD38" s="1"/>
      <c r="AYE38" s="1"/>
      <c r="AYF38" s="1"/>
      <c r="AYG38" s="1"/>
      <c r="AYH38" s="1"/>
      <c r="AYI38" s="1"/>
      <c r="AYJ38" s="1"/>
      <c r="AYK38" s="1"/>
      <c r="AYL38" s="1"/>
      <c r="AYM38" s="1"/>
      <c r="AYN38" s="1"/>
      <c r="AYO38" s="1"/>
      <c r="AYP38" s="1"/>
      <c r="AYQ38" s="1"/>
      <c r="AYR38" s="1"/>
      <c r="AYS38" s="1"/>
      <c r="AYT38" s="1"/>
      <c r="AYU38" s="1"/>
      <c r="AYV38" s="1"/>
      <c r="AYW38" s="1"/>
      <c r="AYX38" s="1"/>
      <c r="AYY38" s="1"/>
      <c r="AYZ38" s="1"/>
      <c r="AZA38" s="1"/>
      <c r="AZB38" s="1"/>
      <c r="AZC38" s="1"/>
      <c r="AZD38" s="1"/>
      <c r="AZE38" s="1"/>
      <c r="AZF38" s="1"/>
      <c r="AZG38" s="1"/>
      <c r="AZH38" s="1"/>
      <c r="AZI38" s="1"/>
      <c r="AZJ38" s="1"/>
      <c r="AZK38" s="1"/>
      <c r="AZL38" s="1"/>
      <c r="AZM38" s="1"/>
      <c r="AZN38" s="1"/>
      <c r="AZO38" s="1"/>
      <c r="AZP38" s="1"/>
      <c r="AZQ38" s="1"/>
      <c r="AZR38" s="1"/>
      <c r="AZS38" s="1"/>
      <c r="AZT38" s="1"/>
      <c r="AZU38" s="1"/>
      <c r="AZV38" s="1"/>
      <c r="AZW38" s="1"/>
      <c r="AZX38" s="1"/>
      <c r="AZY38" s="1"/>
      <c r="AZZ38" s="1"/>
      <c r="BAA38" s="1"/>
      <c r="BAB38" s="1"/>
      <c r="BAC38" s="1"/>
      <c r="BAD38" s="1"/>
      <c r="BAE38" s="1"/>
      <c r="BAF38" s="1"/>
      <c r="BAG38" s="1"/>
      <c r="BAH38" s="1"/>
      <c r="BAI38" s="1"/>
      <c r="BAJ38" s="1"/>
      <c r="BAK38" s="1"/>
      <c r="BAL38" s="1"/>
      <c r="BAM38" s="1"/>
      <c r="BAN38" s="1"/>
      <c r="BAO38" s="1"/>
      <c r="BAP38" s="1"/>
      <c r="BAQ38" s="1"/>
      <c r="BAR38" s="1"/>
      <c r="BAS38" s="1"/>
      <c r="BAT38" s="1"/>
      <c r="BAU38" s="1"/>
      <c r="BAV38" s="1"/>
      <c r="BAW38" s="1"/>
      <c r="BAX38" s="1"/>
      <c r="BAY38" s="1"/>
      <c r="BAZ38" s="1"/>
      <c r="BBA38" s="1"/>
      <c r="BBB38" s="1"/>
      <c r="BBC38" s="1"/>
      <c r="BBD38" s="1"/>
      <c r="BBE38" s="1"/>
      <c r="BBF38" s="1"/>
      <c r="BBG38" s="1"/>
      <c r="BBH38" s="1"/>
      <c r="BBI38" s="1"/>
      <c r="BBJ38" s="1"/>
      <c r="BBK38" s="1"/>
      <c r="BBL38" s="1"/>
      <c r="BBM38" s="1"/>
      <c r="BBN38" s="1"/>
      <c r="BBO38" s="1"/>
      <c r="BBP38" s="1"/>
      <c r="BBQ38" s="1"/>
      <c r="BBR38" s="1"/>
      <c r="BBS38" s="1"/>
      <c r="BBT38" s="1"/>
      <c r="BBU38" s="1"/>
      <c r="BBV38" s="1"/>
      <c r="BBW38" s="1"/>
      <c r="BBX38" s="1"/>
      <c r="BBY38" s="1"/>
      <c r="BBZ38" s="1"/>
      <c r="BCA38" s="1"/>
      <c r="BCB38" s="1"/>
      <c r="BCC38" s="1"/>
      <c r="BCD38" s="1"/>
      <c r="BCE38" s="1"/>
      <c r="BCF38" s="1"/>
      <c r="BCG38" s="1"/>
      <c r="BCH38" s="1"/>
      <c r="BCI38" s="1"/>
      <c r="BCJ38" s="1"/>
      <c r="BCK38" s="1"/>
      <c r="BCL38" s="1"/>
      <c r="BCM38" s="1"/>
      <c r="BCN38" s="1"/>
      <c r="BCO38" s="1"/>
      <c r="BCP38" s="1"/>
      <c r="BCQ38" s="1"/>
      <c r="BCR38" s="1"/>
      <c r="BCS38" s="1"/>
      <c r="BCT38" s="1"/>
      <c r="BCU38" s="1"/>
      <c r="BCV38" s="1"/>
      <c r="BCW38" s="1"/>
      <c r="BCX38" s="1"/>
      <c r="BCY38" s="1"/>
      <c r="BCZ38" s="1"/>
      <c r="BDA38" s="1"/>
      <c r="BDB38" s="1"/>
      <c r="BDC38" s="1"/>
      <c r="BDD38" s="1"/>
      <c r="BDE38" s="1"/>
      <c r="BDF38" s="1"/>
      <c r="BDG38" s="1"/>
      <c r="BDH38" s="1"/>
      <c r="BDI38" s="1"/>
      <c r="BDJ38" s="1"/>
      <c r="BDK38" s="1"/>
      <c r="BDL38" s="1"/>
      <c r="BDM38" s="1"/>
      <c r="BDN38" s="1"/>
      <c r="BDO38" s="1"/>
      <c r="BDP38" s="1"/>
      <c r="BDQ38" s="1"/>
      <c r="BDR38" s="1"/>
      <c r="BDS38" s="1"/>
      <c r="BDT38" s="1"/>
      <c r="BDU38" s="1"/>
      <c r="BDV38" s="1"/>
      <c r="BDW38" s="1"/>
      <c r="BDX38" s="1"/>
      <c r="BDY38" s="1"/>
      <c r="BDZ38" s="1"/>
      <c r="BEA38" s="1"/>
      <c r="BEB38" s="1"/>
      <c r="BEC38" s="1"/>
      <c r="BED38" s="1"/>
      <c r="BEE38" s="1"/>
      <c r="BEF38" s="1"/>
      <c r="BEG38" s="1"/>
      <c r="BEH38" s="1"/>
      <c r="BEI38" s="1"/>
      <c r="BEJ38" s="1"/>
      <c r="BEK38" s="1"/>
      <c r="BEL38" s="1"/>
      <c r="BEM38" s="1"/>
      <c r="BEN38" s="1"/>
      <c r="BEO38" s="1"/>
      <c r="BEP38" s="1"/>
      <c r="BEQ38" s="1"/>
      <c r="BER38" s="1"/>
      <c r="BES38" s="1"/>
      <c r="BET38" s="1"/>
      <c r="BEU38" s="1"/>
      <c r="BEV38" s="1"/>
      <c r="BEW38" s="1"/>
      <c r="BEX38" s="1"/>
      <c r="BEY38" s="1"/>
      <c r="BEZ38" s="1"/>
      <c r="BFA38" s="1"/>
      <c r="BFB38" s="1"/>
      <c r="BFC38" s="1"/>
      <c r="BFD38" s="1"/>
      <c r="BFE38" s="1"/>
      <c r="BFF38" s="1"/>
      <c r="BFG38" s="1"/>
      <c r="BFH38" s="1"/>
      <c r="BFI38" s="1"/>
      <c r="BFJ38" s="1"/>
      <c r="BFK38" s="1"/>
      <c r="BFL38" s="1"/>
      <c r="BFM38" s="1"/>
      <c r="BFN38" s="1"/>
      <c r="BFO38" s="1"/>
      <c r="BFP38" s="1"/>
      <c r="BFQ38" s="1"/>
      <c r="BFR38" s="1"/>
      <c r="BFS38" s="1"/>
      <c r="BFT38" s="1"/>
      <c r="BFU38" s="1"/>
      <c r="BFV38" s="1"/>
      <c r="BFW38" s="1"/>
      <c r="BFX38" s="1"/>
      <c r="BFY38" s="1"/>
      <c r="BFZ38" s="1"/>
      <c r="BGA38" s="1"/>
      <c r="BGB38" s="1"/>
      <c r="BGC38" s="1"/>
      <c r="BGD38" s="1"/>
      <c r="BGE38" s="1"/>
      <c r="BGF38" s="1"/>
      <c r="BGG38" s="1"/>
      <c r="BGH38" s="1"/>
      <c r="BGI38" s="1"/>
      <c r="BGJ38" s="1"/>
      <c r="BGK38" s="1"/>
      <c r="BGL38" s="1"/>
      <c r="BGM38" s="1"/>
      <c r="BGN38" s="1"/>
      <c r="BGO38" s="1"/>
      <c r="BGP38" s="1"/>
      <c r="BGQ38" s="1"/>
      <c r="BGR38" s="1"/>
      <c r="BGS38" s="1"/>
      <c r="BGT38" s="1"/>
      <c r="BGU38" s="1"/>
      <c r="BGV38" s="1"/>
      <c r="BGW38" s="1"/>
      <c r="BGX38" s="1"/>
      <c r="BGY38" s="1"/>
      <c r="BGZ38" s="1"/>
      <c r="BHA38" s="1"/>
      <c r="BHB38" s="1"/>
      <c r="BHC38" s="1"/>
      <c r="BHD38" s="1"/>
      <c r="BHE38" s="1"/>
      <c r="BHF38" s="1"/>
      <c r="BHG38" s="1"/>
      <c r="BHH38" s="1"/>
      <c r="BHI38" s="1"/>
      <c r="BHJ38" s="1"/>
      <c r="BHK38" s="1"/>
      <c r="BHL38" s="1"/>
      <c r="BHM38" s="1"/>
      <c r="BHN38" s="1"/>
      <c r="BHO38" s="1"/>
      <c r="BHP38" s="1"/>
      <c r="BHQ38" s="1"/>
      <c r="BHR38" s="1"/>
      <c r="BHS38" s="1"/>
      <c r="BHT38" s="1"/>
      <c r="BHU38" s="1"/>
      <c r="BHV38" s="1"/>
      <c r="BHW38" s="1"/>
      <c r="BHX38" s="1"/>
      <c r="BHY38" s="1"/>
      <c r="BHZ38" s="1"/>
      <c r="BIA38" s="1"/>
      <c r="BIB38" s="1"/>
      <c r="BIC38" s="1"/>
      <c r="BID38" s="1"/>
      <c r="BIE38" s="1"/>
      <c r="BIF38" s="1"/>
      <c r="BIG38" s="1"/>
      <c r="BIH38" s="1"/>
      <c r="BII38" s="1"/>
      <c r="BIJ38" s="1"/>
      <c r="BIK38" s="1"/>
      <c r="BIL38" s="1"/>
      <c r="BIM38" s="1"/>
      <c r="BIN38" s="1"/>
      <c r="BIO38" s="1"/>
      <c r="BIP38" s="1"/>
      <c r="BIQ38" s="1"/>
      <c r="BIR38" s="1"/>
      <c r="BIS38" s="1"/>
      <c r="BIT38" s="1"/>
      <c r="BIU38" s="1"/>
      <c r="BIV38" s="1"/>
      <c r="BIW38" s="1"/>
      <c r="BIX38" s="1"/>
      <c r="BIY38" s="1"/>
      <c r="BIZ38" s="1"/>
      <c r="BJA38" s="1"/>
      <c r="BJB38" s="1"/>
      <c r="BJC38" s="1"/>
      <c r="BJD38" s="1"/>
      <c r="BJE38" s="1"/>
      <c r="BJF38" s="1"/>
      <c r="BJG38" s="1"/>
      <c r="BJH38" s="1"/>
      <c r="BJI38" s="1"/>
      <c r="BJJ38" s="1"/>
      <c r="BJK38" s="1"/>
      <c r="BJL38" s="1"/>
      <c r="BJM38" s="1"/>
      <c r="BJN38" s="1"/>
      <c r="BJO38" s="1"/>
      <c r="BJP38" s="1"/>
      <c r="BJQ38" s="1"/>
      <c r="BJR38" s="1"/>
      <c r="BJS38" s="1"/>
      <c r="BJT38" s="1"/>
      <c r="BJU38" s="1"/>
      <c r="BJV38" s="1"/>
      <c r="BJW38" s="1"/>
      <c r="BJX38" s="1"/>
      <c r="BJY38" s="1"/>
      <c r="BJZ38" s="1"/>
      <c r="BKA38" s="1"/>
      <c r="BKB38" s="1"/>
      <c r="BKC38" s="1"/>
      <c r="BKD38" s="1"/>
      <c r="BKE38" s="1"/>
      <c r="BKF38" s="1"/>
      <c r="BKG38" s="1"/>
      <c r="BKH38" s="1"/>
      <c r="BKI38" s="1"/>
      <c r="BKJ38" s="1"/>
      <c r="BKK38" s="1"/>
      <c r="BKL38" s="1"/>
      <c r="BKM38" s="1"/>
      <c r="BKN38" s="1"/>
      <c r="BKO38" s="1"/>
      <c r="BKP38" s="1"/>
      <c r="BKQ38" s="1"/>
      <c r="BKR38" s="1"/>
      <c r="BKS38" s="1"/>
      <c r="BKT38" s="1"/>
      <c r="BKU38" s="1"/>
      <c r="BKV38" s="1"/>
      <c r="BKW38" s="1"/>
      <c r="BKX38" s="1"/>
      <c r="BKY38" s="1"/>
      <c r="BKZ38" s="1"/>
      <c r="BLA38" s="1"/>
      <c r="BLB38" s="1"/>
      <c r="BLC38" s="1"/>
      <c r="BLD38" s="1"/>
      <c r="BLE38" s="1"/>
      <c r="BLF38" s="1"/>
      <c r="BLG38" s="1"/>
      <c r="BLH38" s="1"/>
      <c r="BLI38" s="1"/>
      <c r="BLJ38" s="1"/>
      <c r="BLK38" s="1"/>
      <c r="BLL38" s="1"/>
      <c r="BLM38" s="1"/>
      <c r="BLN38" s="1"/>
      <c r="BLO38" s="1"/>
      <c r="BLP38" s="1"/>
      <c r="BLQ38" s="1"/>
      <c r="BLR38" s="1"/>
      <c r="BLS38" s="1"/>
      <c r="BLT38" s="1"/>
      <c r="BLU38" s="1"/>
      <c r="BLV38" s="1"/>
      <c r="BLW38" s="1"/>
      <c r="BLX38" s="1"/>
      <c r="BLY38" s="1"/>
      <c r="BLZ38" s="1"/>
      <c r="BMA38" s="1"/>
      <c r="BMB38" s="1"/>
      <c r="BMC38" s="1"/>
      <c r="BMD38" s="1"/>
      <c r="BME38" s="1"/>
      <c r="BMF38" s="1"/>
      <c r="BMG38" s="1"/>
      <c r="BMH38" s="1"/>
      <c r="BMI38" s="1"/>
      <c r="BMJ38" s="1"/>
      <c r="BMK38" s="1"/>
      <c r="BML38" s="1"/>
      <c r="BMM38" s="1"/>
      <c r="BMN38" s="1"/>
      <c r="BMO38" s="1"/>
      <c r="BMP38" s="1"/>
      <c r="BMQ38" s="1"/>
      <c r="BMR38" s="1"/>
      <c r="BMS38" s="1"/>
      <c r="BMT38" s="1"/>
      <c r="BMU38" s="1"/>
      <c r="BMV38" s="1"/>
      <c r="BMW38" s="1"/>
      <c r="BMX38" s="1"/>
      <c r="BMY38" s="1"/>
      <c r="BMZ38" s="1"/>
      <c r="BNA38" s="1"/>
      <c r="BNB38" s="1"/>
      <c r="BNC38" s="1"/>
      <c r="BND38" s="1"/>
      <c r="BNE38" s="1"/>
      <c r="BNF38" s="1"/>
      <c r="BNG38" s="1"/>
      <c r="BNH38" s="1"/>
      <c r="BNI38" s="1"/>
      <c r="BNJ38" s="1"/>
      <c r="BNK38" s="1"/>
      <c r="BNL38" s="1"/>
      <c r="BNM38" s="1"/>
      <c r="BNN38" s="1"/>
      <c r="BNO38" s="1"/>
      <c r="BNP38" s="1"/>
      <c r="BNQ38" s="1"/>
      <c r="BNR38" s="1"/>
      <c r="BNS38" s="1"/>
      <c r="BNT38" s="1"/>
      <c r="BNU38" s="1"/>
      <c r="BNV38" s="1"/>
      <c r="BNW38" s="1"/>
      <c r="BNX38" s="1"/>
      <c r="BNY38" s="1"/>
      <c r="BNZ38" s="1"/>
      <c r="BOA38" s="1"/>
      <c r="BOB38" s="1"/>
      <c r="BOC38" s="1"/>
      <c r="BOD38" s="1"/>
      <c r="BOE38" s="1"/>
      <c r="BOF38" s="1"/>
      <c r="BOG38" s="1"/>
      <c r="BOH38" s="1"/>
      <c r="BOI38" s="1"/>
      <c r="BOJ38" s="1"/>
      <c r="BOK38" s="1"/>
      <c r="BOL38" s="1"/>
      <c r="BOM38" s="1"/>
      <c r="BON38" s="1"/>
      <c r="BOO38" s="1"/>
      <c r="BOP38" s="1"/>
      <c r="BOQ38" s="1"/>
      <c r="BOR38" s="1"/>
      <c r="BOS38" s="1"/>
      <c r="BOT38" s="1"/>
      <c r="BOU38" s="1"/>
      <c r="BOV38" s="1"/>
      <c r="BOW38" s="1"/>
      <c r="BOX38" s="1"/>
      <c r="BOY38" s="1"/>
      <c r="BOZ38" s="1"/>
      <c r="BPA38" s="1"/>
      <c r="BPB38" s="1"/>
      <c r="BPC38" s="1"/>
      <c r="BPD38" s="1"/>
      <c r="BPE38" s="1"/>
      <c r="BPF38" s="1"/>
      <c r="BPG38" s="1"/>
      <c r="BPH38" s="1"/>
      <c r="BPI38" s="1"/>
      <c r="BPJ38" s="1"/>
      <c r="BPK38" s="1"/>
      <c r="BPL38" s="1"/>
      <c r="BPM38" s="1"/>
      <c r="BPN38" s="1"/>
      <c r="BPO38" s="1"/>
      <c r="BPP38" s="1"/>
      <c r="BPQ38" s="1"/>
      <c r="BPR38" s="1"/>
      <c r="BPS38" s="1"/>
      <c r="BPT38" s="1"/>
      <c r="BPU38" s="1"/>
      <c r="BPV38" s="1"/>
      <c r="BPW38" s="1"/>
      <c r="BPX38" s="1"/>
      <c r="BPY38" s="1"/>
      <c r="BPZ38" s="1"/>
      <c r="BQA38" s="1"/>
      <c r="BQB38" s="1"/>
      <c r="BQC38" s="1"/>
      <c r="BQD38" s="1"/>
      <c r="BQE38" s="1"/>
      <c r="BQF38" s="1"/>
      <c r="BQG38" s="1"/>
      <c r="BQH38" s="1"/>
      <c r="BQI38" s="1"/>
      <c r="BQJ38" s="1"/>
      <c r="BQK38" s="1"/>
      <c r="BQL38" s="1"/>
      <c r="BQM38" s="1"/>
      <c r="BQN38" s="1"/>
      <c r="BQO38" s="1"/>
      <c r="BQP38" s="1"/>
      <c r="BQQ38" s="1"/>
      <c r="BQR38" s="1"/>
      <c r="BQS38" s="1"/>
      <c r="BQT38" s="1"/>
      <c r="BQU38" s="1"/>
      <c r="BQV38" s="1"/>
      <c r="BQW38" s="1"/>
      <c r="BQX38" s="1"/>
      <c r="BQY38" s="1"/>
      <c r="BQZ38" s="1"/>
      <c r="BRA38" s="1"/>
      <c r="BRB38" s="1"/>
      <c r="BRC38" s="1"/>
      <c r="BRD38" s="1"/>
      <c r="BRE38" s="1"/>
      <c r="BRF38" s="1"/>
      <c r="BRG38" s="1"/>
      <c r="BRH38" s="1"/>
      <c r="BRI38" s="1"/>
      <c r="BRJ38" s="1"/>
      <c r="BRK38" s="1"/>
      <c r="BRL38" s="1"/>
      <c r="BRM38" s="1"/>
      <c r="BRN38" s="1"/>
      <c r="BRO38" s="1"/>
      <c r="BRP38" s="1"/>
      <c r="BRQ38" s="1"/>
      <c r="BRR38" s="1"/>
      <c r="BRS38" s="1"/>
      <c r="BRT38" s="1"/>
      <c r="BRU38" s="1"/>
      <c r="BRV38" s="1"/>
      <c r="BRW38" s="1"/>
      <c r="BRX38" s="1"/>
      <c r="BRY38" s="1"/>
      <c r="BRZ38" s="1"/>
      <c r="BSA38" s="1"/>
      <c r="BSB38" s="1"/>
      <c r="BSC38" s="1"/>
      <c r="BSD38" s="1"/>
      <c r="BSE38" s="1"/>
      <c r="BSF38" s="1"/>
      <c r="BSG38" s="1"/>
      <c r="BSH38" s="1"/>
      <c r="BSI38" s="1"/>
      <c r="BSJ38" s="1"/>
      <c r="BSK38" s="1"/>
      <c r="BSL38" s="1"/>
      <c r="BSM38" s="1"/>
      <c r="BSN38" s="1"/>
      <c r="BSO38" s="1"/>
      <c r="BSP38" s="1"/>
      <c r="BSQ38" s="1"/>
      <c r="BSR38" s="1"/>
      <c r="BSS38" s="1"/>
      <c r="BST38" s="1"/>
      <c r="BSU38" s="1"/>
      <c r="BSV38" s="1"/>
      <c r="BSW38" s="1"/>
      <c r="BSX38" s="1"/>
      <c r="BSY38" s="1"/>
      <c r="BSZ38" s="1"/>
      <c r="BTA38" s="1"/>
      <c r="BTB38" s="1"/>
      <c r="BTC38" s="1"/>
      <c r="BTD38" s="1"/>
      <c r="BTE38" s="1"/>
      <c r="BTF38" s="1"/>
      <c r="BTG38" s="1"/>
      <c r="BTH38" s="1"/>
      <c r="BTI38" s="1"/>
      <c r="BTJ38" s="1"/>
      <c r="BTK38" s="1"/>
      <c r="BTL38" s="1"/>
      <c r="BTM38" s="1"/>
      <c r="BTN38" s="1"/>
      <c r="BTO38" s="1"/>
      <c r="BTP38" s="1"/>
      <c r="BTQ38" s="1"/>
      <c r="BTR38" s="1"/>
      <c r="BTS38" s="1"/>
      <c r="BTT38" s="1"/>
      <c r="BTU38" s="1"/>
      <c r="BTV38" s="1"/>
      <c r="BTW38" s="1"/>
      <c r="BTX38" s="1"/>
      <c r="BTY38" s="1"/>
      <c r="BTZ38" s="1"/>
      <c r="BUA38" s="1"/>
      <c r="BUB38" s="1"/>
      <c r="BUC38" s="1"/>
      <c r="BUD38" s="1"/>
      <c r="BUE38" s="1"/>
      <c r="BUF38" s="1"/>
      <c r="BUG38" s="1"/>
      <c r="BUH38" s="1"/>
      <c r="BUI38" s="1"/>
      <c r="BUJ38" s="1"/>
      <c r="BUK38" s="1"/>
      <c r="BUL38" s="1"/>
      <c r="BUM38" s="1"/>
      <c r="BUN38" s="1"/>
      <c r="BUO38" s="1"/>
      <c r="BUP38" s="1"/>
      <c r="BUQ38" s="1"/>
      <c r="BUR38" s="1"/>
      <c r="BUS38" s="1"/>
      <c r="BUT38" s="1"/>
      <c r="BUU38" s="1"/>
      <c r="BUV38" s="1"/>
      <c r="BUW38" s="1"/>
      <c r="BUX38" s="1"/>
      <c r="BUY38" s="1"/>
      <c r="BUZ38" s="1"/>
      <c r="BVA38" s="1"/>
      <c r="BVB38" s="1"/>
      <c r="BVC38" s="1"/>
      <c r="BVD38" s="1"/>
      <c r="BVE38" s="1"/>
      <c r="BVF38" s="1"/>
      <c r="BVG38" s="1"/>
      <c r="BVH38" s="1"/>
      <c r="BVI38" s="1"/>
      <c r="BVJ38" s="1"/>
      <c r="BVK38" s="1"/>
      <c r="BVL38" s="1"/>
      <c r="BVM38" s="1"/>
      <c r="BVN38" s="1"/>
      <c r="BVO38" s="1"/>
      <c r="BVP38" s="1"/>
      <c r="BVQ38" s="1"/>
      <c r="BVR38" s="1"/>
      <c r="BVS38" s="1"/>
      <c r="BVT38" s="1"/>
      <c r="BVU38" s="1"/>
      <c r="BVV38" s="1"/>
      <c r="BVW38" s="1"/>
      <c r="BVX38" s="1"/>
      <c r="BVY38" s="1"/>
      <c r="BVZ38" s="1"/>
      <c r="BWA38" s="1"/>
      <c r="BWB38" s="1"/>
      <c r="BWC38" s="1"/>
      <c r="BWD38" s="1"/>
      <c r="BWE38" s="1"/>
      <c r="BWF38" s="1"/>
      <c r="BWG38" s="1"/>
      <c r="BWH38" s="1"/>
      <c r="BWI38" s="1"/>
      <c r="BWJ38" s="1"/>
      <c r="BWK38" s="1"/>
      <c r="BWL38" s="1"/>
      <c r="BWM38" s="1"/>
      <c r="BWN38" s="1"/>
      <c r="BWO38" s="1"/>
      <c r="BWP38" s="1"/>
      <c r="BWQ38" s="1"/>
      <c r="BWR38" s="1"/>
      <c r="BWS38" s="1"/>
      <c r="BWT38" s="1"/>
      <c r="BWU38" s="1"/>
      <c r="BWV38" s="1"/>
      <c r="BWW38" s="1"/>
      <c r="BWX38" s="1"/>
      <c r="BWY38" s="1"/>
      <c r="BWZ38" s="1"/>
      <c r="BXA38" s="1"/>
      <c r="BXB38" s="1"/>
      <c r="BXC38" s="1"/>
      <c r="BXD38" s="1"/>
      <c r="BXE38" s="1"/>
      <c r="BXF38" s="1"/>
      <c r="BXG38" s="1"/>
      <c r="BXH38" s="1"/>
      <c r="BXI38" s="1"/>
      <c r="BXJ38" s="1"/>
      <c r="BXK38" s="1"/>
      <c r="BXL38" s="1"/>
      <c r="BXM38" s="1"/>
      <c r="BXN38" s="1"/>
      <c r="BXO38" s="1"/>
      <c r="BXP38" s="1"/>
      <c r="BXQ38" s="1"/>
      <c r="BXR38" s="1"/>
      <c r="BXS38" s="1"/>
      <c r="BXT38" s="1"/>
      <c r="BXU38" s="1"/>
      <c r="BXV38" s="1"/>
      <c r="BXW38" s="1"/>
      <c r="BXX38" s="1"/>
      <c r="BXY38" s="1"/>
      <c r="BXZ38" s="1"/>
      <c r="BYA38" s="1"/>
      <c r="BYB38" s="1"/>
      <c r="BYC38" s="1"/>
      <c r="BYD38" s="1"/>
      <c r="BYE38" s="1"/>
      <c r="BYF38" s="1"/>
      <c r="BYG38" s="1"/>
      <c r="BYH38" s="1"/>
      <c r="BYI38" s="1"/>
      <c r="BYJ38" s="1"/>
      <c r="BYK38" s="1"/>
      <c r="BYL38" s="1"/>
      <c r="BYM38" s="1"/>
      <c r="BYN38" s="1"/>
      <c r="BYO38" s="1"/>
      <c r="BYP38" s="1"/>
      <c r="BYQ38" s="1"/>
      <c r="BYR38" s="1"/>
      <c r="BYS38" s="1"/>
      <c r="BYT38" s="1"/>
      <c r="BYU38" s="1"/>
      <c r="BYV38" s="1"/>
      <c r="BYW38" s="1"/>
      <c r="BYX38" s="1"/>
      <c r="BYY38" s="1"/>
      <c r="BYZ38" s="1"/>
      <c r="BZA38" s="1"/>
      <c r="BZB38" s="1"/>
      <c r="BZC38" s="1"/>
      <c r="BZD38" s="1"/>
      <c r="BZE38" s="1"/>
      <c r="BZF38" s="1"/>
      <c r="BZG38" s="1"/>
      <c r="BZH38" s="1"/>
      <c r="BZI38" s="1"/>
      <c r="BZJ38" s="1"/>
      <c r="BZK38" s="1"/>
      <c r="BZL38" s="1"/>
      <c r="BZM38" s="1"/>
      <c r="BZN38" s="1"/>
      <c r="BZO38" s="1"/>
      <c r="BZP38" s="1"/>
      <c r="BZQ38" s="1"/>
      <c r="BZR38" s="1"/>
      <c r="BZS38" s="1"/>
      <c r="BZT38" s="1"/>
      <c r="BZU38" s="1"/>
      <c r="BZV38" s="1"/>
      <c r="BZW38" s="1"/>
      <c r="BZX38" s="1"/>
      <c r="BZY38" s="1"/>
      <c r="BZZ38" s="1"/>
      <c r="CAA38" s="1"/>
      <c r="CAB38" s="1"/>
      <c r="CAC38" s="1"/>
      <c r="CAD38" s="1"/>
      <c r="CAE38" s="1"/>
      <c r="CAF38" s="1"/>
      <c r="CAG38" s="1"/>
      <c r="CAH38" s="1"/>
      <c r="CAI38" s="1"/>
      <c r="CAJ38" s="1"/>
      <c r="CAK38" s="1"/>
      <c r="CAL38" s="1"/>
      <c r="CAM38" s="1"/>
      <c r="CAN38" s="1"/>
      <c r="CAO38" s="1"/>
      <c r="CAP38" s="1"/>
      <c r="CAQ38" s="1"/>
      <c r="CAR38" s="1"/>
      <c r="CAS38" s="1"/>
      <c r="CAT38" s="1"/>
      <c r="CAU38" s="1"/>
      <c r="CAV38" s="1"/>
      <c r="CAW38" s="1"/>
      <c r="CAX38" s="1"/>
      <c r="CAY38" s="1"/>
      <c r="CAZ38" s="1"/>
      <c r="CBA38" s="1"/>
      <c r="CBB38" s="1"/>
      <c r="CBC38" s="1"/>
      <c r="CBD38" s="1"/>
      <c r="CBE38" s="1"/>
      <c r="CBF38" s="1"/>
      <c r="CBG38" s="1"/>
      <c r="CBH38" s="1"/>
      <c r="CBI38" s="1"/>
      <c r="CBJ38" s="1"/>
      <c r="CBK38" s="1"/>
      <c r="CBL38" s="1"/>
      <c r="CBM38" s="1"/>
      <c r="CBN38" s="1"/>
      <c r="CBO38" s="1"/>
      <c r="CBP38" s="1"/>
      <c r="CBQ38" s="1"/>
      <c r="CBR38" s="1"/>
      <c r="CBS38" s="1"/>
      <c r="CBT38" s="1"/>
      <c r="CBU38" s="1"/>
      <c r="CBV38" s="1"/>
      <c r="CBW38" s="1"/>
      <c r="CBX38" s="1"/>
      <c r="CBY38" s="1"/>
      <c r="CBZ38" s="1"/>
      <c r="CCA38" s="1"/>
      <c r="CCB38" s="1"/>
      <c r="CCC38" s="1"/>
      <c r="CCD38" s="1"/>
      <c r="CCE38" s="1"/>
      <c r="CCF38" s="1"/>
      <c r="CCG38" s="1"/>
      <c r="CCH38" s="1"/>
      <c r="CCI38" s="1"/>
      <c r="CCJ38" s="1"/>
      <c r="CCK38" s="1"/>
      <c r="CCL38" s="1"/>
      <c r="CCM38" s="1"/>
      <c r="CCN38" s="1"/>
      <c r="CCO38" s="1"/>
      <c r="CCP38" s="1"/>
      <c r="CCQ38" s="1"/>
      <c r="CCR38" s="1"/>
      <c r="CCS38" s="1"/>
      <c r="CCT38" s="1"/>
      <c r="CCU38" s="1"/>
      <c r="CCV38" s="1"/>
      <c r="CCW38" s="1"/>
      <c r="CCX38" s="1"/>
      <c r="CCY38" s="1"/>
      <c r="CCZ38" s="1"/>
      <c r="CDA38" s="1"/>
      <c r="CDB38" s="1"/>
      <c r="CDC38" s="1"/>
      <c r="CDD38" s="1"/>
      <c r="CDE38" s="1"/>
      <c r="CDF38" s="1"/>
      <c r="CDG38" s="1"/>
      <c r="CDH38" s="1"/>
      <c r="CDI38" s="1"/>
      <c r="CDJ38" s="1"/>
      <c r="CDK38" s="1"/>
      <c r="CDL38" s="1"/>
      <c r="CDM38" s="1"/>
      <c r="CDN38" s="1"/>
      <c r="CDO38" s="1"/>
      <c r="CDP38" s="1"/>
      <c r="CDQ38" s="1"/>
      <c r="CDR38" s="1"/>
      <c r="CDS38" s="1"/>
      <c r="CDT38" s="1"/>
      <c r="CDU38" s="1"/>
      <c r="CDV38" s="1"/>
      <c r="CDW38" s="1"/>
      <c r="CDX38" s="1"/>
      <c r="CDY38" s="1"/>
      <c r="CDZ38" s="1"/>
      <c r="CEA38" s="1"/>
      <c r="CEB38" s="1"/>
      <c r="CEC38" s="1"/>
      <c r="CED38" s="1"/>
      <c r="CEE38" s="1"/>
      <c r="CEF38" s="1"/>
      <c r="CEG38" s="1"/>
      <c r="CEH38" s="1"/>
      <c r="CEI38" s="1"/>
      <c r="CEJ38" s="1"/>
      <c r="CEK38" s="1"/>
      <c r="CEL38" s="1"/>
      <c r="CEM38" s="1"/>
      <c r="CEN38" s="1"/>
      <c r="CEO38" s="1"/>
      <c r="CEP38" s="1"/>
      <c r="CEQ38" s="1"/>
      <c r="CER38" s="1"/>
      <c r="CES38" s="1"/>
      <c r="CET38" s="1"/>
      <c r="CEU38" s="1"/>
      <c r="CEV38" s="1"/>
      <c r="CEW38" s="1"/>
      <c r="CEX38" s="1"/>
      <c r="CEY38" s="1"/>
      <c r="CEZ38" s="1"/>
      <c r="CFA38" s="1"/>
      <c r="CFB38" s="1"/>
      <c r="CFC38" s="1"/>
      <c r="CFD38" s="1"/>
      <c r="CFE38" s="1"/>
      <c r="CFF38" s="1"/>
      <c r="CFG38" s="1"/>
      <c r="CFH38" s="1"/>
      <c r="CFI38" s="1"/>
      <c r="CFJ38" s="1"/>
      <c r="CFK38" s="1"/>
      <c r="CFL38" s="1"/>
      <c r="CFM38" s="1"/>
      <c r="CFN38" s="1"/>
      <c r="CFO38" s="1"/>
      <c r="CFP38" s="1"/>
      <c r="CFQ38" s="1"/>
      <c r="CFR38" s="1"/>
      <c r="CFS38" s="1"/>
      <c r="CFT38" s="1"/>
      <c r="CFU38" s="1"/>
      <c r="CFV38" s="1"/>
      <c r="CFW38" s="1"/>
      <c r="CFX38" s="1"/>
      <c r="CFY38" s="1"/>
      <c r="CFZ38" s="1"/>
      <c r="CGA38" s="1"/>
      <c r="CGB38" s="1"/>
      <c r="CGC38" s="1"/>
      <c r="CGD38" s="1"/>
      <c r="CGE38" s="1"/>
      <c r="CGF38" s="1"/>
      <c r="CGG38" s="1"/>
      <c r="CGH38" s="1"/>
      <c r="CGI38" s="1"/>
      <c r="CGJ38" s="1"/>
      <c r="CGK38" s="1"/>
      <c r="CGL38" s="1"/>
      <c r="CGM38" s="1"/>
      <c r="CGN38" s="1"/>
      <c r="CGO38" s="1"/>
      <c r="CGP38" s="1"/>
      <c r="CGQ38" s="1"/>
      <c r="CGR38" s="1"/>
      <c r="CGS38" s="1"/>
      <c r="CGT38" s="1"/>
      <c r="CGU38" s="1"/>
      <c r="CGV38" s="1"/>
      <c r="CGW38" s="1"/>
      <c r="CGX38" s="1"/>
      <c r="CGY38" s="1"/>
      <c r="CGZ38" s="1"/>
      <c r="CHA38" s="1"/>
      <c r="CHB38" s="1"/>
      <c r="CHC38" s="1"/>
      <c r="CHD38" s="1"/>
      <c r="CHE38" s="1"/>
      <c r="CHF38" s="1"/>
      <c r="CHG38" s="1"/>
      <c r="CHH38" s="1"/>
      <c r="CHI38" s="1"/>
      <c r="CHJ38" s="1"/>
      <c r="CHK38" s="1"/>
      <c r="CHL38" s="1"/>
      <c r="CHM38" s="1"/>
      <c r="CHN38" s="1"/>
      <c r="CHO38" s="1"/>
      <c r="CHP38" s="1"/>
      <c r="CHQ38" s="1"/>
      <c r="CHR38" s="1"/>
      <c r="CHS38" s="1"/>
      <c r="CHT38" s="1"/>
      <c r="CHU38" s="1"/>
      <c r="CHV38" s="1"/>
      <c r="CHW38" s="1"/>
      <c r="CHX38" s="1"/>
      <c r="CHY38" s="1"/>
      <c r="CHZ38" s="1"/>
      <c r="CIA38" s="1"/>
      <c r="CIB38" s="1"/>
      <c r="CIC38" s="1"/>
      <c r="CID38" s="1"/>
      <c r="CIE38" s="1"/>
      <c r="CIF38" s="1"/>
      <c r="CIG38" s="1"/>
      <c r="CIH38" s="1"/>
      <c r="CII38" s="1"/>
      <c r="CIJ38" s="1"/>
      <c r="CIK38" s="1"/>
      <c r="CIL38" s="1"/>
      <c r="CIM38" s="1"/>
      <c r="CIN38" s="1"/>
      <c r="CIO38" s="1"/>
      <c r="CIP38" s="1"/>
      <c r="CIQ38" s="1"/>
      <c r="CIR38" s="1"/>
      <c r="CIS38" s="1"/>
      <c r="CIT38" s="1"/>
      <c r="CIU38" s="1"/>
      <c r="CIV38" s="1"/>
      <c r="CIW38" s="1"/>
      <c r="CIX38" s="1"/>
      <c r="CIY38" s="1"/>
      <c r="CIZ38" s="1"/>
      <c r="CJA38" s="1"/>
      <c r="CJB38" s="1"/>
      <c r="CJC38" s="1"/>
      <c r="CJD38" s="1"/>
      <c r="CJE38" s="1"/>
      <c r="CJF38" s="1"/>
      <c r="CJG38" s="1"/>
      <c r="CJH38" s="1"/>
      <c r="CJI38" s="1"/>
      <c r="CJJ38" s="1"/>
      <c r="CJK38" s="1"/>
      <c r="CJL38" s="1"/>
      <c r="CJM38" s="1"/>
      <c r="CJN38" s="1"/>
      <c r="CJO38" s="1"/>
      <c r="CJP38" s="1"/>
      <c r="CJQ38" s="1"/>
      <c r="CJR38" s="1"/>
      <c r="CJS38" s="1"/>
      <c r="CJT38" s="1"/>
      <c r="CJU38" s="1"/>
      <c r="CJV38" s="1"/>
      <c r="CJW38" s="1"/>
      <c r="CJX38" s="1"/>
      <c r="CJY38" s="1"/>
      <c r="CJZ38" s="1"/>
      <c r="CKA38" s="1"/>
      <c r="CKB38" s="1"/>
      <c r="CKC38" s="1"/>
      <c r="CKD38" s="1"/>
      <c r="CKE38" s="1"/>
      <c r="CKF38" s="1"/>
      <c r="CKG38" s="1"/>
      <c r="CKH38" s="1"/>
      <c r="CKI38" s="1"/>
      <c r="CKJ38" s="1"/>
      <c r="CKK38" s="1"/>
    </row>
    <row r="39" spans="1:2325" s="268" customFormat="1" ht="86.25" customHeight="1">
      <c r="A39" s="888"/>
      <c r="B39" s="838"/>
      <c r="C39" s="843"/>
      <c r="D39" s="114" t="s">
        <v>300</v>
      </c>
      <c r="E39" s="58">
        <v>1</v>
      </c>
      <c r="F39" s="113" t="s">
        <v>294</v>
      </c>
      <c r="G39" s="390"/>
      <c r="H39" s="389" t="s">
        <v>292</v>
      </c>
      <c r="I39" s="388">
        <v>0</v>
      </c>
      <c r="J39" s="388">
        <v>0</v>
      </c>
      <c r="K39" s="388">
        <v>0</v>
      </c>
      <c r="L39" s="388">
        <v>0</v>
      </c>
      <c r="M39" s="388">
        <v>0</v>
      </c>
      <c r="N39" s="145">
        <v>0</v>
      </c>
      <c r="O39" s="145"/>
      <c r="P39" s="145">
        <v>0</v>
      </c>
      <c r="Q39" s="387">
        <f t="shared" ref="Q39:Q56" si="7">N39+O39+P39</f>
        <v>0</v>
      </c>
      <c r="R39" s="386">
        <v>10000</v>
      </c>
      <c r="S39" s="386">
        <v>0</v>
      </c>
      <c r="T39" s="386">
        <v>0</v>
      </c>
      <c r="U39" s="386">
        <v>0</v>
      </c>
      <c r="V39" s="895"/>
      <c r="W39" s="113">
        <v>0</v>
      </c>
      <c r="X39" s="113">
        <v>0</v>
      </c>
      <c r="Y39" s="113"/>
      <c r="Z39" s="113">
        <v>0</v>
      </c>
      <c r="AA39" s="113">
        <v>0</v>
      </c>
      <c r="AB39" s="113">
        <v>0</v>
      </c>
      <c r="AC39" s="113">
        <v>0</v>
      </c>
      <c r="AD39" s="113">
        <v>0</v>
      </c>
      <c r="AE39" s="113">
        <v>0</v>
      </c>
      <c r="AF39" s="113">
        <v>0</v>
      </c>
      <c r="AG39" s="155"/>
      <c r="AH39" s="155">
        <v>0</v>
      </c>
      <c r="AI39" s="155">
        <v>0</v>
      </c>
      <c r="AJ39" s="155">
        <v>0</v>
      </c>
      <c r="AK39" s="115">
        <f t="shared" si="6"/>
        <v>0</v>
      </c>
      <c r="AL39" s="115">
        <f t="shared" si="3"/>
        <v>0</v>
      </c>
      <c r="AM39" s="115">
        <f t="shared" si="4"/>
        <v>0</v>
      </c>
      <c r="AN39" s="115">
        <f t="shared" si="5"/>
        <v>0</v>
      </c>
      <c r="AO39" s="105">
        <f t="shared" ref="AO39:AO56" si="8">AK39+AL39+AM39+AN39</f>
        <v>0</v>
      </c>
      <c r="AP39" s="106">
        <f t="shared" ref="AP39:AP56" si="9">AO39-Q39</f>
        <v>0</v>
      </c>
      <c r="AQ39" s="392" t="s">
        <v>299</v>
      </c>
      <c r="AR39" s="11"/>
      <c r="AS39" s="11"/>
      <c r="AT39" s="11"/>
      <c r="AU39" s="11"/>
      <c r="AV39" s="1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1"/>
      <c r="VI39" s="1"/>
      <c r="VJ39" s="1"/>
      <c r="VK39" s="1"/>
      <c r="VL39" s="1"/>
      <c r="VM39" s="1"/>
      <c r="VN39" s="1"/>
      <c r="VO39" s="1"/>
      <c r="VP39" s="1"/>
      <c r="VQ39" s="1"/>
      <c r="VR39" s="1"/>
      <c r="VS39" s="1"/>
      <c r="VT39" s="1"/>
      <c r="VU39" s="1"/>
      <c r="VV39" s="1"/>
      <c r="VW39" s="1"/>
      <c r="VX39" s="1"/>
      <c r="VY39" s="1"/>
      <c r="VZ39" s="1"/>
      <c r="WA39" s="1"/>
      <c r="WB39" s="1"/>
      <c r="WC39" s="1"/>
      <c r="WD39" s="1"/>
      <c r="WE39" s="1"/>
      <c r="WF39" s="1"/>
      <c r="WG39" s="1"/>
      <c r="WH39" s="1"/>
      <c r="WI39" s="1"/>
      <c r="WJ39" s="1"/>
      <c r="WK39" s="1"/>
      <c r="WL39" s="1"/>
      <c r="WM39" s="1"/>
      <c r="WN39" s="1"/>
      <c r="WO39" s="1"/>
      <c r="WP39" s="1"/>
      <c r="WQ39" s="1"/>
      <c r="WR39" s="1"/>
      <c r="WS39" s="1"/>
      <c r="WT39" s="1"/>
      <c r="WU39" s="1"/>
      <c r="WV39" s="1"/>
      <c r="WW39" s="1"/>
      <c r="WX39" s="1"/>
      <c r="WY39" s="1"/>
      <c r="WZ39" s="1"/>
      <c r="XA39" s="1"/>
      <c r="XB39" s="1"/>
      <c r="XC39" s="1"/>
      <c r="XD39" s="1"/>
      <c r="XE39" s="1"/>
      <c r="XF39" s="1"/>
      <c r="XG39" s="1"/>
      <c r="XH39" s="1"/>
      <c r="XI39" s="1"/>
      <c r="XJ39" s="1"/>
      <c r="XK39" s="1"/>
      <c r="XL39" s="1"/>
      <c r="XM39" s="1"/>
      <c r="XN39" s="1"/>
      <c r="XO39" s="1"/>
      <c r="XP39" s="1"/>
      <c r="XQ39" s="1"/>
      <c r="XR39" s="1"/>
      <c r="XS39" s="1"/>
      <c r="XT39" s="1"/>
      <c r="XU39" s="1"/>
      <c r="XV39" s="1"/>
      <c r="XW39" s="1"/>
      <c r="XX39" s="1"/>
      <c r="XY39" s="1"/>
      <c r="XZ39" s="1"/>
      <c r="YA39" s="1"/>
      <c r="YB39" s="1"/>
      <c r="YC39" s="1"/>
      <c r="YD39" s="1"/>
      <c r="YE39" s="1"/>
      <c r="YF39" s="1"/>
      <c r="YG39" s="1"/>
      <c r="YH39" s="1"/>
      <c r="YI39" s="1"/>
      <c r="YJ39" s="1"/>
      <c r="YK39" s="1"/>
      <c r="YL39" s="1"/>
      <c r="YM39" s="1"/>
      <c r="YN39" s="1"/>
      <c r="YO39" s="1"/>
      <c r="YP39" s="1"/>
      <c r="YQ39" s="1"/>
      <c r="YR39" s="1"/>
      <c r="YS39" s="1"/>
      <c r="YT39" s="1"/>
      <c r="YU39" s="1"/>
      <c r="YV39" s="1"/>
      <c r="YW39" s="1"/>
      <c r="YX39" s="1"/>
      <c r="YY39" s="1"/>
      <c r="YZ39" s="1"/>
      <c r="ZA39" s="1"/>
      <c r="ZB39" s="1"/>
      <c r="ZC39" s="1"/>
      <c r="ZD39" s="1"/>
      <c r="ZE39" s="1"/>
      <c r="ZF39" s="1"/>
      <c r="ZG39" s="1"/>
      <c r="ZH39" s="1"/>
      <c r="ZI39" s="1"/>
      <c r="ZJ39" s="1"/>
      <c r="ZK39" s="1"/>
      <c r="ZL39" s="1"/>
      <c r="ZM39" s="1"/>
      <c r="ZN39" s="1"/>
      <c r="ZO39" s="1"/>
      <c r="ZP39" s="1"/>
      <c r="ZQ39" s="1"/>
      <c r="ZR39" s="1"/>
      <c r="ZS39" s="1"/>
      <c r="ZT39" s="1"/>
      <c r="ZU39" s="1"/>
      <c r="ZV39" s="1"/>
      <c r="ZW39" s="1"/>
      <c r="ZX39" s="1"/>
      <c r="ZY39" s="1"/>
      <c r="ZZ39" s="1"/>
      <c r="AAA39" s="1"/>
      <c r="AAB39" s="1"/>
      <c r="AAC39" s="1"/>
      <c r="AAD39" s="1"/>
      <c r="AAE39" s="1"/>
      <c r="AAF39" s="1"/>
      <c r="AAG39" s="1"/>
      <c r="AAH39" s="1"/>
      <c r="AAI39" s="1"/>
      <c r="AAJ39" s="1"/>
      <c r="AAK39" s="1"/>
      <c r="AAL39" s="1"/>
      <c r="AAM39" s="1"/>
      <c r="AAN39" s="1"/>
      <c r="AAO39" s="1"/>
      <c r="AAP39" s="1"/>
      <c r="AAQ39" s="1"/>
      <c r="AAR39" s="1"/>
      <c r="AAS39" s="1"/>
      <c r="AAT39" s="1"/>
      <c r="AAU39" s="1"/>
      <c r="AAV39" s="1"/>
      <c r="AAW39" s="1"/>
      <c r="AAX39" s="1"/>
      <c r="AAY39" s="1"/>
      <c r="AAZ39" s="1"/>
      <c r="ABA39" s="1"/>
      <c r="ABB39" s="1"/>
      <c r="ABC39" s="1"/>
      <c r="ABD39" s="1"/>
      <c r="ABE39" s="1"/>
      <c r="ABF39" s="1"/>
      <c r="ABG39" s="1"/>
      <c r="ABH39" s="1"/>
      <c r="ABI39" s="1"/>
      <c r="ABJ39" s="1"/>
      <c r="ABK39" s="1"/>
      <c r="ABL39" s="1"/>
      <c r="ABM39" s="1"/>
      <c r="ABN39" s="1"/>
      <c r="ABO39" s="1"/>
      <c r="ABP39" s="1"/>
      <c r="ABQ39" s="1"/>
      <c r="ABR39" s="1"/>
      <c r="ABS39" s="1"/>
      <c r="ABT39" s="1"/>
      <c r="ABU39" s="1"/>
      <c r="ABV39" s="1"/>
      <c r="ABW39" s="1"/>
      <c r="ABX39" s="1"/>
      <c r="ABY39" s="1"/>
      <c r="ABZ39" s="1"/>
      <c r="ACA39" s="1"/>
      <c r="ACB39" s="1"/>
      <c r="ACC39" s="1"/>
      <c r="ACD39" s="1"/>
      <c r="ACE39" s="1"/>
      <c r="ACF39" s="1"/>
      <c r="ACG39" s="1"/>
      <c r="ACH39" s="1"/>
      <c r="ACI39" s="1"/>
      <c r="ACJ39" s="1"/>
      <c r="ACK39" s="1"/>
      <c r="ACL39" s="1"/>
      <c r="ACM39" s="1"/>
      <c r="ACN39" s="1"/>
      <c r="ACO39" s="1"/>
      <c r="ACP39" s="1"/>
      <c r="ACQ39" s="1"/>
      <c r="ACR39" s="1"/>
      <c r="ACS39" s="1"/>
      <c r="ACT39" s="1"/>
      <c r="ACU39" s="1"/>
      <c r="ACV39" s="1"/>
      <c r="ACW39" s="1"/>
      <c r="ACX39" s="1"/>
      <c r="ACY39" s="1"/>
      <c r="ACZ39" s="1"/>
      <c r="ADA39" s="1"/>
      <c r="ADB39" s="1"/>
      <c r="ADC39" s="1"/>
      <c r="ADD39" s="1"/>
      <c r="ADE39" s="1"/>
      <c r="ADF39" s="1"/>
      <c r="ADG39" s="1"/>
      <c r="ADH39" s="1"/>
      <c r="ADI39" s="1"/>
      <c r="ADJ39" s="1"/>
      <c r="ADK39" s="1"/>
      <c r="ADL39" s="1"/>
      <c r="ADM39" s="1"/>
      <c r="ADN39" s="1"/>
      <c r="ADO39" s="1"/>
      <c r="ADP39" s="1"/>
      <c r="ADQ39" s="1"/>
      <c r="ADR39" s="1"/>
      <c r="ADS39" s="1"/>
      <c r="ADT39" s="1"/>
      <c r="ADU39" s="1"/>
      <c r="ADV39" s="1"/>
      <c r="ADW39" s="1"/>
      <c r="ADX39" s="1"/>
      <c r="ADY39" s="1"/>
      <c r="ADZ39" s="1"/>
      <c r="AEA39" s="1"/>
      <c r="AEB39" s="1"/>
      <c r="AEC39" s="1"/>
      <c r="AED39" s="1"/>
      <c r="AEE39" s="1"/>
      <c r="AEF39" s="1"/>
      <c r="AEG39" s="1"/>
      <c r="AEH39" s="1"/>
      <c r="AEI39" s="1"/>
      <c r="AEJ39" s="1"/>
      <c r="AEK39" s="1"/>
      <c r="AEL39" s="1"/>
      <c r="AEM39" s="1"/>
      <c r="AEN39" s="1"/>
      <c r="AEO39" s="1"/>
      <c r="AEP39" s="1"/>
      <c r="AEQ39" s="1"/>
      <c r="AER39" s="1"/>
      <c r="AES39" s="1"/>
      <c r="AET39" s="1"/>
      <c r="AEU39" s="1"/>
      <c r="AEV39" s="1"/>
      <c r="AEW39" s="1"/>
      <c r="AEX39" s="1"/>
      <c r="AEY39" s="1"/>
      <c r="AEZ39" s="1"/>
      <c r="AFA39" s="1"/>
      <c r="AFB39" s="1"/>
      <c r="AFC39" s="1"/>
      <c r="AFD39" s="1"/>
      <c r="AFE39" s="1"/>
      <c r="AFF39" s="1"/>
      <c r="AFG39" s="1"/>
      <c r="AFH39" s="1"/>
      <c r="AFI39" s="1"/>
      <c r="AFJ39" s="1"/>
      <c r="AFK39" s="1"/>
      <c r="AFL39" s="1"/>
      <c r="AFM39" s="1"/>
      <c r="AFN39" s="1"/>
      <c r="AFO39" s="1"/>
      <c r="AFP39" s="1"/>
      <c r="AFQ39" s="1"/>
      <c r="AFR39" s="1"/>
      <c r="AFS39" s="1"/>
      <c r="AFT39" s="1"/>
      <c r="AFU39" s="1"/>
      <c r="AFV39" s="1"/>
      <c r="AFW39" s="1"/>
      <c r="AFX39" s="1"/>
      <c r="AFY39" s="1"/>
      <c r="AFZ39" s="1"/>
      <c r="AGA39" s="1"/>
      <c r="AGB39" s="1"/>
      <c r="AGC39" s="1"/>
      <c r="AGD39" s="1"/>
      <c r="AGE39" s="1"/>
      <c r="AGF39" s="1"/>
      <c r="AGG39" s="1"/>
      <c r="AGH39" s="1"/>
      <c r="AGI39" s="1"/>
      <c r="AGJ39" s="1"/>
      <c r="AGK39" s="1"/>
      <c r="AGL39" s="1"/>
      <c r="AGM39" s="1"/>
      <c r="AGN39" s="1"/>
      <c r="AGO39" s="1"/>
      <c r="AGP39" s="1"/>
      <c r="AGQ39" s="1"/>
      <c r="AGR39" s="1"/>
      <c r="AGS39" s="1"/>
      <c r="AGT39" s="1"/>
      <c r="AGU39" s="1"/>
      <c r="AGV39" s="1"/>
      <c r="AGW39" s="1"/>
      <c r="AGX39" s="1"/>
      <c r="AGY39" s="1"/>
      <c r="AGZ39" s="1"/>
      <c r="AHA39" s="1"/>
      <c r="AHB39" s="1"/>
      <c r="AHC39" s="1"/>
      <c r="AHD39" s="1"/>
      <c r="AHE39" s="1"/>
      <c r="AHF39" s="1"/>
      <c r="AHG39" s="1"/>
      <c r="AHH39" s="1"/>
      <c r="AHI39" s="1"/>
      <c r="AHJ39" s="1"/>
      <c r="AHK39" s="1"/>
      <c r="AHL39" s="1"/>
      <c r="AHM39" s="1"/>
      <c r="AHN39" s="1"/>
      <c r="AHO39" s="1"/>
      <c r="AHP39" s="1"/>
      <c r="AHQ39" s="1"/>
      <c r="AHR39" s="1"/>
      <c r="AHS39" s="1"/>
      <c r="AHT39" s="1"/>
      <c r="AHU39" s="1"/>
      <c r="AHV39" s="1"/>
      <c r="AHW39" s="1"/>
      <c r="AHX39" s="1"/>
      <c r="AHY39" s="1"/>
      <c r="AHZ39" s="1"/>
      <c r="AIA39" s="1"/>
      <c r="AIB39" s="1"/>
      <c r="AIC39" s="1"/>
      <c r="AID39" s="1"/>
      <c r="AIE39" s="1"/>
      <c r="AIF39" s="1"/>
      <c r="AIG39" s="1"/>
      <c r="AIH39" s="1"/>
      <c r="AII39" s="1"/>
      <c r="AIJ39" s="1"/>
      <c r="AIK39" s="1"/>
      <c r="AIL39" s="1"/>
      <c r="AIM39" s="1"/>
      <c r="AIN39" s="1"/>
      <c r="AIO39" s="1"/>
      <c r="AIP39" s="1"/>
      <c r="AIQ39" s="1"/>
      <c r="AIR39" s="1"/>
      <c r="AIS39" s="1"/>
      <c r="AIT39" s="1"/>
      <c r="AIU39" s="1"/>
      <c r="AIV39" s="1"/>
      <c r="AIW39" s="1"/>
      <c r="AIX39" s="1"/>
      <c r="AIY39" s="1"/>
      <c r="AIZ39" s="1"/>
      <c r="AJA39" s="1"/>
      <c r="AJB39" s="1"/>
      <c r="AJC39" s="1"/>
      <c r="AJD39" s="1"/>
      <c r="AJE39" s="1"/>
      <c r="AJF39" s="1"/>
      <c r="AJG39" s="1"/>
      <c r="AJH39" s="1"/>
      <c r="AJI39" s="1"/>
      <c r="AJJ39" s="1"/>
      <c r="AJK39" s="1"/>
      <c r="AJL39" s="1"/>
      <c r="AJM39" s="1"/>
      <c r="AJN39" s="1"/>
      <c r="AJO39" s="1"/>
      <c r="AJP39" s="1"/>
      <c r="AJQ39" s="1"/>
      <c r="AJR39" s="1"/>
      <c r="AJS39" s="1"/>
      <c r="AJT39" s="1"/>
      <c r="AJU39" s="1"/>
      <c r="AJV39" s="1"/>
      <c r="AJW39" s="1"/>
      <c r="AJX39" s="1"/>
      <c r="AJY39" s="1"/>
      <c r="AJZ39" s="1"/>
      <c r="AKA39" s="1"/>
      <c r="AKB39" s="1"/>
      <c r="AKC39" s="1"/>
      <c r="AKD39" s="1"/>
      <c r="AKE39" s="1"/>
      <c r="AKF39" s="1"/>
      <c r="AKG39" s="1"/>
      <c r="AKH39" s="1"/>
      <c r="AKI39" s="1"/>
      <c r="AKJ39" s="1"/>
      <c r="AKK39" s="1"/>
      <c r="AKL39" s="1"/>
      <c r="AKM39" s="1"/>
      <c r="AKN39" s="1"/>
      <c r="AKO39" s="1"/>
      <c r="AKP39" s="1"/>
      <c r="AKQ39" s="1"/>
      <c r="AKR39" s="1"/>
      <c r="AKS39" s="1"/>
      <c r="AKT39" s="1"/>
      <c r="AKU39" s="1"/>
      <c r="AKV39" s="1"/>
      <c r="AKW39" s="1"/>
      <c r="AKX39" s="1"/>
      <c r="AKY39" s="1"/>
      <c r="AKZ39" s="1"/>
      <c r="ALA39" s="1"/>
      <c r="ALB39" s="1"/>
      <c r="ALC39" s="1"/>
      <c r="ALD39" s="1"/>
      <c r="ALE39" s="1"/>
      <c r="ALF39" s="1"/>
      <c r="ALG39" s="1"/>
      <c r="ALH39" s="1"/>
      <c r="ALI39" s="1"/>
      <c r="ALJ39" s="1"/>
      <c r="ALK39" s="1"/>
      <c r="ALL39" s="1"/>
      <c r="ALM39" s="1"/>
      <c r="ALN39" s="1"/>
      <c r="ALO39" s="1"/>
      <c r="ALP39" s="1"/>
      <c r="ALQ39" s="1"/>
      <c r="ALR39" s="1"/>
      <c r="ALS39" s="1"/>
      <c r="ALT39" s="1"/>
      <c r="ALU39" s="1"/>
      <c r="ALV39" s="1"/>
      <c r="ALW39" s="1"/>
      <c r="ALX39" s="1"/>
      <c r="ALY39" s="1"/>
      <c r="ALZ39" s="1"/>
      <c r="AMA39" s="1"/>
      <c r="AMB39" s="1"/>
      <c r="AMC39" s="1"/>
      <c r="AMD39" s="1"/>
      <c r="AME39" s="1"/>
      <c r="AMF39" s="1"/>
      <c r="AMG39" s="1"/>
      <c r="AMH39" s="1"/>
      <c r="AMI39" s="1"/>
      <c r="AMJ39" s="1"/>
      <c r="AMK39" s="1"/>
      <c r="AML39" s="1"/>
      <c r="AMM39" s="1"/>
      <c r="AMN39" s="1"/>
      <c r="AMO39" s="1"/>
      <c r="AMP39" s="1"/>
      <c r="AMQ39" s="1"/>
      <c r="AMR39" s="1"/>
      <c r="AMS39" s="1"/>
      <c r="AMT39" s="1"/>
      <c r="AMU39" s="1"/>
      <c r="AMV39" s="1"/>
      <c r="AMW39" s="1"/>
      <c r="AMX39" s="1"/>
      <c r="AMY39" s="1"/>
      <c r="AMZ39" s="1"/>
      <c r="ANA39" s="1"/>
      <c r="ANB39" s="1"/>
      <c r="ANC39" s="1"/>
      <c r="AND39" s="1"/>
      <c r="ANE39" s="1"/>
      <c r="ANF39" s="1"/>
      <c r="ANG39" s="1"/>
      <c r="ANH39" s="1"/>
      <c r="ANI39" s="1"/>
      <c r="ANJ39" s="1"/>
      <c r="ANK39" s="1"/>
      <c r="ANL39" s="1"/>
      <c r="ANM39" s="1"/>
      <c r="ANN39" s="1"/>
      <c r="ANO39" s="1"/>
      <c r="ANP39" s="1"/>
      <c r="ANQ39" s="1"/>
      <c r="ANR39" s="1"/>
      <c r="ANS39" s="1"/>
      <c r="ANT39" s="1"/>
      <c r="ANU39" s="1"/>
      <c r="ANV39" s="1"/>
      <c r="ANW39" s="1"/>
      <c r="ANX39" s="1"/>
      <c r="ANY39" s="1"/>
      <c r="ANZ39" s="1"/>
      <c r="AOA39" s="1"/>
      <c r="AOB39" s="1"/>
      <c r="AOC39" s="1"/>
      <c r="AOD39" s="1"/>
      <c r="AOE39" s="1"/>
      <c r="AOF39" s="1"/>
      <c r="AOG39" s="1"/>
      <c r="AOH39" s="1"/>
      <c r="AOI39" s="1"/>
      <c r="AOJ39" s="1"/>
      <c r="AOK39" s="1"/>
      <c r="AOL39" s="1"/>
      <c r="AOM39" s="1"/>
      <c r="AON39" s="1"/>
      <c r="AOO39" s="1"/>
      <c r="AOP39" s="1"/>
      <c r="AOQ39" s="1"/>
      <c r="AOR39" s="1"/>
      <c r="AOS39" s="1"/>
      <c r="AOT39" s="1"/>
      <c r="AOU39" s="1"/>
      <c r="AOV39" s="1"/>
      <c r="AOW39" s="1"/>
      <c r="AOX39" s="1"/>
      <c r="AOY39" s="1"/>
      <c r="AOZ39" s="1"/>
      <c r="APA39" s="1"/>
      <c r="APB39" s="1"/>
      <c r="APC39" s="1"/>
      <c r="APD39" s="1"/>
      <c r="APE39" s="1"/>
      <c r="APF39" s="1"/>
      <c r="APG39" s="1"/>
      <c r="APH39" s="1"/>
      <c r="API39" s="1"/>
      <c r="APJ39" s="1"/>
      <c r="APK39" s="1"/>
      <c r="APL39" s="1"/>
      <c r="APM39" s="1"/>
      <c r="APN39" s="1"/>
      <c r="APO39" s="1"/>
      <c r="APP39" s="1"/>
      <c r="APQ39" s="1"/>
      <c r="APR39" s="1"/>
      <c r="APS39" s="1"/>
      <c r="APT39" s="1"/>
      <c r="APU39" s="1"/>
      <c r="APV39" s="1"/>
      <c r="APW39" s="1"/>
      <c r="APX39" s="1"/>
      <c r="APY39" s="1"/>
      <c r="APZ39" s="1"/>
      <c r="AQA39" s="1"/>
      <c r="AQB39" s="1"/>
      <c r="AQC39" s="1"/>
      <c r="AQD39" s="1"/>
      <c r="AQE39" s="1"/>
      <c r="AQF39" s="1"/>
      <c r="AQG39" s="1"/>
      <c r="AQH39" s="1"/>
      <c r="AQI39" s="1"/>
      <c r="AQJ39" s="1"/>
      <c r="AQK39" s="1"/>
      <c r="AQL39" s="1"/>
      <c r="AQM39" s="1"/>
      <c r="AQN39" s="1"/>
      <c r="AQO39" s="1"/>
      <c r="AQP39" s="1"/>
      <c r="AQQ39" s="1"/>
      <c r="AQR39" s="1"/>
      <c r="AQS39" s="1"/>
      <c r="AQT39" s="1"/>
      <c r="AQU39" s="1"/>
      <c r="AQV39" s="1"/>
      <c r="AQW39" s="1"/>
      <c r="AQX39" s="1"/>
      <c r="AQY39" s="1"/>
      <c r="AQZ39" s="1"/>
      <c r="ARA39" s="1"/>
      <c r="ARB39" s="1"/>
      <c r="ARC39" s="1"/>
      <c r="ARD39" s="1"/>
      <c r="ARE39" s="1"/>
      <c r="ARF39" s="1"/>
      <c r="ARG39" s="1"/>
      <c r="ARH39" s="1"/>
      <c r="ARI39" s="1"/>
      <c r="ARJ39" s="1"/>
      <c r="ARK39" s="1"/>
      <c r="ARL39" s="1"/>
      <c r="ARM39" s="1"/>
      <c r="ARN39" s="1"/>
      <c r="ARO39" s="1"/>
      <c r="ARP39" s="1"/>
      <c r="ARQ39" s="1"/>
      <c r="ARR39" s="1"/>
      <c r="ARS39" s="1"/>
      <c r="ART39" s="1"/>
      <c r="ARU39" s="1"/>
      <c r="ARV39" s="1"/>
      <c r="ARW39" s="1"/>
      <c r="ARX39" s="1"/>
      <c r="ARY39" s="1"/>
      <c r="ARZ39" s="1"/>
      <c r="ASA39" s="1"/>
      <c r="ASB39" s="1"/>
      <c r="ASC39" s="1"/>
      <c r="ASD39" s="1"/>
      <c r="ASE39" s="1"/>
      <c r="ASF39" s="1"/>
      <c r="ASG39" s="1"/>
      <c r="ASH39" s="1"/>
      <c r="ASI39" s="1"/>
      <c r="ASJ39" s="1"/>
      <c r="ASK39" s="1"/>
      <c r="ASL39" s="1"/>
      <c r="ASM39" s="1"/>
      <c r="ASN39" s="1"/>
      <c r="ASO39" s="1"/>
      <c r="ASP39" s="1"/>
      <c r="ASQ39" s="1"/>
      <c r="ASR39" s="1"/>
      <c r="ASS39" s="1"/>
      <c r="AST39" s="1"/>
      <c r="ASU39" s="1"/>
      <c r="ASV39" s="1"/>
      <c r="ASW39" s="1"/>
      <c r="ASX39" s="1"/>
      <c r="ASY39" s="1"/>
      <c r="ASZ39" s="1"/>
      <c r="ATA39" s="1"/>
      <c r="ATB39" s="1"/>
      <c r="ATC39" s="1"/>
      <c r="ATD39" s="1"/>
      <c r="ATE39" s="1"/>
      <c r="ATF39" s="1"/>
      <c r="ATG39" s="1"/>
      <c r="ATH39" s="1"/>
      <c r="ATI39" s="1"/>
      <c r="ATJ39" s="1"/>
      <c r="ATK39" s="1"/>
      <c r="ATL39" s="1"/>
      <c r="ATM39" s="1"/>
      <c r="ATN39" s="1"/>
      <c r="ATO39" s="1"/>
      <c r="ATP39" s="1"/>
      <c r="ATQ39" s="1"/>
      <c r="ATR39" s="1"/>
      <c r="ATS39" s="1"/>
      <c r="ATT39" s="1"/>
      <c r="ATU39" s="1"/>
      <c r="ATV39" s="1"/>
      <c r="ATW39" s="1"/>
      <c r="ATX39" s="1"/>
      <c r="ATY39" s="1"/>
      <c r="ATZ39" s="1"/>
      <c r="AUA39" s="1"/>
      <c r="AUB39" s="1"/>
      <c r="AUC39" s="1"/>
      <c r="AUD39" s="1"/>
      <c r="AUE39" s="1"/>
      <c r="AUF39" s="1"/>
      <c r="AUG39" s="1"/>
      <c r="AUH39" s="1"/>
      <c r="AUI39" s="1"/>
      <c r="AUJ39" s="1"/>
      <c r="AUK39" s="1"/>
      <c r="AUL39" s="1"/>
      <c r="AUM39" s="1"/>
      <c r="AUN39" s="1"/>
      <c r="AUO39" s="1"/>
      <c r="AUP39" s="1"/>
      <c r="AUQ39" s="1"/>
      <c r="AUR39" s="1"/>
      <c r="AUS39" s="1"/>
      <c r="AUT39" s="1"/>
      <c r="AUU39" s="1"/>
      <c r="AUV39" s="1"/>
      <c r="AUW39" s="1"/>
      <c r="AUX39" s="1"/>
      <c r="AUY39" s="1"/>
      <c r="AUZ39" s="1"/>
      <c r="AVA39" s="1"/>
      <c r="AVB39" s="1"/>
      <c r="AVC39" s="1"/>
      <c r="AVD39" s="1"/>
      <c r="AVE39" s="1"/>
      <c r="AVF39" s="1"/>
      <c r="AVG39" s="1"/>
      <c r="AVH39" s="1"/>
      <c r="AVI39" s="1"/>
      <c r="AVJ39" s="1"/>
      <c r="AVK39" s="1"/>
      <c r="AVL39" s="1"/>
      <c r="AVM39" s="1"/>
      <c r="AVN39" s="1"/>
      <c r="AVO39" s="1"/>
      <c r="AVP39" s="1"/>
      <c r="AVQ39" s="1"/>
      <c r="AVR39" s="1"/>
      <c r="AVS39" s="1"/>
      <c r="AVT39" s="1"/>
      <c r="AVU39" s="1"/>
      <c r="AVV39" s="1"/>
      <c r="AVW39" s="1"/>
      <c r="AVX39" s="1"/>
      <c r="AVY39" s="1"/>
      <c r="AVZ39" s="1"/>
      <c r="AWA39" s="1"/>
      <c r="AWB39" s="1"/>
      <c r="AWC39" s="1"/>
      <c r="AWD39" s="1"/>
      <c r="AWE39" s="1"/>
      <c r="AWF39" s="1"/>
      <c r="AWG39" s="1"/>
      <c r="AWH39" s="1"/>
      <c r="AWI39" s="1"/>
      <c r="AWJ39" s="1"/>
      <c r="AWK39" s="1"/>
      <c r="AWL39" s="1"/>
      <c r="AWM39" s="1"/>
      <c r="AWN39" s="1"/>
      <c r="AWO39" s="1"/>
      <c r="AWP39" s="1"/>
      <c r="AWQ39" s="1"/>
      <c r="AWR39" s="1"/>
      <c r="AWS39" s="1"/>
      <c r="AWT39" s="1"/>
      <c r="AWU39" s="1"/>
      <c r="AWV39" s="1"/>
      <c r="AWW39" s="1"/>
      <c r="AWX39" s="1"/>
      <c r="AWY39" s="1"/>
      <c r="AWZ39" s="1"/>
      <c r="AXA39" s="1"/>
      <c r="AXB39" s="1"/>
      <c r="AXC39" s="1"/>
      <c r="AXD39" s="1"/>
      <c r="AXE39" s="1"/>
      <c r="AXF39" s="1"/>
      <c r="AXG39" s="1"/>
      <c r="AXH39" s="1"/>
      <c r="AXI39" s="1"/>
      <c r="AXJ39" s="1"/>
      <c r="AXK39" s="1"/>
      <c r="AXL39" s="1"/>
      <c r="AXM39" s="1"/>
      <c r="AXN39" s="1"/>
      <c r="AXO39" s="1"/>
      <c r="AXP39" s="1"/>
      <c r="AXQ39" s="1"/>
      <c r="AXR39" s="1"/>
      <c r="AXS39" s="1"/>
      <c r="AXT39" s="1"/>
      <c r="AXU39" s="1"/>
      <c r="AXV39" s="1"/>
      <c r="AXW39" s="1"/>
      <c r="AXX39" s="1"/>
      <c r="AXY39" s="1"/>
      <c r="AXZ39" s="1"/>
      <c r="AYA39" s="1"/>
      <c r="AYB39" s="1"/>
      <c r="AYC39" s="1"/>
      <c r="AYD39" s="1"/>
      <c r="AYE39" s="1"/>
      <c r="AYF39" s="1"/>
      <c r="AYG39" s="1"/>
      <c r="AYH39" s="1"/>
      <c r="AYI39" s="1"/>
      <c r="AYJ39" s="1"/>
      <c r="AYK39" s="1"/>
      <c r="AYL39" s="1"/>
      <c r="AYM39" s="1"/>
      <c r="AYN39" s="1"/>
      <c r="AYO39" s="1"/>
      <c r="AYP39" s="1"/>
      <c r="AYQ39" s="1"/>
      <c r="AYR39" s="1"/>
      <c r="AYS39" s="1"/>
      <c r="AYT39" s="1"/>
      <c r="AYU39" s="1"/>
      <c r="AYV39" s="1"/>
      <c r="AYW39" s="1"/>
      <c r="AYX39" s="1"/>
      <c r="AYY39" s="1"/>
      <c r="AYZ39" s="1"/>
      <c r="AZA39" s="1"/>
      <c r="AZB39" s="1"/>
      <c r="AZC39" s="1"/>
      <c r="AZD39" s="1"/>
      <c r="AZE39" s="1"/>
      <c r="AZF39" s="1"/>
      <c r="AZG39" s="1"/>
      <c r="AZH39" s="1"/>
      <c r="AZI39" s="1"/>
      <c r="AZJ39" s="1"/>
      <c r="AZK39" s="1"/>
      <c r="AZL39" s="1"/>
      <c r="AZM39" s="1"/>
      <c r="AZN39" s="1"/>
      <c r="AZO39" s="1"/>
      <c r="AZP39" s="1"/>
      <c r="AZQ39" s="1"/>
      <c r="AZR39" s="1"/>
      <c r="AZS39" s="1"/>
      <c r="AZT39" s="1"/>
      <c r="AZU39" s="1"/>
      <c r="AZV39" s="1"/>
      <c r="AZW39" s="1"/>
      <c r="AZX39" s="1"/>
      <c r="AZY39" s="1"/>
      <c r="AZZ39" s="1"/>
      <c r="BAA39" s="1"/>
      <c r="BAB39" s="1"/>
      <c r="BAC39" s="1"/>
      <c r="BAD39" s="1"/>
      <c r="BAE39" s="1"/>
      <c r="BAF39" s="1"/>
      <c r="BAG39" s="1"/>
      <c r="BAH39" s="1"/>
      <c r="BAI39" s="1"/>
      <c r="BAJ39" s="1"/>
      <c r="BAK39" s="1"/>
      <c r="BAL39" s="1"/>
      <c r="BAM39" s="1"/>
      <c r="BAN39" s="1"/>
      <c r="BAO39" s="1"/>
      <c r="BAP39" s="1"/>
      <c r="BAQ39" s="1"/>
      <c r="BAR39" s="1"/>
      <c r="BAS39" s="1"/>
      <c r="BAT39" s="1"/>
      <c r="BAU39" s="1"/>
      <c r="BAV39" s="1"/>
      <c r="BAW39" s="1"/>
      <c r="BAX39" s="1"/>
      <c r="BAY39" s="1"/>
      <c r="BAZ39" s="1"/>
      <c r="BBA39" s="1"/>
      <c r="BBB39" s="1"/>
      <c r="BBC39" s="1"/>
      <c r="BBD39" s="1"/>
      <c r="BBE39" s="1"/>
      <c r="BBF39" s="1"/>
      <c r="BBG39" s="1"/>
      <c r="BBH39" s="1"/>
      <c r="BBI39" s="1"/>
      <c r="BBJ39" s="1"/>
      <c r="BBK39" s="1"/>
      <c r="BBL39" s="1"/>
      <c r="BBM39" s="1"/>
      <c r="BBN39" s="1"/>
      <c r="BBO39" s="1"/>
      <c r="BBP39" s="1"/>
      <c r="BBQ39" s="1"/>
      <c r="BBR39" s="1"/>
      <c r="BBS39" s="1"/>
      <c r="BBT39" s="1"/>
      <c r="BBU39" s="1"/>
      <c r="BBV39" s="1"/>
      <c r="BBW39" s="1"/>
      <c r="BBX39" s="1"/>
      <c r="BBY39" s="1"/>
      <c r="BBZ39" s="1"/>
      <c r="BCA39" s="1"/>
      <c r="BCB39" s="1"/>
      <c r="BCC39" s="1"/>
      <c r="BCD39" s="1"/>
      <c r="BCE39" s="1"/>
      <c r="BCF39" s="1"/>
      <c r="BCG39" s="1"/>
      <c r="BCH39" s="1"/>
      <c r="BCI39" s="1"/>
      <c r="BCJ39" s="1"/>
      <c r="BCK39" s="1"/>
      <c r="BCL39" s="1"/>
      <c r="BCM39" s="1"/>
      <c r="BCN39" s="1"/>
      <c r="BCO39" s="1"/>
      <c r="BCP39" s="1"/>
      <c r="BCQ39" s="1"/>
      <c r="BCR39" s="1"/>
      <c r="BCS39" s="1"/>
      <c r="BCT39" s="1"/>
      <c r="BCU39" s="1"/>
      <c r="BCV39" s="1"/>
      <c r="BCW39" s="1"/>
      <c r="BCX39" s="1"/>
      <c r="BCY39" s="1"/>
      <c r="BCZ39" s="1"/>
      <c r="BDA39" s="1"/>
      <c r="BDB39" s="1"/>
      <c r="BDC39" s="1"/>
      <c r="BDD39" s="1"/>
      <c r="BDE39" s="1"/>
      <c r="BDF39" s="1"/>
      <c r="BDG39" s="1"/>
      <c r="BDH39" s="1"/>
      <c r="BDI39" s="1"/>
      <c r="BDJ39" s="1"/>
      <c r="BDK39" s="1"/>
      <c r="BDL39" s="1"/>
      <c r="BDM39" s="1"/>
      <c r="BDN39" s="1"/>
      <c r="BDO39" s="1"/>
      <c r="BDP39" s="1"/>
      <c r="BDQ39" s="1"/>
      <c r="BDR39" s="1"/>
      <c r="BDS39" s="1"/>
      <c r="BDT39" s="1"/>
      <c r="BDU39" s="1"/>
      <c r="BDV39" s="1"/>
      <c r="BDW39" s="1"/>
      <c r="BDX39" s="1"/>
      <c r="BDY39" s="1"/>
      <c r="BDZ39" s="1"/>
      <c r="BEA39" s="1"/>
      <c r="BEB39" s="1"/>
      <c r="BEC39" s="1"/>
      <c r="BED39" s="1"/>
      <c r="BEE39" s="1"/>
      <c r="BEF39" s="1"/>
      <c r="BEG39" s="1"/>
      <c r="BEH39" s="1"/>
      <c r="BEI39" s="1"/>
      <c r="BEJ39" s="1"/>
      <c r="BEK39" s="1"/>
      <c r="BEL39" s="1"/>
      <c r="BEM39" s="1"/>
      <c r="BEN39" s="1"/>
      <c r="BEO39" s="1"/>
      <c r="BEP39" s="1"/>
      <c r="BEQ39" s="1"/>
      <c r="BER39" s="1"/>
      <c r="BES39" s="1"/>
      <c r="BET39" s="1"/>
      <c r="BEU39" s="1"/>
      <c r="BEV39" s="1"/>
      <c r="BEW39" s="1"/>
      <c r="BEX39" s="1"/>
      <c r="BEY39" s="1"/>
      <c r="BEZ39" s="1"/>
      <c r="BFA39" s="1"/>
      <c r="BFB39" s="1"/>
      <c r="BFC39" s="1"/>
      <c r="BFD39" s="1"/>
      <c r="BFE39" s="1"/>
      <c r="BFF39" s="1"/>
      <c r="BFG39" s="1"/>
      <c r="BFH39" s="1"/>
      <c r="BFI39" s="1"/>
      <c r="BFJ39" s="1"/>
      <c r="BFK39" s="1"/>
      <c r="BFL39" s="1"/>
      <c r="BFM39" s="1"/>
      <c r="BFN39" s="1"/>
      <c r="BFO39" s="1"/>
      <c r="BFP39" s="1"/>
      <c r="BFQ39" s="1"/>
      <c r="BFR39" s="1"/>
      <c r="BFS39" s="1"/>
      <c r="BFT39" s="1"/>
      <c r="BFU39" s="1"/>
      <c r="BFV39" s="1"/>
      <c r="BFW39" s="1"/>
      <c r="BFX39" s="1"/>
      <c r="BFY39" s="1"/>
      <c r="BFZ39" s="1"/>
      <c r="BGA39" s="1"/>
      <c r="BGB39" s="1"/>
      <c r="BGC39" s="1"/>
      <c r="BGD39" s="1"/>
      <c r="BGE39" s="1"/>
      <c r="BGF39" s="1"/>
      <c r="BGG39" s="1"/>
      <c r="BGH39" s="1"/>
      <c r="BGI39" s="1"/>
      <c r="BGJ39" s="1"/>
      <c r="BGK39" s="1"/>
      <c r="BGL39" s="1"/>
      <c r="BGM39" s="1"/>
      <c r="BGN39" s="1"/>
      <c r="BGO39" s="1"/>
      <c r="BGP39" s="1"/>
      <c r="BGQ39" s="1"/>
      <c r="BGR39" s="1"/>
      <c r="BGS39" s="1"/>
      <c r="BGT39" s="1"/>
      <c r="BGU39" s="1"/>
      <c r="BGV39" s="1"/>
      <c r="BGW39" s="1"/>
      <c r="BGX39" s="1"/>
      <c r="BGY39" s="1"/>
      <c r="BGZ39" s="1"/>
      <c r="BHA39" s="1"/>
      <c r="BHB39" s="1"/>
      <c r="BHC39" s="1"/>
      <c r="BHD39" s="1"/>
      <c r="BHE39" s="1"/>
      <c r="BHF39" s="1"/>
      <c r="BHG39" s="1"/>
      <c r="BHH39" s="1"/>
      <c r="BHI39" s="1"/>
      <c r="BHJ39" s="1"/>
      <c r="BHK39" s="1"/>
      <c r="BHL39" s="1"/>
      <c r="BHM39" s="1"/>
      <c r="BHN39" s="1"/>
      <c r="BHO39" s="1"/>
      <c r="BHP39" s="1"/>
      <c r="BHQ39" s="1"/>
      <c r="BHR39" s="1"/>
      <c r="BHS39" s="1"/>
      <c r="BHT39" s="1"/>
      <c r="BHU39" s="1"/>
      <c r="BHV39" s="1"/>
      <c r="BHW39" s="1"/>
      <c r="BHX39" s="1"/>
      <c r="BHY39" s="1"/>
      <c r="BHZ39" s="1"/>
      <c r="BIA39" s="1"/>
      <c r="BIB39" s="1"/>
      <c r="BIC39" s="1"/>
      <c r="BID39" s="1"/>
      <c r="BIE39" s="1"/>
      <c r="BIF39" s="1"/>
      <c r="BIG39" s="1"/>
      <c r="BIH39" s="1"/>
      <c r="BII39" s="1"/>
      <c r="BIJ39" s="1"/>
      <c r="BIK39" s="1"/>
      <c r="BIL39" s="1"/>
      <c r="BIM39" s="1"/>
      <c r="BIN39" s="1"/>
      <c r="BIO39" s="1"/>
      <c r="BIP39" s="1"/>
      <c r="BIQ39" s="1"/>
      <c r="BIR39" s="1"/>
      <c r="BIS39" s="1"/>
      <c r="BIT39" s="1"/>
      <c r="BIU39" s="1"/>
      <c r="BIV39" s="1"/>
      <c r="BIW39" s="1"/>
      <c r="BIX39" s="1"/>
      <c r="BIY39" s="1"/>
      <c r="BIZ39" s="1"/>
      <c r="BJA39" s="1"/>
      <c r="BJB39" s="1"/>
      <c r="BJC39" s="1"/>
      <c r="BJD39" s="1"/>
      <c r="BJE39" s="1"/>
      <c r="BJF39" s="1"/>
      <c r="BJG39" s="1"/>
      <c r="BJH39" s="1"/>
      <c r="BJI39" s="1"/>
      <c r="BJJ39" s="1"/>
      <c r="BJK39" s="1"/>
      <c r="BJL39" s="1"/>
      <c r="BJM39" s="1"/>
      <c r="BJN39" s="1"/>
      <c r="BJO39" s="1"/>
      <c r="BJP39" s="1"/>
      <c r="BJQ39" s="1"/>
      <c r="BJR39" s="1"/>
      <c r="BJS39" s="1"/>
      <c r="BJT39" s="1"/>
      <c r="BJU39" s="1"/>
      <c r="BJV39" s="1"/>
      <c r="BJW39" s="1"/>
      <c r="BJX39" s="1"/>
      <c r="BJY39" s="1"/>
      <c r="BJZ39" s="1"/>
      <c r="BKA39" s="1"/>
      <c r="BKB39" s="1"/>
      <c r="BKC39" s="1"/>
      <c r="BKD39" s="1"/>
      <c r="BKE39" s="1"/>
      <c r="BKF39" s="1"/>
      <c r="BKG39" s="1"/>
      <c r="BKH39" s="1"/>
      <c r="BKI39" s="1"/>
      <c r="BKJ39" s="1"/>
      <c r="BKK39" s="1"/>
      <c r="BKL39" s="1"/>
      <c r="BKM39" s="1"/>
      <c r="BKN39" s="1"/>
      <c r="BKO39" s="1"/>
      <c r="BKP39" s="1"/>
      <c r="BKQ39" s="1"/>
      <c r="BKR39" s="1"/>
      <c r="BKS39" s="1"/>
      <c r="BKT39" s="1"/>
      <c r="BKU39" s="1"/>
      <c r="BKV39" s="1"/>
      <c r="BKW39" s="1"/>
      <c r="BKX39" s="1"/>
      <c r="BKY39" s="1"/>
      <c r="BKZ39" s="1"/>
      <c r="BLA39" s="1"/>
      <c r="BLB39" s="1"/>
      <c r="BLC39" s="1"/>
      <c r="BLD39" s="1"/>
      <c r="BLE39" s="1"/>
      <c r="BLF39" s="1"/>
      <c r="BLG39" s="1"/>
      <c r="BLH39" s="1"/>
      <c r="BLI39" s="1"/>
      <c r="BLJ39" s="1"/>
      <c r="BLK39" s="1"/>
      <c r="BLL39" s="1"/>
      <c r="BLM39" s="1"/>
      <c r="BLN39" s="1"/>
      <c r="BLO39" s="1"/>
      <c r="BLP39" s="1"/>
      <c r="BLQ39" s="1"/>
      <c r="BLR39" s="1"/>
      <c r="BLS39" s="1"/>
      <c r="BLT39" s="1"/>
      <c r="BLU39" s="1"/>
      <c r="BLV39" s="1"/>
      <c r="BLW39" s="1"/>
      <c r="BLX39" s="1"/>
      <c r="BLY39" s="1"/>
      <c r="BLZ39" s="1"/>
      <c r="BMA39" s="1"/>
      <c r="BMB39" s="1"/>
      <c r="BMC39" s="1"/>
      <c r="BMD39" s="1"/>
      <c r="BME39" s="1"/>
      <c r="BMF39" s="1"/>
      <c r="BMG39" s="1"/>
      <c r="BMH39" s="1"/>
      <c r="BMI39" s="1"/>
      <c r="BMJ39" s="1"/>
      <c r="BMK39" s="1"/>
      <c r="BML39" s="1"/>
      <c r="BMM39" s="1"/>
      <c r="BMN39" s="1"/>
      <c r="BMO39" s="1"/>
      <c r="BMP39" s="1"/>
      <c r="BMQ39" s="1"/>
      <c r="BMR39" s="1"/>
      <c r="BMS39" s="1"/>
      <c r="BMT39" s="1"/>
      <c r="BMU39" s="1"/>
      <c r="BMV39" s="1"/>
      <c r="BMW39" s="1"/>
      <c r="BMX39" s="1"/>
      <c r="BMY39" s="1"/>
      <c r="BMZ39" s="1"/>
      <c r="BNA39" s="1"/>
      <c r="BNB39" s="1"/>
      <c r="BNC39" s="1"/>
      <c r="BND39" s="1"/>
      <c r="BNE39" s="1"/>
      <c r="BNF39" s="1"/>
      <c r="BNG39" s="1"/>
      <c r="BNH39" s="1"/>
      <c r="BNI39" s="1"/>
      <c r="BNJ39" s="1"/>
      <c r="BNK39" s="1"/>
      <c r="BNL39" s="1"/>
      <c r="BNM39" s="1"/>
      <c r="BNN39" s="1"/>
      <c r="BNO39" s="1"/>
      <c r="BNP39" s="1"/>
      <c r="BNQ39" s="1"/>
      <c r="BNR39" s="1"/>
      <c r="BNS39" s="1"/>
      <c r="BNT39" s="1"/>
      <c r="BNU39" s="1"/>
      <c r="BNV39" s="1"/>
      <c r="BNW39" s="1"/>
      <c r="BNX39" s="1"/>
      <c r="BNY39" s="1"/>
      <c r="BNZ39" s="1"/>
      <c r="BOA39" s="1"/>
      <c r="BOB39" s="1"/>
      <c r="BOC39" s="1"/>
      <c r="BOD39" s="1"/>
      <c r="BOE39" s="1"/>
      <c r="BOF39" s="1"/>
      <c r="BOG39" s="1"/>
      <c r="BOH39" s="1"/>
      <c r="BOI39" s="1"/>
      <c r="BOJ39" s="1"/>
      <c r="BOK39" s="1"/>
      <c r="BOL39" s="1"/>
      <c r="BOM39" s="1"/>
      <c r="BON39" s="1"/>
      <c r="BOO39" s="1"/>
      <c r="BOP39" s="1"/>
      <c r="BOQ39" s="1"/>
      <c r="BOR39" s="1"/>
      <c r="BOS39" s="1"/>
      <c r="BOT39" s="1"/>
      <c r="BOU39" s="1"/>
      <c r="BOV39" s="1"/>
      <c r="BOW39" s="1"/>
      <c r="BOX39" s="1"/>
      <c r="BOY39" s="1"/>
      <c r="BOZ39" s="1"/>
      <c r="BPA39" s="1"/>
      <c r="BPB39" s="1"/>
      <c r="BPC39" s="1"/>
      <c r="BPD39" s="1"/>
      <c r="BPE39" s="1"/>
      <c r="BPF39" s="1"/>
      <c r="BPG39" s="1"/>
      <c r="BPH39" s="1"/>
      <c r="BPI39" s="1"/>
      <c r="BPJ39" s="1"/>
      <c r="BPK39" s="1"/>
      <c r="BPL39" s="1"/>
      <c r="BPM39" s="1"/>
      <c r="BPN39" s="1"/>
      <c r="BPO39" s="1"/>
      <c r="BPP39" s="1"/>
      <c r="BPQ39" s="1"/>
      <c r="BPR39" s="1"/>
      <c r="BPS39" s="1"/>
      <c r="BPT39" s="1"/>
      <c r="BPU39" s="1"/>
      <c r="BPV39" s="1"/>
      <c r="BPW39" s="1"/>
      <c r="BPX39" s="1"/>
      <c r="BPY39" s="1"/>
      <c r="BPZ39" s="1"/>
      <c r="BQA39" s="1"/>
      <c r="BQB39" s="1"/>
      <c r="BQC39" s="1"/>
      <c r="BQD39" s="1"/>
      <c r="BQE39" s="1"/>
      <c r="BQF39" s="1"/>
      <c r="BQG39" s="1"/>
      <c r="BQH39" s="1"/>
      <c r="BQI39" s="1"/>
      <c r="BQJ39" s="1"/>
      <c r="BQK39" s="1"/>
      <c r="BQL39" s="1"/>
      <c r="BQM39" s="1"/>
      <c r="BQN39" s="1"/>
      <c r="BQO39" s="1"/>
      <c r="BQP39" s="1"/>
      <c r="BQQ39" s="1"/>
      <c r="BQR39" s="1"/>
      <c r="BQS39" s="1"/>
      <c r="BQT39" s="1"/>
      <c r="BQU39" s="1"/>
      <c r="BQV39" s="1"/>
      <c r="BQW39" s="1"/>
      <c r="BQX39" s="1"/>
      <c r="BQY39" s="1"/>
      <c r="BQZ39" s="1"/>
      <c r="BRA39" s="1"/>
      <c r="BRB39" s="1"/>
      <c r="BRC39" s="1"/>
      <c r="BRD39" s="1"/>
      <c r="BRE39" s="1"/>
      <c r="BRF39" s="1"/>
      <c r="BRG39" s="1"/>
      <c r="BRH39" s="1"/>
      <c r="BRI39" s="1"/>
      <c r="BRJ39" s="1"/>
      <c r="BRK39" s="1"/>
      <c r="BRL39" s="1"/>
      <c r="BRM39" s="1"/>
      <c r="BRN39" s="1"/>
      <c r="BRO39" s="1"/>
      <c r="BRP39" s="1"/>
      <c r="BRQ39" s="1"/>
      <c r="BRR39" s="1"/>
      <c r="BRS39" s="1"/>
      <c r="BRT39" s="1"/>
      <c r="BRU39" s="1"/>
      <c r="BRV39" s="1"/>
      <c r="BRW39" s="1"/>
      <c r="BRX39" s="1"/>
      <c r="BRY39" s="1"/>
      <c r="BRZ39" s="1"/>
      <c r="BSA39" s="1"/>
      <c r="BSB39" s="1"/>
      <c r="BSC39" s="1"/>
      <c r="BSD39" s="1"/>
      <c r="BSE39" s="1"/>
      <c r="BSF39" s="1"/>
      <c r="BSG39" s="1"/>
      <c r="BSH39" s="1"/>
      <c r="BSI39" s="1"/>
      <c r="BSJ39" s="1"/>
      <c r="BSK39" s="1"/>
      <c r="BSL39" s="1"/>
      <c r="BSM39" s="1"/>
      <c r="BSN39" s="1"/>
      <c r="BSO39" s="1"/>
      <c r="BSP39" s="1"/>
      <c r="BSQ39" s="1"/>
      <c r="BSR39" s="1"/>
      <c r="BSS39" s="1"/>
      <c r="BST39" s="1"/>
      <c r="BSU39" s="1"/>
      <c r="BSV39" s="1"/>
      <c r="BSW39" s="1"/>
      <c r="BSX39" s="1"/>
      <c r="BSY39" s="1"/>
      <c r="BSZ39" s="1"/>
      <c r="BTA39" s="1"/>
      <c r="BTB39" s="1"/>
      <c r="BTC39" s="1"/>
      <c r="BTD39" s="1"/>
      <c r="BTE39" s="1"/>
      <c r="BTF39" s="1"/>
      <c r="BTG39" s="1"/>
      <c r="BTH39" s="1"/>
      <c r="BTI39" s="1"/>
      <c r="BTJ39" s="1"/>
      <c r="BTK39" s="1"/>
      <c r="BTL39" s="1"/>
      <c r="BTM39" s="1"/>
      <c r="BTN39" s="1"/>
      <c r="BTO39" s="1"/>
      <c r="BTP39" s="1"/>
      <c r="BTQ39" s="1"/>
      <c r="BTR39" s="1"/>
      <c r="BTS39" s="1"/>
      <c r="BTT39" s="1"/>
      <c r="BTU39" s="1"/>
      <c r="BTV39" s="1"/>
      <c r="BTW39" s="1"/>
      <c r="BTX39" s="1"/>
      <c r="BTY39" s="1"/>
      <c r="BTZ39" s="1"/>
      <c r="BUA39" s="1"/>
      <c r="BUB39" s="1"/>
      <c r="BUC39" s="1"/>
      <c r="BUD39" s="1"/>
      <c r="BUE39" s="1"/>
      <c r="BUF39" s="1"/>
      <c r="BUG39" s="1"/>
      <c r="BUH39" s="1"/>
      <c r="BUI39" s="1"/>
      <c r="BUJ39" s="1"/>
      <c r="BUK39" s="1"/>
      <c r="BUL39" s="1"/>
      <c r="BUM39" s="1"/>
      <c r="BUN39" s="1"/>
      <c r="BUO39" s="1"/>
      <c r="BUP39" s="1"/>
      <c r="BUQ39" s="1"/>
      <c r="BUR39" s="1"/>
      <c r="BUS39" s="1"/>
      <c r="BUT39" s="1"/>
      <c r="BUU39" s="1"/>
      <c r="BUV39" s="1"/>
      <c r="BUW39" s="1"/>
      <c r="BUX39" s="1"/>
      <c r="BUY39" s="1"/>
      <c r="BUZ39" s="1"/>
      <c r="BVA39" s="1"/>
      <c r="BVB39" s="1"/>
      <c r="BVC39" s="1"/>
      <c r="BVD39" s="1"/>
      <c r="BVE39" s="1"/>
      <c r="BVF39" s="1"/>
      <c r="BVG39" s="1"/>
      <c r="BVH39" s="1"/>
      <c r="BVI39" s="1"/>
      <c r="BVJ39" s="1"/>
      <c r="BVK39" s="1"/>
      <c r="BVL39" s="1"/>
      <c r="BVM39" s="1"/>
      <c r="BVN39" s="1"/>
      <c r="BVO39" s="1"/>
      <c r="BVP39" s="1"/>
      <c r="BVQ39" s="1"/>
      <c r="BVR39" s="1"/>
      <c r="BVS39" s="1"/>
      <c r="BVT39" s="1"/>
      <c r="BVU39" s="1"/>
      <c r="BVV39" s="1"/>
      <c r="BVW39" s="1"/>
      <c r="BVX39" s="1"/>
      <c r="BVY39" s="1"/>
      <c r="BVZ39" s="1"/>
      <c r="BWA39" s="1"/>
      <c r="BWB39" s="1"/>
      <c r="BWC39" s="1"/>
      <c r="BWD39" s="1"/>
      <c r="BWE39" s="1"/>
      <c r="BWF39" s="1"/>
      <c r="BWG39" s="1"/>
      <c r="BWH39" s="1"/>
      <c r="BWI39" s="1"/>
      <c r="BWJ39" s="1"/>
      <c r="BWK39" s="1"/>
      <c r="BWL39" s="1"/>
      <c r="BWM39" s="1"/>
      <c r="BWN39" s="1"/>
      <c r="BWO39" s="1"/>
      <c r="BWP39" s="1"/>
      <c r="BWQ39" s="1"/>
      <c r="BWR39" s="1"/>
      <c r="BWS39" s="1"/>
      <c r="BWT39" s="1"/>
      <c r="BWU39" s="1"/>
      <c r="BWV39" s="1"/>
      <c r="BWW39" s="1"/>
      <c r="BWX39" s="1"/>
      <c r="BWY39" s="1"/>
      <c r="BWZ39" s="1"/>
      <c r="BXA39" s="1"/>
      <c r="BXB39" s="1"/>
      <c r="BXC39" s="1"/>
      <c r="BXD39" s="1"/>
      <c r="BXE39" s="1"/>
      <c r="BXF39" s="1"/>
      <c r="BXG39" s="1"/>
      <c r="BXH39" s="1"/>
      <c r="BXI39" s="1"/>
      <c r="BXJ39" s="1"/>
      <c r="BXK39" s="1"/>
      <c r="BXL39" s="1"/>
      <c r="BXM39" s="1"/>
      <c r="BXN39" s="1"/>
      <c r="BXO39" s="1"/>
      <c r="BXP39" s="1"/>
      <c r="BXQ39" s="1"/>
      <c r="BXR39" s="1"/>
      <c r="BXS39" s="1"/>
      <c r="BXT39" s="1"/>
      <c r="BXU39" s="1"/>
      <c r="BXV39" s="1"/>
      <c r="BXW39" s="1"/>
      <c r="BXX39" s="1"/>
      <c r="BXY39" s="1"/>
      <c r="BXZ39" s="1"/>
      <c r="BYA39" s="1"/>
      <c r="BYB39" s="1"/>
      <c r="BYC39" s="1"/>
      <c r="BYD39" s="1"/>
      <c r="BYE39" s="1"/>
      <c r="BYF39" s="1"/>
      <c r="BYG39" s="1"/>
      <c r="BYH39" s="1"/>
      <c r="BYI39" s="1"/>
      <c r="BYJ39" s="1"/>
      <c r="BYK39" s="1"/>
      <c r="BYL39" s="1"/>
      <c r="BYM39" s="1"/>
      <c r="BYN39" s="1"/>
      <c r="BYO39" s="1"/>
      <c r="BYP39" s="1"/>
      <c r="BYQ39" s="1"/>
      <c r="BYR39" s="1"/>
      <c r="BYS39" s="1"/>
      <c r="BYT39" s="1"/>
      <c r="BYU39" s="1"/>
      <c r="BYV39" s="1"/>
      <c r="BYW39" s="1"/>
      <c r="BYX39" s="1"/>
      <c r="BYY39" s="1"/>
      <c r="BYZ39" s="1"/>
      <c r="BZA39" s="1"/>
      <c r="BZB39" s="1"/>
      <c r="BZC39" s="1"/>
      <c r="BZD39" s="1"/>
      <c r="BZE39" s="1"/>
      <c r="BZF39" s="1"/>
      <c r="BZG39" s="1"/>
      <c r="BZH39" s="1"/>
      <c r="BZI39" s="1"/>
      <c r="BZJ39" s="1"/>
      <c r="BZK39" s="1"/>
      <c r="BZL39" s="1"/>
      <c r="BZM39" s="1"/>
      <c r="BZN39" s="1"/>
      <c r="BZO39" s="1"/>
      <c r="BZP39" s="1"/>
      <c r="BZQ39" s="1"/>
      <c r="BZR39" s="1"/>
      <c r="BZS39" s="1"/>
      <c r="BZT39" s="1"/>
      <c r="BZU39" s="1"/>
      <c r="BZV39" s="1"/>
      <c r="BZW39" s="1"/>
      <c r="BZX39" s="1"/>
      <c r="BZY39" s="1"/>
      <c r="BZZ39" s="1"/>
      <c r="CAA39" s="1"/>
      <c r="CAB39" s="1"/>
      <c r="CAC39" s="1"/>
      <c r="CAD39" s="1"/>
      <c r="CAE39" s="1"/>
      <c r="CAF39" s="1"/>
      <c r="CAG39" s="1"/>
      <c r="CAH39" s="1"/>
      <c r="CAI39" s="1"/>
      <c r="CAJ39" s="1"/>
      <c r="CAK39" s="1"/>
      <c r="CAL39" s="1"/>
      <c r="CAM39" s="1"/>
      <c r="CAN39" s="1"/>
      <c r="CAO39" s="1"/>
      <c r="CAP39" s="1"/>
      <c r="CAQ39" s="1"/>
      <c r="CAR39" s="1"/>
      <c r="CAS39" s="1"/>
      <c r="CAT39" s="1"/>
      <c r="CAU39" s="1"/>
      <c r="CAV39" s="1"/>
      <c r="CAW39" s="1"/>
      <c r="CAX39" s="1"/>
      <c r="CAY39" s="1"/>
      <c r="CAZ39" s="1"/>
      <c r="CBA39" s="1"/>
      <c r="CBB39" s="1"/>
      <c r="CBC39" s="1"/>
      <c r="CBD39" s="1"/>
      <c r="CBE39" s="1"/>
      <c r="CBF39" s="1"/>
      <c r="CBG39" s="1"/>
      <c r="CBH39" s="1"/>
      <c r="CBI39" s="1"/>
      <c r="CBJ39" s="1"/>
      <c r="CBK39" s="1"/>
      <c r="CBL39" s="1"/>
      <c r="CBM39" s="1"/>
      <c r="CBN39" s="1"/>
      <c r="CBO39" s="1"/>
      <c r="CBP39" s="1"/>
      <c r="CBQ39" s="1"/>
      <c r="CBR39" s="1"/>
      <c r="CBS39" s="1"/>
      <c r="CBT39" s="1"/>
      <c r="CBU39" s="1"/>
      <c r="CBV39" s="1"/>
      <c r="CBW39" s="1"/>
      <c r="CBX39" s="1"/>
      <c r="CBY39" s="1"/>
      <c r="CBZ39" s="1"/>
      <c r="CCA39" s="1"/>
      <c r="CCB39" s="1"/>
      <c r="CCC39" s="1"/>
      <c r="CCD39" s="1"/>
      <c r="CCE39" s="1"/>
      <c r="CCF39" s="1"/>
      <c r="CCG39" s="1"/>
      <c r="CCH39" s="1"/>
      <c r="CCI39" s="1"/>
      <c r="CCJ39" s="1"/>
      <c r="CCK39" s="1"/>
      <c r="CCL39" s="1"/>
      <c r="CCM39" s="1"/>
      <c r="CCN39" s="1"/>
      <c r="CCO39" s="1"/>
      <c r="CCP39" s="1"/>
      <c r="CCQ39" s="1"/>
      <c r="CCR39" s="1"/>
      <c r="CCS39" s="1"/>
      <c r="CCT39" s="1"/>
      <c r="CCU39" s="1"/>
      <c r="CCV39" s="1"/>
      <c r="CCW39" s="1"/>
      <c r="CCX39" s="1"/>
      <c r="CCY39" s="1"/>
      <c r="CCZ39" s="1"/>
      <c r="CDA39" s="1"/>
      <c r="CDB39" s="1"/>
      <c r="CDC39" s="1"/>
      <c r="CDD39" s="1"/>
      <c r="CDE39" s="1"/>
      <c r="CDF39" s="1"/>
      <c r="CDG39" s="1"/>
      <c r="CDH39" s="1"/>
      <c r="CDI39" s="1"/>
      <c r="CDJ39" s="1"/>
      <c r="CDK39" s="1"/>
      <c r="CDL39" s="1"/>
      <c r="CDM39" s="1"/>
      <c r="CDN39" s="1"/>
      <c r="CDO39" s="1"/>
      <c r="CDP39" s="1"/>
      <c r="CDQ39" s="1"/>
      <c r="CDR39" s="1"/>
      <c r="CDS39" s="1"/>
      <c r="CDT39" s="1"/>
      <c r="CDU39" s="1"/>
      <c r="CDV39" s="1"/>
      <c r="CDW39" s="1"/>
      <c r="CDX39" s="1"/>
      <c r="CDY39" s="1"/>
      <c r="CDZ39" s="1"/>
      <c r="CEA39" s="1"/>
      <c r="CEB39" s="1"/>
      <c r="CEC39" s="1"/>
      <c r="CED39" s="1"/>
      <c r="CEE39" s="1"/>
      <c r="CEF39" s="1"/>
      <c r="CEG39" s="1"/>
      <c r="CEH39" s="1"/>
      <c r="CEI39" s="1"/>
      <c r="CEJ39" s="1"/>
      <c r="CEK39" s="1"/>
      <c r="CEL39" s="1"/>
      <c r="CEM39" s="1"/>
      <c r="CEN39" s="1"/>
      <c r="CEO39" s="1"/>
      <c r="CEP39" s="1"/>
      <c r="CEQ39" s="1"/>
      <c r="CER39" s="1"/>
      <c r="CES39" s="1"/>
      <c r="CET39" s="1"/>
      <c r="CEU39" s="1"/>
      <c r="CEV39" s="1"/>
      <c r="CEW39" s="1"/>
      <c r="CEX39" s="1"/>
      <c r="CEY39" s="1"/>
      <c r="CEZ39" s="1"/>
      <c r="CFA39" s="1"/>
      <c r="CFB39" s="1"/>
      <c r="CFC39" s="1"/>
      <c r="CFD39" s="1"/>
      <c r="CFE39" s="1"/>
      <c r="CFF39" s="1"/>
      <c r="CFG39" s="1"/>
      <c r="CFH39" s="1"/>
      <c r="CFI39" s="1"/>
      <c r="CFJ39" s="1"/>
      <c r="CFK39" s="1"/>
      <c r="CFL39" s="1"/>
      <c r="CFM39" s="1"/>
      <c r="CFN39" s="1"/>
      <c r="CFO39" s="1"/>
      <c r="CFP39" s="1"/>
      <c r="CFQ39" s="1"/>
      <c r="CFR39" s="1"/>
      <c r="CFS39" s="1"/>
      <c r="CFT39" s="1"/>
      <c r="CFU39" s="1"/>
      <c r="CFV39" s="1"/>
      <c r="CFW39" s="1"/>
      <c r="CFX39" s="1"/>
      <c r="CFY39" s="1"/>
      <c r="CFZ39" s="1"/>
      <c r="CGA39" s="1"/>
      <c r="CGB39" s="1"/>
      <c r="CGC39" s="1"/>
      <c r="CGD39" s="1"/>
      <c r="CGE39" s="1"/>
      <c r="CGF39" s="1"/>
      <c r="CGG39" s="1"/>
      <c r="CGH39" s="1"/>
      <c r="CGI39" s="1"/>
      <c r="CGJ39" s="1"/>
      <c r="CGK39" s="1"/>
      <c r="CGL39" s="1"/>
      <c r="CGM39" s="1"/>
      <c r="CGN39" s="1"/>
      <c r="CGO39" s="1"/>
      <c r="CGP39" s="1"/>
      <c r="CGQ39" s="1"/>
      <c r="CGR39" s="1"/>
      <c r="CGS39" s="1"/>
      <c r="CGT39" s="1"/>
      <c r="CGU39" s="1"/>
      <c r="CGV39" s="1"/>
      <c r="CGW39" s="1"/>
      <c r="CGX39" s="1"/>
      <c r="CGY39" s="1"/>
      <c r="CGZ39" s="1"/>
      <c r="CHA39" s="1"/>
      <c r="CHB39" s="1"/>
      <c r="CHC39" s="1"/>
      <c r="CHD39" s="1"/>
      <c r="CHE39" s="1"/>
      <c r="CHF39" s="1"/>
      <c r="CHG39" s="1"/>
      <c r="CHH39" s="1"/>
      <c r="CHI39" s="1"/>
      <c r="CHJ39" s="1"/>
      <c r="CHK39" s="1"/>
      <c r="CHL39" s="1"/>
      <c r="CHM39" s="1"/>
      <c r="CHN39" s="1"/>
      <c r="CHO39" s="1"/>
      <c r="CHP39" s="1"/>
      <c r="CHQ39" s="1"/>
      <c r="CHR39" s="1"/>
      <c r="CHS39" s="1"/>
      <c r="CHT39" s="1"/>
      <c r="CHU39" s="1"/>
      <c r="CHV39" s="1"/>
      <c r="CHW39" s="1"/>
      <c r="CHX39" s="1"/>
      <c r="CHY39" s="1"/>
      <c r="CHZ39" s="1"/>
      <c r="CIA39" s="1"/>
      <c r="CIB39" s="1"/>
      <c r="CIC39" s="1"/>
      <c r="CID39" s="1"/>
      <c r="CIE39" s="1"/>
      <c r="CIF39" s="1"/>
      <c r="CIG39" s="1"/>
      <c r="CIH39" s="1"/>
      <c r="CII39" s="1"/>
      <c r="CIJ39" s="1"/>
      <c r="CIK39" s="1"/>
      <c r="CIL39" s="1"/>
      <c r="CIM39" s="1"/>
      <c r="CIN39" s="1"/>
      <c r="CIO39" s="1"/>
      <c r="CIP39" s="1"/>
      <c r="CIQ39" s="1"/>
      <c r="CIR39" s="1"/>
      <c r="CIS39" s="1"/>
      <c r="CIT39" s="1"/>
      <c r="CIU39" s="1"/>
      <c r="CIV39" s="1"/>
      <c r="CIW39" s="1"/>
      <c r="CIX39" s="1"/>
      <c r="CIY39" s="1"/>
      <c r="CIZ39" s="1"/>
      <c r="CJA39" s="1"/>
      <c r="CJB39" s="1"/>
      <c r="CJC39" s="1"/>
      <c r="CJD39" s="1"/>
      <c r="CJE39" s="1"/>
      <c r="CJF39" s="1"/>
      <c r="CJG39" s="1"/>
      <c r="CJH39" s="1"/>
      <c r="CJI39" s="1"/>
      <c r="CJJ39" s="1"/>
      <c r="CJK39" s="1"/>
      <c r="CJL39" s="1"/>
      <c r="CJM39" s="1"/>
      <c r="CJN39" s="1"/>
      <c r="CJO39" s="1"/>
      <c r="CJP39" s="1"/>
      <c r="CJQ39" s="1"/>
      <c r="CJR39" s="1"/>
      <c r="CJS39" s="1"/>
      <c r="CJT39" s="1"/>
      <c r="CJU39" s="1"/>
      <c r="CJV39" s="1"/>
      <c r="CJW39" s="1"/>
      <c r="CJX39" s="1"/>
      <c r="CJY39" s="1"/>
      <c r="CJZ39" s="1"/>
      <c r="CKA39" s="1"/>
      <c r="CKB39" s="1"/>
      <c r="CKC39" s="1"/>
      <c r="CKD39" s="1"/>
      <c r="CKE39" s="1"/>
      <c r="CKF39" s="1"/>
      <c r="CKG39" s="1"/>
      <c r="CKH39" s="1"/>
      <c r="CKI39" s="1"/>
      <c r="CKJ39" s="1"/>
      <c r="CKK39" s="1"/>
    </row>
    <row r="40" spans="1:2325" s="268" customFormat="1" ht="53.25" customHeight="1">
      <c r="A40" s="888"/>
      <c r="B40" s="838"/>
      <c r="C40" s="843"/>
      <c r="D40" s="114" t="s">
        <v>298</v>
      </c>
      <c r="E40" s="58">
        <v>1</v>
      </c>
      <c r="F40" s="231" t="s">
        <v>294</v>
      </c>
      <c r="G40" s="390"/>
      <c r="H40" s="389" t="s">
        <v>292</v>
      </c>
      <c r="I40" s="388">
        <v>0</v>
      </c>
      <c r="J40" s="388">
        <v>0</v>
      </c>
      <c r="K40" s="388">
        <v>0</v>
      </c>
      <c r="L40" s="388">
        <v>0</v>
      </c>
      <c r="M40" s="388">
        <v>0</v>
      </c>
      <c r="N40" s="145">
        <v>0</v>
      </c>
      <c r="O40" s="145"/>
      <c r="P40" s="145">
        <v>0</v>
      </c>
      <c r="Q40" s="387">
        <f t="shared" si="7"/>
        <v>0</v>
      </c>
      <c r="R40" s="386">
        <v>0</v>
      </c>
      <c r="S40" s="386">
        <v>0</v>
      </c>
      <c r="T40" s="386">
        <v>0</v>
      </c>
      <c r="U40" s="386">
        <v>18000</v>
      </c>
      <c r="V40" s="895"/>
      <c r="W40" s="113">
        <v>0</v>
      </c>
      <c r="X40" s="113">
        <v>0</v>
      </c>
      <c r="Y40" s="113">
        <v>0</v>
      </c>
      <c r="Z40" s="113">
        <v>0</v>
      </c>
      <c r="AA40" s="113">
        <v>0</v>
      </c>
      <c r="AB40" s="113"/>
      <c r="AC40" s="113">
        <v>0</v>
      </c>
      <c r="AD40" s="113">
        <v>0</v>
      </c>
      <c r="AE40" s="113">
        <v>0</v>
      </c>
      <c r="AF40" s="113">
        <v>0</v>
      </c>
      <c r="AG40" s="155">
        <v>0</v>
      </c>
      <c r="AH40" s="155">
        <v>0</v>
      </c>
      <c r="AI40" s="155">
        <v>0</v>
      </c>
      <c r="AJ40" s="155">
        <v>0</v>
      </c>
      <c r="AK40" s="115">
        <f t="shared" si="6"/>
        <v>0</v>
      </c>
      <c r="AL40" s="115">
        <f t="shared" ref="AL40:AL56" si="10">S40*Z40</f>
        <v>0</v>
      </c>
      <c r="AM40" s="115">
        <f t="shared" ref="AM40:AM56" si="11">T40*AA40</f>
        <v>0</v>
      </c>
      <c r="AN40" s="115">
        <f t="shared" ref="AN40:AN56" si="12">U40*AB40</f>
        <v>0</v>
      </c>
      <c r="AO40" s="105">
        <f t="shared" si="8"/>
        <v>0</v>
      </c>
      <c r="AP40" s="106">
        <f t="shared" si="9"/>
        <v>0</v>
      </c>
      <c r="AQ40" s="391" t="s">
        <v>296</v>
      </c>
      <c r="AR40" s="11"/>
      <c r="AS40" s="11"/>
      <c r="AT40" s="11"/>
      <c r="AU40" s="11"/>
      <c r="AV40" s="1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1"/>
      <c r="VI40" s="1"/>
      <c r="VJ40" s="1"/>
      <c r="VK40" s="1"/>
      <c r="VL40" s="1"/>
      <c r="VM40" s="1"/>
      <c r="VN40" s="1"/>
      <c r="VO40" s="1"/>
      <c r="VP40" s="1"/>
      <c r="VQ40" s="1"/>
      <c r="VR40" s="1"/>
      <c r="VS40" s="1"/>
      <c r="VT40" s="1"/>
      <c r="VU40" s="1"/>
      <c r="VV40" s="1"/>
      <c r="VW40" s="1"/>
      <c r="VX40" s="1"/>
      <c r="VY40" s="1"/>
      <c r="VZ40" s="1"/>
      <c r="WA40" s="1"/>
      <c r="WB40" s="1"/>
      <c r="WC40" s="1"/>
      <c r="WD40" s="1"/>
      <c r="WE40" s="1"/>
      <c r="WF40" s="1"/>
      <c r="WG40" s="1"/>
      <c r="WH40" s="1"/>
      <c r="WI40" s="1"/>
      <c r="WJ40" s="1"/>
      <c r="WK40" s="1"/>
      <c r="WL40" s="1"/>
      <c r="WM40" s="1"/>
      <c r="WN40" s="1"/>
      <c r="WO40" s="1"/>
      <c r="WP40" s="1"/>
      <c r="WQ40" s="1"/>
      <c r="WR40" s="1"/>
      <c r="WS40" s="1"/>
      <c r="WT40" s="1"/>
      <c r="WU40" s="1"/>
      <c r="WV40" s="1"/>
      <c r="WW40" s="1"/>
      <c r="WX40" s="1"/>
      <c r="WY40" s="1"/>
      <c r="WZ40" s="1"/>
      <c r="XA40" s="1"/>
      <c r="XB40" s="1"/>
      <c r="XC40" s="1"/>
      <c r="XD40" s="1"/>
      <c r="XE40" s="1"/>
      <c r="XF40" s="1"/>
      <c r="XG40" s="1"/>
      <c r="XH40" s="1"/>
      <c r="XI40" s="1"/>
      <c r="XJ40" s="1"/>
      <c r="XK40" s="1"/>
      <c r="XL40" s="1"/>
      <c r="XM40" s="1"/>
      <c r="XN40" s="1"/>
      <c r="XO40" s="1"/>
      <c r="XP40" s="1"/>
      <c r="XQ40" s="1"/>
      <c r="XR40" s="1"/>
      <c r="XS40" s="1"/>
      <c r="XT40" s="1"/>
      <c r="XU40" s="1"/>
      <c r="XV40" s="1"/>
      <c r="XW40" s="1"/>
      <c r="XX40" s="1"/>
      <c r="XY40" s="1"/>
      <c r="XZ40" s="1"/>
      <c r="YA40" s="1"/>
      <c r="YB40" s="1"/>
      <c r="YC40" s="1"/>
      <c r="YD40" s="1"/>
      <c r="YE40" s="1"/>
      <c r="YF40" s="1"/>
      <c r="YG40" s="1"/>
      <c r="YH40" s="1"/>
      <c r="YI40" s="1"/>
      <c r="YJ40" s="1"/>
      <c r="YK40" s="1"/>
      <c r="YL40" s="1"/>
      <c r="YM40" s="1"/>
      <c r="YN40" s="1"/>
      <c r="YO40" s="1"/>
      <c r="YP40" s="1"/>
      <c r="YQ40" s="1"/>
      <c r="YR40" s="1"/>
      <c r="YS40" s="1"/>
      <c r="YT40" s="1"/>
      <c r="YU40" s="1"/>
      <c r="YV40" s="1"/>
      <c r="YW40" s="1"/>
      <c r="YX40" s="1"/>
      <c r="YY40" s="1"/>
      <c r="YZ40" s="1"/>
      <c r="ZA40" s="1"/>
      <c r="ZB40" s="1"/>
      <c r="ZC40" s="1"/>
      <c r="ZD40" s="1"/>
      <c r="ZE40" s="1"/>
      <c r="ZF40" s="1"/>
      <c r="ZG40" s="1"/>
      <c r="ZH40" s="1"/>
      <c r="ZI40" s="1"/>
      <c r="ZJ40" s="1"/>
      <c r="ZK40" s="1"/>
      <c r="ZL40" s="1"/>
      <c r="ZM40" s="1"/>
      <c r="ZN40" s="1"/>
      <c r="ZO40" s="1"/>
      <c r="ZP40" s="1"/>
      <c r="ZQ40" s="1"/>
      <c r="ZR40" s="1"/>
      <c r="ZS40" s="1"/>
      <c r="ZT40" s="1"/>
      <c r="ZU40" s="1"/>
      <c r="ZV40" s="1"/>
      <c r="ZW40" s="1"/>
      <c r="ZX40" s="1"/>
      <c r="ZY40" s="1"/>
      <c r="ZZ40" s="1"/>
      <c r="AAA40" s="1"/>
      <c r="AAB40" s="1"/>
      <c r="AAC40" s="1"/>
      <c r="AAD40" s="1"/>
      <c r="AAE40" s="1"/>
      <c r="AAF40" s="1"/>
      <c r="AAG40" s="1"/>
      <c r="AAH40" s="1"/>
      <c r="AAI40" s="1"/>
      <c r="AAJ40" s="1"/>
      <c r="AAK40" s="1"/>
      <c r="AAL40" s="1"/>
      <c r="AAM40" s="1"/>
      <c r="AAN40" s="1"/>
      <c r="AAO40" s="1"/>
      <c r="AAP40" s="1"/>
      <c r="AAQ40" s="1"/>
      <c r="AAR40" s="1"/>
      <c r="AAS40" s="1"/>
      <c r="AAT40" s="1"/>
      <c r="AAU40" s="1"/>
      <c r="AAV40" s="1"/>
      <c r="AAW40" s="1"/>
      <c r="AAX40" s="1"/>
      <c r="AAY40" s="1"/>
      <c r="AAZ40" s="1"/>
      <c r="ABA40" s="1"/>
      <c r="ABB40" s="1"/>
      <c r="ABC40" s="1"/>
      <c r="ABD40" s="1"/>
      <c r="ABE40" s="1"/>
      <c r="ABF40" s="1"/>
      <c r="ABG40" s="1"/>
      <c r="ABH40" s="1"/>
      <c r="ABI40" s="1"/>
      <c r="ABJ40" s="1"/>
      <c r="ABK40" s="1"/>
      <c r="ABL40" s="1"/>
      <c r="ABM40" s="1"/>
      <c r="ABN40" s="1"/>
      <c r="ABO40" s="1"/>
      <c r="ABP40" s="1"/>
      <c r="ABQ40" s="1"/>
      <c r="ABR40" s="1"/>
      <c r="ABS40" s="1"/>
      <c r="ABT40" s="1"/>
      <c r="ABU40" s="1"/>
      <c r="ABV40" s="1"/>
      <c r="ABW40" s="1"/>
      <c r="ABX40" s="1"/>
      <c r="ABY40" s="1"/>
      <c r="ABZ40" s="1"/>
      <c r="ACA40" s="1"/>
      <c r="ACB40" s="1"/>
      <c r="ACC40" s="1"/>
      <c r="ACD40" s="1"/>
      <c r="ACE40" s="1"/>
      <c r="ACF40" s="1"/>
      <c r="ACG40" s="1"/>
      <c r="ACH40" s="1"/>
      <c r="ACI40" s="1"/>
      <c r="ACJ40" s="1"/>
      <c r="ACK40" s="1"/>
      <c r="ACL40" s="1"/>
      <c r="ACM40" s="1"/>
      <c r="ACN40" s="1"/>
      <c r="ACO40" s="1"/>
      <c r="ACP40" s="1"/>
      <c r="ACQ40" s="1"/>
      <c r="ACR40" s="1"/>
      <c r="ACS40" s="1"/>
      <c r="ACT40" s="1"/>
      <c r="ACU40" s="1"/>
      <c r="ACV40" s="1"/>
      <c r="ACW40" s="1"/>
      <c r="ACX40" s="1"/>
      <c r="ACY40" s="1"/>
      <c r="ACZ40" s="1"/>
      <c r="ADA40" s="1"/>
      <c r="ADB40" s="1"/>
      <c r="ADC40" s="1"/>
      <c r="ADD40" s="1"/>
      <c r="ADE40" s="1"/>
      <c r="ADF40" s="1"/>
      <c r="ADG40" s="1"/>
      <c r="ADH40" s="1"/>
      <c r="ADI40" s="1"/>
      <c r="ADJ40" s="1"/>
      <c r="ADK40" s="1"/>
      <c r="ADL40" s="1"/>
      <c r="ADM40" s="1"/>
      <c r="ADN40" s="1"/>
      <c r="ADO40" s="1"/>
      <c r="ADP40" s="1"/>
      <c r="ADQ40" s="1"/>
      <c r="ADR40" s="1"/>
      <c r="ADS40" s="1"/>
      <c r="ADT40" s="1"/>
      <c r="ADU40" s="1"/>
      <c r="ADV40" s="1"/>
      <c r="ADW40" s="1"/>
      <c r="ADX40" s="1"/>
      <c r="ADY40" s="1"/>
      <c r="ADZ40" s="1"/>
      <c r="AEA40" s="1"/>
      <c r="AEB40" s="1"/>
      <c r="AEC40" s="1"/>
      <c r="AED40" s="1"/>
      <c r="AEE40" s="1"/>
      <c r="AEF40" s="1"/>
      <c r="AEG40" s="1"/>
      <c r="AEH40" s="1"/>
      <c r="AEI40" s="1"/>
      <c r="AEJ40" s="1"/>
      <c r="AEK40" s="1"/>
      <c r="AEL40" s="1"/>
      <c r="AEM40" s="1"/>
      <c r="AEN40" s="1"/>
      <c r="AEO40" s="1"/>
      <c r="AEP40" s="1"/>
      <c r="AEQ40" s="1"/>
      <c r="AER40" s="1"/>
      <c r="AES40" s="1"/>
      <c r="AET40" s="1"/>
      <c r="AEU40" s="1"/>
      <c r="AEV40" s="1"/>
      <c r="AEW40" s="1"/>
      <c r="AEX40" s="1"/>
      <c r="AEY40" s="1"/>
      <c r="AEZ40" s="1"/>
      <c r="AFA40" s="1"/>
      <c r="AFB40" s="1"/>
      <c r="AFC40" s="1"/>
      <c r="AFD40" s="1"/>
      <c r="AFE40" s="1"/>
      <c r="AFF40" s="1"/>
      <c r="AFG40" s="1"/>
      <c r="AFH40" s="1"/>
      <c r="AFI40" s="1"/>
      <c r="AFJ40" s="1"/>
      <c r="AFK40" s="1"/>
      <c r="AFL40" s="1"/>
      <c r="AFM40" s="1"/>
      <c r="AFN40" s="1"/>
      <c r="AFO40" s="1"/>
      <c r="AFP40" s="1"/>
      <c r="AFQ40" s="1"/>
      <c r="AFR40" s="1"/>
      <c r="AFS40" s="1"/>
      <c r="AFT40" s="1"/>
      <c r="AFU40" s="1"/>
      <c r="AFV40" s="1"/>
      <c r="AFW40" s="1"/>
      <c r="AFX40" s="1"/>
      <c r="AFY40" s="1"/>
      <c r="AFZ40" s="1"/>
      <c r="AGA40" s="1"/>
      <c r="AGB40" s="1"/>
      <c r="AGC40" s="1"/>
      <c r="AGD40" s="1"/>
      <c r="AGE40" s="1"/>
      <c r="AGF40" s="1"/>
      <c r="AGG40" s="1"/>
      <c r="AGH40" s="1"/>
      <c r="AGI40" s="1"/>
      <c r="AGJ40" s="1"/>
      <c r="AGK40" s="1"/>
      <c r="AGL40" s="1"/>
      <c r="AGM40" s="1"/>
      <c r="AGN40" s="1"/>
      <c r="AGO40" s="1"/>
      <c r="AGP40" s="1"/>
      <c r="AGQ40" s="1"/>
      <c r="AGR40" s="1"/>
      <c r="AGS40" s="1"/>
      <c r="AGT40" s="1"/>
      <c r="AGU40" s="1"/>
      <c r="AGV40" s="1"/>
      <c r="AGW40" s="1"/>
      <c r="AGX40" s="1"/>
      <c r="AGY40" s="1"/>
      <c r="AGZ40" s="1"/>
      <c r="AHA40" s="1"/>
      <c r="AHB40" s="1"/>
      <c r="AHC40" s="1"/>
      <c r="AHD40" s="1"/>
      <c r="AHE40" s="1"/>
      <c r="AHF40" s="1"/>
      <c r="AHG40" s="1"/>
      <c r="AHH40" s="1"/>
      <c r="AHI40" s="1"/>
      <c r="AHJ40" s="1"/>
      <c r="AHK40" s="1"/>
      <c r="AHL40" s="1"/>
      <c r="AHM40" s="1"/>
      <c r="AHN40" s="1"/>
      <c r="AHO40" s="1"/>
      <c r="AHP40" s="1"/>
      <c r="AHQ40" s="1"/>
      <c r="AHR40" s="1"/>
      <c r="AHS40" s="1"/>
      <c r="AHT40" s="1"/>
      <c r="AHU40" s="1"/>
      <c r="AHV40" s="1"/>
      <c r="AHW40" s="1"/>
      <c r="AHX40" s="1"/>
      <c r="AHY40" s="1"/>
      <c r="AHZ40" s="1"/>
      <c r="AIA40" s="1"/>
      <c r="AIB40" s="1"/>
      <c r="AIC40" s="1"/>
      <c r="AID40" s="1"/>
      <c r="AIE40" s="1"/>
      <c r="AIF40" s="1"/>
      <c r="AIG40" s="1"/>
      <c r="AIH40" s="1"/>
      <c r="AII40" s="1"/>
      <c r="AIJ40" s="1"/>
      <c r="AIK40" s="1"/>
      <c r="AIL40" s="1"/>
      <c r="AIM40" s="1"/>
      <c r="AIN40" s="1"/>
      <c r="AIO40" s="1"/>
      <c r="AIP40" s="1"/>
      <c r="AIQ40" s="1"/>
      <c r="AIR40" s="1"/>
      <c r="AIS40" s="1"/>
      <c r="AIT40" s="1"/>
      <c r="AIU40" s="1"/>
      <c r="AIV40" s="1"/>
      <c r="AIW40" s="1"/>
      <c r="AIX40" s="1"/>
      <c r="AIY40" s="1"/>
      <c r="AIZ40" s="1"/>
      <c r="AJA40" s="1"/>
      <c r="AJB40" s="1"/>
      <c r="AJC40" s="1"/>
      <c r="AJD40" s="1"/>
      <c r="AJE40" s="1"/>
      <c r="AJF40" s="1"/>
      <c r="AJG40" s="1"/>
      <c r="AJH40" s="1"/>
      <c r="AJI40" s="1"/>
      <c r="AJJ40" s="1"/>
      <c r="AJK40" s="1"/>
      <c r="AJL40" s="1"/>
      <c r="AJM40" s="1"/>
      <c r="AJN40" s="1"/>
      <c r="AJO40" s="1"/>
      <c r="AJP40" s="1"/>
      <c r="AJQ40" s="1"/>
      <c r="AJR40" s="1"/>
      <c r="AJS40" s="1"/>
      <c r="AJT40" s="1"/>
      <c r="AJU40" s="1"/>
      <c r="AJV40" s="1"/>
      <c r="AJW40" s="1"/>
      <c r="AJX40" s="1"/>
      <c r="AJY40" s="1"/>
      <c r="AJZ40" s="1"/>
      <c r="AKA40" s="1"/>
      <c r="AKB40" s="1"/>
      <c r="AKC40" s="1"/>
      <c r="AKD40" s="1"/>
      <c r="AKE40" s="1"/>
      <c r="AKF40" s="1"/>
      <c r="AKG40" s="1"/>
      <c r="AKH40" s="1"/>
      <c r="AKI40" s="1"/>
      <c r="AKJ40" s="1"/>
      <c r="AKK40" s="1"/>
      <c r="AKL40" s="1"/>
      <c r="AKM40" s="1"/>
      <c r="AKN40" s="1"/>
      <c r="AKO40" s="1"/>
      <c r="AKP40" s="1"/>
      <c r="AKQ40" s="1"/>
      <c r="AKR40" s="1"/>
      <c r="AKS40" s="1"/>
      <c r="AKT40" s="1"/>
      <c r="AKU40" s="1"/>
      <c r="AKV40" s="1"/>
      <c r="AKW40" s="1"/>
      <c r="AKX40" s="1"/>
      <c r="AKY40" s="1"/>
      <c r="AKZ40" s="1"/>
      <c r="ALA40" s="1"/>
      <c r="ALB40" s="1"/>
      <c r="ALC40" s="1"/>
      <c r="ALD40" s="1"/>
      <c r="ALE40" s="1"/>
      <c r="ALF40" s="1"/>
      <c r="ALG40" s="1"/>
      <c r="ALH40" s="1"/>
      <c r="ALI40" s="1"/>
      <c r="ALJ40" s="1"/>
      <c r="ALK40" s="1"/>
      <c r="ALL40" s="1"/>
      <c r="ALM40" s="1"/>
      <c r="ALN40" s="1"/>
      <c r="ALO40" s="1"/>
      <c r="ALP40" s="1"/>
      <c r="ALQ40" s="1"/>
      <c r="ALR40" s="1"/>
      <c r="ALS40" s="1"/>
      <c r="ALT40" s="1"/>
      <c r="ALU40" s="1"/>
      <c r="ALV40" s="1"/>
      <c r="ALW40" s="1"/>
      <c r="ALX40" s="1"/>
      <c r="ALY40" s="1"/>
      <c r="ALZ40" s="1"/>
      <c r="AMA40" s="1"/>
      <c r="AMB40" s="1"/>
      <c r="AMC40" s="1"/>
      <c r="AMD40" s="1"/>
      <c r="AME40" s="1"/>
      <c r="AMF40" s="1"/>
      <c r="AMG40" s="1"/>
      <c r="AMH40" s="1"/>
      <c r="AMI40" s="1"/>
      <c r="AMJ40" s="1"/>
      <c r="AMK40" s="1"/>
      <c r="AML40" s="1"/>
      <c r="AMM40" s="1"/>
      <c r="AMN40" s="1"/>
      <c r="AMO40" s="1"/>
      <c r="AMP40" s="1"/>
      <c r="AMQ40" s="1"/>
      <c r="AMR40" s="1"/>
      <c r="AMS40" s="1"/>
      <c r="AMT40" s="1"/>
      <c r="AMU40" s="1"/>
      <c r="AMV40" s="1"/>
      <c r="AMW40" s="1"/>
      <c r="AMX40" s="1"/>
      <c r="AMY40" s="1"/>
      <c r="AMZ40" s="1"/>
      <c r="ANA40" s="1"/>
      <c r="ANB40" s="1"/>
      <c r="ANC40" s="1"/>
      <c r="AND40" s="1"/>
      <c r="ANE40" s="1"/>
      <c r="ANF40" s="1"/>
      <c r="ANG40" s="1"/>
      <c r="ANH40" s="1"/>
      <c r="ANI40" s="1"/>
      <c r="ANJ40" s="1"/>
      <c r="ANK40" s="1"/>
      <c r="ANL40" s="1"/>
      <c r="ANM40" s="1"/>
      <c r="ANN40" s="1"/>
      <c r="ANO40" s="1"/>
      <c r="ANP40" s="1"/>
      <c r="ANQ40" s="1"/>
      <c r="ANR40" s="1"/>
      <c r="ANS40" s="1"/>
      <c r="ANT40" s="1"/>
      <c r="ANU40" s="1"/>
      <c r="ANV40" s="1"/>
      <c r="ANW40" s="1"/>
      <c r="ANX40" s="1"/>
      <c r="ANY40" s="1"/>
      <c r="ANZ40" s="1"/>
      <c r="AOA40" s="1"/>
      <c r="AOB40" s="1"/>
      <c r="AOC40" s="1"/>
      <c r="AOD40" s="1"/>
      <c r="AOE40" s="1"/>
      <c r="AOF40" s="1"/>
      <c r="AOG40" s="1"/>
      <c r="AOH40" s="1"/>
      <c r="AOI40" s="1"/>
      <c r="AOJ40" s="1"/>
      <c r="AOK40" s="1"/>
      <c r="AOL40" s="1"/>
      <c r="AOM40" s="1"/>
      <c r="AON40" s="1"/>
      <c r="AOO40" s="1"/>
      <c r="AOP40" s="1"/>
      <c r="AOQ40" s="1"/>
      <c r="AOR40" s="1"/>
      <c r="AOS40" s="1"/>
      <c r="AOT40" s="1"/>
      <c r="AOU40" s="1"/>
      <c r="AOV40" s="1"/>
      <c r="AOW40" s="1"/>
      <c r="AOX40" s="1"/>
      <c r="AOY40" s="1"/>
      <c r="AOZ40" s="1"/>
      <c r="APA40" s="1"/>
      <c r="APB40" s="1"/>
      <c r="APC40" s="1"/>
      <c r="APD40" s="1"/>
      <c r="APE40" s="1"/>
      <c r="APF40" s="1"/>
      <c r="APG40" s="1"/>
      <c r="APH40" s="1"/>
      <c r="API40" s="1"/>
      <c r="APJ40" s="1"/>
      <c r="APK40" s="1"/>
      <c r="APL40" s="1"/>
      <c r="APM40" s="1"/>
      <c r="APN40" s="1"/>
      <c r="APO40" s="1"/>
      <c r="APP40" s="1"/>
      <c r="APQ40" s="1"/>
      <c r="APR40" s="1"/>
      <c r="APS40" s="1"/>
      <c r="APT40" s="1"/>
      <c r="APU40" s="1"/>
      <c r="APV40" s="1"/>
      <c r="APW40" s="1"/>
      <c r="APX40" s="1"/>
      <c r="APY40" s="1"/>
      <c r="APZ40" s="1"/>
      <c r="AQA40" s="1"/>
      <c r="AQB40" s="1"/>
      <c r="AQC40" s="1"/>
      <c r="AQD40" s="1"/>
      <c r="AQE40" s="1"/>
      <c r="AQF40" s="1"/>
      <c r="AQG40" s="1"/>
      <c r="AQH40" s="1"/>
      <c r="AQI40" s="1"/>
      <c r="AQJ40" s="1"/>
      <c r="AQK40" s="1"/>
      <c r="AQL40" s="1"/>
      <c r="AQM40" s="1"/>
      <c r="AQN40" s="1"/>
      <c r="AQO40" s="1"/>
      <c r="AQP40" s="1"/>
      <c r="AQQ40" s="1"/>
      <c r="AQR40" s="1"/>
      <c r="AQS40" s="1"/>
      <c r="AQT40" s="1"/>
      <c r="AQU40" s="1"/>
      <c r="AQV40" s="1"/>
      <c r="AQW40" s="1"/>
      <c r="AQX40" s="1"/>
      <c r="AQY40" s="1"/>
      <c r="AQZ40" s="1"/>
      <c r="ARA40" s="1"/>
      <c r="ARB40" s="1"/>
      <c r="ARC40" s="1"/>
      <c r="ARD40" s="1"/>
      <c r="ARE40" s="1"/>
      <c r="ARF40" s="1"/>
      <c r="ARG40" s="1"/>
      <c r="ARH40" s="1"/>
      <c r="ARI40" s="1"/>
      <c r="ARJ40" s="1"/>
      <c r="ARK40" s="1"/>
      <c r="ARL40" s="1"/>
      <c r="ARM40" s="1"/>
      <c r="ARN40" s="1"/>
      <c r="ARO40" s="1"/>
      <c r="ARP40" s="1"/>
      <c r="ARQ40" s="1"/>
      <c r="ARR40" s="1"/>
      <c r="ARS40" s="1"/>
      <c r="ART40" s="1"/>
      <c r="ARU40" s="1"/>
      <c r="ARV40" s="1"/>
      <c r="ARW40" s="1"/>
      <c r="ARX40" s="1"/>
      <c r="ARY40" s="1"/>
      <c r="ARZ40" s="1"/>
      <c r="ASA40" s="1"/>
      <c r="ASB40" s="1"/>
      <c r="ASC40" s="1"/>
      <c r="ASD40" s="1"/>
      <c r="ASE40" s="1"/>
      <c r="ASF40" s="1"/>
      <c r="ASG40" s="1"/>
      <c r="ASH40" s="1"/>
      <c r="ASI40" s="1"/>
      <c r="ASJ40" s="1"/>
      <c r="ASK40" s="1"/>
      <c r="ASL40" s="1"/>
      <c r="ASM40" s="1"/>
      <c r="ASN40" s="1"/>
      <c r="ASO40" s="1"/>
      <c r="ASP40" s="1"/>
      <c r="ASQ40" s="1"/>
      <c r="ASR40" s="1"/>
      <c r="ASS40" s="1"/>
      <c r="AST40" s="1"/>
      <c r="ASU40" s="1"/>
      <c r="ASV40" s="1"/>
      <c r="ASW40" s="1"/>
      <c r="ASX40" s="1"/>
      <c r="ASY40" s="1"/>
      <c r="ASZ40" s="1"/>
      <c r="ATA40" s="1"/>
      <c r="ATB40" s="1"/>
      <c r="ATC40" s="1"/>
      <c r="ATD40" s="1"/>
      <c r="ATE40" s="1"/>
      <c r="ATF40" s="1"/>
      <c r="ATG40" s="1"/>
      <c r="ATH40" s="1"/>
      <c r="ATI40" s="1"/>
      <c r="ATJ40" s="1"/>
      <c r="ATK40" s="1"/>
      <c r="ATL40" s="1"/>
      <c r="ATM40" s="1"/>
      <c r="ATN40" s="1"/>
      <c r="ATO40" s="1"/>
      <c r="ATP40" s="1"/>
      <c r="ATQ40" s="1"/>
      <c r="ATR40" s="1"/>
      <c r="ATS40" s="1"/>
      <c r="ATT40" s="1"/>
      <c r="ATU40" s="1"/>
      <c r="ATV40" s="1"/>
      <c r="ATW40" s="1"/>
      <c r="ATX40" s="1"/>
      <c r="ATY40" s="1"/>
      <c r="ATZ40" s="1"/>
      <c r="AUA40" s="1"/>
      <c r="AUB40" s="1"/>
      <c r="AUC40" s="1"/>
      <c r="AUD40" s="1"/>
      <c r="AUE40" s="1"/>
      <c r="AUF40" s="1"/>
      <c r="AUG40" s="1"/>
      <c r="AUH40" s="1"/>
      <c r="AUI40" s="1"/>
      <c r="AUJ40" s="1"/>
      <c r="AUK40" s="1"/>
      <c r="AUL40" s="1"/>
      <c r="AUM40" s="1"/>
      <c r="AUN40" s="1"/>
      <c r="AUO40" s="1"/>
      <c r="AUP40" s="1"/>
      <c r="AUQ40" s="1"/>
      <c r="AUR40" s="1"/>
      <c r="AUS40" s="1"/>
      <c r="AUT40" s="1"/>
      <c r="AUU40" s="1"/>
      <c r="AUV40" s="1"/>
      <c r="AUW40" s="1"/>
      <c r="AUX40" s="1"/>
      <c r="AUY40" s="1"/>
      <c r="AUZ40" s="1"/>
      <c r="AVA40" s="1"/>
      <c r="AVB40" s="1"/>
      <c r="AVC40" s="1"/>
      <c r="AVD40" s="1"/>
      <c r="AVE40" s="1"/>
      <c r="AVF40" s="1"/>
      <c r="AVG40" s="1"/>
      <c r="AVH40" s="1"/>
      <c r="AVI40" s="1"/>
      <c r="AVJ40" s="1"/>
      <c r="AVK40" s="1"/>
      <c r="AVL40" s="1"/>
      <c r="AVM40" s="1"/>
      <c r="AVN40" s="1"/>
      <c r="AVO40" s="1"/>
      <c r="AVP40" s="1"/>
      <c r="AVQ40" s="1"/>
      <c r="AVR40" s="1"/>
      <c r="AVS40" s="1"/>
      <c r="AVT40" s="1"/>
      <c r="AVU40" s="1"/>
      <c r="AVV40" s="1"/>
      <c r="AVW40" s="1"/>
      <c r="AVX40" s="1"/>
      <c r="AVY40" s="1"/>
      <c r="AVZ40" s="1"/>
      <c r="AWA40" s="1"/>
      <c r="AWB40" s="1"/>
      <c r="AWC40" s="1"/>
      <c r="AWD40" s="1"/>
      <c r="AWE40" s="1"/>
      <c r="AWF40" s="1"/>
      <c r="AWG40" s="1"/>
      <c r="AWH40" s="1"/>
      <c r="AWI40" s="1"/>
      <c r="AWJ40" s="1"/>
      <c r="AWK40" s="1"/>
      <c r="AWL40" s="1"/>
      <c r="AWM40" s="1"/>
      <c r="AWN40" s="1"/>
      <c r="AWO40" s="1"/>
      <c r="AWP40" s="1"/>
      <c r="AWQ40" s="1"/>
      <c r="AWR40" s="1"/>
      <c r="AWS40" s="1"/>
      <c r="AWT40" s="1"/>
      <c r="AWU40" s="1"/>
      <c r="AWV40" s="1"/>
      <c r="AWW40" s="1"/>
      <c r="AWX40" s="1"/>
      <c r="AWY40" s="1"/>
      <c r="AWZ40" s="1"/>
      <c r="AXA40" s="1"/>
      <c r="AXB40" s="1"/>
      <c r="AXC40" s="1"/>
      <c r="AXD40" s="1"/>
      <c r="AXE40" s="1"/>
      <c r="AXF40" s="1"/>
      <c r="AXG40" s="1"/>
      <c r="AXH40" s="1"/>
      <c r="AXI40" s="1"/>
      <c r="AXJ40" s="1"/>
      <c r="AXK40" s="1"/>
      <c r="AXL40" s="1"/>
      <c r="AXM40" s="1"/>
      <c r="AXN40" s="1"/>
      <c r="AXO40" s="1"/>
      <c r="AXP40" s="1"/>
      <c r="AXQ40" s="1"/>
      <c r="AXR40" s="1"/>
      <c r="AXS40" s="1"/>
      <c r="AXT40" s="1"/>
      <c r="AXU40" s="1"/>
      <c r="AXV40" s="1"/>
      <c r="AXW40" s="1"/>
      <c r="AXX40" s="1"/>
      <c r="AXY40" s="1"/>
      <c r="AXZ40" s="1"/>
      <c r="AYA40" s="1"/>
      <c r="AYB40" s="1"/>
      <c r="AYC40" s="1"/>
      <c r="AYD40" s="1"/>
      <c r="AYE40" s="1"/>
      <c r="AYF40" s="1"/>
      <c r="AYG40" s="1"/>
      <c r="AYH40" s="1"/>
      <c r="AYI40" s="1"/>
      <c r="AYJ40" s="1"/>
      <c r="AYK40" s="1"/>
      <c r="AYL40" s="1"/>
      <c r="AYM40" s="1"/>
      <c r="AYN40" s="1"/>
      <c r="AYO40" s="1"/>
      <c r="AYP40" s="1"/>
      <c r="AYQ40" s="1"/>
      <c r="AYR40" s="1"/>
      <c r="AYS40" s="1"/>
      <c r="AYT40" s="1"/>
      <c r="AYU40" s="1"/>
      <c r="AYV40" s="1"/>
      <c r="AYW40" s="1"/>
      <c r="AYX40" s="1"/>
      <c r="AYY40" s="1"/>
      <c r="AYZ40" s="1"/>
      <c r="AZA40" s="1"/>
      <c r="AZB40" s="1"/>
      <c r="AZC40" s="1"/>
      <c r="AZD40" s="1"/>
      <c r="AZE40" s="1"/>
      <c r="AZF40" s="1"/>
      <c r="AZG40" s="1"/>
      <c r="AZH40" s="1"/>
      <c r="AZI40" s="1"/>
      <c r="AZJ40" s="1"/>
      <c r="AZK40" s="1"/>
      <c r="AZL40" s="1"/>
      <c r="AZM40" s="1"/>
      <c r="AZN40" s="1"/>
      <c r="AZO40" s="1"/>
      <c r="AZP40" s="1"/>
      <c r="AZQ40" s="1"/>
      <c r="AZR40" s="1"/>
      <c r="AZS40" s="1"/>
      <c r="AZT40" s="1"/>
      <c r="AZU40" s="1"/>
      <c r="AZV40" s="1"/>
      <c r="AZW40" s="1"/>
      <c r="AZX40" s="1"/>
      <c r="AZY40" s="1"/>
      <c r="AZZ40" s="1"/>
      <c r="BAA40" s="1"/>
      <c r="BAB40" s="1"/>
      <c r="BAC40" s="1"/>
      <c r="BAD40" s="1"/>
      <c r="BAE40" s="1"/>
      <c r="BAF40" s="1"/>
      <c r="BAG40" s="1"/>
      <c r="BAH40" s="1"/>
      <c r="BAI40" s="1"/>
      <c r="BAJ40" s="1"/>
      <c r="BAK40" s="1"/>
      <c r="BAL40" s="1"/>
      <c r="BAM40" s="1"/>
      <c r="BAN40" s="1"/>
      <c r="BAO40" s="1"/>
      <c r="BAP40" s="1"/>
      <c r="BAQ40" s="1"/>
      <c r="BAR40" s="1"/>
      <c r="BAS40" s="1"/>
      <c r="BAT40" s="1"/>
      <c r="BAU40" s="1"/>
      <c r="BAV40" s="1"/>
      <c r="BAW40" s="1"/>
      <c r="BAX40" s="1"/>
      <c r="BAY40" s="1"/>
      <c r="BAZ40" s="1"/>
      <c r="BBA40" s="1"/>
      <c r="BBB40" s="1"/>
      <c r="BBC40" s="1"/>
      <c r="BBD40" s="1"/>
      <c r="BBE40" s="1"/>
      <c r="BBF40" s="1"/>
      <c r="BBG40" s="1"/>
      <c r="BBH40" s="1"/>
      <c r="BBI40" s="1"/>
      <c r="BBJ40" s="1"/>
      <c r="BBK40" s="1"/>
      <c r="BBL40" s="1"/>
      <c r="BBM40" s="1"/>
      <c r="BBN40" s="1"/>
      <c r="BBO40" s="1"/>
      <c r="BBP40" s="1"/>
      <c r="BBQ40" s="1"/>
      <c r="BBR40" s="1"/>
      <c r="BBS40" s="1"/>
      <c r="BBT40" s="1"/>
      <c r="BBU40" s="1"/>
      <c r="BBV40" s="1"/>
      <c r="BBW40" s="1"/>
      <c r="BBX40" s="1"/>
      <c r="BBY40" s="1"/>
      <c r="BBZ40" s="1"/>
      <c r="BCA40" s="1"/>
      <c r="BCB40" s="1"/>
      <c r="BCC40" s="1"/>
      <c r="BCD40" s="1"/>
      <c r="BCE40" s="1"/>
      <c r="BCF40" s="1"/>
      <c r="BCG40" s="1"/>
      <c r="BCH40" s="1"/>
      <c r="BCI40" s="1"/>
      <c r="BCJ40" s="1"/>
      <c r="BCK40" s="1"/>
      <c r="BCL40" s="1"/>
      <c r="BCM40" s="1"/>
      <c r="BCN40" s="1"/>
      <c r="BCO40" s="1"/>
      <c r="BCP40" s="1"/>
      <c r="BCQ40" s="1"/>
      <c r="BCR40" s="1"/>
      <c r="BCS40" s="1"/>
      <c r="BCT40" s="1"/>
      <c r="BCU40" s="1"/>
      <c r="BCV40" s="1"/>
      <c r="BCW40" s="1"/>
      <c r="BCX40" s="1"/>
      <c r="BCY40" s="1"/>
      <c r="BCZ40" s="1"/>
      <c r="BDA40" s="1"/>
      <c r="BDB40" s="1"/>
      <c r="BDC40" s="1"/>
      <c r="BDD40" s="1"/>
      <c r="BDE40" s="1"/>
      <c r="BDF40" s="1"/>
      <c r="BDG40" s="1"/>
      <c r="BDH40" s="1"/>
      <c r="BDI40" s="1"/>
      <c r="BDJ40" s="1"/>
      <c r="BDK40" s="1"/>
      <c r="BDL40" s="1"/>
      <c r="BDM40" s="1"/>
      <c r="BDN40" s="1"/>
      <c r="BDO40" s="1"/>
      <c r="BDP40" s="1"/>
      <c r="BDQ40" s="1"/>
      <c r="BDR40" s="1"/>
      <c r="BDS40" s="1"/>
      <c r="BDT40" s="1"/>
      <c r="BDU40" s="1"/>
      <c r="BDV40" s="1"/>
      <c r="BDW40" s="1"/>
      <c r="BDX40" s="1"/>
      <c r="BDY40" s="1"/>
      <c r="BDZ40" s="1"/>
      <c r="BEA40" s="1"/>
      <c r="BEB40" s="1"/>
      <c r="BEC40" s="1"/>
      <c r="BED40" s="1"/>
      <c r="BEE40" s="1"/>
      <c r="BEF40" s="1"/>
      <c r="BEG40" s="1"/>
      <c r="BEH40" s="1"/>
      <c r="BEI40" s="1"/>
      <c r="BEJ40" s="1"/>
      <c r="BEK40" s="1"/>
      <c r="BEL40" s="1"/>
      <c r="BEM40" s="1"/>
      <c r="BEN40" s="1"/>
      <c r="BEO40" s="1"/>
      <c r="BEP40" s="1"/>
      <c r="BEQ40" s="1"/>
      <c r="BER40" s="1"/>
      <c r="BES40" s="1"/>
      <c r="BET40" s="1"/>
      <c r="BEU40" s="1"/>
      <c r="BEV40" s="1"/>
      <c r="BEW40" s="1"/>
      <c r="BEX40" s="1"/>
      <c r="BEY40" s="1"/>
      <c r="BEZ40" s="1"/>
      <c r="BFA40" s="1"/>
      <c r="BFB40" s="1"/>
      <c r="BFC40" s="1"/>
      <c r="BFD40" s="1"/>
      <c r="BFE40" s="1"/>
      <c r="BFF40" s="1"/>
      <c r="BFG40" s="1"/>
      <c r="BFH40" s="1"/>
      <c r="BFI40" s="1"/>
      <c r="BFJ40" s="1"/>
      <c r="BFK40" s="1"/>
      <c r="BFL40" s="1"/>
      <c r="BFM40" s="1"/>
      <c r="BFN40" s="1"/>
      <c r="BFO40" s="1"/>
      <c r="BFP40" s="1"/>
      <c r="BFQ40" s="1"/>
      <c r="BFR40" s="1"/>
      <c r="BFS40" s="1"/>
      <c r="BFT40" s="1"/>
      <c r="BFU40" s="1"/>
      <c r="BFV40" s="1"/>
      <c r="BFW40" s="1"/>
      <c r="BFX40" s="1"/>
      <c r="BFY40" s="1"/>
      <c r="BFZ40" s="1"/>
      <c r="BGA40" s="1"/>
      <c r="BGB40" s="1"/>
      <c r="BGC40" s="1"/>
      <c r="BGD40" s="1"/>
      <c r="BGE40" s="1"/>
      <c r="BGF40" s="1"/>
      <c r="BGG40" s="1"/>
      <c r="BGH40" s="1"/>
      <c r="BGI40" s="1"/>
      <c r="BGJ40" s="1"/>
      <c r="BGK40" s="1"/>
      <c r="BGL40" s="1"/>
      <c r="BGM40" s="1"/>
      <c r="BGN40" s="1"/>
      <c r="BGO40" s="1"/>
      <c r="BGP40" s="1"/>
      <c r="BGQ40" s="1"/>
      <c r="BGR40" s="1"/>
      <c r="BGS40" s="1"/>
      <c r="BGT40" s="1"/>
      <c r="BGU40" s="1"/>
      <c r="BGV40" s="1"/>
      <c r="BGW40" s="1"/>
      <c r="BGX40" s="1"/>
      <c r="BGY40" s="1"/>
      <c r="BGZ40" s="1"/>
      <c r="BHA40" s="1"/>
      <c r="BHB40" s="1"/>
      <c r="BHC40" s="1"/>
      <c r="BHD40" s="1"/>
      <c r="BHE40" s="1"/>
      <c r="BHF40" s="1"/>
      <c r="BHG40" s="1"/>
      <c r="BHH40" s="1"/>
      <c r="BHI40" s="1"/>
      <c r="BHJ40" s="1"/>
      <c r="BHK40" s="1"/>
      <c r="BHL40" s="1"/>
      <c r="BHM40" s="1"/>
      <c r="BHN40" s="1"/>
      <c r="BHO40" s="1"/>
      <c r="BHP40" s="1"/>
      <c r="BHQ40" s="1"/>
      <c r="BHR40" s="1"/>
      <c r="BHS40" s="1"/>
      <c r="BHT40" s="1"/>
      <c r="BHU40" s="1"/>
      <c r="BHV40" s="1"/>
      <c r="BHW40" s="1"/>
      <c r="BHX40" s="1"/>
      <c r="BHY40" s="1"/>
      <c r="BHZ40" s="1"/>
      <c r="BIA40" s="1"/>
      <c r="BIB40" s="1"/>
      <c r="BIC40" s="1"/>
      <c r="BID40" s="1"/>
      <c r="BIE40" s="1"/>
      <c r="BIF40" s="1"/>
      <c r="BIG40" s="1"/>
      <c r="BIH40" s="1"/>
      <c r="BII40" s="1"/>
      <c r="BIJ40" s="1"/>
      <c r="BIK40" s="1"/>
      <c r="BIL40" s="1"/>
      <c r="BIM40" s="1"/>
      <c r="BIN40" s="1"/>
      <c r="BIO40" s="1"/>
      <c r="BIP40" s="1"/>
      <c r="BIQ40" s="1"/>
      <c r="BIR40" s="1"/>
      <c r="BIS40" s="1"/>
      <c r="BIT40" s="1"/>
      <c r="BIU40" s="1"/>
      <c r="BIV40" s="1"/>
      <c r="BIW40" s="1"/>
      <c r="BIX40" s="1"/>
      <c r="BIY40" s="1"/>
      <c r="BIZ40" s="1"/>
      <c r="BJA40" s="1"/>
      <c r="BJB40" s="1"/>
      <c r="BJC40" s="1"/>
      <c r="BJD40" s="1"/>
      <c r="BJE40" s="1"/>
      <c r="BJF40" s="1"/>
      <c r="BJG40" s="1"/>
      <c r="BJH40" s="1"/>
      <c r="BJI40" s="1"/>
      <c r="BJJ40" s="1"/>
      <c r="BJK40" s="1"/>
      <c r="BJL40" s="1"/>
      <c r="BJM40" s="1"/>
      <c r="BJN40" s="1"/>
      <c r="BJO40" s="1"/>
      <c r="BJP40" s="1"/>
      <c r="BJQ40" s="1"/>
      <c r="BJR40" s="1"/>
      <c r="BJS40" s="1"/>
      <c r="BJT40" s="1"/>
      <c r="BJU40" s="1"/>
      <c r="BJV40" s="1"/>
      <c r="BJW40" s="1"/>
      <c r="BJX40" s="1"/>
      <c r="BJY40" s="1"/>
      <c r="BJZ40" s="1"/>
      <c r="BKA40" s="1"/>
      <c r="BKB40" s="1"/>
      <c r="BKC40" s="1"/>
      <c r="BKD40" s="1"/>
      <c r="BKE40" s="1"/>
      <c r="BKF40" s="1"/>
      <c r="BKG40" s="1"/>
      <c r="BKH40" s="1"/>
      <c r="BKI40" s="1"/>
      <c r="BKJ40" s="1"/>
      <c r="BKK40" s="1"/>
      <c r="BKL40" s="1"/>
      <c r="BKM40" s="1"/>
      <c r="BKN40" s="1"/>
      <c r="BKO40" s="1"/>
      <c r="BKP40" s="1"/>
      <c r="BKQ40" s="1"/>
      <c r="BKR40" s="1"/>
      <c r="BKS40" s="1"/>
      <c r="BKT40" s="1"/>
      <c r="BKU40" s="1"/>
      <c r="BKV40" s="1"/>
      <c r="BKW40" s="1"/>
      <c r="BKX40" s="1"/>
      <c r="BKY40" s="1"/>
      <c r="BKZ40" s="1"/>
      <c r="BLA40" s="1"/>
      <c r="BLB40" s="1"/>
      <c r="BLC40" s="1"/>
      <c r="BLD40" s="1"/>
      <c r="BLE40" s="1"/>
      <c r="BLF40" s="1"/>
      <c r="BLG40" s="1"/>
      <c r="BLH40" s="1"/>
      <c r="BLI40" s="1"/>
      <c r="BLJ40" s="1"/>
      <c r="BLK40" s="1"/>
      <c r="BLL40" s="1"/>
      <c r="BLM40" s="1"/>
      <c r="BLN40" s="1"/>
      <c r="BLO40" s="1"/>
      <c r="BLP40" s="1"/>
      <c r="BLQ40" s="1"/>
      <c r="BLR40" s="1"/>
      <c r="BLS40" s="1"/>
      <c r="BLT40" s="1"/>
      <c r="BLU40" s="1"/>
      <c r="BLV40" s="1"/>
      <c r="BLW40" s="1"/>
      <c r="BLX40" s="1"/>
      <c r="BLY40" s="1"/>
      <c r="BLZ40" s="1"/>
      <c r="BMA40" s="1"/>
      <c r="BMB40" s="1"/>
      <c r="BMC40" s="1"/>
      <c r="BMD40" s="1"/>
      <c r="BME40" s="1"/>
      <c r="BMF40" s="1"/>
      <c r="BMG40" s="1"/>
      <c r="BMH40" s="1"/>
      <c r="BMI40" s="1"/>
      <c r="BMJ40" s="1"/>
      <c r="BMK40" s="1"/>
      <c r="BML40" s="1"/>
      <c r="BMM40" s="1"/>
      <c r="BMN40" s="1"/>
      <c r="BMO40" s="1"/>
      <c r="BMP40" s="1"/>
      <c r="BMQ40" s="1"/>
      <c r="BMR40" s="1"/>
      <c r="BMS40" s="1"/>
      <c r="BMT40" s="1"/>
      <c r="BMU40" s="1"/>
      <c r="BMV40" s="1"/>
      <c r="BMW40" s="1"/>
      <c r="BMX40" s="1"/>
      <c r="BMY40" s="1"/>
      <c r="BMZ40" s="1"/>
      <c r="BNA40" s="1"/>
      <c r="BNB40" s="1"/>
      <c r="BNC40" s="1"/>
      <c r="BND40" s="1"/>
      <c r="BNE40" s="1"/>
      <c r="BNF40" s="1"/>
      <c r="BNG40" s="1"/>
      <c r="BNH40" s="1"/>
      <c r="BNI40" s="1"/>
      <c r="BNJ40" s="1"/>
      <c r="BNK40" s="1"/>
      <c r="BNL40" s="1"/>
      <c r="BNM40" s="1"/>
      <c r="BNN40" s="1"/>
      <c r="BNO40" s="1"/>
      <c r="BNP40" s="1"/>
      <c r="BNQ40" s="1"/>
      <c r="BNR40" s="1"/>
      <c r="BNS40" s="1"/>
      <c r="BNT40" s="1"/>
      <c r="BNU40" s="1"/>
      <c r="BNV40" s="1"/>
      <c r="BNW40" s="1"/>
      <c r="BNX40" s="1"/>
      <c r="BNY40" s="1"/>
      <c r="BNZ40" s="1"/>
      <c r="BOA40" s="1"/>
      <c r="BOB40" s="1"/>
      <c r="BOC40" s="1"/>
      <c r="BOD40" s="1"/>
      <c r="BOE40" s="1"/>
      <c r="BOF40" s="1"/>
      <c r="BOG40" s="1"/>
      <c r="BOH40" s="1"/>
      <c r="BOI40" s="1"/>
      <c r="BOJ40" s="1"/>
      <c r="BOK40" s="1"/>
      <c r="BOL40" s="1"/>
      <c r="BOM40" s="1"/>
      <c r="BON40" s="1"/>
      <c r="BOO40" s="1"/>
      <c r="BOP40" s="1"/>
      <c r="BOQ40" s="1"/>
      <c r="BOR40" s="1"/>
      <c r="BOS40" s="1"/>
      <c r="BOT40" s="1"/>
      <c r="BOU40" s="1"/>
      <c r="BOV40" s="1"/>
      <c r="BOW40" s="1"/>
      <c r="BOX40" s="1"/>
      <c r="BOY40" s="1"/>
      <c r="BOZ40" s="1"/>
      <c r="BPA40" s="1"/>
      <c r="BPB40" s="1"/>
      <c r="BPC40" s="1"/>
      <c r="BPD40" s="1"/>
      <c r="BPE40" s="1"/>
      <c r="BPF40" s="1"/>
      <c r="BPG40" s="1"/>
      <c r="BPH40" s="1"/>
      <c r="BPI40" s="1"/>
      <c r="BPJ40" s="1"/>
      <c r="BPK40" s="1"/>
      <c r="BPL40" s="1"/>
      <c r="BPM40" s="1"/>
      <c r="BPN40" s="1"/>
      <c r="BPO40" s="1"/>
      <c r="BPP40" s="1"/>
      <c r="BPQ40" s="1"/>
      <c r="BPR40" s="1"/>
      <c r="BPS40" s="1"/>
      <c r="BPT40" s="1"/>
      <c r="BPU40" s="1"/>
      <c r="BPV40" s="1"/>
      <c r="BPW40" s="1"/>
      <c r="BPX40" s="1"/>
      <c r="BPY40" s="1"/>
      <c r="BPZ40" s="1"/>
      <c r="BQA40" s="1"/>
      <c r="BQB40" s="1"/>
      <c r="BQC40" s="1"/>
      <c r="BQD40" s="1"/>
      <c r="BQE40" s="1"/>
      <c r="BQF40" s="1"/>
      <c r="BQG40" s="1"/>
      <c r="BQH40" s="1"/>
      <c r="BQI40" s="1"/>
      <c r="BQJ40" s="1"/>
      <c r="BQK40" s="1"/>
      <c r="BQL40" s="1"/>
      <c r="BQM40" s="1"/>
      <c r="BQN40" s="1"/>
      <c r="BQO40" s="1"/>
      <c r="BQP40" s="1"/>
      <c r="BQQ40" s="1"/>
      <c r="BQR40" s="1"/>
      <c r="BQS40" s="1"/>
      <c r="BQT40" s="1"/>
      <c r="BQU40" s="1"/>
      <c r="BQV40" s="1"/>
      <c r="BQW40" s="1"/>
      <c r="BQX40" s="1"/>
      <c r="BQY40" s="1"/>
      <c r="BQZ40" s="1"/>
      <c r="BRA40" s="1"/>
      <c r="BRB40" s="1"/>
      <c r="BRC40" s="1"/>
      <c r="BRD40" s="1"/>
      <c r="BRE40" s="1"/>
      <c r="BRF40" s="1"/>
      <c r="BRG40" s="1"/>
      <c r="BRH40" s="1"/>
      <c r="BRI40" s="1"/>
      <c r="BRJ40" s="1"/>
      <c r="BRK40" s="1"/>
      <c r="BRL40" s="1"/>
      <c r="BRM40" s="1"/>
      <c r="BRN40" s="1"/>
      <c r="BRO40" s="1"/>
      <c r="BRP40" s="1"/>
      <c r="BRQ40" s="1"/>
      <c r="BRR40" s="1"/>
      <c r="BRS40" s="1"/>
      <c r="BRT40" s="1"/>
      <c r="BRU40" s="1"/>
      <c r="BRV40" s="1"/>
      <c r="BRW40" s="1"/>
      <c r="BRX40" s="1"/>
      <c r="BRY40" s="1"/>
      <c r="BRZ40" s="1"/>
      <c r="BSA40" s="1"/>
      <c r="BSB40" s="1"/>
      <c r="BSC40" s="1"/>
      <c r="BSD40" s="1"/>
      <c r="BSE40" s="1"/>
      <c r="BSF40" s="1"/>
      <c r="BSG40" s="1"/>
      <c r="BSH40" s="1"/>
      <c r="BSI40" s="1"/>
      <c r="BSJ40" s="1"/>
      <c r="BSK40" s="1"/>
      <c r="BSL40" s="1"/>
      <c r="BSM40" s="1"/>
      <c r="BSN40" s="1"/>
      <c r="BSO40" s="1"/>
      <c r="BSP40" s="1"/>
      <c r="BSQ40" s="1"/>
      <c r="BSR40" s="1"/>
      <c r="BSS40" s="1"/>
      <c r="BST40" s="1"/>
      <c r="BSU40" s="1"/>
      <c r="BSV40" s="1"/>
      <c r="BSW40" s="1"/>
      <c r="BSX40" s="1"/>
      <c r="BSY40" s="1"/>
      <c r="BSZ40" s="1"/>
      <c r="BTA40" s="1"/>
      <c r="BTB40" s="1"/>
      <c r="BTC40" s="1"/>
      <c r="BTD40" s="1"/>
      <c r="BTE40" s="1"/>
      <c r="BTF40" s="1"/>
      <c r="BTG40" s="1"/>
      <c r="BTH40" s="1"/>
      <c r="BTI40" s="1"/>
      <c r="BTJ40" s="1"/>
      <c r="BTK40" s="1"/>
      <c r="BTL40" s="1"/>
      <c r="BTM40" s="1"/>
      <c r="BTN40" s="1"/>
      <c r="BTO40" s="1"/>
      <c r="BTP40" s="1"/>
      <c r="BTQ40" s="1"/>
      <c r="BTR40" s="1"/>
      <c r="BTS40" s="1"/>
      <c r="BTT40" s="1"/>
      <c r="BTU40" s="1"/>
      <c r="BTV40" s="1"/>
      <c r="BTW40" s="1"/>
      <c r="BTX40" s="1"/>
      <c r="BTY40" s="1"/>
      <c r="BTZ40" s="1"/>
      <c r="BUA40" s="1"/>
      <c r="BUB40" s="1"/>
      <c r="BUC40" s="1"/>
      <c r="BUD40" s="1"/>
      <c r="BUE40" s="1"/>
      <c r="BUF40" s="1"/>
      <c r="BUG40" s="1"/>
      <c r="BUH40" s="1"/>
      <c r="BUI40" s="1"/>
      <c r="BUJ40" s="1"/>
      <c r="BUK40" s="1"/>
      <c r="BUL40" s="1"/>
      <c r="BUM40" s="1"/>
      <c r="BUN40" s="1"/>
      <c r="BUO40" s="1"/>
      <c r="BUP40" s="1"/>
      <c r="BUQ40" s="1"/>
      <c r="BUR40" s="1"/>
      <c r="BUS40" s="1"/>
      <c r="BUT40" s="1"/>
      <c r="BUU40" s="1"/>
      <c r="BUV40" s="1"/>
      <c r="BUW40" s="1"/>
      <c r="BUX40" s="1"/>
      <c r="BUY40" s="1"/>
      <c r="BUZ40" s="1"/>
      <c r="BVA40" s="1"/>
      <c r="BVB40" s="1"/>
      <c r="BVC40" s="1"/>
      <c r="BVD40" s="1"/>
      <c r="BVE40" s="1"/>
      <c r="BVF40" s="1"/>
      <c r="BVG40" s="1"/>
      <c r="BVH40" s="1"/>
      <c r="BVI40" s="1"/>
      <c r="BVJ40" s="1"/>
      <c r="BVK40" s="1"/>
      <c r="BVL40" s="1"/>
      <c r="BVM40" s="1"/>
      <c r="BVN40" s="1"/>
      <c r="BVO40" s="1"/>
      <c r="BVP40" s="1"/>
      <c r="BVQ40" s="1"/>
      <c r="BVR40" s="1"/>
      <c r="BVS40" s="1"/>
      <c r="BVT40" s="1"/>
      <c r="BVU40" s="1"/>
      <c r="BVV40" s="1"/>
      <c r="BVW40" s="1"/>
      <c r="BVX40" s="1"/>
      <c r="BVY40" s="1"/>
      <c r="BVZ40" s="1"/>
      <c r="BWA40" s="1"/>
      <c r="BWB40" s="1"/>
      <c r="BWC40" s="1"/>
      <c r="BWD40" s="1"/>
      <c r="BWE40" s="1"/>
      <c r="BWF40" s="1"/>
      <c r="BWG40" s="1"/>
      <c r="BWH40" s="1"/>
      <c r="BWI40" s="1"/>
      <c r="BWJ40" s="1"/>
      <c r="BWK40" s="1"/>
      <c r="BWL40" s="1"/>
      <c r="BWM40" s="1"/>
      <c r="BWN40" s="1"/>
      <c r="BWO40" s="1"/>
      <c r="BWP40" s="1"/>
      <c r="BWQ40" s="1"/>
      <c r="BWR40" s="1"/>
      <c r="BWS40" s="1"/>
      <c r="BWT40" s="1"/>
      <c r="BWU40" s="1"/>
      <c r="BWV40" s="1"/>
      <c r="BWW40" s="1"/>
      <c r="BWX40" s="1"/>
      <c r="BWY40" s="1"/>
      <c r="BWZ40" s="1"/>
      <c r="BXA40" s="1"/>
      <c r="BXB40" s="1"/>
      <c r="BXC40" s="1"/>
      <c r="BXD40" s="1"/>
      <c r="BXE40" s="1"/>
      <c r="BXF40" s="1"/>
      <c r="BXG40" s="1"/>
      <c r="BXH40" s="1"/>
      <c r="BXI40" s="1"/>
      <c r="BXJ40" s="1"/>
      <c r="BXK40" s="1"/>
      <c r="BXL40" s="1"/>
      <c r="BXM40" s="1"/>
      <c r="BXN40" s="1"/>
      <c r="BXO40" s="1"/>
      <c r="BXP40" s="1"/>
      <c r="BXQ40" s="1"/>
      <c r="BXR40" s="1"/>
      <c r="BXS40" s="1"/>
      <c r="BXT40" s="1"/>
      <c r="BXU40" s="1"/>
      <c r="BXV40" s="1"/>
      <c r="BXW40" s="1"/>
      <c r="BXX40" s="1"/>
      <c r="BXY40" s="1"/>
      <c r="BXZ40" s="1"/>
      <c r="BYA40" s="1"/>
      <c r="BYB40" s="1"/>
      <c r="BYC40" s="1"/>
      <c r="BYD40" s="1"/>
      <c r="BYE40" s="1"/>
      <c r="BYF40" s="1"/>
      <c r="BYG40" s="1"/>
      <c r="BYH40" s="1"/>
      <c r="BYI40" s="1"/>
      <c r="BYJ40" s="1"/>
      <c r="BYK40" s="1"/>
      <c r="BYL40" s="1"/>
      <c r="BYM40" s="1"/>
      <c r="BYN40" s="1"/>
      <c r="BYO40" s="1"/>
      <c r="BYP40" s="1"/>
      <c r="BYQ40" s="1"/>
      <c r="BYR40" s="1"/>
      <c r="BYS40" s="1"/>
      <c r="BYT40" s="1"/>
      <c r="BYU40" s="1"/>
      <c r="BYV40" s="1"/>
      <c r="BYW40" s="1"/>
      <c r="BYX40" s="1"/>
      <c r="BYY40" s="1"/>
      <c r="BYZ40" s="1"/>
      <c r="BZA40" s="1"/>
      <c r="BZB40" s="1"/>
      <c r="BZC40" s="1"/>
      <c r="BZD40" s="1"/>
      <c r="BZE40" s="1"/>
      <c r="BZF40" s="1"/>
      <c r="BZG40" s="1"/>
      <c r="BZH40" s="1"/>
      <c r="BZI40" s="1"/>
      <c r="BZJ40" s="1"/>
      <c r="BZK40" s="1"/>
      <c r="BZL40" s="1"/>
      <c r="BZM40" s="1"/>
      <c r="BZN40" s="1"/>
      <c r="BZO40" s="1"/>
      <c r="BZP40" s="1"/>
      <c r="BZQ40" s="1"/>
      <c r="BZR40" s="1"/>
      <c r="BZS40" s="1"/>
      <c r="BZT40" s="1"/>
      <c r="BZU40" s="1"/>
      <c r="BZV40" s="1"/>
      <c r="BZW40" s="1"/>
      <c r="BZX40" s="1"/>
      <c r="BZY40" s="1"/>
      <c r="BZZ40" s="1"/>
      <c r="CAA40" s="1"/>
      <c r="CAB40" s="1"/>
      <c r="CAC40" s="1"/>
      <c r="CAD40" s="1"/>
      <c r="CAE40" s="1"/>
      <c r="CAF40" s="1"/>
      <c r="CAG40" s="1"/>
      <c r="CAH40" s="1"/>
      <c r="CAI40" s="1"/>
      <c r="CAJ40" s="1"/>
      <c r="CAK40" s="1"/>
      <c r="CAL40" s="1"/>
      <c r="CAM40" s="1"/>
      <c r="CAN40" s="1"/>
      <c r="CAO40" s="1"/>
      <c r="CAP40" s="1"/>
      <c r="CAQ40" s="1"/>
      <c r="CAR40" s="1"/>
      <c r="CAS40" s="1"/>
      <c r="CAT40" s="1"/>
      <c r="CAU40" s="1"/>
      <c r="CAV40" s="1"/>
      <c r="CAW40" s="1"/>
      <c r="CAX40" s="1"/>
      <c r="CAY40" s="1"/>
      <c r="CAZ40" s="1"/>
      <c r="CBA40" s="1"/>
      <c r="CBB40" s="1"/>
      <c r="CBC40" s="1"/>
      <c r="CBD40" s="1"/>
      <c r="CBE40" s="1"/>
      <c r="CBF40" s="1"/>
      <c r="CBG40" s="1"/>
      <c r="CBH40" s="1"/>
      <c r="CBI40" s="1"/>
      <c r="CBJ40" s="1"/>
      <c r="CBK40" s="1"/>
      <c r="CBL40" s="1"/>
      <c r="CBM40" s="1"/>
      <c r="CBN40" s="1"/>
      <c r="CBO40" s="1"/>
      <c r="CBP40" s="1"/>
      <c r="CBQ40" s="1"/>
      <c r="CBR40" s="1"/>
      <c r="CBS40" s="1"/>
      <c r="CBT40" s="1"/>
      <c r="CBU40" s="1"/>
      <c r="CBV40" s="1"/>
      <c r="CBW40" s="1"/>
      <c r="CBX40" s="1"/>
      <c r="CBY40" s="1"/>
      <c r="CBZ40" s="1"/>
      <c r="CCA40" s="1"/>
      <c r="CCB40" s="1"/>
      <c r="CCC40" s="1"/>
      <c r="CCD40" s="1"/>
      <c r="CCE40" s="1"/>
      <c r="CCF40" s="1"/>
      <c r="CCG40" s="1"/>
      <c r="CCH40" s="1"/>
      <c r="CCI40" s="1"/>
      <c r="CCJ40" s="1"/>
      <c r="CCK40" s="1"/>
      <c r="CCL40" s="1"/>
      <c r="CCM40" s="1"/>
      <c r="CCN40" s="1"/>
      <c r="CCO40" s="1"/>
      <c r="CCP40" s="1"/>
      <c r="CCQ40" s="1"/>
      <c r="CCR40" s="1"/>
      <c r="CCS40" s="1"/>
      <c r="CCT40" s="1"/>
      <c r="CCU40" s="1"/>
      <c r="CCV40" s="1"/>
      <c r="CCW40" s="1"/>
      <c r="CCX40" s="1"/>
      <c r="CCY40" s="1"/>
      <c r="CCZ40" s="1"/>
      <c r="CDA40" s="1"/>
      <c r="CDB40" s="1"/>
      <c r="CDC40" s="1"/>
      <c r="CDD40" s="1"/>
      <c r="CDE40" s="1"/>
      <c r="CDF40" s="1"/>
      <c r="CDG40" s="1"/>
      <c r="CDH40" s="1"/>
      <c r="CDI40" s="1"/>
      <c r="CDJ40" s="1"/>
      <c r="CDK40" s="1"/>
      <c r="CDL40" s="1"/>
      <c r="CDM40" s="1"/>
      <c r="CDN40" s="1"/>
      <c r="CDO40" s="1"/>
      <c r="CDP40" s="1"/>
      <c r="CDQ40" s="1"/>
      <c r="CDR40" s="1"/>
      <c r="CDS40" s="1"/>
      <c r="CDT40" s="1"/>
      <c r="CDU40" s="1"/>
      <c r="CDV40" s="1"/>
      <c r="CDW40" s="1"/>
      <c r="CDX40" s="1"/>
      <c r="CDY40" s="1"/>
      <c r="CDZ40" s="1"/>
      <c r="CEA40" s="1"/>
      <c r="CEB40" s="1"/>
      <c r="CEC40" s="1"/>
      <c r="CED40" s="1"/>
      <c r="CEE40" s="1"/>
      <c r="CEF40" s="1"/>
      <c r="CEG40" s="1"/>
      <c r="CEH40" s="1"/>
      <c r="CEI40" s="1"/>
      <c r="CEJ40" s="1"/>
      <c r="CEK40" s="1"/>
      <c r="CEL40" s="1"/>
      <c r="CEM40" s="1"/>
      <c r="CEN40" s="1"/>
      <c r="CEO40" s="1"/>
      <c r="CEP40" s="1"/>
      <c r="CEQ40" s="1"/>
      <c r="CER40" s="1"/>
      <c r="CES40" s="1"/>
      <c r="CET40" s="1"/>
      <c r="CEU40" s="1"/>
      <c r="CEV40" s="1"/>
      <c r="CEW40" s="1"/>
      <c r="CEX40" s="1"/>
      <c r="CEY40" s="1"/>
      <c r="CEZ40" s="1"/>
      <c r="CFA40" s="1"/>
      <c r="CFB40" s="1"/>
      <c r="CFC40" s="1"/>
      <c r="CFD40" s="1"/>
      <c r="CFE40" s="1"/>
      <c r="CFF40" s="1"/>
      <c r="CFG40" s="1"/>
      <c r="CFH40" s="1"/>
      <c r="CFI40" s="1"/>
      <c r="CFJ40" s="1"/>
      <c r="CFK40" s="1"/>
      <c r="CFL40" s="1"/>
      <c r="CFM40" s="1"/>
      <c r="CFN40" s="1"/>
      <c r="CFO40" s="1"/>
      <c r="CFP40" s="1"/>
      <c r="CFQ40" s="1"/>
      <c r="CFR40" s="1"/>
      <c r="CFS40" s="1"/>
      <c r="CFT40" s="1"/>
      <c r="CFU40" s="1"/>
      <c r="CFV40" s="1"/>
      <c r="CFW40" s="1"/>
      <c r="CFX40" s="1"/>
      <c r="CFY40" s="1"/>
      <c r="CFZ40" s="1"/>
      <c r="CGA40" s="1"/>
      <c r="CGB40" s="1"/>
      <c r="CGC40" s="1"/>
      <c r="CGD40" s="1"/>
      <c r="CGE40" s="1"/>
      <c r="CGF40" s="1"/>
      <c r="CGG40" s="1"/>
      <c r="CGH40" s="1"/>
      <c r="CGI40" s="1"/>
      <c r="CGJ40" s="1"/>
      <c r="CGK40" s="1"/>
      <c r="CGL40" s="1"/>
      <c r="CGM40" s="1"/>
      <c r="CGN40" s="1"/>
      <c r="CGO40" s="1"/>
      <c r="CGP40" s="1"/>
      <c r="CGQ40" s="1"/>
      <c r="CGR40" s="1"/>
      <c r="CGS40" s="1"/>
      <c r="CGT40" s="1"/>
      <c r="CGU40" s="1"/>
      <c r="CGV40" s="1"/>
      <c r="CGW40" s="1"/>
      <c r="CGX40" s="1"/>
      <c r="CGY40" s="1"/>
      <c r="CGZ40" s="1"/>
      <c r="CHA40" s="1"/>
      <c r="CHB40" s="1"/>
      <c r="CHC40" s="1"/>
      <c r="CHD40" s="1"/>
      <c r="CHE40" s="1"/>
      <c r="CHF40" s="1"/>
      <c r="CHG40" s="1"/>
      <c r="CHH40" s="1"/>
      <c r="CHI40" s="1"/>
      <c r="CHJ40" s="1"/>
      <c r="CHK40" s="1"/>
      <c r="CHL40" s="1"/>
      <c r="CHM40" s="1"/>
      <c r="CHN40" s="1"/>
      <c r="CHO40" s="1"/>
      <c r="CHP40" s="1"/>
      <c r="CHQ40" s="1"/>
      <c r="CHR40" s="1"/>
      <c r="CHS40" s="1"/>
      <c r="CHT40" s="1"/>
      <c r="CHU40" s="1"/>
      <c r="CHV40" s="1"/>
      <c r="CHW40" s="1"/>
      <c r="CHX40" s="1"/>
      <c r="CHY40" s="1"/>
      <c r="CHZ40" s="1"/>
      <c r="CIA40" s="1"/>
      <c r="CIB40" s="1"/>
      <c r="CIC40" s="1"/>
      <c r="CID40" s="1"/>
      <c r="CIE40" s="1"/>
      <c r="CIF40" s="1"/>
      <c r="CIG40" s="1"/>
      <c r="CIH40" s="1"/>
      <c r="CII40" s="1"/>
      <c r="CIJ40" s="1"/>
      <c r="CIK40" s="1"/>
      <c r="CIL40" s="1"/>
      <c r="CIM40" s="1"/>
      <c r="CIN40" s="1"/>
      <c r="CIO40" s="1"/>
      <c r="CIP40" s="1"/>
      <c r="CIQ40" s="1"/>
      <c r="CIR40" s="1"/>
      <c r="CIS40" s="1"/>
      <c r="CIT40" s="1"/>
      <c r="CIU40" s="1"/>
      <c r="CIV40" s="1"/>
      <c r="CIW40" s="1"/>
      <c r="CIX40" s="1"/>
      <c r="CIY40" s="1"/>
      <c r="CIZ40" s="1"/>
      <c r="CJA40" s="1"/>
      <c r="CJB40" s="1"/>
      <c r="CJC40" s="1"/>
      <c r="CJD40" s="1"/>
      <c r="CJE40" s="1"/>
      <c r="CJF40" s="1"/>
      <c r="CJG40" s="1"/>
      <c r="CJH40" s="1"/>
      <c r="CJI40" s="1"/>
      <c r="CJJ40" s="1"/>
      <c r="CJK40" s="1"/>
      <c r="CJL40" s="1"/>
      <c r="CJM40" s="1"/>
      <c r="CJN40" s="1"/>
      <c r="CJO40" s="1"/>
      <c r="CJP40" s="1"/>
      <c r="CJQ40" s="1"/>
      <c r="CJR40" s="1"/>
      <c r="CJS40" s="1"/>
      <c r="CJT40" s="1"/>
      <c r="CJU40" s="1"/>
      <c r="CJV40" s="1"/>
      <c r="CJW40" s="1"/>
      <c r="CJX40" s="1"/>
      <c r="CJY40" s="1"/>
      <c r="CJZ40" s="1"/>
      <c r="CKA40" s="1"/>
      <c r="CKB40" s="1"/>
      <c r="CKC40" s="1"/>
      <c r="CKD40" s="1"/>
      <c r="CKE40" s="1"/>
      <c r="CKF40" s="1"/>
      <c r="CKG40" s="1"/>
      <c r="CKH40" s="1"/>
      <c r="CKI40" s="1"/>
      <c r="CKJ40" s="1"/>
      <c r="CKK40" s="1"/>
    </row>
    <row r="41" spans="1:2325" s="268" customFormat="1" ht="52.5" customHeight="1">
      <c r="A41" s="888"/>
      <c r="B41" s="838"/>
      <c r="C41" s="843"/>
      <c r="D41" s="114" t="s">
        <v>297</v>
      </c>
      <c r="E41" s="58">
        <v>1</v>
      </c>
      <c r="F41" s="113" t="s">
        <v>294</v>
      </c>
      <c r="G41" s="390"/>
      <c r="H41" s="389" t="s">
        <v>292</v>
      </c>
      <c r="I41" s="388">
        <v>0</v>
      </c>
      <c r="J41" s="388">
        <v>0</v>
      </c>
      <c r="K41" s="388">
        <v>0</v>
      </c>
      <c r="L41" s="388">
        <v>0</v>
      </c>
      <c r="M41" s="388">
        <v>0</v>
      </c>
      <c r="N41" s="145">
        <v>0</v>
      </c>
      <c r="O41" s="145">
        <v>0</v>
      </c>
      <c r="P41" s="145">
        <v>0</v>
      </c>
      <c r="Q41" s="387">
        <f t="shared" si="7"/>
        <v>0</v>
      </c>
      <c r="R41" s="386">
        <v>0</v>
      </c>
      <c r="S41" s="386">
        <v>0</v>
      </c>
      <c r="T41" s="386">
        <v>0</v>
      </c>
      <c r="U41" s="386">
        <v>0</v>
      </c>
      <c r="V41" s="895"/>
      <c r="W41" s="113">
        <v>0</v>
      </c>
      <c r="X41" s="113">
        <v>0</v>
      </c>
      <c r="Y41" s="113">
        <v>0</v>
      </c>
      <c r="Z41" s="113">
        <v>0</v>
      </c>
      <c r="AA41" s="113">
        <v>0</v>
      </c>
      <c r="AB41" s="113">
        <v>0</v>
      </c>
      <c r="AC41" s="113">
        <v>0</v>
      </c>
      <c r="AD41" s="113">
        <v>0</v>
      </c>
      <c r="AE41" s="113">
        <v>0</v>
      </c>
      <c r="AF41" s="113">
        <v>0</v>
      </c>
      <c r="AG41" s="155">
        <v>0</v>
      </c>
      <c r="AH41" s="155">
        <v>0</v>
      </c>
      <c r="AI41" s="155">
        <v>0</v>
      </c>
      <c r="AJ41" s="155">
        <v>0</v>
      </c>
      <c r="AK41" s="115">
        <f t="shared" si="6"/>
        <v>0</v>
      </c>
      <c r="AL41" s="115">
        <f t="shared" si="10"/>
        <v>0</v>
      </c>
      <c r="AM41" s="115">
        <f t="shared" si="11"/>
        <v>0</v>
      </c>
      <c r="AN41" s="115">
        <f t="shared" si="12"/>
        <v>0</v>
      </c>
      <c r="AO41" s="105">
        <f t="shared" si="8"/>
        <v>0</v>
      </c>
      <c r="AP41" s="106">
        <f t="shared" si="9"/>
        <v>0</v>
      </c>
      <c r="AQ41" s="385" t="s">
        <v>296</v>
      </c>
      <c r="AR41" s="11"/>
      <c r="AS41" s="11"/>
      <c r="AT41" s="11"/>
      <c r="AU41" s="11"/>
      <c r="AV41" s="1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"/>
      <c r="PF41" s="1"/>
      <c r="PG41" s="1"/>
      <c r="PH41" s="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/>
      <c r="PT41" s="1"/>
      <c r="PU41" s="1"/>
      <c r="PV41" s="1"/>
      <c r="PW41" s="1"/>
      <c r="PX41" s="1"/>
      <c r="PY41" s="1"/>
      <c r="PZ41" s="1"/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/>
      <c r="QL41" s="1"/>
      <c r="QM41" s="1"/>
      <c r="QN41" s="1"/>
      <c r="QO41" s="1"/>
      <c r="QP41" s="1"/>
      <c r="QQ41" s="1"/>
      <c r="QR41" s="1"/>
      <c r="QS41" s="1"/>
      <c r="QT41" s="1"/>
      <c r="QU41" s="1"/>
      <c r="QV41" s="1"/>
      <c r="QW41" s="1"/>
      <c r="QX41" s="1"/>
      <c r="QY41" s="1"/>
      <c r="QZ41" s="1"/>
      <c r="RA41" s="1"/>
      <c r="RB41" s="1"/>
      <c r="RC41" s="1"/>
      <c r="RD41" s="1"/>
      <c r="RE41" s="1"/>
      <c r="RF41" s="1"/>
      <c r="RG41" s="1"/>
      <c r="RH41" s="1"/>
      <c r="RI41" s="1"/>
      <c r="RJ41" s="1"/>
      <c r="RK41" s="1"/>
      <c r="RL41" s="1"/>
      <c r="RM41" s="1"/>
      <c r="RN41" s="1"/>
      <c r="RO41" s="1"/>
      <c r="RP41" s="1"/>
      <c r="RQ41" s="1"/>
      <c r="RR41" s="1"/>
      <c r="RS41" s="1"/>
      <c r="RT41" s="1"/>
      <c r="RU41" s="1"/>
      <c r="RV41" s="1"/>
      <c r="RW41" s="1"/>
      <c r="RX41" s="1"/>
      <c r="RY41" s="1"/>
      <c r="RZ41" s="1"/>
      <c r="SA41" s="1"/>
      <c r="SB41" s="1"/>
      <c r="SC41" s="1"/>
      <c r="SD41" s="1"/>
      <c r="SE41" s="1"/>
      <c r="SF41" s="1"/>
      <c r="SG41" s="1"/>
      <c r="SH41" s="1"/>
      <c r="SI41" s="1"/>
      <c r="SJ41" s="1"/>
      <c r="SK41" s="1"/>
      <c r="SL41" s="1"/>
      <c r="SM41" s="1"/>
      <c r="SN41" s="1"/>
      <c r="SO41" s="1"/>
      <c r="SP41" s="1"/>
      <c r="SQ41" s="1"/>
      <c r="SR41" s="1"/>
      <c r="SS41" s="1"/>
      <c r="ST41" s="1"/>
      <c r="SU41" s="1"/>
      <c r="SV41" s="1"/>
      <c r="SW41" s="1"/>
      <c r="SX41" s="1"/>
      <c r="SY41" s="1"/>
      <c r="SZ41" s="1"/>
      <c r="TA41" s="1"/>
      <c r="TB41" s="1"/>
      <c r="TC41" s="1"/>
      <c r="TD41" s="1"/>
      <c r="TE41" s="1"/>
      <c r="TF41" s="1"/>
      <c r="TG41" s="1"/>
      <c r="TH41" s="1"/>
      <c r="TI41" s="1"/>
      <c r="TJ41" s="1"/>
      <c r="TK41" s="1"/>
      <c r="TL41" s="1"/>
      <c r="TM41" s="1"/>
      <c r="TN41" s="1"/>
      <c r="TO41" s="1"/>
      <c r="TP41" s="1"/>
      <c r="TQ41" s="1"/>
      <c r="TR41" s="1"/>
      <c r="TS41" s="1"/>
      <c r="TT41" s="1"/>
      <c r="TU41" s="1"/>
      <c r="TV41" s="1"/>
      <c r="TW41" s="1"/>
      <c r="TX41" s="1"/>
      <c r="TY41" s="1"/>
      <c r="TZ41" s="1"/>
      <c r="UA41" s="1"/>
      <c r="UB41" s="1"/>
      <c r="UC41" s="1"/>
      <c r="UD41" s="1"/>
      <c r="UE41" s="1"/>
      <c r="UF41" s="1"/>
      <c r="UG41" s="1"/>
      <c r="UH41" s="1"/>
      <c r="UI41" s="1"/>
      <c r="UJ41" s="1"/>
      <c r="UK41" s="1"/>
      <c r="UL41" s="1"/>
      <c r="UM41" s="1"/>
      <c r="UN41" s="1"/>
      <c r="UO41" s="1"/>
      <c r="UP41" s="1"/>
      <c r="UQ41" s="1"/>
      <c r="UR41" s="1"/>
      <c r="US41" s="1"/>
      <c r="UT41" s="1"/>
      <c r="UU41" s="1"/>
      <c r="UV41" s="1"/>
      <c r="UW41" s="1"/>
      <c r="UX41" s="1"/>
      <c r="UY41" s="1"/>
      <c r="UZ41" s="1"/>
      <c r="VA41" s="1"/>
      <c r="VB41" s="1"/>
      <c r="VC41" s="1"/>
      <c r="VD41" s="1"/>
      <c r="VE41" s="1"/>
      <c r="VF41" s="1"/>
      <c r="VG41" s="1"/>
      <c r="VH41" s="1"/>
      <c r="VI41" s="1"/>
      <c r="VJ41" s="1"/>
      <c r="VK41" s="1"/>
      <c r="VL41" s="1"/>
      <c r="VM41" s="1"/>
      <c r="VN41" s="1"/>
      <c r="VO41" s="1"/>
      <c r="VP41" s="1"/>
      <c r="VQ41" s="1"/>
      <c r="VR41" s="1"/>
      <c r="VS41" s="1"/>
      <c r="VT41" s="1"/>
      <c r="VU41" s="1"/>
      <c r="VV41" s="1"/>
      <c r="VW41" s="1"/>
      <c r="VX41" s="1"/>
      <c r="VY41" s="1"/>
      <c r="VZ41" s="1"/>
      <c r="WA41" s="1"/>
      <c r="WB41" s="1"/>
      <c r="WC41" s="1"/>
      <c r="WD41" s="1"/>
      <c r="WE41" s="1"/>
      <c r="WF41" s="1"/>
      <c r="WG41" s="1"/>
      <c r="WH41" s="1"/>
      <c r="WI41" s="1"/>
      <c r="WJ41" s="1"/>
      <c r="WK41" s="1"/>
      <c r="WL41" s="1"/>
      <c r="WM41" s="1"/>
      <c r="WN41" s="1"/>
      <c r="WO41" s="1"/>
      <c r="WP41" s="1"/>
      <c r="WQ41" s="1"/>
      <c r="WR41" s="1"/>
      <c r="WS41" s="1"/>
      <c r="WT41" s="1"/>
      <c r="WU41" s="1"/>
      <c r="WV41" s="1"/>
      <c r="WW41" s="1"/>
      <c r="WX41" s="1"/>
      <c r="WY41" s="1"/>
      <c r="WZ41" s="1"/>
      <c r="XA41" s="1"/>
      <c r="XB41" s="1"/>
      <c r="XC41" s="1"/>
      <c r="XD41" s="1"/>
      <c r="XE41" s="1"/>
      <c r="XF41" s="1"/>
      <c r="XG41" s="1"/>
      <c r="XH41" s="1"/>
      <c r="XI41" s="1"/>
      <c r="XJ41" s="1"/>
      <c r="XK41" s="1"/>
      <c r="XL41" s="1"/>
      <c r="XM41" s="1"/>
      <c r="XN41" s="1"/>
      <c r="XO41" s="1"/>
      <c r="XP41" s="1"/>
      <c r="XQ41" s="1"/>
      <c r="XR41" s="1"/>
      <c r="XS41" s="1"/>
      <c r="XT41" s="1"/>
      <c r="XU41" s="1"/>
      <c r="XV41" s="1"/>
      <c r="XW41" s="1"/>
      <c r="XX41" s="1"/>
      <c r="XY41" s="1"/>
      <c r="XZ41" s="1"/>
      <c r="YA41" s="1"/>
      <c r="YB41" s="1"/>
      <c r="YC41" s="1"/>
      <c r="YD41" s="1"/>
      <c r="YE41" s="1"/>
      <c r="YF41" s="1"/>
      <c r="YG41" s="1"/>
      <c r="YH41" s="1"/>
      <c r="YI41" s="1"/>
      <c r="YJ41" s="1"/>
      <c r="YK41" s="1"/>
      <c r="YL41" s="1"/>
      <c r="YM41" s="1"/>
      <c r="YN41" s="1"/>
      <c r="YO41" s="1"/>
      <c r="YP41" s="1"/>
      <c r="YQ41" s="1"/>
      <c r="YR41" s="1"/>
      <c r="YS41" s="1"/>
      <c r="YT41" s="1"/>
      <c r="YU41" s="1"/>
      <c r="YV41" s="1"/>
      <c r="YW41" s="1"/>
      <c r="YX41" s="1"/>
      <c r="YY41" s="1"/>
      <c r="YZ41" s="1"/>
      <c r="ZA41" s="1"/>
      <c r="ZB41" s="1"/>
      <c r="ZC41" s="1"/>
      <c r="ZD41" s="1"/>
      <c r="ZE41" s="1"/>
      <c r="ZF41" s="1"/>
      <c r="ZG41" s="1"/>
      <c r="ZH41" s="1"/>
      <c r="ZI41" s="1"/>
      <c r="ZJ41" s="1"/>
      <c r="ZK41" s="1"/>
      <c r="ZL41" s="1"/>
      <c r="ZM41" s="1"/>
      <c r="ZN41" s="1"/>
      <c r="ZO41" s="1"/>
      <c r="ZP41" s="1"/>
      <c r="ZQ41" s="1"/>
      <c r="ZR41" s="1"/>
      <c r="ZS41" s="1"/>
      <c r="ZT41" s="1"/>
      <c r="ZU41" s="1"/>
      <c r="ZV41" s="1"/>
      <c r="ZW41" s="1"/>
      <c r="ZX41" s="1"/>
      <c r="ZY41" s="1"/>
      <c r="ZZ41" s="1"/>
      <c r="AAA41" s="1"/>
      <c r="AAB41" s="1"/>
      <c r="AAC41" s="1"/>
      <c r="AAD41" s="1"/>
      <c r="AAE41" s="1"/>
      <c r="AAF41" s="1"/>
      <c r="AAG41" s="1"/>
      <c r="AAH41" s="1"/>
      <c r="AAI41" s="1"/>
      <c r="AAJ41" s="1"/>
      <c r="AAK41" s="1"/>
      <c r="AAL41" s="1"/>
      <c r="AAM41" s="1"/>
      <c r="AAN41" s="1"/>
      <c r="AAO41" s="1"/>
      <c r="AAP41" s="1"/>
      <c r="AAQ41" s="1"/>
      <c r="AAR41" s="1"/>
      <c r="AAS41" s="1"/>
      <c r="AAT41" s="1"/>
      <c r="AAU41" s="1"/>
      <c r="AAV41" s="1"/>
      <c r="AAW41" s="1"/>
      <c r="AAX41" s="1"/>
      <c r="AAY41" s="1"/>
      <c r="AAZ41" s="1"/>
      <c r="ABA41" s="1"/>
      <c r="ABB41" s="1"/>
      <c r="ABC41" s="1"/>
      <c r="ABD41" s="1"/>
      <c r="ABE41" s="1"/>
      <c r="ABF41" s="1"/>
      <c r="ABG41" s="1"/>
      <c r="ABH41" s="1"/>
      <c r="ABI41" s="1"/>
      <c r="ABJ41" s="1"/>
      <c r="ABK41" s="1"/>
      <c r="ABL41" s="1"/>
      <c r="ABM41" s="1"/>
      <c r="ABN41" s="1"/>
      <c r="ABO41" s="1"/>
      <c r="ABP41" s="1"/>
      <c r="ABQ41" s="1"/>
      <c r="ABR41" s="1"/>
      <c r="ABS41" s="1"/>
      <c r="ABT41" s="1"/>
      <c r="ABU41" s="1"/>
      <c r="ABV41" s="1"/>
      <c r="ABW41" s="1"/>
      <c r="ABX41" s="1"/>
      <c r="ABY41" s="1"/>
      <c r="ABZ41" s="1"/>
      <c r="ACA41" s="1"/>
      <c r="ACB41" s="1"/>
      <c r="ACC41" s="1"/>
      <c r="ACD41" s="1"/>
      <c r="ACE41" s="1"/>
      <c r="ACF41" s="1"/>
      <c r="ACG41" s="1"/>
      <c r="ACH41" s="1"/>
      <c r="ACI41" s="1"/>
      <c r="ACJ41" s="1"/>
      <c r="ACK41" s="1"/>
      <c r="ACL41" s="1"/>
      <c r="ACM41" s="1"/>
      <c r="ACN41" s="1"/>
      <c r="ACO41" s="1"/>
      <c r="ACP41" s="1"/>
      <c r="ACQ41" s="1"/>
      <c r="ACR41" s="1"/>
      <c r="ACS41" s="1"/>
      <c r="ACT41" s="1"/>
      <c r="ACU41" s="1"/>
      <c r="ACV41" s="1"/>
      <c r="ACW41" s="1"/>
      <c r="ACX41" s="1"/>
      <c r="ACY41" s="1"/>
      <c r="ACZ41" s="1"/>
      <c r="ADA41" s="1"/>
      <c r="ADB41" s="1"/>
      <c r="ADC41" s="1"/>
      <c r="ADD41" s="1"/>
      <c r="ADE41" s="1"/>
      <c r="ADF41" s="1"/>
      <c r="ADG41" s="1"/>
      <c r="ADH41" s="1"/>
      <c r="ADI41" s="1"/>
      <c r="ADJ41" s="1"/>
      <c r="ADK41" s="1"/>
      <c r="ADL41" s="1"/>
      <c r="ADM41" s="1"/>
      <c r="ADN41" s="1"/>
      <c r="ADO41" s="1"/>
      <c r="ADP41" s="1"/>
      <c r="ADQ41" s="1"/>
      <c r="ADR41" s="1"/>
      <c r="ADS41" s="1"/>
      <c r="ADT41" s="1"/>
      <c r="ADU41" s="1"/>
      <c r="ADV41" s="1"/>
      <c r="ADW41" s="1"/>
      <c r="ADX41" s="1"/>
      <c r="ADY41" s="1"/>
      <c r="ADZ41" s="1"/>
      <c r="AEA41" s="1"/>
      <c r="AEB41" s="1"/>
      <c r="AEC41" s="1"/>
      <c r="AED41" s="1"/>
      <c r="AEE41" s="1"/>
      <c r="AEF41" s="1"/>
      <c r="AEG41" s="1"/>
      <c r="AEH41" s="1"/>
      <c r="AEI41" s="1"/>
      <c r="AEJ41" s="1"/>
      <c r="AEK41" s="1"/>
      <c r="AEL41" s="1"/>
      <c r="AEM41" s="1"/>
      <c r="AEN41" s="1"/>
      <c r="AEO41" s="1"/>
      <c r="AEP41" s="1"/>
      <c r="AEQ41" s="1"/>
      <c r="AER41" s="1"/>
      <c r="AES41" s="1"/>
      <c r="AET41" s="1"/>
      <c r="AEU41" s="1"/>
      <c r="AEV41" s="1"/>
      <c r="AEW41" s="1"/>
      <c r="AEX41" s="1"/>
      <c r="AEY41" s="1"/>
      <c r="AEZ41" s="1"/>
      <c r="AFA41" s="1"/>
      <c r="AFB41" s="1"/>
      <c r="AFC41" s="1"/>
      <c r="AFD41" s="1"/>
      <c r="AFE41" s="1"/>
      <c r="AFF41" s="1"/>
      <c r="AFG41" s="1"/>
      <c r="AFH41" s="1"/>
      <c r="AFI41" s="1"/>
      <c r="AFJ41" s="1"/>
      <c r="AFK41" s="1"/>
      <c r="AFL41" s="1"/>
      <c r="AFM41" s="1"/>
      <c r="AFN41" s="1"/>
      <c r="AFO41" s="1"/>
      <c r="AFP41" s="1"/>
      <c r="AFQ41" s="1"/>
      <c r="AFR41" s="1"/>
      <c r="AFS41" s="1"/>
      <c r="AFT41" s="1"/>
      <c r="AFU41" s="1"/>
      <c r="AFV41" s="1"/>
      <c r="AFW41" s="1"/>
      <c r="AFX41" s="1"/>
      <c r="AFY41" s="1"/>
      <c r="AFZ41" s="1"/>
      <c r="AGA41" s="1"/>
      <c r="AGB41" s="1"/>
      <c r="AGC41" s="1"/>
      <c r="AGD41" s="1"/>
      <c r="AGE41" s="1"/>
      <c r="AGF41" s="1"/>
      <c r="AGG41" s="1"/>
      <c r="AGH41" s="1"/>
      <c r="AGI41" s="1"/>
      <c r="AGJ41" s="1"/>
      <c r="AGK41" s="1"/>
      <c r="AGL41" s="1"/>
      <c r="AGM41" s="1"/>
      <c r="AGN41" s="1"/>
      <c r="AGO41" s="1"/>
      <c r="AGP41" s="1"/>
      <c r="AGQ41" s="1"/>
      <c r="AGR41" s="1"/>
      <c r="AGS41" s="1"/>
      <c r="AGT41" s="1"/>
      <c r="AGU41" s="1"/>
      <c r="AGV41" s="1"/>
      <c r="AGW41" s="1"/>
      <c r="AGX41" s="1"/>
      <c r="AGY41" s="1"/>
      <c r="AGZ41" s="1"/>
      <c r="AHA41" s="1"/>
      <c r="AHB41" s="1"/>
      <c r="AHC41" s="1"/>
      <c r="AHD41" s="1"/>
      <c r="AHE41" s="1"/>
      <c r="AHF41" s="1"/>
      <c r="AHG41" s="1"/>
      <c r="AHH41" s="1"/>
      <c r="AHI41" s="1"/>
      <c r="AHJ41" s="1"/>
      <c r="AHK41" s="1"/>
      <c r="AHL41" s="1"/>
      <c r="AHM41" s="1"/>
      <c r="AHN41" s="1"/>
      <c r="AHO41" s="1"/>
      <c r="AHP41" s="1"/>
      <c r="AHQ41" s="1"/>
      <c r="AHR41" s="1"/>
      <c r="AHS41" s="1"/>
      <c r="AHT41" s="1"/>
      <c r="AHU41" s="1"/>
      <c r="AHV41" s="1"/>
      <c r="AHW41" s="1"/>
      <c r="AHX41" s="1"/>
      <c r="AHY41" s="1"/>
      <c r="AHZ41" s="1"/>
      <c r="AIA41" s="1"/>
      <c r="AIB41" s="1"/>
      <c r="AIC41" s="1"/>
      <c r="AID41" s="1"/>
      <c r="AIE41" s="1"/>
      <c r="AIF41" s="1"/>
      <c r="AIG41" s="1"/>
      <c r="AIH41" s="1"/>
      <c r="AII41" s="1"/>
      <c r="AIJ41" s="1"/>
      <c r="AIK41" s="1"/>
      <c r="AIL41" s="1"/>
      <c r="AIM41" s="1"/>
      <c r="AIN41" s="1"/>
      <c r="AIO41" s="1"/>
      <c r="AIP41" s="1"/>
      <c r="AIQ41" s="1"/>
      <c r="AIR41" s="1"/>
      <c r="AIS41" s="1"/>
      <c r="AIT41" s="1"/>
      <c r="AIU41" s="1"/>
      <c r="AIV41" s="1"/>
      <c r="AIW41" s="1"/>
      <c r="AIX41" s="1"/>
      <c r="AIY41" s="1"/>
      <c r="AIZ41" s="1"/>
      <c r="AJA41" s="1"/>
      <c r="AJB41" s="1"/>
      <c r="AJC41" s="1"/>
      <c r="AJD41" s="1"/>
      <c r="AJE41" s="1"/>
      <c r="AJF41" s="1"/>
      <c r="AJG41" s="1"/>
      <c r="AJH41" s="1"/>
      <c r="AJI41" s="1"/>
      <c r="AJJ41" s="1"/>
      <c r="AJK41" s="1"/>
      <c r="AJL41" s="1"/>
      <c r="AJM41" s="1"/>
      <c r="AJN41" s="1"/>
      <c r="AJO41" s="1"/>
      <c r="AJP41" s="1"/>
      <c r="AJQ41" s="1"/>
      <c r="AJR41" s="1"/>
      <c r="AJS41" s="1"/>
      <c r="AJT41" s="1"/>
      <c r="AJU41" s="1"/>
      <c r="AJV41" s="1"/>
      <c r="AJW41" s="1"/>
      <c r="AJX41" s="1"/>
      <c r="AJY41" s="1"/>
      <c r="AJZ41" s="1"/>
      <c r="AKA41" s="1"/>
      <c r="AKB41" s="1"/>
      <c r="AKC41" s="1"/>
      <c r="AKD41" s="1"/>
      <c r="AKE41" s="1"/>
      <c r="AKF41" s="1"/>
      <c r="AKG41" s="1"/>
      <c r="AKH41" s="1"/>
      <c r="AKI41" s="1"/>
      <c r="AKJ41" s="1"/>
      <c r="AKK41" s="1"/>
      <c r="AKL41" s="1"/>
      <c r="AKM41" s="1"/>
      <c r="AKN41" s="1"/>
      <c r="AKO41" s="1"/>
      <c r="AKP41" s="1"/>
      <c r="AKQ41" s="1"/>
      <c r="AKR41" s="1"/>
      <c r="AKS41" s="1"/>
      <c r="AKT41" s="1"/>
      <c r="AKU41" s="1"/>
      <c r="AKV41" s="1"/>
      <c r="AKW41" s="1"/>
      <c r="AKX41" s="1"/>
      <c r="AKY41" s="1"/>
      <c r="AKZ41" s="1"/>
      <c r="ALA41" s="1"/>
      <c r="ALB41" s="1"/>
      <c r="ALC41" s="1"/>
      <c r="ALD41" s="1"/>
      <c r="ALE41" s="1"/>
      <c r="ALF41" s="1"/>
      <c r="ALG41" s="1"/>
      <c r="ALH41" s="1"/>
      <c r="ALI41" s="1"/>
      <c r="ALJ41" s="1"/>
      <c r="ALK41" s="1"/>
      <c r="ALL41" s="1"/>
      <c r="ALM41" s="1"/>
      <c r="ALN41" s="1"/>
      <c r="ALO41" s="1"/>
      <c r="ALP41" s="1"/>
      <c r="ALQ41" s="1"/>
      <c r="ALR41" s="1"/>
      <c r="ALS41" s="1"/>
      <c r="ALT41" s="1"/>
      <c r="ALU41" s="1"/>
      <c r="ALV41" s="1"/>
      <c r="ALW41" s="1"/>
      <c r="ALX41" s="1"/>
      <c r="ALY41" s="1"/>
      <c r="ALZ41" s="1"/>
      <c r="AMA41" s="1"/>
      <c r="AMB41" s="1"/>
      <c r="AMC41" s="1"/>
      <c r="AMD41" s="1"/>
      <c r="AME41" s="1"/>
      <c r="AMF41" s="1"/>
      <c r="AMG41" s="1"/>
      <c r="AMH41" s="1"/>
      <c r="AMI41" s="1"/>
      <c r="AMJ41" s="1"/>
      <c r="AMK41" s="1"/>
      <c r="AML41" s="1"/>
      <c r="AMM41" s="1"/>
      <c r="AMN41" s="1"/>
      <c r="AMO41" s="1"/>
      <c r="AMP41" s="1"/>
      <c r="AMQ41" s="1"/>
      <c r="AMR41" s="1"/>
      <c r="AMS41" s="1"/>
      <c r="AMT41" s="1"/>
      <c r="AMU41" s="1"/>
      <c r="AMV41" s="1"/>
      <c r="AMW41" s="1"/>
      <c r="AMX41" s="1"/>
      <c r="AMY41" s="1"/>
      <c r="AMZ41" s="1"/>
      <c r="ANA41" s="1"/>
      <c r="ANB41" s="1"/>
      <c r="ANC41" s="1"/>
      <c r="AND41" s="1"/>
      <c r="ANE41" s="1"/>
      <c r="ANF41" s="1"/>
      <c r="ANG41" s="1"/>
      <c r="ANH41" s="1"/>
      <c r="ANI41" s="1"/>
      <c r="ANJ41" s="1"/>
      <c r="ANK41" s="1"/>
      <c r="ANL41" s="1"/>
      <c r="ANM41" s="1"/>
      <c r="ANN41" s="1"/>
      <c r="ANO41" s="1"/>
      <c r="ANP41" s="1"/>
      <c r="ANQ41" s="1"/>
      <c r="ANR41" s="1"/>
      <c r="ANS41" s="1"/>
      <c r="ANT41" s="1"/>
      <c r="ANU41" s="1"/>
      <c r="ANV41" s="1"/>
      <c r="ANW41" s="1"/>
      <c r="ANX41" s="1"/>
      <c r="ANY41" s="1"/>
      <c r="ANZ41" s="1"/>
      <c r="AOA41" s="1"/>
      <c r="AOB41" s="1"/>
      <c r="AOC41" s="1"/>
      <c r="AOD41" s="1"/>
      <c r="AOE41" s="1"/>
      <c r="AOF41" s="1"/>
      <c r="AOG41" s="1"/>
      <c r="AOH41" s="1"/>
      <c r="AOI41" s="1"/>
      <c r="AOJ41" s="1"/>
      <c r="AOK41" s="1"/>
      <c r="AOL41" s="1"/>
      <c r="AOM41" s="1"/>
      <c r="AON41" s="1"/>
      <c r="AOO41" s="1"/>
      <c r="AOP41" s="1"/>
      <c r="AOQ41" s="1"/>
      <c r="AOR41" s="1"/>
      <c r="AOS41" s="1"/>
      <c r="AOT41" s="1"/>
      <c r="AOU41" s="1"/>
      <c r="AOV41" s="1"/>
      <c r="AOW41" s="1"/>
      <c r="AOX41" s="1"/>
      <c r="AOY41" s="1"/>
      <c r="AOZ41" s="1"/>
      <c r="APA41" s="1"/>
      <c r="APB41" s="1"/>
      <c r="APC41" s="1"/>
      <c r="APD41" s="1"/>
      <c r="APE41" s="1"/>
      <c r="APF41" s="1"/>
      <c r="APG41" s="1"/>
      <c r="APH41" s="1"/>
      <c r="API41" s="1"/>
      <c r="APJ41" s="1"/>
      <c r="APK41" s="1"/>
      <c r="APL41" s="1"/>
      <c r="APM41" s="1"/>
      <c r="APN41" s="1"/>
      <c r="APO41" s="1"/>
      <c r="APP41" s="1"/>
      <c r="APQ41" s="1"/>
      <c r="APR41" s="1"/>
      <c r="APS41" s="1"/>
      <c r="APT41" s="1"/>
      <c r="APU41" s="1"/>
      <c r="APV41" s="1"/>
      <c r="APW41" s="1"/>
      <c r="APX41" s="1"/>
      <c r="APY41" s="1"/>
      <c r="APZ41" s="1"/>
      <c r="AQA41" s="1"/>
      <c r="AQB41" s="1"/>
      <c r="AQC41" s="1"/>
      <c r="AQD41" s="1"/>
      <c r="AQE41" s="1"/>
      <c r="AQF41" s="1"/>
      <c r="AQG41" s="1"/>
      <c r="AQH41" s="1"/>
      <c r="AQI41" s="1"/>
      <c r="AQJ41" s="1"/>
      <c r="AQK41" s="1"/>
      <c r="AQL41" s="1"/>
      <c r="AQM41" s="1"/>
      <c r="AQN41" s="1"/>
      <c r="AQO41" s="1"/>
      <c r="AQP41" s="1"/>
      <c r="AQQ41" s="1"/>
      <c r="AQR41" s="1"/>
      <c r="AQS41" s="1"/>
      <c r="AQT41" s="1"/>
      <c r="AQU41" s="1"/>
      <c r="AQV41" s="1"/>
      <c r="AQW41" s="1"/>
      <c r="AQX41" s="1"/>
      <c r="AQY41" s="1"/>
      <c r="AQZ41" s="1"/>
      <c r="ARA41" s="1"/>
      <c r="ARB41" s="1"/>
      <c r="ARC41" s="1"/>
      <c r="ARD41" s="1"/>
      <c r="ARE41" s="1"/>
      <c r="ARF41" s="1"/>
      <c r="ARG41" s="1"/>
      <c r="ARH41" s="1"/>
      <c r="ARI41" s="1"/>
      <c r="ARJ41" s="1"/>
      <c r="ARK41" s="1"/>
      <c r="ARL41" s="1"/>
      <c r="ARM41" s="1"/>
      <c r="ARN41" s="1"/>
      <c r="ARO41" s="1"/>
      <c r="ARP41" s="1"/>
      <c r="ARQ41" s="1"/>
      <c r="ARR41" s="1"/>
      <c r="ARS41" s="1"/>
      <c r="ART41" s="1"/>
      <c r="ARU41" s="1"/>
      <c r="ARV41" s="1"/>
      <c r="ARW41" s="1"/>
      <c r="ARX41" s="1"/>
      <c r="ARY41" s="1"/>
      <c r="ARZ41" s="1"/>
      <c r="ASA41" s="1"/>
      <c r="ASB41" s="1"/>
      <c r="ASC41" s="1"/>
      <c r="ASD41" s="1"/>
      <c r="ASE41" s="1"/>
      <c r="ASF41" s="1"/>
      <c r="ASG41" s="1"/>
      <c r="ASH41" s="1"/>
      <c r="ASI41" s="1"/>
      <c r="ASJ41" s="1"/>
      <c r="ASK41" s="1"/>
      <c r="ASL41" s="1"/>
      <c r="ASM41" s="1"/>
      <c r="ASN41" s="1"/>
      <c r="ASO41" s="1"/>
      <c r="ASP41" s="1"/>
      <c r="ASQ41" s="1"/>
      <c r="ASR41" s="1"/>
      <c r="ASS41" s="1"/>
      <c r="AST41" s="1"/>
      <c r="ASU41" s="1"/>
      <c r="ASV41" s="1"/>
      <c r="ASW41" s="1"/>
      <c r="ASX41" s="1"/>
      <c r="ASY41" s="1"/>
      <c r="ASZ41" s="1"/>
      <c r="ATA41" s="1"/>
      <c r="ATB41" s="1"/>
      <c r="ATC41" s="1"/>
      <c r="ATD41" s="1"/>
      <c r="ATE41" s="1"/>
      <c r="ATF41" s="1"/>
      <c r="ATG41" s="1"/>
      <c r="ATH41" s="1"/>
      <c r="ATI41" s="1"/>
      <c r="ATJ41" s="1"/>
      <c r="ATK41" s="1"/>
      <c r="ATL41" s="1"/>
      <c r="ATM41" s="1"/>
      <c r="ATN41" s="1"/>
      <c r="ATO41" s="1"/>
      <c r="ATP41" s="1"/>
      <c r="ATQ41" s="1"/>
      <c r="ATR41" s="1"/>
      <c r="ATS41" s="1"/>
      <c r="ATT41" s="1"/>
      <c r="ATU41" s="1"/>
      <c r="ATV41" s="1"/>
      <c r="ATW41" s="1"/>
      <c r="ATX41" s="1"/>
      <c r="ATY41" s="1"/>
      <c r="ATZ41" s="1"/>
      <c r="AUA41" s="1"/>
      <c r="AUB41" s="1"/>
      <c r="AUC41" s="1"/>
      <c r="AUD41" s="1"/>
      <c r="AUE41" s="1"/>
      <c r="AUF41" s="1"/>
      <c r="AUG41" s="1"/>
      <c r="AUH41" s="1"/>
      <c r="AUI41" s="1"/>
      <c r="AUJ41" s="1"/>
      <c r="AUK41" s="1"/>
      <c r="AUL41" s="1"/>
      <c r="AUM41" s="1"/>
      <c r="AUN41" s="1"/>
      <c r="AUO41" s="1"/>
      <c r="AUP41" s="1"/>
      <c r="AUQ41" s="1"/>
      <c r="AUR41" s="1"/>
      <c r="AUS41" s="1"/>
      <c r="AUT41" s="1"/>
      <c r="AUU41" s="1"/>
      <c r="AUV41" s="1"/>
      <c r="AUW41" s="1"/>
      <c r="AUX41" s="1"/>
      <c r="AUY41" s="1"/>
      <c r="AUZ41" s="1"/>
      <c r="AVA41" s="1"/>
      <c r="AVB41" s="1"/>
      <c r="AVC41" s="1"/>
      <c r="AVD41" s="1"/>
      <c r="AVE41" s="1"/>
      <c r="AVF41" s="1"/>
      <c r="AVG41" s="1"/>
      <c r="AVH41" s="1"/>
      <c r="AVI41" s="1"/>
      <c r="AVJ41" s="1"/>
      <c r="AVK41" s="1"/>
      <c r="AVL41" s="1"/>
      <c r="AVM41" s="1"/>
      <c r="AVN41" s="1"/>
      <c r="AVO41" s="1"/>
      <c r="AVP41" s="1"/>
      <c r="AVQ41" s="1"/>
      <c r="AVR41" s="1"/>
      <c r="AVS41" s="1"/>
      <c r="AVT41" s="1"/>
      <c r="AVU41" s="1"/>
      <c r="AVV41" s="1"/>
      <c r="AVW41" s="1"/>
      <c r="AVX41" s="1"/>
      <c r="AVY41" s="1"/>
      <c r="AVZ41" s="1"/>
      <c r="AWA41" s="1"/>
      <c r="AWB41" s="1"/>
      <c r="AWC41" s="1"/>
      <c r="AWD41" s="1"/>
      <c r="AWE41" s="1"/>
      <c r="AWF41" s="1"/>
      <c r="AWG41" s="1"/>
      <c r="AWH41" s="1"/>
      <c r="AWI41" s="1"/>
      <c r="AWJ41" s="1"/>
      <c r="AWK41" s="1"/>
      <c r="AWL41" s="1"/>
      <c r="AWM41" s="1"/>
      <c r="AWN41" s="1"/>
      <c r="AWO41" s="1"/>
      <c r="AWP41" s="1"/>
      <c r="AWQ41" s="1"/>
      <c r="AWR41" s="1"/>
      <c r="AWS41" s="1"/>
      <c r="AWT41" s="1"/>
      <c r="AWU41" s="1"/>
      <c r="AWV41" s="1"/>
      <c r="AWW41" s="1"/>
      <c r="AWX41" s="1"/>
      <c r="AWY41" s="1"/>
      <c r="AWZ41" s="1"/>
      <c r="AXA41" s="1"/>
      <c r="AXB41" s="1"/>
      <c r="AXC41" s="1"/>
      <c r="AXD41" s="1"/>
      <c r="AXE41" s="1"/>
      <c r="AXF41" s="1"/>
      <c r="AXG41" s="1"/>
      <c r="AXH41" s="1"/>
      <c r="AXI41" s="1"/>
      <c r="AXJ41" s="1"/>
      <c r="AXK41" s="1"/>
      <c r="AXL41" s="1"/>
      <c r="AXM41" s="1"/>
      <c r="AXN41" s="1"/>
      <c r="AXO41" s="1"/>
      <c r="AXP41" s="1"/>
      <c r="AXQ41" s="1"/>
      <c r="AXR41" s="1"/>
      <c r="AXS41" s="1"/>
      <c r="AXT41" s="1"/>
      <c r="AXU41" s="1"/>
      <c r="AXV41" s="1"/>
      <c r="AXW41" s="1"/>
      <c r="AXX41" s="1"/>
      <c r="AXY41" s="1"/>
      <c r="AXZ41" s="1"/>
      <c r="AYA41" s="1"/>
      <c r="AYB41" s="1"/>
      <c r="AYC41" s="1"/>
      <c r="AYD41" s="1"/>
      <c r="AYE41" s="1"/>
      <c r="AYF41" s="1"/>
      <c r="AYG41" s="1"/>
      <c r="AYH41" s="1"/>
      <c r="AYI41" s="1"/>
      <c r="AYJ41" s="1"/>
      <c r="AYK41" s="1"/>
      <c r="AYL41" s="1"/>
      <c r="AYM41" s="1"/>
      <c r="AYN41" s="1"/>
      <c r="AYO41" s="1"/>
      <c r="AYP41" s="1"/>
      <c r="AYQ41" s="1"/>
      <c r="AYR41" s="1"/>
      <c r="AYS41" s="1"/>
      <c r="AYT41" s="1"/>
      <c r="AYU41" s="1"/>
      <c r="AYV41" s="1"/>
      <c r="AYW41" s="1"/>
      <c r="AYX41" s="1"/>
      <c r="AYY41" s="1"/>
      <c r="AYZ41" s="1"/>
      <c r="AZA41" s="1"/>
      <c r="AZB41" s="1"/>
      <c r="AZC41" s="1"/>
      <c r="AZD41" s="1"/>
      <c r="AZE41" s="1"/>
      <c r="AZF41" s="1"/>
      <c r="AZG41" s="1"/>
      <c r="AZH41" s="1"/>
      <c r="AZI41" s="1"/>
      <c r="AZJ41" s="1"/>
      <c r="AZK41" s="1"/>
      <c r="AZL41" s="1"/>
      <c r="AZM41" s="1"/>
      <c r="AZN41" s="1"/>
      <c r="AZO41" s="1"/>
      <c r="AZP41" s="1"/>
      <c r="AZQ41" s="1"/>
      <c r="AZR41" s="1"/>
      <c r="AZS41" s="1"/>
      <c r="AZT41" s="1"/>
      <c r="AZU41" s="1"/>
      <c r="AZV41" s="1"/>
      <c r="AZW41" s="1"/>
      <c r="AZX41" s="1"/>
      <c r="AZY41" s="1"/>
      <c r="AZZ41" s="1"/>
      <c r="BAA41" s="1"/>
      <c r="BAB41" s="1"/>
      <c r="BAC41" s="1"/>
      <c r="BAD41" s="1"/>
      <c r="BAE41" s="1"/>
      <c r="BAF41" s="1"/>
      <c r="BAG41" s="1"/>
      <c r="BAH41" s="1"/>
      <c r="BAI41" s="1"/>
      <c r="BAJ41" s="1"/>
      <c r="BAK41" s="1"/>
      <c r="BAL41" s="1"/>
      <c r="BAM41" s="1"/>
      <c r="BAN41" s="1"/>
      <c r="BAO41" s="1"/>
      <c r="BAP41" s="1"/>
      <c r="BAQ41" s="1"/>
      <c r="BAR41" s="1"/>
      <c r="BAS41" s="1"/>
      <c r="BAT41" s="1"/>
      <c r="BAU41" s="1"/>
      <c r="BAV41" s="1"/>
      <c r="BAW41" s="1"/>
      <c r="BAX41" s="1"/>
      <c r="BAY41" s="1"/>
      <c r="BAZ41" s="1"/>
      <c r="BBA41" s="1"/>
      <c r="BBB41" s="1"/>
      <c r="BBC41" s="1"/>
      <c r="BBD41" s="1"/>
      <c r="BBE41" s="1"/>
      <c r="BBF41" s="1"/>
      <c r="BBG41" s="1"/>
      <c r="BBH41" s="1"/>
      <c r="BBI41" s="1"/>
      <c r="BBJ41" s="1"/>
      <c r="BBK41" s="1"/>
      <c r="BBL41" s="1"/>
      <c r="BBM41" s="1"/>
      <c r="BBN41" s="1"/>
      <c r="BBO41" s="1"/>
      <c r="BBP41" s="1"/>
      <c r="BBQ41" s="1"/>
      <c r="BBR41" s="1"/>
      <c r="BBS41" s="1"/>
      <c r="BBT41" s="1"/>
      <c r="BBU41" s="1"/>
      <c r="BBV41" s="1"/>
      <c r="BBW41" s="1"/>
      <c r="BBX41" s="1"/>
      <c r="BBY41" s="1"/>
      <c r="BBZ41" s="1"/>
      <c r="BCA41" s="1"/>
      <c r="BCB41" s="1"/>
      <c r="BCC41" s="1"/>
      <c r="BCD41" s="1"/>
      <c r="BCE41" s="1"/>
      <c r="BCF41" s="1"/>
      <c r="BCG41" s="1"/>
      <c r="BCH41" s="1"/>
      <c r="BCI41" s="1"/>
      <c r="BCJ41" s="1"/>
      <c r="BCK41" s="1"/>
      <c r="BCL41" s="1"/>
      <c r="BCM41" s="1"/>
      <c r="BCN41" s="1"/>
      <c r="BCO41" s="1"/>
      <c r="BCP41" s="1"/>
      <c r="BCQ41" s="1"/>
      <c r="BCR41" s="1"/>
      <c r="BCS41" s="1"/>
      <c r="BCT41" s="1"/>
      <c r="BCU41" s="1"/>
      <c r="BCV41" s="1"/>
      <c r="BCW41" s="1"/>
      <c r="BCX41" s="1"/>
      <c r="BCY41" s="1"/>
      <c r="BCZ41" s="1"/>
      <c r="BDA41" s="1"/>
      <c r="BDB41" s="1"/>
      <c r="BDC41" s="1"/>
      <c r="BDD41" s="1"/>
      <c r="BDE41" s="1"/>
      <c r="BDF41" s="1"/>
      <c r="BDG41" s="1"/>
      <c r="BDH41" s="1"/>
      <c r="BDI41" s="1"/>
      <c r="BDJ41" s="1"/>
      <c r="BDK41" s="1"/>
      <c r="BDL41" s="1"/>
      <c r="BDM41" s="1"/>
      <c r="BDN41" s="1"/>
      <c r="BDO41" s="1"/>
      <c r="BDP41" s="1"/>
      <c r="BDQ41" s="1"/>
      <c r="BDR41" s="1"/>
      <c r="BDS41" s="1"/>
      <c r="BDT41" s="1"/>
      <c r="BDU41" s="1"/>
      <c r="BDV41" s="1"/>
      <c r="BDW41" s="1"/>
      <c r="BDX41" s="1"/>
      <c r="BDY41" s="1"/>
      <c r="BDZ41" s="1"/>
      <c r="BEA41" s="1"/>
      <c r="BEB41" s="1"/>
      <c r="BEC41" s="1"/>
      <c r="BED41" s="1"/>
      <c r="BEE41" s="1"/>
      <c r="BEF41" s="1"/>
      <c r="BEG41" s="1"/>
      <c r="BEH41" s="1"/>
      <c r="BEI41" s="1"/>
      <c r="BEJ41" s="1"/>
      <c r="BEK41" s="1"/>
      <c r="BEL41" s="1"/>
      <c r="BEM41" s="1"/>
      <c r="BEN41" s="1"/>
      <c r="BEO41" s="1"/>
      <c r="BEP41" s="1"/>
      <c r="BEQ41" s="1"/>
      <c r="BER41" s="1"/>
      <c r="BES41" s="1"/>
      <c r="BET41" s="1"/>
      <c r="BEU41" s="1"/>
      <c r="BEV41" s="1"/>
      <c r="BEW41" s="1"/>
      <c r="BEX41" s="1"/>
      <c r="BEY41" s="1"/>
      <c r="BEZ41" s="1"/>
      <c r="BFA41" s="1"/>
      <c r="BFB41" s="1"/>
      <c r="BFC41" s="1"/>
      <c r="BFD41" s="1"/>
      <c r="BFE41" s="1"/>
      <c r="BFF41" s="1"/>
      <c r="BFG41" s="1"/>
      <c r="BFH41" s="1"/>
      <c r="BFI41" s="1"/>
      <c r="BFJ41" s="1"/>
      <c r="BFK41" s="1"/>
      <c r="BFL41" s="1"/>
      <c r="BFM41" s="1"/>
      <c r="BFN41" s="1"/>
      <c r="BFO41" s="1"/>
      <c r="BFP41" s="1"/>
      <c r="BFQ41" s="1"/>
      <c r="BFR41" s="1"/>
      <c r="BFS41" s="1"/>
      <c r="BFT41" s="1"/>
      <c r="BFU41" s="1"/>
      <c r="BFV41" s="1"/>
      <c r="BFW41" s="1"/>
      <c r="BFX41" s="1"/>
      <c r="BFY41" s="1"/>
      <c r="BFZ41" s="1"/>
      <c r="BGA41" s="1"/>
      <c r="BGB41" s="1"/>
      <c r="BGC41" s="1"/>
      <c r="BGD41" s="1"/>
      <c r="BGE41" s="1"/>
      <c r="BGF41" s="1"/>
      <c r="BGG41" s="1"/>
      <c r="BGH41" s="1"/>
      <c r="BGI41" s="1"/>
      <c r="BGJ41" s="1"/>
      <c r="BGK41" s="1"/>
      <c r="BGL41" s="1"/>
      <c r="BGM41" s="1"/>
      <c r="BGN41" s="1"/>
      <c r="BGO41" s="1"/>
      <c r="BGP41" s="1"/>
      <c r="BGQ41" s="1"/>
      <c r="BGR41" s="1"/>
      <c r="BGS41" s="1"/>
      <c r="BGT41" s="1"/>
      <c r="BGU41" s="1"/>
      <c r="BGV41" s="1"/>
      <c r="BGW41" s="1"/>
      <c r="BGX41" s="1"/>
      <c r="BGY41" s="1"/>
      <c r="BGZ41" s="1"/>
      <c r="BHA41" s="1"/>
      <c r="BHB41" s="1"/>
      <c r="BHC41" s="1"/>
      <c r="BHD41" s="1"/>
      <c r="BHE41" s="1"/>
      <c r="BHF41" s="1"/>
      <c r="BHG41" s="1"/>
      <c r="BHH41" s="1"/>
      <c r="BHI41" s="1"/>
      <c r="BHJ41" s="1"/>
      <c r="BHK41" s="1"/>
      <c r="BHL41" s="1"/>
      <c r="BHM41" s="1"/>
      <c r="BHN41" s="1"/>
      <c r="BHO41" s="1"/>
      <c r="BHP41" s="1"/>
      <c r="BHQ41" s="1"/>
      <c r="BHR41" s="1"/>
      <c r="BHS41" s="1"/>
      <c r="BHT41" s="1"/>
      <c r="BHU41" s="1"/>
      <c r="BHV41" s="1"/>
      <c r="BHW41" s="1"/>
      <c r="BHX41" s="1"/>
      <c r="BHY41" s="1"/>
      <c r="BHZ41" s="1"/>
      <c r="BIA41" s="1"/>
      <c r="BIB41" s="1"/>
      <c r="BIC41" s="1"/>
      <c r="BID41" s="1"/>
      <c r="BIE41" s="1"/>
      <c r="BIF41" s="1"/>
      <c r="BIG41" s="1"/>
      <c r="BIH41" s="1"/>
      <c r="BII41" s="1"/>
      <c r="BIJ41" s="1"/>
      <c r="BIK41" s="1"/>
      <c r="BIL41" s="1"/>
      <c r="BIM41" s="1"/>
      <c r="BIN41" s="1"/>
      <c r="BIO41" s="1"/>
      <c r="BIP41" s="1"/>
      <c r="BIQ41" s="1"/>
      <c r="BIR41" s="1"/>
      <c r="BIS41" s="1"/>
      <c r="BIT41" s="1"/>
      <c r="BIU41" s="1"/>
      <c r="BIV41" s="1"/>
      <c r="BIW41" s="1"/>
      <c r="BIX41" s="1"/>
      <c r="BIY41" s="1"/>
      <c r="BIZ41" s="1"/>
      <c r="BJA41" s="1"/>
      <c r="BJB41" s="1"/>
      <c r="BJC41" s="1"/>
      <c r="BJD41" s="1"/>
      <c r="BJE41" s="1"/>
      <c r="BJF41" s="1"/>
      <c r="BJG41" s="1"/>
      <c r="BJH41" s="1"/>
      <c r="BJI41" s="1"/>
      <c r="BJJ41" s="1"/>
      <c r="BJK41" s="1"/>
      <c r="BJL41" s="1"/>
      <c r="BJM41" s="1"/>
      <c r="BJN41" s="1"/>
      <c r="BJO41" s="1"/>
      <c r="BJP41" s="1"/>
      <c r="BJQ41" s="1"/>
      <c r="BJR41" s="1"/>
      <c r="BJS41" s="1"/>
      <c r="BJT41" s="1"/>
      <c r="BJU41" s="1"/>
      <c r="BJV41" s="1"/>
      <c r="BJW41" s="1"/>
      <c r="BJX41" s="1"/>
      <c r="BJY41" s="1"/>
      <c r="BJZ41" s="1"/>
      <c r="BKA41" s="1"/>
      <c r="BKB41" s="1"/>
      <c r="BKC41" s="1"/>
      <c r="BKD41" s="1"/>
      <c r="BKE41" s="1"/>
      <c r="BKF41" s="1"/>
      <c r="BKG41" s="1"/>
      <c r="BKH41" s="1"/>
      <c r="BKI41" s="1"/>
      <c r="BKJ41" s="1"/>
      <c r="BKK41" s="1"/>
      <c r="BKL41" s="1"/>
      <c r="BKM41" s="1"/>
      <c r="BKN41" s="1"/>
      <c r="BKO41" s="1"/>
      <c r="BKP41" s="1"/>
      <c r="BKQ41" s="1"/>
      <c r="BKR41" s="1"/>
      <c r="BKS41" s="1"/>
      <c r="BKT41" s="1"/>
      <c r="BKU41" s="1"/>
      <c r="BKV41" s="1"/>
      <c r="BKW41" s="1"/>
      <c r="BKX41" s="1"/>
      <c r="BKY41" s="1"/>
      <c r="BKZ41" s="1"/>
      <c r="BLA41" s="1"/>
      <c r="BLB41" s="1"/>
      <c r="BLC41" s="1"/>
      <c r="BLD41" s="1"/>
      <c r="BLE41" s="1"/>
      <c r="BLF41" s="1"/>
      <c r="BLG41" s="1"/>
      <c r="BLH41" s="1"/>
      <c r="BLI41" s="1"/>
      <c r="BLJ41" s="1"/>
      <c r="BLK41" s="1"/>
      <c r="BLL41" s="1"/>
      <c r="BLM41" s="1"/>
      <c r="BLN41" s="1"/>
      <c r="BLO41" s="1"/>
      <c r="BLP41" s="1"/>
      <c r="BLQ41" s="1"/>
      <c r="BLR41" s="1"/>
      <c r="BLS41" s="1"/>
      <c r="BLT41" s="1"/>
      <c r="BLU41" s="1"/>
      <c r="BLV41" s="1"/>
      <c r="BLW41" s="1"/>
      <c r="BLX41" s="1"/>
      <c r="BLY41" s="1"/>
      <c r="BLZ41" s="1"/>
      <c r="BMA41" s="1"/>
      <c r="BMB41" s="1"/>
      <c r="BMC41" s="1"/>
      <c r="BMD41" s="1"/>
      <c r="BME41" s="1"/>
      <c r="BMF41" s="1"/>
      <c r="BMG41" s="1"/>
      <c r="BMH41" s="1"/>
      <c r="BMI41" s="1"/>
      <c r="BMJ41" s="1"/>
      <c r="BMK41" s="1"/>
      <c r="BML41" s="1"/>
      <c r="BMM41" s="1"/>
      <c r="BMN41" s="1"/>
      <c r="BMO41" s="1"/>
      <c r="BMP41" s="1"/>
      <c r="BMQ41" s="1"/>
      <c r="BMR41" s="1"/>
      <c r="BMS41" s="1"/>
      <c r="BMT41" s="1"/>
      <c r="BMU41" s="1"/>
      <c r="BMV41" s="1"/>
      <c r="BMW41" s="1"/>
      <c r="BMX41" s="1"/>
      <c r="BMY41" s="1"/>
      <c r="BMZ41" s="1"/>
      <c r="BNA41" s="1"/>
      <c r="BNB41" s="1"/>
      <c r="BNC41" s="1"/>
      <c r="BND41" s="1"/>
      <c r="BNE41" s="1"/>
      <c r="BNF41" s="1"/>
      <c r="BNG41" s="1"/>
      <c r="BNH41" s="1"/>
      <c r="BNI41" s="1"/>
      <c r="BNJ41" s="1"/>
      <c r="BNK41" s="1"/>
      <c r="BNL41" s="1"/>
      <c r="BNM41" s="1"/>
      <c r="BNN41" s="1"/>
      <c r="BNO41" s="1"/>
      <c r="BNP41" s="1"/>
      <c r="BNQ41" s="1"/>
      <c r="BNR41" s="1"/>
      <c r="BNS41" s="1"/>
      <c r="BNT41" s="1"/>
      <c r="BNU41" s="1"/>
      <c r="BNV41" s="1"/>
      <c r="BNW41" s="1"/>
      <c r="BNX41" s="1"/>
      <c r="BNY41" s="1"/>
      <c r="BNZ41" s="1"/>
      <c r="BOA41" s="1"/>
      <c r="BOB41" s="1"/>
      <c r="BOC41" s="1"/>
      <c r="BOD41" s="1"/>
      <c r="BOE41" s="1"/>
      <c r="BOF41" s="1"/>
      <c r="BOG41" s="1"/>
      <c r="BOH41" s="1"/>
      <c r="BOI41" s="1"/>
      <c r="BOJ41" s="1"/>
      <c r="BOK41" s="1"/>
      <c r="BOL41" s="1"/>
      <c r="BOM41" s="1"/>
      <c r="BON41" s="1"/>
      <c r="BOO41" s="1"/>
      <c r="BOP41" s="1"/>
      <c r="BOQ41" s="1"/>
      <c r="BOR41" s="1"/>
      <c r="BOS41" s="1"/>
      <c r="BOT41" s="1"/>
      <c r="BOU41" s="1"/>
      <c r="BOV41" s="1"/>
      <c r="BOW41" s="1"/>
      <c r="BOX41" s="1"/>
      <c r="BOY41" s="1"/>
      <c r="BOZ41" s="1"/>
      <c r="BPA41" s="1"/>
      <c r="BPB41" s="1"/>
      <c r="BPC41" s="1"/>
      <c r="BPD41" s="1"/>
      <c r="BPE41" s="1"/>
      <c r="BPF41" s="1"/>
      <c r="BPG41" s="1"/>
      <c r="BPH41" s="1"/>
      <c r="BPI41" s="1"/>
      <c r="BPJ41" s="1"/>
      <c r="BPK41" s="1"/>
      <c r="BPL41" s="1"/>
      <c r="BPM41" s="1"/>
      <c r="BPN41" s="1"/>
      <c r="BPO41" s="1"/>
      <c r="BPP41" s="1"/>
      <c r="BPQ41" s="1"/>
      <c r="BPR41" s="1"/>
      <c r="BPS41" s="1"/>
      <c r="BPT41" s="1"/>
      <c r="BPU41" s="1"/>
      <c r="BPV41" s="1"/>
      <c r="BPW41" s="1"/>
      <c r="BPX41" s="1"/>
      <c r="BPY41" s="1"/>
      <c r="BPZ41" s="1"/>
      <c r="BQA41" s="1"/>
      <c r="BQB41" s="1"/>
      <c r="BQC41" s="1"/>
      <c r="BQD41" s="1"/>
      <c r="BQE41" s="1"/>
      <c r="BQF41" s="1"/>
      <c r="BQG41" s="1"/>
      <c r="BQH41" s="1"/>
      <c r="BQI41" s="1"/>
      <c r="BQJ41" s="1"/>
      <c r="BQK41" s="1"/>
      <c r="BQL41" s="1"/>
      <c r="BQM41" s="1"/>
      <c r="BQN41" s="1"/>
      <c r="BQO41" s="1"/>
      <c r="BQP41" s="1"/>
      <c r="BQQ41" s="1"/>
      <c r="BQR41" s="1"/>
      <c r="BQS41" s="1"/>
      <c r="BQT41" s="1"/>
      <c r="BQU41" s="1"/>
      <c r="BQV41" s="1"/>
      <c r="BQW41" s="1"/>
      <c r="BQX41" s="1"/>
      <c r="BQY41" s="1"/>
      <c r="BQZ41" s="1"/>
      <c r="BRA41" s="1"/>
      <c r="BRB41" s="1"/>
      <c r="BRC41" s="1"/>
      <c r="BRD41" s="1"/>
      <c r="BRE41" s="1"/>
      <c r="BRF41" s="1"/>
      <c r="BRG41" s="1"/>
      <c r="BRH41" s="1"/>
      <c r="BRI41" s="1"/>
      <c r="BRJ41" s="1"/>
      <c r="BRK41" s="1"/>
      <c r="BRL41" s="1"/>
      <c r="BRM41" s="1"/>
      <c r="BRN41" s="1"/>
      <c r="BRO41" s="1"/>
      <c r="BRP41" s="1"/>
      <c r="BRQ41" s="1"/>
      <c r="BRR41" s="1"/>
      <c r="BRS41" s="1"/>
      <c r="BRT41" s="1"/>
      <c r="BRU41" s="1"/>
      <c r="BRV41" s="1"/>
      <c r="BRW41" s="1"/>
      <c r="BRX41" s="1"/>
      <c r="BRY41" s="1"/>
      <c r="BRZ41" s="1"/>
      <c r="BSA41" s="1"/>
      <c r="BSB41" s="1"/>
      <c r="BSC41" s="1"/>
      <c r="BSD41" s="1"/>
      <c r="BSE41" s="1"/>
      <c r="BSF41" s="1"/>
      <c r="BSG41" s="1"/>
      <c r="BSH41" s="1"/>
      <c r="BSI41" s="1"/>
      <c r="BSJ41" s="1"/>
      <c r="BSK41" s="1"/>
      <c r="BSL41" s="1"/>
      <c r="BSM41" s="1"/>
      <c r="BSN41" s="1"/>
      <c r="BSO41" s="1"/>
      <c r="BSP41" s="1"/>
      <c r="BSQ41" s="1"/>
      <c r="BSR41" s="1"/>
      <c r="BSS41" s="1"/>
      <c r="BST41" s="1"/>
      <c r="BSU41" s="1"/>
      <c r="BSV41" s="1"/>
      <c r="BSW41" s="1"/>
      <c r="BSX41" s="1"/>
      <c r="BSY41" s="1"/>
      <c r="BSZ41" s="1"/>
      <c r="BTA41" s="1"/>
      <c r="BTB41" s="1"/>
      <c r="BTC41" s="1"/>
      <c r="BTD41" s="1"/>
      <c r="BTE41" s="1"/>
      <c r="BTF41" s="1"/>
      <c r="BTG41" s="1"/>
      <c r="BTH41" s="1"/>
      <c r="BTI41" s="1"/>
      <c r="BTJ41" s="1"/>
      <c r="BTK41" s="1"/>
      <c r="BTL41" s="1"/>
      <c r="BTM41" s="1"/>
      <c r="BTN41" s="1"/>
      <c r="BTO41" s="1"/>
      <c r="BTP41" s="1"/>
      <c r="BTQ41" s="1"/>
      <c r="BTR41" s="1"/>
      <c r="BTS41" s="1"/>
      <c r="BTT41" s="1"/>
      <c r="BTU41" s="1"/>
      <c r="BTV41" s="1"/>
      <c r="BTW41" s="1"/>
      <c r="BTX41" s="1"/>
      <c r="BTY41" s="1"/>
      <c r="BTZ41" s="1"/>
      <c r="BUA41" s="1"/>
      <c r="BUB41" s="1"/>
      <c r="BUC41" s="1"/>
      <c r="BUD41" s="1"/>
      <c r="BUE41" s="1"/>
      <c r="BUF41" s="1"/>
      <c r="BUG41" s="1"/>
      <c r="BUH41" s="1"/>
      <c r="BUI41" s="1"/>
      <c r="BUJ41" s="1"/>
      <c r="BUK41" s="1"/>
      <c r="BUL41" s="1"/>
      <c r="BUM41" s="1"/>
      <c r="BUN41" s="1"/>
      <c r="BUO41" s="1"/>
      <c r="BUP41" s="1"/>
      <c r="BUQ41" s="1"/>
      <c r="BUR41" s="1"/>
      <c r="BUS41" s="1"/>
      <c r="BUT41" s="1"/>
      <c r="BUU41" s="1"/>
      <c r="BUV41" s="1"/>
      <c r="BUW41" s="1"/>
      <c r="BUX41" s="1"/>
      <c r="BUY41" s="1"/>
      <c r="BUZ41" s="1"/>
      <c r="BVA41" s="1"/>
      <c r="BVB41" s="1"/>
      <c r="BVC41" s="1"/>
      <c r="BVD41" s="1"/>
      <c r="BVE41" s="1"/>
      <c r="BVF41" s="1"/>
      <c r="BVG41" s="1"/>
      <c r="BVH41" s="1"/>
      <c r="BVI41" s="1"/>
      <c r="BVJ41" s="1"/>
      <c r="BVK41" s="1"/>
      <c r="BVL41" s="1"/>
      <c r="BVM41" s="1"/>
      <c r="BVN41" s="1"/>
      <c r="BVO41" s="1"/>
      <c r="BVP41" s="1"/>
      <c r="BVQ41" s="1"/>
      <c r="BVR41" s="1"/>
      <c r="BVS41" s="1"/>
      <c r="BVT41" s="1"/>
      <c r="BVU41" s="1"/>
      <c r="BVV41" s="1"/>
      <c r="BVW41" s="1"/>
      <c r="BVX41" s="1"/>
      <c r="BVY41" s="1"/>
      <c r="BVZ41" s="1"/>
      <c r="BWA41" s="1"/>
      <c r="BWB41" s="1"/>
      <c r="BWC41" s="1"/>
      <c r="BWD41" s="1"/>
      <c r="BWE41" s="1"/>
      <c r="BWF41" s="1"/>
      <c r="BWG41" s="1"/>
      <c r="BWH41" s="1"/>
      <c r="BWI41" s="1"/>
      <c r="BWJ41" s="1"/>
      <c r="BWK41" s="1"/>
      <c r="BWL41" s="1"/>
      <c r="BWM41" s="1"/>
      <c r="BWN41" s="1"/>
      <c r="BWO41" s="1"/>
      <c r="BWP41" s="1"/>
      <c r="BWQ41" s="1"/>
      <c r="BWR41" s="1"/>
      <c r="BWS41" s="1"/>
      <c r="BWT41" s="1"/>
      <c r="BWU41" s="1"/>
      <c r="BWV41" s="1"/>
      <c r="BWW41" s="1"/>
      <c r="BWX41" s="1"/>
      <c r="BWY41" s="1"/>
      <c r="BWZ41" s="1"/>
      <c r="BXA41" s="1"/>
      <c r="BXB41" s="1"/>
      <c r="BXC41" s="1"/>
      <c r="BXD41" s="1"/>
      <c r="BXE41" s="1"/>
      <c r="BXF41" s="1"/>
      <c r="BXG41" s="1"/>
      <c r="BXH41" s="1"/>
      <c r="BXI41" s="1"/>
      <c r="BXJ41" s="1"/>
      <c r="BXK41" s="1"/>
      <c r="BXL41" s="1"/>
      <c r="BXM41" s="1"/>
      <c r="BXN41" s="1"/>
      <c r="BXO41" s="1"/>
      <c r="BXP41" s="1"/>
      <c r="BXQ41" s="1"/>
      <c r="BXR41" s="1"/>
      <c r="BXS41" s="1"/>
      <c r="BXT41" s="1"/>
      <c r="BXU41" s="1"/>
      <c r="BXV41" s="1"/>
      <c r="BXW41" s="1"/>
      <c r="BXX41" s="1"/>
      <c r="BXY41" s="1"/>
      <c r="BXZ41" s="1"/>
      <c r="BYA41" s="1"/>
      <c r="BYB41" s="1"/>
      <c r="BYC41" s="1"/>
      <c r="BYD41" s="1"/>
      <c r="BYE41" s="1"/>
      <c r="BYF41" s="1"/>
      <c r="BYG41" s="1"/>
      <c r="BYH41" s="1"/>
      <c r="BYI41" s="1"/>
      <c r="BYJ41" s="1"/>
      <c r="BYK41" s="1"/>
      <c r="BYL41" s="1"/>
      <c r="BYM41" s="1"/>
      <c r="BYN41" s="1"/>
      <c r="BYO41" s="1"/>
      <c r="BYP41" s="1"/>
      <c r="BYQ41" s="1"/>
      <c r="BYR41" s="1"/>
      <c r="BYS41" s="1"/>
      <c r="BYT41" s="1"/>
      <c r="BYU41" s="1"/>
      <c r="BYV41" s="1"/>
      <c r="BYW41" s="1"/>
      <c r="BYX41" s="1"/>
      <c r="BYY41" s="1"/>
      <c r="BYZ41" s="1"/>
      <c r="BZA41" s="1"/>
      <c r="BZB41" s="1"/>
      <c r="BZC41" s="1"/>
      <c r="BZD41" s="1"/>
      <c r="BZE41" s="1"/>
      <c r="BZF41" s="1"/>
      <c r="BZG41" s="1"/>
      <c r="BZH41" s="1"/>
      <c r="BZI41" s="1"/>
      <c r="BZJ41" s="1"/>
      <c r="BZK41" s="1"/>
      <c r="BZL41" s="1"/>
      <c r="BZM41" s="1"/>
      <c r="BZN41" s="1"/>
      <c r="BZO41" s="1"/>
      <c r="BZP41" s="1"/>
      <c r="BZQ41" s="1"/>
      <c r="BZR41" s="1"/>
      <c r="BZS41" s="1"/>
      <c r="BZT41" s="1"/>
      <c r="BZU41" s="1"/>
      <c r="BZV41" s="1"/>
      <c r="BZW41" s="1"/>
      <c r="BZX41" s="1"/>
      <c r="BZY41" s="1"/>
      <c r="BZZ41" s="1"/>
      <c r="CAA41" s="1"/>
      <c r="CAB41" s="1"/>
      <c r="CAC41" s="1"/>
      <c r="CAD41" s="1"/>
      <c r="CAE41" s="1"/>
      <c r="CAF41" s="1"/>
      <c r="CAG41" s="1"/>
      <c r="CAH41" s="1"/>
      <c r="CAI41" s="1"/>
      <c r="CAJ41" s="1"/>
      <c r="CAK41" s="1"/>
      <c r="CAL41" s="1"/>
      <c r="CAM41" s="1"/>
      <c r="CAN41" s="1"/>
      <c r="CAO41" s="1"/>
      <c r="CAP41" s="1"/>
      <c r="CAQ41" s="1"/>
      <c r="CAR41" s="1"/>
      <c r="CAS41" s="1"/>
      <c r="CAT41" s="1"/>
      <c r="CAU41" s="1"/>
      <c r="CAV41" s="1"/>
      <c r="CAW41" s="1"/>
      <c r="CAX41" s="1"/>
      <c r="CAY41" s="1"/>
      <c r="CAZ41" s="1"/>
      <c r="CBA41" s="1"/>
      <c r="CBB41" s="1"/>
      <c r="CBC41" s="1"/>
      <c r="CBD41" s="1"/>
      <c r="CBE41" s="1"/>
      <c r="CBF41" s="1"/>
      <c r="CBG41" s="1"/>
      <c r="CBH41" s="1"/>
      <c r="CBI41" s="1"/>
      <c r="CBJ41" s="1"/>
      <c r="CBK41" s="1"/>
      <c r="CBL41" s="1"/>
      <c r="CBM41" s="1"/>
      <c r="CBN41" s="1"/>
      <c r="CBO41" s="1"/>
      <c r="CBP41" s="1"/>
      <c r="CBQ41" s="1"/>
      <c r="CBR41" s="1"/>
      <c r="CBS41" s="1"/>
      <c r="CBT41" s="1"/>
      <c r="CBU41" s="1"/>
      <c r="CBV41" s="1"/>
      <c r="CBW41" s="1"/>
      <c r="CBX41" s="1"/>
      <c r="CBY41" s="1"/>
      <c r="CBZ41" s="1"/>
      <c r="CCA41" s="1"/>
      <c r="CCB41" s="1"/>
      <c r="CCC41" s="1"/>
      <c r="CCD41" s="1"/>
      <c r="CCE41" s="1"/>
      <c r="CCF41" s="1"/>
      <c r="CCG41" s="1"/>
      <c r="CCH41" s="1"/>
      <c r="CCI41" s="1"/>
      <c r="CCJ41" s="1"/>
      <c r="CCK41" s="1"/>
      <c r="CCL41" s="1"/>
      <c r="CCM41" s="1"/>
      <c r="CCN41" s="1"/>
      <c r="CCO41" s="1"/>
      <c r="CCP41" s="1"/>
      <c r="CCQ41" s="1"/>
      <c r="CCR41" s="1"/>
      <c r="CCS41" s="1"/>
      <c r="CCT41" s="1"/>
      <c r="CCU41" s="1"/>
      <c r="CCV41" s="1"/>
      <c r="CCW41" s="1"/>
      <c r="CCX41" s="1"/>
      <c r="CCY41" s="1"/>
      <c r="CCZ41" s="1"/>
      <c r="CDA41" s="1"/>
      <c r="CDB41" s="1"/>
      <c r="CDC41" s="1"/>
      <c r="CDD41" s="1"/>
      <c r="CDE41" s="1"/>
      <c r="CDF41" s="1"/>
      <c r="CDG41" s="1"/>
      <c r="CDH41" s="1"/>
      <c r="CDI41" s="1"/>
      <c r="CDJ41" s="1"/>
      <c r="CDK41" s="1"/>
      <c r="CDL41" s="1"/>
      <c r="CDM41" s="1"/>
      <c r="CDN41" s="1"/>
      <c r="CDO41" s="1"/>
      <c r="CDP41" s="1"/>
      <c r="CDQ41" s="1"/>
      <c r="CDR41" s="1"/>
      <c r="CDS41" s="1"/>
      <c r="CDT41" s="1"/>
      <c r="CDU41" s="1"/>
      <c r="CDV41" s="1"/>
      <c r="CDW41" s="1"/>
      <c r="CDX41" s="1"/>
      <c r="CDY41" s="1"/>
      <c r="CDZ41" s="1"/>
      <c r="CEA41" s="1"/>
      <c r="CEB41" s="1"/>
      <c r="CEC41" s="1"/>
      <c r="CED41" s="1"/>
      <c r="CEE41" s="1"/>
      <c r="CEF41" s="1"/>
      <c r="CEG41" s="1"/>
      <c r="CEH41" s="1"/>
      <c r="CEI41" s="1"/>
      <c r="CEJ41" s="1"/>
      <c r="CEK41" s="1"/>
      <c r="CEL41" s="1"/>
      <c r="CEM41" s="1"/>
      <c r="CEN41" s="1"/>
      <c r="CEO41" s="1"/>
      <c r="CEP41" s="1"/>
      <c r="CEQ41" s="1"/>
      <c r="CER41" s="1"/>
      <c r="CES41" s="1"/>
      <c r="CET41" s="1"/>
      <c r="CEU41" s="1"/>
      <c r="CEV41" s="1"/>
      <c r="CEW41" s="1"/>
      <c r="CEX41" s="1"/>
      <c r="CEY41" s="1"/>
      <c r="CEZ41" s="1"/>
      <c r="CFA41" s="1"/>
      <c r="CFB41" s="1"/>
      <c r="CFC41" s="1"/>
      <c r="CFD41" s="1"/>
      <c r="CFE41" s="1"/>
      <c r="CFF41" s="1"/>
      <c r="CFG41" s="1"/>
      <c r="CFH41" s="1"/>
      <c r="CFI41" s="1"/>
      <c r="CFJ41" s="1"/>
      <c r="CFK41" s="1"/>
      <c r="CFL41" s="1"/>
      <c r="CFM41" s="1"/>
      <c r="CFN41" s="1"/>
      <c r="CFO41" s="1"/>
      <c r="CFP41" s="1"/>
      <c r="CFQ41" s="1"/>
      <c r="CFR41" s="1"/>
      <c r="CFS41" s="1"/>
      <c r="CFT41" s="1"/>
      <c r="CFU41" s="1"/>
      <c r="CFV41" s="1"/>
      <c r="CFW41" s="1"/>
      <c r="CFX41" s="1"/>
      <c r="CFY41" s="1"/>
      <c r="CFZ41" s="1"/>
      <c r="CGA41" s="1"/>
      <c r="CGB41" s="1"/>
      <c r="CGC41" s="1"/>
      <c r="CGD41" s="1"/>
      <c r="CGE41" s="1"/>
      <c r="CGF41" s="1"/>
      <c r="CGG41" s="1"/>
      <c r="CGH41" s="1"/>
      <c r="CGI41" s="1"/>
      <c r="CGJ41" s="1"/>
      <c r="CGK41" s="1"/>
      <c r="CGL41" s="1"/>
      <c r="CGM41" s="1"/>
      <c r="CGN41" s="1"/>
      <c r="CGO41" s="1"/>
      <c r="CGP41" s="1"/>
      <c r="CGQ41" s="1"/>
      <c r="CGR41" s="1"/>
      <c r="CGS41" s="1"/>
      <c r="CGT41" s="1"/>
      <c r="CGU41" s="1"/>
      <c r="CGV41" s="1"/>
      <c r="CGW41" s="1"/>
      <c r="CGX41" s="1"/>
      <c r="CGY41" s="1"/>
      <c r="CGZ41" s="1"/>
      <c r="CHA41" s="1"/>
      <c r="CHB41" s="1"/>
      <c r="CHC41" s="1"/>
      <c r="CHD41" s="1"/>
      <c r="CHE41" s="1"/>
      <c r="CHF41" s="1"/>
      <c r="CHG41" s="1"/>
      <c r="CHH41" s="1"/>
      <c r="CHI41" s="1"/>
      <c r="CHJ41" s="1"/>
      <c r="CHK41" s="1"/>
      <c r="CHL41" s="1"/>
      <c r="CHM41" s="1"/>
      <c r="CHN41" s="1"/>
      <c r="CHO41" s="1"/>
      <c r="CHP41" s="1"/>
      <c r="CHQ41" s="1"/>
      <c r="CHR41" s="1"/>
      <c r="CHS41" s="1"/>
      <c r="CHT41" s="1"/>
      <c r="CHU41" s="1"/>
      <c r="CHV41" s="1"/>
      <c r="CHW41" s="1"/>
      <c r="CHX41" s="1"/>
      <c r="CHY41" s="1"/>
      <c r="CHZ41" s="1"/>
      <c r="CIA41" s="1"/>
      <c r="CIB41" s="1"/>
      <c r="CIC41" s="1"/>
      <c r="CID41" s="1"/>
      <c r="CIE41" s="1"/>
      <c r="CIF41" s="1"/>
      <c r="CIG41" s="1"/>
      <c r="CIH41" s="1"/>
      <c r="CII41" s="1"/>
      <c r="CIJ41" s="1"/>
      <c r="CIK41" s="1"/>
      <c r="CIL41" s="1"/>
      <c r="CIM41" s="1"/>
      <c r="CIN41" s="1"/>
      <c r="CIO41" s="1"/>
      <c r="CIP41" s="1"/>
      <c r="CIQ41" s="1"/>
      <c r="CIR41" s="1"/>
      <c r="CIS41" s="1"/>
      <c r="CIT41" s="1"/>
      <c r="CIU41" s="1"/>
      <c r="CIV41" s="1"/>
      <c r="CIW41" s="1"/>
      <c r="CIX41" s="1"/>
      <c r="CIY41" s="1"/>
      <c r="CIZ41" s="1"/>
      <c r="CJA41" s="1"/>
      <c r="CJB41" s="1"/>
      <c r="CJC41" s="1"/>
      <c r="CJD41" s="1"/>
      <c r="CJE41" s="1"/>
      <c r="CJF41" s="1"/>
      <c r="CJG41" s="1"/>
      <c r="CJH41" s="1"/>
      <c r="CJI41" s="1"/>
      <c r="CJJ41" s="1"/>
      <c r="CJK41" s="1"/>
      <c r="CJL41" s="1"/>
      <c r="CJM41" s="1"/>
      <c r="CJN41" s="1"/>
      <c r="CJO41" s="1"/>
      <c r="CJP41" s="1"/>
      <c r="CJQ41" s="1"/>
      <c r="CJR41" s="1"/>
      <c r="CJS41" s="1"/>
      <c r="CJT41" s="1"/>
      <c r="CJU41" s="1"/>
      <c r="CJV41" s="1"/>
      <c r="CJW41" s="1"/>
      <c r="CJX41" s="1"/>
      <c r="CJY41" s="1"/>
      <c r="CJZ41" s="1"/>
      <c r="CKA41" s="1"/>
      <c r="CKB41" s="1"/>
      <c r="CKC41" s="1"/>
      <c r="CKD41" s="1"/>
      <c r="CKE41" s="1"/>
      <c r="CKF41" s="1"/>
      <c r="CKG41" s="1"/>
      <c r="CKH41" s="1"/>
      <c r="CKI41" s="1"/>
      <c r="CKJ41" s="1"/>
      <c r="CKK41" s="1"/>
    </row>
    <row r="42" spans="1:2325" s="379" customFormat="1" ht="69.75" customHeight="1" thickBot="1">
      <c r="A42" s="889"/>
      <c r="B42" s="839"/>
      <c r="C42" s="844"/>
      <c r="D42" s="192" t="s">
        <v>295</v>
      </c>
      <c r="E42" s="354">
        <v>1</v>
      </c>
      <c r="F42" s="349" t="s">
        <v>294</v>
      </c>
      <c r="G42" s="383" t="s">
        <v>293</v>
      </c>
      <c r="H42" s="384" t="s">
        <v>292</v>
      </c>
      <c r="I42" s="383">
        <v>0</v>
      </c>
      <c r="J42" s="383">
        <v>0</v>
      </c>
      <c r="K42" s="383">
        <v>0</v>
      </c>
      <c r="L42" s="383">
        <v>0</v>
      </c>
      <c r="M42" s="383">
        <v>0</v>
      </c>
      <c r="N42" s="351">
        <v>55085</v>
      </c>
      <c r="O42" s="351">
        <v>70000</v>
      </c>
      <c r="P42" s="351">
        <v>0</v>
      </c>
      <c r="Q42" s="382">
        <f t="shared" si="7"/>
        <v>125085</v>
      </c>
      <c r="R42" s="381">
        <v>0</v>
      </c>
      <c r="S42" s="381">
        <v>0</v>
      </c>
      <c r="T42" s="381">
        <v>0</v>
      </c>
      <c r="U42" s="381">
        <v>30000</v>
      </c>
      <c r="V42" s="896"/>
      <c r="W42" s="349">
        <v>0</v>
      </c>
      <c r="X42" s="349">
        <v>0</v>
      </c>
      <c r="Y42" s="349">
        <v>0</v>
      </c>
      <c r="Z42" s="349">
        <v>0</v>
      </c>
      <c r="AA42" s="349">
        <v>0</v>
      </c>
      <c r="AB42" s="349">
        <v>0</v>
      </c>
      <c r="AC42" s="349">
        <v>0</v>
      </c>
      <c r="AD42" s="349">
        <v>0</v>
      </c>
      <c r="AE42" s="349">
        <v>0</v>
      </c>
      <c r="AF42" s="349">
        <v>190000</v>
      </c>
      <c r="AG42" s="348">
        <v>0</v>
      </c>
      <c r="AH42" s="348">
        <v>0</v>
      </c>
      <c r="AI42" s="348">
        <v>0</v>
      </c>
      <c r="AJ42" s="348">
        <v>0</v>
      </c>
      <c r="AK42" s="330">
        <f t="shared" si="6"/>
        <v>0</v>
      </c>
      <c r="AL42" s="330">
        <f t="shared" si="10"/>
        <v>0</v>
      </c>
      <c r="AM42" s="330">
        <f t="shared" si="11"/>
        <v>0</v>
      </c>
      <c r="AN42" s="330">
        <f t="shared" si="12"/>
        <v>0</v>
      </c>
      <c r="AO42" s="33">
        <f t="shared" si="8"/>
        <v>0</v>
      </c>
      <c r="AP42" s="98">
        <f t="shared" si="9"/>
        <v>-125085</v>
      </c>
      <c r="AQ42" s="380" t="s">
        <v>291</v>
      </c>
      <c r="AR42" s="11"/>
      <c r="AS42" s="11"/>
      <c r="AT42" s="11"/>
      <c r="AU42" s="11"/>
      <c r="AV42" s="1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"/>
      <c r="PF42" s="1"/>
      <c r="PG42" s="1"/>
      <c r="PH42" s="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/>
      <c r="QT42" s="1"/>
      <c r="QU42" s="1"/>
      <c r="QV42" s="1"/>
      <c r="QW42" s="1"/>
      <c r="QX42" s="1"/>
      <c r="QY42" s="1"/>
      <c r="QZ42" s="1"/>
      <c r="RA42" s="1"/>
      <c r="RB42" s="1"/>
      <c r="RC42" s="1"/>
      <c r="RD42" s="1"/>
      <c r="RE42" s="1"/>
      <c r="RF42" s="1"/>
      <c r="RG42" s="1"/>
      <c r="RH42" s="1"/>
      <c r="RI42" s="1"/>
      <c r="RJ42" s="1"/>
      <c r="RK42" s="1"/>
      <c r="RL42" s="1"/>
      <c r="RM42" s="1"/>
      <c r="RN42" s="1"/>
      <c r="RO42" s="1"/>
      <c r="RP42" s="1"/>
      <c r="RQ42" s="1"/>
      <c r="RR42" s="1"/>
      <c r="RS42" s="1"/>
      <c r="RT42" s="1"/>
      <c r="RU42" s="1"/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  <c r="SG42" s="1"/>
      <c r="SH42" s="1"/>
      <c r="SI42" s="1"/>
      <c r="SJ42" s="1"/>
      <c r="SK42" s="1"/>
      <c r="SL42" s="1"/>
      <c r="SM42" s="1"/>
      <c r="SN42" s="1"/>
      <c r="SO42" s="1"/>
      <c r="SP42" s="1"/>
      <c r="SQ42" s="1"/>
      <c r="SR42" s="1"/>
      <c r="SS42" s="1"/>
      <c r="ST42" s="1"/>
      <c r="SU42" s="1"/>
      <c r="SV42" s="1"/>
      <c r="SW42" s="1"/>
      <c r="SX42" s="1"/>
      <c r="SY42" s="1"/>
      <c r="SZ42" s="1"/>
      <c r="TA42" s="1"/>
      <c r="TB42" s="1"/>
      <c r="TC42" s="1"/>
      <c r="TD42" s="1"/>
      <c r="TE42" s="1"/>
      <c r="TF42" s="1"/>
      <c r="TG42" s="1"/>
      <c r="TH42" s="1"/>
      <c r="TI42" s="1"/>
      <c r="TJ42" s="1"/>
      <c r="TK42" s="1"/>
      <c r="TL42" s="1"/>
      <c r="TM42" s="1"/>
      <c r="TN42" s="1"/>
      <c r="TO42" s="1"/>
      <c r="TP42" s="1"/>
      <c r="TQ42" s="1"/>
      <c r="TR42" s="1"/>
      <c r="TS42" s="1"/>
      <c r="TT42" s="1"/>
      <c r="TU42" s="1"/>
      <c r="TV42" s="1"/>
      <c r="TW42" s="1"/>
      <c r="TX42" s="1"/>
      <c r="TY42" s="1"/>
      <c r="TZ42" s="1"/>
      <c r="UA42" s="1"/>
      <c r="UB42" s="1"/>
      <c r="UC42" s="1"/>
      <c r="UD42" s="1"/>
      <c r="UE42" s="1"/>
      <c r="UF42" s="1"/>
      <c r="UG42" s="1"/>
      <c r="UH42" s="1"/>
      <c r="UI42" s="1"/>
      <c r="UJ42" s="1"/>
      <c r="UK42" s="1"/>
      <c r="UL42" s="1"/>
      <c r="UM42" s="1"/>
      <c r="UN42" s="1"/>
      <c r="UO42" s="1"/>
      <c r="UP42" s="1"/>
      <c r="UQ42" s="1"/>
      <c r="UR42" s="1"/>
      <c r="US42" s="1"/>
      <c r="UT42" s="1"/>
      <c r="UU42" s="1"/>
      <c r="UV42" s="1"/>
      <c r="UW42" s="1"/>
      <c r="UX42" s="1"/>
      <c r="UY42" s="1"/>
      <c r="UZ42" s="1"/>
      <c r="VA42" s="1"/>
      <c r="VB42" s="1"/>
      <c r="VC42" s="1"/>
      <c r="VD42" s="1"/>
      <c r="VE42" s="1"/>
      <c r="VF42" s="1"/>
      <c r="VG42" s="1"/>
      <c r="VH42" s="1"/>
      <c r="VI42" s="1"/>
      <c r="VJ42" s="1"/>
      <c r="VK42" s="1"/>
      <c r="VL42" s="1"/>
      <c r="VM42" s="1"/>
      <c r="VN42" s="1"/>
      <c r="VO42" s="1"/>
      <c r="VP42" s="1"/>
      <c r="VQ42" s="1"/>
      <c r="VR42" s="1"/>
      <c r="VS42" s="1"/>
      <c r="VT42" s="1"/>
      <c r="VU42" s="1"/>
      <c r="VV42" s="1"/>
      <c r="VW42" s="1"/>
      <c r="VX42" s="1"/>
      <c r="VY42" s="1"/>
      <c r="VZ42" s="1"/>
      <c r="WA42" s="1"/>
      <c r="WB42" s="1"/>
      <c r="WC42" s="1"/>
      <c r="WD42" s="1"/>
      <c r="WE42" s="1"/>
      <c r="WF42" s="1"/>
      <c r="WG42" s="1"/>
      <c r="WH42" s="1"/>
      <c r="WI42" s="1"/>
      <c r="WJ42" s="1"/>
      <c r="WK42" s="1"/>
      <c r="WL42" s="1"/>
      <c r="WM42" s="1"/>
      <c r="WN42" s="1"/>
      <c r="WO42" s="1"/>
      <c r="WP42" s="1"/>
      <c r="WQ42" s="1"/>
      <c r="WR42" s="1"/>
      <c r="WS42" s="1"/>
      <c r="WT42" s="1"/>
      <c r="WU42" s="1"/>
      <c r="WV42" s="1"/>
      <c r="WW42" s="1"/>
      <c r="WX42" s="1"/>
      <c r="WY42" s="1"/>
      <c r="WZ42" s="1"/>
      <c r="XA42" s="1"/>
      <c r="XB42" s="1"/>
      <c r="XC42" s="1"/>
      <c r="XD42" s="1"/>
      <c r="XE42" s="1"/>
      <c r="XF42" s="1"/>
      <c r="XG42" s="1"/>
      <c r="XH42" s="1"/>
      <c r="XI42" s="1"/>
      <c r="XJ42" s="1"/>
      <c r="XK42" s="1"/>
      <c r="XL42" s="1"/>
      <c r="XM42" s="1"/>
      <c r="XN42" s="1"/>
      <c r="XO42" s="1"/>
      <c r="XP42" s="1"/>
      <c r="XQ42" s="1"/>
      <c r="XR42" s="1"/>
      <c r="XS42" s="1"/>
      <c r="XT42" s="1"/>
      <c r="XU42" s="1"/>
      <c r="XV42" s="1"/>
      <c r="XW42" s="1"/>
      <c r="XX42" s="1"/>
      <c r="XY42" s="1"/>
      <c r="XZ42" s="1"/>
      <c r="YA42" s="1"/>
      <c r="YB42" s="1"/>
      <c r="YC42" s="1"/>
      <c r="YD42" s="1"/>
      <c r="YE42" s="1"/>
      <c r="YF42" s="1"/>
      <c r="YG42" s="1"/>
      <c r="YH42" s="1"/>
      <c r="YI42" s="1"/>
      <c r="YJ42" s="1"/>
      <c r="YK42" s="1"/>
      <c r="YL42" s="1"/>
      <c r="YM42" s="1"/>
      <c r="YN42" s="1"/>
      <c r="YO42" s="1"/>
      <c r="YP42" s="1"/>
      <c r="YQ42" s="1"/>
      <c r="YR42" s="1"/>
      <c r="YS42" s="1"/>
      <c r="YT42" s="1"/>
      <c r="YU42" s="1"/>
      <c r="YV42" s="1"/>
      <c r="YW42" s="1"/>
      <c r="YX42" s="1"/>
      <c r="YY42" s="1"/>
      <c r="YZ42" s="1"/>
      <c r="ZA42" s="1"/>
      <c r="ZB42" s="1"/>
      <c r="ZC42" s="1"/>
      <c r="ZD42" s="1"/>
      <c r="ZE42" s="1"/>
      <c r="ZF42" s="1"/>
      <c r="ZG42" s="1"/>
      <c r="ZH42" s="1"/>
      <c r="ZI42" s="1"/>
      <c r="ZJ42" s="1"/>
      <c r="ZK42" s="1"/>
      <c r="ZL42" s="1"/>
      <c r="ZM42" s="1"/>
      <c r="ZN42" s="1"/>
      <c r="ZO42" s="1"/>
      <c r="ZP42" s="1"/>
      <c r="ZQ42" s="1"/>
      <c r="ZR42" s="1"/>
      <c r="ZS42" s="1"/>
      <c r="ZT42" s="1"/>
      <c r="ZU42" s="1"/>
      <c r="ZV42" s="1"/>
      <c r="ZW42" s="1"/>
      <c r="ZX42" s="1"/>
      <c r="ZY42" s="1"/>
      <c r="ZZ42" s="1"/>
      <c r="AAA42" s="1"/>
      <c r="AAB42" s="1"/>
      <c r="AAC42" s="1"/>
      <c r="AAD42" s="1"/>
      <c r="AAE42" s="1"/>
      <c r="AAF42" s="1"/>
      <c r="AAG42" s="1"/>
      <c r="AAH42" s="1"/>
      <c r="AAI42" s="1"/>
      <c r="AAJ42" s="1"/>
      <c r="AAK42" s="1"/>
      <c r="AAL42" s="1"/>
      <c r="AAM42" s="1"/>
      <c r="AAN42" s="1"/>
      <c r="AAO42" s="1"/>
      <c r="AAP42" s="1"/>
      <c r="AAQ42" s="1"/>
      <c r="AAR42" s="1"/>
      <c r="AAS42" s="1"/>
      <c r="AAT42" s="1"/>
      <c r="AAU42" s="1"/>
      <c r="AAV42" s="1"/>
      <c r="AAW42" s="1"/>
      <c r="AAX42" s="1"/>
      <c r="AAY42" s="1"/>
      <c r="AAZ42" s="1"/>
      <c r="ABA42" s="1"/>
      <c r="ABB42" s="1"/>
      <c r="ABC42" s="1"/>
      <c r="ABD42" s="1"/>
      <c r="ABE42" s="1"/>
      <c r="ABF42" s="1"/>
      <c r="ABG42" s="1"/>
      <c r="ABH42" s="1"/>
      <c r="ABI42" s="1"/>
      <c r="ABJ42" s="1"/>
      <c r="ABK42" s="1"/>
      <c r="ABL42" s="1"/>
      <c r="ABM42" s="1"/>
      <c r="ABN42" s="1"/>
      <c r="ABO42" s="1"/>
      <c r="ABP42" s="1"/>
      <c r="ABQ42" s="1"/>
      <c r="ABR42" s="1"/>
      <c r="ABS42" s="1"/>
      <c r="ABT42" s="1"/>
      <c r="ABU42" s="1"/>
      <c r="ABV42" s="1"/>
      <c r="ABW42" s="1"/>
      <c r="ABX42" s="1"/>
      <c r="ABY42" s="1"/>
      <c r="ABZ42" s="1"/>
      <c r="ACA42" s="1"/>
      <c r="ACB42" s="1"/>
      <c r="ACC42" s="1"/>
      <c r="ACD42" s="1"/>
      <c r="ACE42" s="1"/>
      <c r="ACF42" s="1"/>
      <c r="ACG42" s="1"/>
      <c r="ACH42" s="1"/>
      <c r="ACI42" s="1"/>
      <c r="ACJ42" s="1"/>
      <c r="ACK42" s="1"/>
      <c r="ACL42" s="1"/>
      <c r="ACM42" s="1"/>
      <c r="ACN42" s="1"/>
      <c r="ACO42" s="1"/>
      <c r="ACP42" s="1"/>
      <c r="ACQ42" s="1"/>
      <c r="ACR42" s="1"/>
      <c r="ACS42" s="1"/>
      <c r="ACT42" s="1"/>
      <c r="ACU42" s="1"/>
      <c r="ACV42" s="1"/>
      <c r="ACW42" s="1"/>
      <c r="ACX42" s="1"/>
      <c r="ACY42" s="1"/>
      <c r="ACZ42" s="1"/>
      <c r="ADA42" s="1"/>
      <c r="ADB42" s="1"/>
      <c r="ADC42" s="1"/>
      <c r="ADD42" s="1"/>
      <c r="ADE42" s="1"/>
      <c r="ADF42" s="1"/>
      <c r="ADG42" s="1"/>
      <c r="ADH42" s="1"/>
      <c r="ADI42" s="1"/>
      <c r="ADJ42" s="1"/>
      <c r="ADK42" s="1"/>
      <c r="ADL42" s="1"/>
      <c r="ADM42" s="1"/>
      <c r="ADN42" s="1"/>
      <c r="ADO42" s="1"/>
      <c r="ADP42" s="1"/>
      <c r="ADQ42" s="1"/>
      <c r="ADR42" s="1"/>
      <c r="ADS42" s="1"/>
      <c r="ADT42" s="1"/>
      <c r="ADU42" s="1"/>
      <c r="ADV42" s="1"/>
      <c r="ADW42" s="1"/>
      <c r="ADX42" s="1"/>
      <c r="ADY42" s="1"/>
      <c r="ADZ42" s="1"/>
      <c r="AEA42" s="1"/>
      <c r="AEB42" s="1"/>
      <c r="AEC42" s="1"/>
      <c r="AED42" s="1"/>
      <c r="AEE42" s="1"/>
      <c r="AEF42" s="1"/>
      <c r="AEG42" s="1"/>
      <c r="AEH42" s="1"/>
      <c r="AEI42" s="1"/>
      <c r="AEJ42" s="1"/>
      <c r="AEK42" s="1"/>
      <c r="AEL42" s="1"/>
      <c r="AEM42" s="1"/>
      <c r="AEN42" s="1"/>
      <c r="AEO42" s="1"/>
      <c r="AEP42" s="1"/>
      <c r="AEQ42" s="1"/>
      <c r="AER42" s="1"/>
      <c r="AES42" s="1"/>
      <c r="AET42" s="1"/>
      <c r="AEU42" s="1"/>
      <c r="AEV42" s="1"/>
      <c r="AEW42" s="1"/>
      <c r="AEX42" s="1"/>
      <c r="AEY42" s="1"/>
      <c r="AEZ42" s="1"/>
      <c r="AFA42" s="1"/>
      <c r="AFB42" s="1"/>
      <c r="AFC42" s="1"/>
      <c r="AFD42" s="1"/>
      <c r="AFE42" s="1"/>
      <c r="AFF42" s="1"/>
      <c r="AFG42" s="1"/>
      <c r="AFH42" s="1"/>
      <c r="AFI42" s="1"/>
      <c r="AFJ42" s="1"/>
      <c r="AFK42" s="1"/>
      <c r="AFL42" s="1"/>
      <c r="AFM42" s="1"/>
      <c r="AFN42" s="1"/>
      <c r="AFO42" s="1"/>
      <c r="AFP42" s="1"/>
      <c r="AFQ42" s="1"/>
      <c r="AFR42" s="1"/>
      <c r="AFS42" s="1"/>
      <c r="AFT42" s="1"/>
      <c r="AFU42" s="1"/>
      <c r="AFV42" s="1"/>
      <c r="AFW42" s="1"/>
      <c r="AFX42" s="1"/>
      <c r="AFY42" s="1"/>
      <c r="AFZ42" s="1"/>
      <c r="AGA42" s="1"/>
      <c r="AGB42" s="1"/>
      <c r="AGC42" s="1"/>
      <c r="AGD42" s="1"/>
      <c r="AGE42" s="1"/>
      <c r="AGF42" s="1"/>
      <c r="AGG42" s="1"/>
      <c r="AGH42" s="1"/>
      <c r="AGI42" s="1"/>
      <c r="AGJ42" s="1"/>
      <c r="AGK42" s="1"/>
      <c r="AGL42" s="1"/>
      <c r="AGM42" s="1"/>
      <c r="AGN42" s="1"/>
      <c r="AGO42" s="1"/>
      <c r="AGP42" s="1"/>
      <c r="AGQ42" s="1"/>
      <c r="AGR42" s="1"/>
      <c r="AGS42" s="1"/>
      <c r="AGT42" s="1"/>
      <c r="AGU42" s="1"/>
      <c r="AGV42" s="1"/>
      <c r="AGW42" s="1"/>
      <c r="AGX42" s="1"/>
      <c r="AGY42" s="1"/>
      <c r="AGZ42" s="1"/>
      <c r="AHA42" s="1"/>
      <c r="AHB42" s="1"/>
      <c r="AHC42" s="1"/>
      <c r="AHD42" s="1"/>
      <c r="AHE42" s="1"/>
      <c r="AHF42" s="1"/>
      <c r="AHG42" s="1"/>
      <c r="AHH42" s="1"/>
      <c r="AHI42" s="1"/>
      <c r="AHJ42" s="1"/>
      <c r="AHK42" s="1"/>
      <c r="AHL42" s="1"/>
      <c r="AHM42" s="1"/>
      <c r="AHN42" s="1"/>
      <c r="AHO42" s="1"/>
      <c r="AHP42" s="1"/>
      <c r="AHQ42" s="1"/>
      <c r="AHR42" s="1"/>
      <c r="AHS42" s="1"/>
      <c r="AHT42" s="1"/>
      <c r="AHU42" s="1"/>
      <c r="AHV42" s="1"/>
      <c r="AHW42" s="1"/>
      <c r="AHX42" s="1"/>
      <c r="AHY42" s="1"/>
      <c r="AHZ42" s="1"/>
      <c r="AIA42" s="1"/>
      <c r="AIB42" s="1"/>
      <c r="AIC42" s="1"/>
      <c r="AID42" s="1"/>
      <c r="AIE42" s="1"/>
      <c r="AIF42" s="1"/>
      <c r="AIG42" s="1"/>
      <c r="AIH42" s="1"/>
      <c r="AII42" s="1"/>
      <c r="AIJ42" s="1"/>
      <c r="AIK42" s="1"/>
      <c r="AIL42" s="1"/>
      <c r="AIM42" s="1"/>
      <c r="AIN42" s="1"/>
      <c r="AIO42" s="1"/>
      <c r="AIP42" s="1"/>
      <c r="AIQ42" s="1"/>
      <c r="AIR42" s="1"/>
      <c r="AIS42" s="1"/>
      <c r="AIT42" s="1"/>
      <c r="AIU42" s="1"/>
      <c r="AIV42" s="1"/>
      <c r="AIW42" s="1"/>
      <c r="AIX42" s="1"/>
      <c r="AIY42" s="1"/>
      <c r="AIZ42" s="1"/>
      <c r="AJA42" s="1"/>
      <c r="AJB42" s="1"/>
      <c r="AJC42" s="1"/>
      <c r="AJD42" s="1"/>
      <c r="AJE42" s="1"/>
      <c r="AJF42" s="1"/>
      <c r="AJG42" s="1"/>
      <c r="AJH42" s="1"/>
      <c r="AJI42" s="1"/>
      <c r="AJJ42" s="1"/>
      <c r="AJK42" s="1"/>
      <c r="AJL42" s="1"/>
      <c r="AJM42" s="1"/>
      <c r="AJN42" s="1"/>
      <c r="AJO42" s="1"/>
      <c r="AJP42" s="1"/>
      <c r="AJQ42" s="1"/>
      <c r="AJR42" s="1"/>
      <c r="AJS42" s="1"/>
      <c r="AJT42" s="1"/>
      <c r="AJU42" s="1"/>
      <c r="AJV42" s="1"/>
      <c r="AJW42" s="1"/>
      <c r="AJX42" s="1"/>
      <c r="AJY42" s="1"/>
      <c r="AJZ42" s="1"/>
      <c r="AKA42" s="1"/>
      <c r="AKB42" s="1"/>
      <c r="AKC42" s="1"/>
      <c r="AKD42" s="1"/>
      <c r="AKE42" s="1"/>
      <c r="AKF42" s="1"/>
      <c r="AKG42" s="1"/>
      <c r="AKH42" s="1"/>
      <c r="AKI42" s="1"/>
      <c r="AKJ42" s="1"/>
      <c r="AKK42" s="1"/>
      <c r="AKL42" s="1"/>
      <c r="AKM42" s="1"/>
      <c r="AKN42" s="1"/>
      <c r="AKO42" s="1"/>
      <c r="AKP42" s="1"/>
      <c r="AKQ42" s="1"/>
      <c r="AKR42" s="1"/>
      <c r="AKS42" s="1"/>
      <c r="AKT42" s="1"/>
      <c r="AKU42" s="1"/>
      <c r="AKV42" s="1"/>
      <c r="AKW42" s="1"/>
      <c r="AKX42" s="1"/>
      <c r="AKY42" s="1"/>
      <c r="AKZ42" s="1"/>
      <c r="ALA42" s="1"/>
      <c r="ALB42" s="1"/>
      <c r="ALC42" s="1"/>
      <c r="ALD42" s="1"/>
      <c r="ALE42" s="1"/>
      <c r="ALF42" s="1"/>
      <c r="ALG42" s="1"/>
      <c r="ALH42" s="1"/>
      <c r="ALI42" s="1"/>
      <c r="ALJ42" s="1"/>
      <c r="ALK42" s="1"/>
      <c r="ALL42" s="1"/>
      <c r="ALM42" s="1"/>
      <c r="ALN42" s="1"/>
      <c r="ALO42" s="1"/>
      <c r="ALP42" s="1"/>
      <c r="ALQ42" s="1"/>
      <c r="ALR42" s="1"/>
      <c r="ALS42" s="1"/>
      <c r="ALT42" s="1"/>
      <c r="ALU42" s="1"/>
      <c r="ALV42" s="1"/>
      <c r="ALW42" s="1"/>
      <c r="ALX42" s="1"/>
      <c r="ALY42" s="1"/>
      <c r="ALZ42" s="1"/>
      <c r="AMA42" s="1"/>
      <c r="AMB42" s="1"/>
      <c r="AMC42" s="1"/>
      <c r="AMD42" s="1"/>
      <c r="AME42" s="1"/>
      <c r="AMF42" s="1"/>
      <c r="AMG42" s="1"/>
      <c r="AMH42" s="1"/>
      <c r="AMI42" s="1"/>
      <c r="AMJ42" s="1"/>
      <c r="AMK42" s="1"/>
      <c r="AML42" s="1"/>
      <c r="AMM42" s="1"/>
      <c r="AMN42" s="1"/>
      <c r="AMO42" s="1"/>
      <c r="AMP42" s="1"/>
      <c r="AMQ42" s="1"/>
      <c r="AMR42" s="1"/>
      <c r="AMS42" s="1"/>
      <c r="AMT42" s="1"/>
      <c r="AMU42" s="1"/>
      <c r="AMV42" s="1"/>
      <c r="AMW42" s="1"/>
      <c r="AMX42" s="1"/>
      <c r="AMY42" s="1"/>
      <c r="AMZ42" s="1"/>
      <c r="ANA42" s="1"/>
      <c r="ANB42" s="1"/>
      <c r="ANC42" s="1"/>
      <c r="AND42" s="1"/>
      <c r="ANE42" s="1"/>
      <c r="ANF42" s="1"/>
      <c r="ANG42" s="1"/>
      <c r="ANH42" s="1"/>
      <c r="ANI42" s="1"/>
      <c r="ANJ42" s="1"/>
      <c r="ANK42" s="1"/>
      <c r="ANL42" s="1"/>
      <c r="ANM42" s="1"/>
      <c r="ANN42" s="1"/>
      <c r="ANO42" s="1"/>
      <c r="ANP42" s="1"/>
      <c r="ANQ42" s="1"/>
      <c r="ANR42" s="1"/>
      <c r="ANS42" s="1"/>
      <c r="ANT42" s="1"/>
      <c r="ANU42" s="1"/>
      <c r="ANV42" s="1"/>
      <c r="ANW42" s="1"/>
      <c r="ANX42" s="1"/>
      <c r="ANY42" s="1"/>
      <c r="ANZ42" s="1"/>
      <c r="AOA42" s="1"/>
      <c r="AOB42" s="1"/>
      <c r="AOC42" s="1"/>
      <c r="AOD42" s="1"/>
      <c r="AOE42" s="1"/>
      <c r="AOF42" s="1"/>
      <c r="AOG42" s="1"/>
      <c r="AOH42" s="1"/>
      <c r="AOI42" s="1"/>
      <c r="AOJ42" s="1"/>
      <c r="AOK42" s="1"/>
      <c r="AOL42" s="1"/>
      <c r="AOM42" s="1"/>
      <c r="AON42" s="1"/>
      <c r="AOO42" s="1"/>
      <c r="AOP42" s="1"/>
      <c r="AOQ42" s="1"/>
      <c r="AOR42" s="1"/>
      <c r="AOS42" s="1"/>
      <c r="AOT42" s="1"/>
      <c r="AOU42" s="1"/>
      <c r="AOV42" s="1"/>
      <c r="AOW42" s="1"/>
      <c r="AOX42" s="1"/>
      <c r="AOY42" s="1"/>
      <c r="AOZ42" s="1"/>
      <c r="APA42" s="1"/>
      <c r="APB42" s="1"/>
      <c r="APC42" s="1"/>
      <c r="APD42" s="1"/>
      <c r="APE42" s="1"/>
      <c r="APF42" s="1"/>
      <c r="APG42" s="1"/>
      <c r="APH42" s="1"/>
      <c r="API42" s="1"/>
      <c r="APJ42" s="1"/>
      <c r="APK42" s="1"/>
      <c r="APL42" s="1"/>
      <c r="APM42" s="1"/>
      <c r="APN42" s="1"/>
      <c r="APO42" s="1"/>
      <c r="APP42" s="1"/>
      <c r="APQ42" s="1"/>
      <c r="APR42" s="1"/>
      <c r="APS42" s="1"/>
      <c r="APT42" s="1"/>
      <c r="APU42" s="1"/>
      <c r="APV42" s="1"/>
      <c r="APW42" s="1"/>
      <c r="APX42" s="1"/>
      <c r="APY42" s="1"/>
      <c r="APZ42" s="1"/>
      <c r="AQA42" s="1"/>
      <c r="AQB42" s="1"/>
      <c r="AQC42" s="1"/>
      <c r="AQD42" s="1"/>
      <c r="AQE42" s="1"/>
      <c r="AQF42" s="1"/>
      <c r="AQG42" s="1"/>
      <c r="AQH42" s="1"/>
      <c r="AQI42" s="1"/>
      <c r="AQJ42" s="1"/>
      <c r="AQK42" s="1"/>
      <c r="AQL42" s="1"/>
      <c r="AQM42" s="1"/>
      <c r="AQN42" s="1"/>
      <c r="AQO42" s="1"/>
      <c r="AQP42" s="1"/>
      <c r="AQQ42" s="1"/>
      <c r="AQR42" s="1"/>
      <c r="AQS42" s="1"/>
      <c r="AQT42" s="1"/>
      <c r="AQU42" s="1"/>
      <c r="AQV42" s="1"/>
      <c r="AQW42" s="1"/>
      <c r="AQX42" s="1"/>
      <c r="AQY42" s="1"/>
      <c r="AQZ42" s="1"/>
      <c r="ARA42" s="1"/>
      <c r="ARB42" s="1"/>
      <c r="ARC42" s="1"/>
      <c r="ARD42" s="1"/>
      <c r="ARE42" s="1"/>
      <c r="ARF42" s="1"/>
      <c r="ARG42" s="1"/>
      <c r="ARH42" s="1"/>
      <c r="ARI42" s="1"/>
      <c r="ARJ42" s="1"/>
      <c r="ARK42" s="1"/>
      <c r="ARL42" s="1"/>
      <c r="ARM42" s="1"/>
      <c r="ARN42" s="1"/>
      <c r="ARO42" s="1"/>
      <c r="ARP42" s="1"/>
      <c r="ARQ42" s="1"/>
      <c r="ARR42" s="1"/>
      <c r="ARS42" s="1"/>
      <c r="ART42" s="1"/>
      <c r="ARU42" s="1"/>
      <c r="ARV42" s="1"/>
      <c r="ARW42" s="1"/>
      <c r="ARX42" s="1"/>
      <c r="ARY42" s="1"/>
      <c r="ARZ42" s="1"/>
      <c r="ASA42" s="1"/>
      <c r="ASB42" s="1"/>
      <c r="ASC42" s="1"/>
      <c r="ASD42" s="1"/>
      <c r="ASE42" s="1"/>
      <c r="ASF42" s="1"/>
      <c r="ASG42" s="1"/>
      <c r="ASH42" s="1"/>
      <c r="ASI42" s="1"/>
      <c r="ASJ42" s="1"/>
      <c r="ASK42" s="1"/>
      <c r="ASL42" s="1"/>
      <c r="ASM42" s="1"/>
      <c r="ASN42" s="1"/>
      <c r="ASO42" s="1"/>
      <c r="ASP42" s="1"/>
      <c r="ASQ42" s="1"/>
      <c r="ASR42" s="1"/>
      <c r="ASS42" s="1"/>
      <c r="AST42" s="1"/>
      <c r="ASU42" s="1"/>
      <c r="ASV42" s="1"/>
      <c r="ASW42" s="1"/>
      <c r="ASX42" s="1"/>
      <c r="ASY42" s="1"/>
      <c r="ASZ42" s="1"/>
      <c r="ATA42" s="1"/>
      <c r="ATB42" s="1"/>
      <c r="ATC42" s="1"/>
      <c r="ATD42" s="1"/>
      <c r="ATE42" s="1"/>
      <c r="ATF42" s="1"/>
      <c r="ATG42" s="1"/>
      <c r="ATH42" s="1"/>
      <c r="ATI42" s="1"/>
      <c r="ATJ42" s="1"/>
      <c r="ATK42" s="1"/>
      <c r="ATL42" s="1"/>
      <c r="ATM42" s="1"/>
      <c r="ATN42" s="1"/>
      <c r="ATO42" s="1"/>
      <c r="ATP42" s="1"/>
      <c r="ATQ42" s="1"/>
      <c r="ATR42" s="1"/>
      <c r="ATS42" s="1"/>
      <c r="ATT42" s="1"/>
      <c r="ATU42" s="1"/>
      <c r="ATV42" s="1"/>
      <c r="ATW42" s="1"/>
      <c r="ATX42" s="1"/>
      <c r="ATY42" s="1"/>
      <c r="ATZ42" s="1"/>
      <c r="AUA42" s="1"/>
      <c r="AUB42" s="1"/>
      <c r="AUC42" s="1"/>
      <c r="AUD42" s="1"/>
      <c r="AUE42" s="1"/>
      <c r="AUF42" s="1"/>
      <c r="AUG42" s="1"/>
      <c r="AUH42" s="1"/>
      <c r="AUI42" s="1"/>
      <c r="AUJ42" s="1"/>
      <c r="AUK42" s="1"/>
      <c r="AUL42" s="1"/>
      <c r="AUM42" s="1"/>
      <c r="AUN42" s="1"/>
      <c r="AUO42" s="1"/>
      <c r="AUP42" s="1"/>
      <c r="AUQ42" s="1"/>
      <c r="AUR42" s="1"/>
      <c r="AUS42" s="1"/>
      <c r="AUT42" s="1"/>
      <c r="AUU42" s="1"/>
      <c r="AUV42" s="1"/>
      <c r="AUW42" s="1"/>
      <c r="AUX42" s="1"/>
      <c r="AUY42" s="1"/>
      <c r="AUZ42" s="1"/>
      <c r="AVA42" s="1"/>
      <c r="AVB42" s="1"/>
      <c r="AVC42" s="1"/>
      <c r="AVD42" s="1"/>
      <c r="AVE42" s="1"/>
      <c r="AVF42" s="1"/>
      <c r="AVG42" s="1"/>
      <c r="AVH42" s="1"/>
      <c r="AVI42" s="1"/>
      <c r="AVJ42" s="1"/>
      <c r="AVK42" s="1"/>
      <c r="AVL42" s="1"/>
      <c r="AVM42" s="1"/>
      <c r="AVN42" s="1"/>
      <c r="AVO42" s="1"/>
      <c r="AVP42" s="1"/>
      <c r="AVQ42" s="1"/>
      <c r="AVR42" s="1"/>
      <c r="AVS42" s="1"/>
      <c r="AVT42" s="1"/>
      <c r="AVU42" s="1"/>
      <c r="AVV42" s="1"/>
      <c r="AVW42" s="1"/>
      <c r="AVX42" s="1"/>
      <c r="AVY42" s="1"/>
      <c r="AVZ42" s="1"/>
      <c r="AWA42" s="1"/>
      <c r="AWB42" s="1"/>
      <c r="AWC42" s="1"/>
      <c r="AWD42" s="1"/>
      <c r="AWE42" s="1"/>
      <c r="AWF42" s="1"/>
      <c r="AWG42" s="1"/>
      <c r="AWH42" s="1"/>
      <c r="AWI42" s="1"/>
      <c r="AWJ42" s="1"/>
      <c r="AWK42" s="1"/>
      <c r="AWL42" s="1"/>
      <c r="AWM42" s="1"/>
      <c r="AWN42" s="1"/>
      <c r="AWO42" s="1"/>
      <c r="AWP42" s="1"/>
      <c r="AWQ42" s="1"/>
      <c r="AWR42" s="1"/>
      <c r="AWS42" s="1"/>
      <c r="AWT42" s="1"/>
      <c r="AWU42" s="1"/>
      <c r="AWV42" s="1"/>
      <c r="AWW42" s="1"/>
      <c r="AWX42" s="1"/>
      <c r="AWY42" s="1"/>
      <c r="AWZ42" s="1"/>
      <c r="AXA42" s="1"/>
      <c r="AXB42" s="1"/>
      <c r="AXC42" s="1"/>
      <c r="AXD42" s="1"/>
      <c r="AXE42" s="1"/>
      <c r="AXF42" s="1"/>
      <c r="AXG42" s="1"/>
      <c r="AXH42" s="1"/>
      <c r="AXI42" s="1"/>
      <c r="AXJ42" s="1"/>
      <c r="AXK42" s="1"/>
      <c r="AXL42" s="1"/>
      <c r="AXM42" s="1"/>
      <c r="AXN42" s="1"/>
      <c r="AXO42" s="1"/>
      <c r="AXP42" s="1"/>
      <c r="AXQ42" s="1"/>
      <c r="AXR42" s="1"/>
      <c r="AXS42" s="1"/>
      <c r="AXT42" s="1"/>
      <c r="AXU42" s="1"/>
      <c r="AXV42" s="1"/>
      <c r="AXW42" s="1"/>
      <c r="AXX42" s="1"/>
      <c r="AXY42" s="1"/>
      <c r="AXZ42" s="1"/>
      <c r="AYA42" s="1"/>
      <c r="AYB42" s="1"/>
      <c r="AYC42" s="1"/>
      <c r="AYD42" s="1"/>
      <c r="AYE42" s="1"/>
      <c r="AYF42" s="1"/>
      <c r="AYG42" s="1"/>
      <c r="AYH42" s="1"/>
      <c r="AYI42" s="1"/>
      <c r="AYJ42" s="1"/>
      <c r="AYK42" s="1"/>
      <c r="AYL42" s="1"/>
      <c r="AYM42" s="1"/>
      <c r="AYN42" s="1"/>
      <c r="AYO42" s="1"/>
      <c r="AYP42" s="1"/>
      <c r="AYQ42" s="1"/>
      <c r="AYR42" s="1"/>
      <c r="AYS42" s="1"/>
      <c r="AYT42" s="1"/>
      <c r="AYU42" s="1"/>
      <c r="AYV42" s="1"/>
      <c r="AYW42" s="1"/>
      <c r="AYX42" s="1"/>
      <c r="AYY42" s="1"/>
      <c r="AYZ42" s="1"/>
      <c r="AZA42" s="1"/>
      <c r="AZB42" s="1"/>
      <c r="AZC42" s="1"/>
      <c r="AZD42" s="1"/>
      <c r="AZE42" s="1"/>
      <c r="AZF42" s="1"/>
      <c r="AZG42" s="1"/>
      <c r="AZH42" s="1"/>
      <c r="AZI42" s="1"/>
      <c r="AZJ42" s="1"/>
      <c r="AZK42" s="1"/>
      <c r="AZL42" s="1"/>
      <c r="AZM42" s="1"/>
      <c r="AZN42" s="1"/>
      <c r="AZO42" s="1"/>
      <c r="AZP42" s="1"/>
      <c r="AZQ42" s="1"/>
      <c r="AZR42" s="1"/>
      <c r="AZS42" s="1"/>
      <c r="AZT42" s="1"/>
      <c r="AZU42" s="1"/>
      <c r="AZV42" s="1"/>
      <c r="AZW42" s="1"/>
      <c r="AZX42" s="1"/>
      <c r="AZY42" s="1"/>
      <c r="AZZ42" s="1"/>
      <c r="BAA42" s="1"/>
      <c r="BAB42" s="1"/>
      <c r="BAC42" s="1"/>
      <c r="BAD42" s="1"/>
      <c r="BAE42" s="1"/>
      <c r="BAF42" s="1"/>
      <c r="BAG42" s="1"/>
      <c r="BAH42" s="1"/>
      <c r="BAI42" s="1"/>
      <c r="BAJ42" s="1"/>
      <c r="BAK42" s="1"/>
      <c r="BAL42" s="1"/>
      <c r="BAM42" s="1"/>
      <c r="BAN42" s="1"/>
      <c r="BAO42" s="1"/>
      <c r="BAP42" s="1"/>
      <c r="BAQ42" s="1"/>
      <c r="BAR42" s="1"/>
      <c r="BAS42" s="1"/>
      <c r="BAT42" s="1"/>
      <c r="BAU42" s="1"/>
      <c r="BAV42" s="1"/>
      <c r="BAW42" s="1"/>
      <c r="BAX42" s="1"/>
      <c r="BAY42" s="1"/>
      <c r="BAZ42" s="1"/>
      <c r="BBA42" s="1"/>
      <c r="BBB42" s="1"/>
      <c r="BBC42" s="1"/>
      <c r="BBD42" s="1"/>
      <c r="BBE42" s="1"/>
      <c r="BBF42" s="1"/>
      <c r="BBG42" s="1"/>
      <c r="BBH42" s="1"/>
      <c r="BBI42" s="1"/>
      <c r="BBJ42" s="1"/>
      <c r="BBK42" s="1"/>
      <c r="BBL42" s="1"/>
      <c r="BBM42" s="1"/>
      <c r="BBN42" s="1"/>
      <c r="BBO42" s="1"/>
      <c r="BBP42" s="1"/>
      <c r="BBQ42" s="1"/>
      <c r="BBR42" s="1"/>
      <c r="BBS42" s="1"/>
      <c r="BBT42" s="1"/>
      <c r="BBU42" s="1"/>
      <c r="BBV42" s="1"/>
      <c r="BBW42" s="1"/>
      <c r="BBX42" s="1"/>
      <c r="BBY42" s="1"/>
      <c r="BBZ42" s="1"/>
      <c r="BCA42" s="1"/>
      <c r="BCB42" s="1"/>
      <c r="BCC42" s="1"/>
      <c r="BCD42" s="1"/>
      <c r="BCE42" s="1"/>
      <c r="BCF42" s="1"/>
      <c r="BCG42" s="1"/>
      <c r="BCH42" s="1"/>
      <c r="BCI42" s="1"/>
      <c r="BCJ42" s="1"/>
      <c r="BCK42" s="1"/>
      <c r="BCL42" s="1"/>
      <c r="BCM42" s="1"/>
      <c r="BCN42" s="1"/>
      <c r="BCO42" s="1"/>
      <c r="BCP42" s="1"/>
      <c r="BCQ42" s="1"/>
      <c r="BCR42" s="1"/>
      <c r="BCS42" s="1"/>
      <c r="BCT42" s="1"/>
      <c r="BCU42" s="1"/>
      <c r="BCV42" s="1"/>
      <c r="BCW42" s="1"/>
      <c r="BCX42" s="1"/>
      <c r="BCY42" s="1"/>
      <c r="BCZ42" s="1"/>
      <c r="BDA42" s="1"/>
      <c r="BDB42" s="1"/>
      <c r="BDC42" s="1"/>
      <c r="BDD42" s="1"/>
      <c r="BDE42" s="1"/>
      <c r="BDF42" s="1"/>
      <c r="BDG42" s="1"/>
      <c r="BDH42" s="1"/>
      <c r="BDI42" s="1"/>
      <c r="BDJ42" s="1"/>
      <c r="BDK42" s="1"/>
      <c r="BDL42" s="1"/>
      <c r="BDM42" s="1"/>
      <c r="BDN42" s="1"/>
      <c r="BDO42" s="1"/>
      <c r="BDP42" s="1"/>
      <c r="BDQ42" s="1"/>
      <c r="BDR42" s="1"/>
      <c r="BDS42" s="1"/>
      <c r="BDT42" s="1"/>
      <c r="BDU42" s="1"/>
      <c r="BDV42" s="1"/>
      <c r="BDW42" s="1"/>
      <c r="BDX42" s="1"/>
      <c r="BDY42" s="1"/>
      <c r="BDZ42" s="1"/>
      <c r="BEA42" s="1"/>
      <c r="BEB42" s="1"/>
      <c r="BEC42" s="1"/>
      <c r="BED42" s="1"/>
      <c r="BEE42" s="1"/>
      <c r="BEF42" s="1"/>
      <c r="BEG42" s="1"/>
      <c r="BEH42" s="1"/>
      <c r="BEI42" s="1"/>
      <c r="BEJ42" s="1"/>
      <c r="BEK42" s="1"/>
      <c r="BEL42" s="1"/>
      <c r="BEM42" s="1"/>
      <c r="BEN42" s="1"/>
      <c r="BEO42" s="1"/>
      <c r="BEP42" s="1"/>
      <c r="BEQ42" s="1"/>
      <c r="BER42" s="1"/>
      <c r="BES42" s="1"/>
      <c r="BET42" s="1"/>
      <c r="BEU42" s="1"/>
      <c r="BEV42" s="1"/>
      <c r="BEW42" s="1"/>
      <c r="BEX42" s="1"/>
      <c r="BEY42" s="1"/>
      <c r="BEZ42" s="1"/>
      <c r="BFA42" s="1"/>
      <c r="BFB42" s="1"/>
      <c r="BFC42" s="1"/>
      <c r="BFD42" s="1"/>
      <c r="BFE42" s="1"/>
      <c r="BFF42" s="1"/>
      <c r="BFG42" s="1"/>
      <c r="BFH42" s="1"/>
      <c r="BFI42" s="1"/>
      <c r="BFJ42" s="1"/>
      <c r="BFK42" s="1"/>
      <c r="BFL42" s="1"/>
      <c r="BFM42" s="1"/>
      <c r="BFN42" s="1"/>
      <c r="BFO42" s="1"/>
      <c r="BFP42" s="1"/>
      <c r="BFQ42" s="1"/>
      <c r="BFR42" s="1"/>
      <c r="BFS42" s="1"/>
      <c r="BFT42" s="1"/>
      <c r="BFU42" s="1"/>
      <c r="BFV42" s="1"/>
      <c r="BFW42" s="1"/>
      <c r="BFX42" s="1"/>
      <c r="BFY42" s="1"/>
      <c r="BFZ42" s="1"/>
      <c r="BGA42" s="1"/>
      <c r="BGB42" s="1"/>
      <c r="BGC42" s="1"/>
      <c r="BGD42" s="1"/>
      <c r="BGE42" s="1"/>
      <c r="BGF42" s="1"/>
      <c r="BGG42" s="1"/>
      <c r="BGH42" s="1"/>
      <c r="BGI42" s="1"/>
      <c r="BGJ42" s="1"/>
      <c r="BGK42" s="1"/>
      <c r="BGL42" s="1"/>
      <c r="BGM42" s="1"/>
      <c r="BGN42" s="1"/>
      <c r="BGO42" s="1"/>
      <c r="BGP42" s="1"/>
      <c r="BGQ42" s="1"/>
      <c r="BGR42" s="1"/>
      <c r="BGS42" s="1"/>
      <c r="BGT42" s="1"/>
      <c r="BGU42" s="1"/>
      <c r="BGV42" s="1"/>
      <c r="BGW42" s="1"/>
      <c r="BGX42" s="1"/>
      <c r="BGY42" s="1"/>
      <c r="BGZ42" s="1"/>
      <c r="BHA42" s="1"/>
      <c r="BHB42" s="1"/>
      <c r="BHC42" s="1"/>
      <c r="BHD42" s="1"/>
      <c r="BHE42" s="1"/>
      <c r="BHF42" s="1"/>
      <c r="BHG42" s="1"/>
      <c r="BHH42" s="1"/>
      <c r="BHI42" s="1"/>
      <c r="BHJ42" s="1"/>
      <c r="BHK42" s="1"/>
      <c r="BHL42" s="1"/>
      <c r="BHM42" s="1"/>
      <c r="BHN42" s="1"/>
      <c r="BHO42" s="1"/>
      <c r="BHP42" s="1"/>
      <c r="BHQ42" s="1"/>
      <c r="BHR42" s="1"/>
      <c r="BHS42" s="1"/>
      <c r="BHT42" s="1"/>
      <c r="BHU42" s="1"/>
      <c r="BHV42" s="1"/>
      <c r="BHW42" s="1"/>
      <c r="BHX42" s="1"/>
      <c r="BHY42" s="1"/>
      <c r="BHZ42" s="1"/>
      <c r="BIA42" s="1"/>
      <c r="BIB42" s="1"/>
      <c r="BIC42" s="1"/>
      <c r="BID42" s="1"/>
      <c r="BIE42" s="1"/>
      <c r="BIF42" s="1"/>
      <c r="BIG42" s="1"/>
      <c r="BIH42" s="1"/>
      <c r="BII42" s="1"/>
      <c r="BIJ42" s="1"/>
      <c r="BIK42" s="1"/>
      <c r="BIL42" s="1"/>
      <c r="BIM42" s="1"/>
      <c r="BIN42" s="1"/>
      <c r="BIO42" s="1"/>
      <c r="BIP42" s="1"/>
      <c r="BIQ42" s="1"/>
      <c r="BIR42" s="1"/>
      <c r="BIS42" s="1"/>
      <c r="BIT42" s="1"/>
      <c r="BIU42" s="1"/>
      <c r="BIV42" s="1"/>
      <c r="BIW42" s="1"/>
      <c r="BIX42" s="1"/>
      <c r="BIY42" s="1"/>
      <c r="BIZ42" s="1"/>
      <c r="BJA42" s="1"/>
      <c r="BJB42" s="1"/>
      <c r="BJC42" s="1"/>
      <c r="BJD42" s="1"/>
      <c r="BJE42" s="1"/>
      <c r="BJF42" s="1"/>
      <c r="BJG42" s="1"/>
      <c r="BJH42" s="1"/>
      <c r="BJI42" s="1"/>
      <c r="BJJ42" s="1"/>
      <c r="BJK42" s="1"/>
      <c r="BJL42" s="1"/>
      <c r="BJM42" s="1"/>
      <c r="BJN42" s="1"/>
      <c r="BJO42" s="1"/>
      <c r="BJP42" s="1"/>
      <c r="BJQ42" s="1"/>
      <c r="BJR42" s="1"/>
      <c r="BJS42" s="1"/>
      <c r="BJT42" s="1"/>
      <c r="BJU42" s="1"/>
      <c r="BJV42" s="1"/>
      <c r="BJW42" s="1"/>
      <c r="BJX42" s="1"/>
      <c r="BJY42" s="1"/>
      <c r="BJZ42" s="1"/>
      <c r="BKA42" s="1"/>
      <c r="BKB42" s="1"/>
      <c r="BKC42" s="1"/>
      <c r="BKD42" s="1"/>
      <c r="BKE42" s="1"/>
      <c r="BKF42" s="1"/>
      <c r="BKG42" s="1"/>
      <c r="BKH42" s="1"/>
      <c r="BKI42" s="1"/>
      <c r="BKJ42" s="1"/>
      <c r="BKK42" s="1"/>
      <c r="BKL42" s="1"/>
      <c r="BKM42" s="1"/>
      <c r="BKN42" s="1"/>
      <c r="BKO42" s="1"/>
      <c r="BKP42" s="1"/>
      <c r="BKQ42" s="1"/>
      <c r="BKR42" s="1"/>
      <c r="BKS42" s="1"/>
      <c r="BKT42" s="1"/>
      <c r="BKU42" s="1"/>
      <c r="BKV42" s="1"/>
      <c r="BKW42" s="1"/>
      <c r="BKX42" s="1"/>
      <c r="BKY42" s="1"/>
      <c r="BKZ42" s="1"/>
      <c r="BLA42" s="1"/>
      <c r="BLB42" s="1"/>
      <c r="BLC42" s="1"/>
      <c r="BLD42" s="1"/>
      <c r="BLE42" s="1"/>
      <c r="BLF42" s="1"/>
      <c r="BLG42" s="1"/>
      <c r="BLH42" s="1"/>
      <c r="BLI42" s="1"/>
      <c r="BLJ42" s="1"/>
      <c r="BLK42" s="1"/>
      <c r="BLL42" s="1"/>
      <c r="BLM42" s="1"/>
      <c r="BLN42" s="1"/>
      <c r="BLO42" s="1"/>
      <c r="BLP42" s="1"/>
      <c r="BLQ42" s="1"/>
      <c r="BLR42" s="1"/>
      <c r="BLS42" s="1"/>
      <c r="BLT42" s="1"/>
      <c r="BLU42" s="1"/>
      <c r="BLV42" s="1"/>
      <c r="BLW42" s="1"/>
      <c r="BLX42" s="1"/>
      <c r="BLY42" s="1"/>
      <c r="BLZ42" s="1"/>
      <c r="BMA42" s="1"/>
      <c r="BMB42" s="1"/>
      <c r="BMC42" s="1"/>
      <c r="BMD42" s="1"/>
      <c r="BME42" s="1"/>
      <c r="BMF42" s="1"/>
      <c r="BMG42" s="1"/>
      <c r="BMH42" s="1"/>
      <c r="BMI42" s="1"/>
      <c r="BMJ42" s="1"/>
      <c r="BMK42" s="1"/>
      <c r="BML42" s="1"/>
      <c r="BMM42" s="1"/>
      <c r="BMN42" s="1"/>
      <c r="BMO42" s="1"/>
      <c r="BMP42" s="1"/>
      <c r="BMQ42" s="1"/>
      <c r="BMR42" s="1"/>
      <c r="BMS42" s="1"/>
      <c r="BMT42" s="1"/>
      <c r="BMU42" s="1"/>
      <c r="BMV42" s="1"/>
      <c r="BMW42" s="1"/>
      <c r="BMX42" s="1"/>
      <c r="BMY42" s="1"/>
      <c r="BMZ42" s="1"/>
      <c r="BNA42" s="1"/>
      <c r="BNB42" s="1"/>
      <c r="BNC42" s="1"/>
      <c r="BND42" s="1"/>
      <c r="BNE42" s="1"/>
      <c r="BNF42" s="1"/>
      <c r="BNG42" s="1"/>
      <c r="BNH42" s="1"/>
      <c r="BNI42" s="1"/>
      <c r="BNJ42" s="1"/>
      <c r="BNK42" s="1"/>
      <c r="BNL42" s="1"/>
      <c r="BNM42" s="1"/>
      <c r="BNN42" s="1"/>
      <c r="BNO42" s="1"/>
      <c r="BNP42" s="1"/>
      <c r="BNQ42" s="1"/>
      <c r="BNR42" s="1"/>
      <c r="BNS42" s="1"/>
      <c r="BNT42" s="1"/>
      <c r="BNU42" s="1"/>
      <c r="BNV42" s="1"/>
      <c r="BNW42" s="1"/>
      <c r="BNX42" s="1"/>
      <c r="BNY42" s="1"/>
      <c r="BNZ42" s="1"/>
      <c r="BOA42" s="1"/>
      <c r="BOB42" s="1"/>
      <c r="BOC42" s="1"/>
      <c r="BOD42" s="1"/>
      <c r="BOE42" s="1"/>
      <c r="BOF42" s="1"/>
      <c r="BOG42" s="1"/>
      <c r="BOH42" s="1"/>
      <c r="BOI42" s="1"/>
      <c r="BOJ42" s="1"/>
      <c r="BOK42" s="1"/>
      <c r="BOL42" s="1"/>
      <c r="BOM42" s="1"/>
      <c r="BON42" s="1"/>
      <c r="BOO42" s="1"/>
      <c r="BOP42" s="1"/>
      <c r="BOQ42" s="1"/>
      <c r="BOR42" s="1"/>
      <c r="BOS42" s="1"/>
      <c r="BOT42" s="1"/>
      <c r="BOU42" s="1"/>
      <c r="BOV42" s="1"/>
      <c r="BOW42" s="1"/>
      <c r="BOX42" s="1"/>
      <c r="BOY42" s="1"/>
      <c r="BOZ42" s="1"/>
      <c r="BPA42" s="1"/>
      <c r="BPB42" s="1"/>
      <c r="BPC42" s="1"/>
      <c r="BPD42" s="1"/>
      <c r="BPE42" s="1"/>
      <c r="BPF42" s="1"/>
      <c r="BPG42" s="1"/>
      <c r="BPH42" s="1"/>
      <c r="BPI42" s="1"/>
      <c r="BPJ42" s="1"/>
      <c r="BPK42" s="1"/>
      <c r="BPL42" s="1"/>
      <c r="BPM42" s="1"/>
      <c r="BPN42" s="1"/>
      <c r="BPO42" s="1"/>
      <c r="BPP42" s="1"/>
      <c r="BPQ42" s="1"/>
      <c r="BPR42" s="1"/>
      <c r="BPS42" s="1"/>
      <c r="BPT42" s="1"/>
      <c r="BPU42" s="1"/>
      <c r="BPV42" s="1"/>
      <c r="BPW42" s="1"/>
      <c r="BPX42" s="1"/>
      <c r="BPY42" s="1"/>
      <c r="BPZ42" s="1"/>
      <c r="BQA42" s="1"/>
      <c r="BQB42" s="1"/>
      <c r="BQC42" s="1"/>
      <c r="BQD42" s="1"/>
      <c r="BQE42" s="1"/>
      <c r="BQF42" s="1"/>
      <c r="BQG42" s="1"/>
      <c r="BQH42" s="1"/>
      <c r="BQI42" s="1"/>
      <c r="BQJ42" s="1"/>
      <c r="BQK42" s="1"/>
      <c r="BQL42" s="1"/>
      <c r="BQM42" s="1"/>
      <c r="BQN42" s="1"/>
      <c r="BQO42" s="1"/>
      <c r="BQP42" s="1"/>
      <c r="BQQ42" s="1"/>
      <c r="BQR42" s="1"/>
      <c r="BQS42" s="1"/>
      <c r="BQT42" s="1"/>
      <c r="BQU42" s="1"/>
      <c r="BQV42" s="1"/>
      <c r="BQW42" s="1"/>
      <c r="BQX42" s="1"/>
      <c r="BQY42" s="1"/>
      <c r="BQZ42" s="1"/>
      <c r="BRA42" s="1"/>
      <c r="BRB42" s="1"/>
      <c r="BRC42" s="1"/>
      <c r="BRD42" s="1"/>
      <c r="BRE42" s="1"/>
      <c r="BRF42" s="1"/>
      <c r="BRG42" s="1"/>
      <c r="BRH42" s="1"/>
      <c r="BRI42" s="1"/>
      <c r="BRJ42" s="1"/>
      <c r="BRK42" s="1"/>
      <c r="BRL42" s="1"/>
      <c r="BRM42" s="1"/>
      <c r="BRN42" s="1"/>
      <c r="BRO42" s="1"/>
      <c r="BRP42" s="1"/>
      <c r="BRQ42" s="1"/>
      <c r="BRR42" s="1"/>
      <c r="BRS42" s="1"/>
      <c r="BRT42" s="1"/>
      <c r="BRU42" s="1"/>
      <c r="BRV42" s="1"/>
      <c r="BRW42" s="1"/>
      <c r="BRX42" s="1"/>
      <c r="BRY42" s="1"/>
      <c r="BRZ42" s="1"/>
      <c r="BSA42" s="1"/>
      <c r="BSB42" s="1"/>
      <c r="BSC42" s="1"/>
      <c r="BSD42" s="1"/>
      <c r="BSE42" s="1"/>
      <c r="BSF42" s="1"/>
      <c r="BSG42" s="1"/>
      <c r="BSH42" s="1"/>
      <c r="BSI42" s="1"/>
      <c r="BSJ42" s="1"/>
      <c r="BSK42" s="1"/>
      <c r="BSL42" s="1"/>
      <c r="BSM42" s="1"/>
      <c r="BSN42" s="1"/>
      <c r="BSO42" s="1"/>
      <c r="BSP42" s="1"/>
      <c r="BSQ42" s="1"/>
      <c r="BSR42" s="1"/>
      <c r="BSS42" s="1"/>
      <c r="BST42" s="1"/>
      <c r="BSU42" s="1"/>
      <c r="BSV42" s="1"/>
      <c r="BSW42" s="1"/>
      <c r="BSX42" s="1"/>
      <c r="BSY42" s="1"/>
      <c r="BSZ42" s="1"/>
      <c r="BTA42" s="1"/>
      <c r="BTB42" s="1"/>
      <c r="BTC42" s="1"/>
      <c r="BTD42" s="1"/>
      <c r="BTE42" s="1"/>
      <c r="BTF42" s="1"/>
      <c r="BTG42" s="1"/>
      <c r="BTH42" s="1"/>
      <c r="BTI42" s="1"/>
      <c r="BTJ42" s="1"/>
      <c r="BTK42" s="1"/>
      <c r="BTL42" s="1"/>
      <c r="BTM42" s="1"/>
      <c r="BTN42" s="1"/>
      <c r="BTO42" s="1"/>
      <c r="BTP42" s="1"/>
      <c r="BTQ42" s="1"/>
      <c r="BTR42" s="1"/>
      <c r="BTS42" s="1"/>
      <c r="BTT42" s="1"/>
      <c r="BTU42" s="1"/>
      <c r="BTV42" s="1"/>
      <c r="BTW42" s="1"/>
      <c r="BTX42" s="1"/>
      <c r="BTY42" s="1"/>
      <c r="BTZ42" s="1"/>
      <c r="BUA42" s="1"/>
      <c r="BUB42" s="1"/>
      <c r="BUC42" s="1"/>
      <c r="BUD42" s="1"/>
      <c r="BUE42" s="1"/>
      <c r="BUF42" s="1"/>
      <c r="BUG42" s="1"/>
      <c r="BUH42" s="1"/>
      <c r="BUI42" s="1"/>
      <c r="BUJ42" s="1"/>
      <c r="BUK42" s="1"/>
      <c r="BUL42" s="1"/>
      <c r="BUM42" s="1"/>
      <c r="BUN42" s="1"/>
      <c r="BUO42" s="1"/>
      <c r="BUP42" s="1"/>
      <c r="BUQ42" s="1"/>
      <c r="BUR42" s="1"/>
      <c r="BUS42" s="1"/>
      <c r="BUT42" s="1"/>
      <c r="BUU42" s="1"/>
      <c r="BUV42" s="1"/>
      <c r="BUW42" s="1"/>
      <c r="BUX42" s="1"/>
      <c r="BUY42" s="1"/>
      <c r="BUZ42" s="1"/>
      <c r="BVA42" s="1"/>
      <c r="BVB42" s="1"/>
      <c r="BVC42" s="1"/>
      <c r="BVD42" s="1"/>
      <c r="BVE42" s="1"/>
      <c r="BVF42" s="1"/>
      <c r="BVG42" s="1"/>
      <c r="BVH42" s="1"/>
      <c r="BVI42" s="1"/>
      <c r="BVJ42" s="1"/>
      <c r="BVK42" s="1"/>
      <c r="BVL42" s="1"/>
      <c r="BVM42" s="1"/>
      <c r="BVN42" s="1"/>
      <c r="BVO42" s="1"/>
      <c r="BVP42" s="1"/>
      <c r="BVQ42" s="1"/>
      <c r="BVR42" s="1"/>
      <c r="BVS42" s="1"/>
      <c r="BVT42" s="1"/>
      <c r="BVU42" s="1"/>
      <c r="BVV42" s="1"/>
      <c r="BVW42" s="1"/>
      <c r="BVX42" s="1"/>
      <c r="BVY42" s="1"/>
      <c r="BVZ42" s="1"/>
      <c r="BWA42" s="1"/>
      <c r="BWB42" s="1"/>
      <c r="BWC42" s="1"/>
      <c r="BWD42" s="1"/>
      <c r="BWE42" s="1"/>
      <c r="BWF42" s="1"/>
      <c r="BWG42" s="1"/>
      <c r="BWH42" s="1"/>
      <c r="BWI42" s="1"/>
      <c r="BWJ42" s="1"/>
      <c r="BWK42" s="1"/>
      <c r="BWL42" s="1"/>
      <c r="BWM42" s="1"/>
      <c r="BWN42" s="1"/>
      <c r="BWO42" s="1"/>
      <c r="BWP42" s="1"/>
      <c r="BWQ42" s="1"/>
      <c r="BWR42" s="1"/>
      <c r="BWS42" s="1"/>
      <c r="BWT42" s="1"/>
      <c r="BWU42" s="1"/>
      <c r="BWV42" s="1"/>
      <c r="BWW42" s="1"/>
      <c r="BWX42" s="1"/>
      <c r="BWY42" s="1"/>
      <c r="BWZ42" s="1"/>
      <c r="BXA42" s="1"/>
      <c r="BXB42" s="1"/>
      <c r="BXC42" s="1"/>
      <c r="BXD42" s="1"/>
      <c r="BXE42" s="1"/>
      <c r="BXF42" s="1"/>
      <c r="BXG42" s="1"/>
      <c r="BXH42" s="1"/>
      <c r="BXI42" s="1"/>
      <c r="BXJ42" s="1"/>
      <c r="BXK42" s="1"/>
      <c r="BXL42" s="1"/>
      <c r="BXM42" s="1"/>
      <c r="BXN42" s="1"/>
      <c r="BXO42" s="1"/>
      <c r="BXP42" s="1"/>
      <c r="BXQ42" s="1"/>
      <c r="BXR42" s="1"/>
      <c r="BXS42" s="1"/>
      <c r="BXT42" s="1"/>
      <c r="BXU42" s="1"/>
      <c r="BXV42" s="1"/>
      <c r="BXW42" s="1"/>
      <c r="BXX42" s="1"/>
      <c r="BXY42" s="1"/>
      <c r="BXZ42" s="1"/>
      <c r="BYA42" s="1"/>
      <c r="BYB42" s="1"/>
      <c r="BYC42" s="1"/>
      <c r="BYD42" s="1"/>
      <c r="BYE42" s="1"/>
      <c r="BYF42" s="1"/>
      <c r="BYG42" s="1"/>
      <c r="BYH42" s="1"/>
      <c r="BYI42" s="1"/>
      <c r="BYJ42" s="1"/>
      <c r="BYK42" s="1"/>
      <c r="BYL42" s="1"/>
      <c r="BYM42" s="1"/>
      <c r="BYN42" s="1"/>
      <c r="BYO42" s="1"/>
      <c r="BYP42" s="1"/>
      <c r="BYQ42" s="1"/>
      <c r="BYR42" s="1"/>
      <c r="BYS42" s="1"/>
      <c r="BYT42" s="1"/>
      <c r="BYU42" s="1"/>
      <c r="BYV42" s="1"/>
      <c r="BYW42" s="1"/>
      <c r="BYX42" s="1"/>
      <c r="BYY42" s="1"/>
      <c r="BYZ42" s="1"/>
      <c r="BZA42" s="1"/>
      <c r="BZB42" s="1"/>
      <c r="BZC42" s="1"/>
      <c r="BZD42" s="1"/>
      <c r="BZE42" s="1"/>
      <c r="BZF42" s="1"/>
      <c r="BZG42" s="1"/>
      <c r="BZH42" s="1"/>
      <c r="BZI42" s="1"/>
      <c r="BZJ42" s="1"/>
      <c r="BZK42" s="1"/>
      <c r="BZL42" s="1"/>
      <c r="BZM42" s="1"/>
      <c r="BZN42" s="1"/>
      <c r="BZO42" s="1"/>
      <c r="BZP42" s="1"/>
      <c r="BZQ42" s="1"/>
      <c r="BZR42" s="1"/>
      <c r="BZS42" s="1"/>
      <c r="BZT42" s="1"/>
      <c r="BZU42" s="1"/>
      <c r="BZV42" s="1"/>
      <c r="BZW42" s="1"/>
      <c r="BZX42" s="1"/>
      <c r="BZY42" s="1"/>
      <c r="BZZ42" s="1"/>
      <c r="CAA42" s="1"/>
      <c r="CAB42" s="1"/>
      <c r="CAC42" s="1"/>
      <c r="CAD42" s="1"/>
      <c r="CAE42" s="1"/>
      <c r="CAF42" s="1"/>
      <c r="CAG42" s="1"/>
      <c r="CAH42" s="1"/>
      <c r="CAI42" s="1"/>
      <c r="CAJ42" s="1"/>
      <c r="CAK42" s="1"/>
      <c r="CAL42" s="1"/>
      <c r="CAM42" s="1"/>
      <c r="CAN42" s="1"/>
      <c r="CAO42" s="1"/>
      <c r="CAP42" s="1"/>
      <c r="CAQ42" s="1"/>
      <c r="CAR42" s="1"/>
      <c r="CAS42" s="1"/>
      <c r="CAT42" s="1"/>
      <c r="CAU42" s="1"/>
      <c r="CAV42" s="1"/>
      <c r="CAW42" s="1"/>
      <c r="CAX42" s="1"/>
      <c r="CAY42" s="1"/>
      <c r="CAZ42" s="1"/>
      <c r="CBA42" s="1"/>
      <c r="CBB42" s="1"/>
      <c r="CBC42" s="1"/>
      <c r="CBD42" s="1"/>
      <c r="CBE42" s="1"/>
      <c r="CBF42" s="1"/>
      <c r="CBG42" s="1"/>
      <c r="CBH42" s="1"/>
      <c r="CBI42" s="1"/>
      <c r="CBJ42" s="1"/>
      <c r="CBK42" s="1"/>
      <c r="CBL42" s="1"/>
      <c r="CBM42" s="1"/>
      <c r="CBN42" s="1"/>
      <c r="CBO42" s="1"/>
      <c r="CBP42" s="1"/>
      <c r="CBQ42" s="1"/>
      <c r="CBR42" s="1"/>
      <c r="CBS42" s="1"/>
      <c r="CBT42" s="1"/>
      <c r="CBU42" s="1"/>
      <c r="CBV42" s="1"/>
      <c r="CBW42" s="1"/>
      <c r="CBX42" s="1"/>
      <c r="CBY42" s="1"/>
      <c r="CBZ42" s="1"/>
      <c r="CCA42" s="1"/>
      <c r="CCB42" s="1"/>
      <c r="CCC42" s="1"/>
      <c r="CCD42" s="1"/>
      <c r="CCE42" s="1"/>
      <c r="CCF42" s="1"/>
      <c r="CCG42" s="1"/>
      <c r="CCH42" s="1"/>
      <c r="CCI42" s="1"/>
      <c r="CCJ42" s="1"/>
      <c r="CCK42" s="1"/>
      <c r="CCL42" s="1"/>
      <c r="CCM42" s="1"/>
      <c r="CCN42" s="1"/>
      <c r="CCO42" s="1"/>
      <c r="CCP42" s="1"/>
      <c r="CCQ42" s="1"/>
      <c r="CCR42" s="1"/>
      <c r="CCS42" s="1"/>
      <c r="CCT42" s="1"/>
      <c r="CCU42" s="1"/>
      <c r="CCV42" s="1"/>
      <c r="CCW42" s="1"/>
      <c r="CCX42" s="1"/>
      <c r="CCY42" s="1"/>
      <c r="CCZ42" s="1"/>
      <c r="CDA42" s="1"/>
      <c r="CDB42" s="1"/>
      <c r="CDC42" s="1"/>
      <c r="CDD42" s="1"/>
      <c r="CDE42" s="1"/>
      <c r="CDF42" s="1"/>
      <c r="CDG42" s="1"/>
      <c r="CDH42" s="1"/>
      <c r="CDI42" s="1"/>
      <c r="CDJ42" s="1"/>
      <c r="CDK42" s="1"/>
      <c r="CDL42" s="1"/>
      <c r="CDM42" s="1"/>
      <c r="CDN42" s="1"/>
      <c r="CDO42" s="1"/>
      <c r="CDP42" s="1"/>
      <c r="CDQ42" s="1"/>
      <c r="CDR42" s="1"/>
      <c r="CDS42" s="1"/>
      <c r="CDT42" s="1"/>
      <c r="CDU42" s="1"/>
      <c r="CDV42" s="1"/>
      <c r="CDW42" s="1"/>
      <c r="CDX42" s="1"/>
      <c r="CDY42" s="1"/>
      <c r="CDZ42" s="1"/>
      <c r="CEA42" s="1"/>
      <c r="CEB42" s="1"/>
      <c r="CEC42" s="1"/>
      <c r="CED42" s="1"/>
      <c r="CEE42" s="1"/>
      <c r="CEF42" s="1"/>
      <c r="CEG42" s="1"/>
      <c r="CEH42" s="1"/>
      <c r="CEI42" s="1"/>
      <c r="CEJ42" s="1"/>
      <c r="CEK42" s="1"/>
      <c r="CEL42" s="1"/>
      <c r="CEM42" s="1"/>
      <c r="CEN42" s="1"/>
      <c r="CEO42" s="1"/>
      <c r="CEP42" s="1"/>
      <c r="CEQ42" s="1"/>
      <c r="CER42" s="1"/>
      <c r="CES42" s="1"/>
      <c r="CET42" s="1"/>
      <c r="CEU42" s="1"/>
      <c r="CEV42" s="1"/>
      <c r="CEW42" s="1"/>
      <c r="CEX42" s="1"/>
      <c r="CEY42" s="1"/>
      <c r="CEZ42" s="1"/>
      <c r="CFA42" s="1"/>
      <c r="CFB42" s="1"/>
      <c r="CFC42" s="1"/>
      <c r="CFD42" s="1"/>
      <c r="CFE42" s="1"/>
      <c r="CFF42" s="1"/>
      <c r="CFG42" s="1"/>
      <c r="CFH42" s="1"/>
      <c r="CFI42" s="1"/>
      <c r="CFJ42" s="1"/>
      <c r="CFK42" s="1"/>
      <c r="CFL42" s="1"/>
      <c r="CFM42" s="1"/>
      <c r="CFN42" s="1"/>
      <c r="CFO42" s="1"/>
      <c r="CFP42" s="1"/>
      <c r="CFQ42" s="1"/>
      <c r="CFR42" s="1"/>
      <c r="CFS42" s="1"/>
      <c r="CFT42" s="1"/>
      <c r="CFU42" s="1"/>
      <c r="CFV42" s="1"/>
      <c r="CFW42" s="1"/>
      <c r="CFX42" s="1"/>
      <c r="CFY42" s="1"/>
      <c r="CFZ42" s="1"/>
      <c r="CGA42" s="1"/>
      <c r="CGB42" s="1"/>
      <c r="CGC42" s="1"/>
      <c r="CGD42" s="1"/>
      <c r="CGE42" s="1"/>
      <c r="CGF42" s="1"/>
      <c r="CGG42" s="1"/>
      <c r="CGH42" s="1"/>
      <c r="CGI42" s="1"/>
      <c r="CGJ42" s="1"/>
      <c r="CGK42" s="1"/>
      <c r="CGL42" s="1"/>
      <c r="CGM42" s="1"/>
      <c r="CGN42" s="1"/>
      <c r="CGO42" s="1"/>
      <c r="CGP42" s="1"/>
      <c r="CGQ42" s="1"/>
      <c r="CGR42" s="1"/>
      <c r="CGS42" s="1"/>
      <c r="CGT42" s="1"/>
      <c r="CGU42" s="1"/>
      <c r="CGV42" s="1"/>
      <c r="CGW42" s="1"/>
      <c r="CGX42" s="1"/>
      <c r="CGY42" s="1"/>
      <c r="CGZ42" s="1"/>
      <c r="CHA42" s="1"/>
      <c r="CHB42" s="1"/>
      <c r="CHC42" s="1"/>
      <c r="CHD42" s="1"/>
      <c r="CHE42" s="1"/>
      <c r="CHF42" s="1"/>
      <c r="CHG42" s="1"/>
      <c r="CHH42" s="1"/>
      <c r="CHI42" s="1"/>
      <c r="CHJ42" s="1"/>
      <c r="CHK42" s="1"/>
      <c r="CHL42" s="1"/>
      <c r="CHM42" s="1"/>
      <c r="CHN42" s="1"/>
      <c r="CHO42" s="1"/>
      <c r="CHP42" s="1"/>
      <c r="CHQ42" s="1"/>
      <c r="CHR42" s="1"/>
      <c r="CHS42" s="1"/>
      <c r="CHT42" s="1"/>
      <c r="CHU42" s="1"/>
      <c r="CHV42" s="1"/>
      <c r="CHW42" s="1"/>
      <c r="CHX42" s="1"/>
      <c r="CHY42" s="1"/>
      <c r="CHZ42" s="1"/>
      <c r="CIA42" s="1"/>
      <c r="CIB42" s="1"/>
      <c r="CIC42" s="1"/>
      <c r="CID42" s="1"/>
      <c r="CIE42" s="1"/>
      <c r="CIF42" s="1"/>
      <c r="CIG42" s="1"/>
      <c r="CIH42" s="1"/>
      <c r="CII42" s="1"/>
      <c r="CIJ42" s="1"/>
      <c r="CIK42" s="1"/>
      <c r="CIL42" s="1"/>
      <c r="CIM42" s="1"/>
      <c r="CIN42" s="1"/>
      <c r="CIO42" s="1"/>
      <c r="CIP42" s="1"/>
      <c r="CIQ42" s="1"/>
      <c r="CIR42" s="1"/>
      <c r="CIS42" s="1"/>
      <c r="CIT42" s="1"/>
      <c r="CIU42" s="1"/>
      <c r="CIV42" s="1"/>
      <c r="CIW42" s="1"/>
      <c r="CIX42" s="1"/>
      <c r="CIY42" s="1"/>
      <c r="CIZ42" s="1"/>
      <c r="CJA42" s="1"/>
      <c r="CJB42" s="1"/>
      <c r="CJC42" s="1"/>
      <c r="CJD42" s="1"/>
      <c r="CJE42" s="1"/>
      <c r="CJF42" s="1"/>
      <c r="CJG42" s="1"/>
      <c r="CJH42" s="1"/>
      <c r="CJI42" s="1"/>
      <c r="CJJ42" s="1"/>
      <c r="CJK42" s="1"/>
      <c r="CJL42" s="1"/>
      <c r="CJM42" s="1"/>
      <c r="CJN42" s="1"/>
      <c r="CJO42" s="1"/>
      <c r="CJP42" s="1"/>
      <c r="CJQ42" s="1"/>
      <c r="CJR42" s="1"/>
      <c r="CJS42" s="1"/>
      <c r="CJT42" s="1"/>
      <c r="CJU42" s="1"/>
      <c r="CJV42" s="1"/>
      <c r="CJW42" s="1"/>
      <c r="CJX42" s="1"/>
      <c r="CJY42" s="1"/>
      <c r="CJZ42" s="1"/>
      <c r="CKA42" s="1"/>
      <c r="CKB42" s="1"/>
      <c r="CKC42" s="1"/>
      <c r="CKD42" s="1"/>
      <c r="CKE42" s="1"/>
      <c r="CKF42" s="1"/>
      <c r="CKG42" s="1"/>
      <c r="CKH42" s="1"/>
      <c r="CKI42" s="1"/>
      <c r="CKJ42" s="1"/>
      <c r="CKK42" s="1"/>
    </row>
    <row r="43" spans="1:2325" s="361" customFormat="1" ht="66" customHeight="1" thickBot="1">
      <c r="A43" s="887">
        <v>9</v>
      </c>
      <c r="B43" s="837" t="s">
        <v>290</v>
      </c>
      <c r="C43" s="842">
        <v>10</v>
      </c>
      <c r="D43" s="378" t="s">
        <v>289</v>
      </c>
      <c r="E43" s="377">
        <v>1</v>
      </c>
      <c r="F43" s="376">
        <v>42821</v>
      </c>
      <c r="G43" s="372" t="s">
        <v>288</v>
      </c>
      <c r="H43" s="375" t="s">
        <v>275</v>
      </c>
      <c r="I43" s="372">
        <v>0</v>
      </c>
      <c r="J43" s="372">
        <v>0</v>
      </c>
      <c r="K43" s="372">
        <v>0</v>
      </c>
      <c r="L43" s="372"/>
      <c r="M43" s="372"/>
      <c r="N43" s="374">
        <v>540000</v>
      </c>
      <c r="O43" s="374">
        <v>2659100</v>
      </c>
      <c r="P43" s="374">
        <v>187200</v>
      </c>
      <c r="Q43" s="368">
        <f t="shared" si="7"/>
        <v>3386300</v>
      </c>
      <c r="R43" s="373"/>
      <c r="S43" s="373"/>
      <c r="T43" s="373"/>
      <c r="U43" s="373">
        <v>15000</v>
      </c>
      <c r="V43" s="894">
        <v>4517</v>
      </c>
      <c r="W43" s="372">
        <v>13</v>
      </c>
      <c r="X43" s="372"/>
      <c r="Y43" s="372"/>
      <c r="Z43" s="372"/>
      <c r="AA43" s="372"/>
      <c r="AB43" s="372">
        <v>437</v>
      </c>
      <c r="AC43" s="372"/>
      <c r="AD43" s="372"/>
      <c r="AE43" s="372"/>
      <c r="AF43" s="372"/>
      <c r="AG43" s="371"/>
      <c r="AH43" s="371"/>
      <c r="AI43" s="371"/>
      <c r="AJ43" s="371"/>
      <c r="AK43" s="365">
        <f t="shared" si="6"/>
        <v>0</v>
      </c>
      <c r="AL43" s="365">
        <f t="shared" si="10"/>
        <v>0</v>
      </c>
      <c r="AM43" s="365">
        <f t="shared" si="11"/>
        <v>0</v>
      </c>
      <c r="AN43" s="365">
        <f t="shared" si="12"/>
        <v>6555000</v>
      </c>
      <c r="AO43" s="364">
        <f t="shared" si="8"/>
        <v>6555000</v>
      </c>
      <c r="AP43" s="363">
        <f t="shared" si="9"/>
        <v>3168700</v>
      </c>
      <c r="AQ43" s="370"/>
      <c r="AR43" s="9"/>
      <c r="AS43" s="9"/>
      <c r="AT43" s="9"/>
      <c r="AU43" s="9"/>
      <c r="AV43" s="9"/>
      <c r="AW43" s="359"/>
      <c r="AX43" s="359"/>
      <c r="AY43" s="359"/>
      <c r="AZ43" s="359"/>
      <c r="BA43" s="359"/>
      <c r="BB43" s="359"/>
      <c r="BC43" s="359"/>
      <c r="BD43" s="359"/>
      <c r="BE43" s="359"/>
      <c r="BF43" s="359"/>
      <c r="BG43" s="359"/>
      <c r="BH43" s="359"/>
      <c r="BI43" s="359"/>
      <c r="BJ43" s="359"/>
      <c r="BK43" s="359"/>
      <c r="BL43" s="359"/>
      <c r="BM43" s="359"/>
      <c r="BN43" s="359"/>
      <c r="BO43" s="359"/>
      <c r="BP43" s="359"/>
      <c r="BQ43" s="359"/>
      <c r="BR43" s="359"/>
      <c r="BS43" s="359"/>
      <c r="BT43" s="359"/>
      <c r="BU43" s="359"/>
      <c r="BV43" s="359"/>
      <c r="BW43" s="359"/>
      <c r="BX43" s="359"/>
      <c r="BY43" s="359"/>
      <c r="BZ43" s="359"/>
      <c r="CA43" s="359"/>
      <c r="CB43" s="359"/>
      <c r="CC43" s="359"/>
      <c r="CD43" s="359"/>
      <c r="CE43" s="359"/>
      <c r="CF43" s="359"/>
      <c r="CG43" s="359"/>
      <c r="CH43" s="359"/>
      <c r="CI43" s="359"/>
      <c r="CJ43" s="359"/>
      <c r="CK43" s="359"/>
      <c r="CL43" s="359"/>
      <c r="CM43" s="359"/>
      <c r="CN43" s="359"/>
      <c r="CO43" s="359"/>
      <c r="CP43" s="359"/>
      <c r="CQ43" s="359"/>
      <c r="CR43" s="359"/>
      <c r="CS43" s="359"/>
      <c r="CT43" s="359"/>
      <c r="CU43" s="359"/>
      <c r="CV43" s="359"/>
      <c r="CW43" s="359"/>
      <c r="CX43" s="359"/>
      <c r="CY43" s="359"/>
      <c r="CZ43" s="359"/>
      <c r="DA43" s="359"/>
      <c r="DB43" s="359"/>
      <c r="DC43" s="359"/>
      <c r="DD43" s="359"/>
      <c r="DE43" s="359"/>
      <c r="DF43" s="359"/>
      <c r="DG43" s="369"/>
    </row>
    <row r="44" spans="1:2325" s="361" customFormat="1" ht="60" customHeight="1" thickBot="1">
      <c r="A44" s="888"/>
      <c r="B44" s="838"/>
      <c r="C44" s="843"/>
      <c r="D44" s="114" t="s">
        <v>287</v>
      </c>
      <c r="E44" s="58">
        <v>1</v>
      </c>
      <c r="F44" s="114" t="s">
        <v>282</v>
      </c>
      <c r="G44" s="113" t="s">
        <v>287</v>
      </c>
      <c r="H44" s="234" t="s">
        <v>280</v>
      </c>
      <c r="I44" s="113"/>
      <c r="J44" s="113"/>
      <c r="K44" s="113"/>
      <c r="L44" s="114" t="s">
        <v>35</v>
      </c>
      <c r="M44" s="113"/>
      <c r="N44" s="145">
        <v>0</v>
      </c>
      <c r="O44" s="145">
        <v>0</v>
      </c>
      <c r="P44" s="145">
        <v>0</v>
      </c>
      <c r="Q44" s="368">
        <f t="shared" si="7"/>
        <v>0</v>
      </c>
      <c r="R44" s="367">
        <v>15000</v>
      </c>
      <c r="S44" s="367"/>
      <c r="T44" s="367"/>
      <c r="U44" s="367"/>
      <c r="V44" s="895"/>
      <c r="W44" s="339"/>
      <c r="X44" s="339"/>
      <c r="Y44" s="339"/>
      <c r="Z44" s="339"/>
      <c r="AA44" s="339"/>
      <c r="AB44" s="339"/>
      <c r="AC44" s="339"/>
      <c r="AD44" s="339"/>
      <c r="AE44" s="339"/>
      <c r="AF44" s="339"/>
      <c r="AG44" s="366"/>
      <c r="AH44" s="366"/>
      <c r="AI44" s="366"/>
      <c r="AJ44" s="366"/>
      <c r="AK44" s="365">
        <f t="shared" si="6"/>
        <v>0</v>
      </c>
      <c r="AL44" s="365">
        <f t="shared" si="10"/>
        <v>0</v>
      </c>
      <c r="AM44" s="365">
        <f t="shared" si="11"/>
        <v>0</v>
      </c>
      <c r="AN44" s="365">
        <f t="shared" si="12"/>
        <v>0</v>
      </c>
      <c r="AO44" s="364">
        <f t="shared" si="8"/>
        <v>0</v>
      </c>
      <c r="AP44" s="363">
        <f t="shared" si="9"/>
        <v>0</v>
      </c>
      <c r="AQ44" s="362" t="s">
        <v>117</v>
      </c>
      <c r="AR44" s="9"/>
      <c r="AS44" s="9"/>
      <c r="AT44" s="9"/>
      <c r="AU44" s="9"/>
      <c r="AV44" s="9"/>
      <c r="AW44" s="359"/>
      <c r="AX44" s="359"/>
      <c r="AY44" s="359"/>
      <c r="AZ44" s="359"/>
      <c r="BA44" s="359"/>
      <c r="BB44" s="359"/>
      <c r="BC44" s="359"/>
      <c r="BD44" s="359"/>
      <c r="BE44" s="359"/>
      <c r="BF44" s="359"/>
      <c r="BG44" s="359"/>
      <c r="BH44" s="359"/>
      <c r="BI44" s="359"/>
      <c r="BJ44" s="359"/>
      <c r="BK44" s="359"/>
      <c r="BL44" s="359"/>
      <c r="BM44" s="359"/>
      <c r="BN44" s="359"/>
      <c r="BO44" s="359"/>
      <c r="BP44" s="359"/>
      <c r="BQ44" s="359"/>
      <c r="BR44" s="359"/>
      <c r="BS44" s="359"/>
      <c r="BT44" s="359"/>
      <c r="BU44" s="359"/>
      <c r="BV44" s="359"/>
      <c r="BW44" s="359"/>
      <c r="BX44" s="359"/>
      <c r="BY44" s="359"/>
      <c r="BZ44" s="359"/>
      <c r="CA44" s="359"/>
      <c r="CB44" s="359"/>
      <c r="CC44" s="359"/>
      <c r="CD44" s="359"/>
      <c r="CE44" s="359"/>
      <c r="CF44" s="359"/>
      <c r="CG44" s="359"/>
      <c r="CH44" s="359"/>
      <c r="CI44" s="359"/>
      <c r="CJ44" s="359"/>
      <c r="CK44" s="359"/>
      <c r="CL44" s="359"/>
      <c r="CM44" s="359"/>
      <c r="CN44" s="359"/>
      <c r="CO44" s="359"/>
      <c r="CP44" s="359"/>
      <c r="CQ44" s="359"/>
      <c r="CR44" s="359"/>
      <c r="CS44" s="359"/>
      <c r="CT44" s="359"/>
      <c r="CU44" s="359"/>
      <c r="CV44" s="359"/>
      <c r="CW44" s="359"/>
      <c r="CX44" s="359"/>
      <c r="CY44" s="359"/>
      <c r="CZ44" s="359"/>
      <c r="DA44" s="359"/>
      <c r="DB44" s="359"/>
      <c r="DC44" s="359"/>
      <c r="DD44" s="359"/>
      <c r="DE44" s="359"/>
      <c r="DF44" s="359"/>
      <c r="DG44" s="358"/>
      <c r="DH44" s="357"/>
    </row>
    <row r="45" spans="1:2325" s="361" customFormat="1" ht="75.75" customHeight="1" thickBot="1">
      <c r="A45" s="888"/>
      <c r="B45" s="838"/>
      <c r="C45" s="843"/>
      <c r="D45" s="114" t="s">
        <v>286</v>
      </c>
      <c r="E45" s="174">
        <v>1</v>
      </c>
      <c r="F45" s="114" t="s">
        <v>282</v>
      </c>
      <c r="G45" s="238" t="s">
        <v>286</v>
      </c>
      <c r="H45" s="234" t="s">
        <v>280</v>
      </c>
      <c r="I45" s="238"/>
      <c r="J45" s="238"/>
      <c r="K45" s="238"/>
      <c r="L45" s="114" t="s">
        <v>35</v>
      </c>
      <c r="M45" s="238"/>
      <c r="N45" s="145">
        <v>0</v>
      </c>
      <c r="O45" s="145">
        <v>0</v>
      </c>
      <c r="P45" s="145">
        <v>0</v>
      </c>
      <c r="Q45" s="368">
        <f t="shared" si="7"/>
        <v>0</v>
      </c>
      <c r="R45" s="367">
        <v>40000</v>
      </c>
      <c r="S45" s="367"/>
      <c r="T45" s="367"/>
      <c r="U45" s="367"/>
      <c r="V45" s="895"/>
      <c r="W45" s="339"/>
      <c r="X45" s="339"/>
      <c r="Y45" s="339"/>
      <c r="Z45" s="339"/>
      <c r="AA45" s="339"/>
      <c r="AB45" s="339"/>
      <c r="AC45" s="339"/>
      <c r="AD45" s="339"/>
      <c r="AE45" s="339"/>
      <c r="AF45" s="339"/>
      <c r="AG45" s="366"/>
      <c r="AH45" s="366"/>
      <c r="AI45" s="366"/>
      <c r="AJ45" s="366"/>
      <c r="AK45" s="365">
        <f t="shared" si="6"/>
        <v>0</v>
      </c>
      <c r="AL45" s="365">
        <f t="shared" si="10"/>
        <v>0</v>
      </c>
      <c r="AM45" s="365">
        <f t="shared" si="11"/>
        <v>0</v>
      </c>
      <c r="AN45" s="365">
        <f t="shared" si="12"/>
        <v>0</v>
      </c>
      <c r="AO45" s="364">
        <f t="shared" si="8"/>
        <v>0</v>
      </c>
      <c r="AP45" s="363">
        <f t="shared" si="9"/>
        <v>0</v>
      </c>
      <c r="AQ45" s="362" t="s">
        <v>117</v>
      </c>
      <c r="AR45" s="9"/>
      <c r="AS45" s="9"/>
      <c r="AT45" s="9"/>
      <c r="AU45" s="9"/>
      <c r="AV45" s="9"/>
      <c r="AW45" s="359"/>
      <c r="AX45" s="359"/>
      <c r="AY45" s="359"/>
      <c r="AZ45" s="359"/>
      <c r="BA45" s="359"/>
      <c r="BB45" s="359"/>
      <c r="BC45" s="359"/>
      <c r="BD45" s="359"/>
      <c r="BE45" s="359"/>
      <c r="BF45" s="359"/>
      <c r="BG45" s="359"/>
      <c r="BH45" s="359"/>
      <c r="BI45" s="359"/>
      <c r="BJ45" s="359"/>
      <c r="BK45" s="359"/>
      <c r="BL45" s="359"/>
      <c r="BM45" s="359"/>
      <c r="BN45" s="359"/>
      <c r="BO45" s="359"/>
      <c r="BP45" s="359"/>
      <c r="BQ45" s="359"/>
      <c r="BR45" s="359"/>
      <c r="BS45" s="359"/>
      <c r="BT45" s="359"/>
      <c r="BU45" s="359"/>
      <c r="BV45" s="359"/>
      <c r="BW45" s="359"/>
      <c r="BX45" s="359"/>
      <c r="BY45" s="359"/>
      <c r="BZ45" s="359"/>
      <c r="CA45" s="359"/>
      <c r="CB45" s="359"/>
      <c r="CC45" s="359"/>
      <c r="CD45" s="359"/>
      <c r="CE45" s="359"/>
      <c r="CF45" s="359"/>
      <c r="CG45" s="359"/>
      <c r="CH45" s="359"/>
      <c r="CI45" s="359"/>
      <c r="CJ45" s="359"/>
      <c r="CK45" s="359"/>
      <c r="CL45" s="359"/>
      <c r="CM45" s="359"/>
      <c r="CN45" s="359"/>
      <c r="CO45" s="359"/>
      <c r="CP45" s="359"/>
      <c r="CQ45" s="359"/>
      <c r="CR45" s="359"/>
      <c r="CS45" s="359"/>
      <c r="CT45" s="359"/>
      <c r="CU45" s="359"/>
      <c r="CV45" s="359"/>
      <c r="CW45" s="359"/>
      <c r="CX45" s="359"/>
      <c r="CY45" s="359"/>
      <c r="CZ45" s="359"/>
      <c r="DA45" s="359"/>
      <c r="DB45" s="359"/>
      <c r="DC45" s="359"/>
      <c r="DD45" s="359"/>
      <c r="DE45" s="359"/>
      <c r="DF45" s="359"/>
      <c r="DG45" s="358"/>
      <c r="DH45" s="357"/>
    </row>
    <row r="46" spans="1:2325" s="361" customFormat="1" ht="77.25" customHeight="1" thickBot="1">
      <c r="A46" s="888"/>
      <c r="B46" s="838"/>
      <c r="C46" s="843"/>
      <c r="D46" s="114" t="s">
        <v>285</v>
      </c>
      <c r="E46" s="174">
        <v>1</v>
      </c>
      <c r="F46" s="114" t="s">
        <v>284</v>
      </c>
      <c r="G46" s="113" t="s">
        <v>285</v>
      </c>
      <c r="H46" s="234" t="s">
        <v>280</v>
      </c>
      <c r="I46" s="238"/>
      <c r="J46" s="238"/>
      <c r="K46" s="238"/>
      <c r="L46" s="114" t="s">
        <v>35</v>
      </c>
      <c r="M46" s="238"/>
      <c r="N46" s="145">
        <v>0</v>
      </c>
      <c r="O46" s="145">
        <v>0</v>
      </c>
      <c r="P46" s="145">
        <v>0</v>
      </c>
      <c r="Q46" s="368">
        <f t="shared" si="7"/>
        <v>0</v>
      </c>
      <c r="R46" s="367">
        <v>18000</v>
      </c>
      <c r="S46" s="367"/>
      <c r="T46" s="367"/>
      <c r="U46" s="367"/>
      <c r="V46" s="895"/>
      <c r="W46" s="339"/>
      <c r="X46" s="339"/>
      <c r="Y46" s="339"/>
      <c r="Z46" s="339"/>
      <c r="AA46" s="339"/>
      <c r="AB46" s="339"/>
      <c r="AC46" s="339"/>
      <c r="AD46" s="339"/>
      <c r="AE46" s="339"/>
      <c r="AF46" s="339"/>
      <c r="AG46" s="366"/>
      <c r="AH46" s="366"/>
      <c r="AI46" s="366"/>
      <c r="AJ46" s="366"/>
      <c r="AK46" s="365">
        <f t="shared" si="6"/>
        <v>0</v>
      </c>
      <c r="AL46" s="365">
        <f t="shared" si="10"/>
        <v>0</v>
      </c>
      <c r="AM46" s="365">
        <f t="shared" si="11"/>
        <v>0</v>
      </c>
      <c r="AN46" s="365">
        <f t="shared" si="12"/>
        <v>0</v>
      </c>
      <c r="AO46" s="364">
        <f t="shared" si="8"/>
        <v>0</v>
      </c>
      <c r="AP46" s="363">
        <f t="shared" si="9"/>
        <v>0</v>
      </c>
      <c r="AQ46" s="362" t="s">
        <v>117</v>
      </c>
      <c r="AR46" s="9"/>
      <c r="AS46" s="9"/>
      <c r="AT46" s="9"/>
      <c r="AU46" s="9"/>
      <c r="AV46" s="9"/>
      <c r="AW46" s="359"/>
      <c r="AX46" s="359"/>
      <c r="AY46" s="359"/>
      <c r="AZ46" s="359"/>
      <c r="BA46" s="359"/>
      <c r="BB46" s="359"/>
      <c r="BC46" s="359"/>
      <c r="BD46" s="359"/>
      <c r="BE46" s="359"/>
      <c r="BF46" s="359"/>
      <c r="BG46" s="359"/>
      <c r="BH46" s="359"/>
      <c r="BI46" s="359"/>
      <c r="BJ46" s="359"/>
      <c r="BK46" s="359"/>
      <c r="BL46" s="359"/>
      <c r="BM46" s="359"/>
      <c r="BN46" s="359"/>
      <c r="BO46" s="359"/>
      <c r="BP46" s="359"/>
      <c r="BQ46" s="359"/>
      <c r="BR46" s="359"/>
      <c r="BS46" s="359"/>
      <c r="BT46" s="359"/>
      <c r="BU46" s="359"/>
      <c r="BV46" s="359"/>
      <c r="BW46" s="359"/>
      <c r="BX46" s="359"/>
      <c r="BY46" s="359"/>
      <c r="BZ46" s="359"/>
      <c r="CA46" s="359"/>
      <c r="CB46" s="359"/>
      <c r="CC46" s="359"/>
      <c r="CD46" s="359"/>
      <c r="CE46" s="359"/>
      <c r="CF46" s="359"/>
      <c r="CG46" s="359"/>
      <c r="CH46" s="359"/>
      <c r="CI46" s="359"/>
      <c r="CJ46" s="359"/>
      <c r="CK46" s="359"/>
      <c r="CL46" s="359"/>
      <c r="CM46" s="359"/>
      <c r="CN46" s="359"/>
      <c r="CO46" s="359"/>
      <c r="CP46" s="359"/>
      <c r="CQ46" s="359"/>
      <c r="CR46" s="359"/>
      <c r="CS46" s="359"/>
      <c r="CT46" s="359"/>
      <c r="CU46" s="359"/>
      <c r="CV46" s="359"/>
      <c r="CW46" s="359"/>
      <c r="CX46" s="359"/>
      <c r="CY46" s="359"/>
      <c r="CZ46" s="359"/>
      <c r="DA46" s="359"/>
      <c r="DB46" s="359"/>
      <c r="DC46" s="359"/>
      <c r="DD46" s="359"/>
      <c r="DE46" s="359"/>
      <c r="DF46" s="359"/>
      <c r="DG46" s="358"/>
      <c r="DH46" s="357"/>
    </row>
    <row r="47" spans="1:2325" s="361" customFormat="1" ht="108" customHeight="1" thickBot="1">
      <c r="A47" s="888"/>
      <c r="B47" s="838"/>
      <c r="C47" s="843"/>
      <c r="D47" s="114" t="s">
        <v>283</v>
      </c>
      <c r="E47" s="58">
        <v>1</v>
      </c>
      <c r="F47" s="114" t="s">
        <v>284</v>
      </c>
      <c r="G47" s="113" t="s">
        <v>283</v>
      </c>
      <c r="H47" s="234" t="s">
        <v>280</v>
      </c>
      <c r="I47" s="113"/>
      <c r="J47" s="113"/>
      <c r="K47" s="113"/>
      <c r="L47" s="114" t="s">
        <v>35</v>
      </c>
      <c r="M47" s="113"/>
      <c r="N47" s="145">
        <v>0</v>
      </c>
      <c r="O47" s="145">
        <v>0</v>
      </c>
      <c r="P47" s="145">
        <v>0</v>
      </c>
      <c r="Q47" s="368">
        <f t="shared" si="7"/>
        <v>0</v>
      </c>
      <c r="R47" s="367">
        <v>10000</v>
      </c>
      <c r="S47" s="367"/>
      <c r="T47" s="367"/>
      <c r="U47" s="367"/>
      <c r="V47" s="895"/>
      <c r="W47" s="339">
        <v>7</v>
      </c>
      <c r="X47" s="339"/>
      <c r="Y47" s="339"/>
      <c r="Z47" s="339"/>
      <c r="AA47" s="339"/>
      <c r="AB47" s="339">
        <v>21100</v>
      </c>
      <c r="AC47" s="339"/>
      <c r="AD47" s="339"/>
      <c r="AE47" s="339"/>
      <c r="AF47" s="339"/>
      <c r="AG47" s="366"/>
      <c r="AH47" s="366"/>
      <c r="AI47" s="366"/>
      <c r="AJ47" s="366"/>
      <c r="AK47" s="365">
        <f t="shared" si="6"/>
        <v>0</v>
      </c>
      <c r="AL47" s="365">
        <f t="shared" si="10"/>
        <v>0</v>
      </c>
      <c r="AM47" s="365">
        <f t="shared" si="11"/>
        <v>0</v>
      </c>
      <c r="AN47" s="365">
        <f t="shared" si="12"/>
        <v>0</v>
      </c>
      <c r="AO47" s="364">
        <f t="shared" si="8"/>
        <v>0</v>
      </c>
      <c r="AP47" s="363">
        <f t="shared" si="9"/>
        <v>0</v>
      </c>
      <c r="AQ47" s="362" t="s">
        <v>117</v>
      </c>
      <c r="AR47" s="9"/>
      <c r="AS47" s="9"/>
      <c r="AT47" s="9"/>
      <c r="AU47" s="9"/>
      <c r="AV47" s="9"/>
      <c r="AW47" s="359"/>
      <c r="AX47" s="359"/>
      <c r="AY47" s="359"/>
      <c r="AZ47" s="359"/>
      <c r="BA47" s="359"/>
      <c r="BB47" s="359"/>
      <c r="BC47" s="359"/>
      <c r="BD47" s="359"/>
      <c r="BE47" s="359"/>
      <c r="BF47" s="359"/>
      <c r="BG47" s="359"/>
      <c r="BH47" s="359"/>
      <c r="BI47" s="359"/>
      <c r="BJ47" s="359"/>
      <c r="BK47" s="359"/>
      <c r="BL47" s="359"/>
      <c r="BM47" s="359"/>
      <c r="BN47" s="359"/>
      <c r="BO47" s="359"/>
      <c r="BP47" s="359"/>
      <c r="BQ47" s="359"/>
      <c r="BR47" s="359"/>
      <c r="BS47" s="359"/>
      <c r="BT47" s="359"/>
      <c r="BU47" s="359"/>
      <c r="BV47" s="359"/>
      <c r="BW47" s="359"/>
      <c r="BX47" s="359"/>
      <c r="BY47" s="359"/>
      <c r="BZ47" s="359"/>
      <c r="CA47" s="359"/>
      <c r="CB47" s="359"/>
      <c r="CC47" s="359"/>
      <c r="CD47" s="359"/>
      <c r="CE47" s="359"/>
      <c r="CF47" s="359"/>
      <c r="CG47" s="359"/>
      <c r="CH47" s="359"/>
      <c r="CI47" s="359"/>
      <c r="CJ47" s="359"/>
      <c r="CK47" s="359"/>
      <c r="CL47" s="359"/>
      <c r="CM47" s="359"/>
      <c r="CN47" s="359"/>
      <c r="CO47" s="359"/>
      <c r="CP47" s="359"/>
      <c r="CQ47" s="359"/>
      <c r="CR47" s="359"/>
      <c r="CS47" s="359"/>
      <c r="CT47" s="359"/>
      <c r="CU47" s="359"/>
      <c r="CV47" s="359"/>
      <c r="CW47" s="359"/>
      <c r="CX47" s="359"/>
      <c r="CY47" s="359"/>
      <c r="CZ47" s="359"/>
      <c r="DA47" s="359"/>
      <c r="DB47" s="359"/>
      <c r="DC47" s="359"/>
      <c r="DD47" s="359"/>
      <c r="DE47" s="359"/>
      <c r="DF47" s="359"/>
      <c r="DG47" s="358"/>
      <c r="DH47" s="357"/>
    </row>
    <row r="48" spans="1:2325" s="361" customFormat="1" ht="92.25" customHeight="1">
      <c r="A48" s="888"/>
      <c r="B48" s="838"/>
      <c r="C48" s="843"/>
      <c r="D48" s="114" t="s">
        <v>281</v>
      </c>
      <c r="E48" s="58">
        <v>1</v>
      </c>
      <c r="F48" s="114" t="s">
        <v>282</v>
      </c>
      <c r="G48" s="114" t="s">
        <v>281</v>
      </c>
      <c r="H48" s="234" t="s">
        <v>280</v>
      </c>
      <c r="I48" s="113"/>
      <c r="J48" s="113"/>
      <c r="K48" s="113"/>
      <c r="L48" s="114" t="s">
        <v>35</v>
      </c>
      <c r="M48" s="113"/>
      <c r="N48" s="145">
        <v>0</v>
      </c>
      <c r="O48" s="145">
        <v>0</v>
      </c>
      <c r="P48" s="145">
        <v>0</v>
      </c>
      <c r="Q48" s="368">
        <f t="shared" si="7"/>
        <v>0</v>
      </c>
      <c r="R48" s="367">
        <v>25000</v>
      </c>
      <c r="S48" s="367"/>
      <c r="T48" s="367"/>
      <c r="U48" s="367"/>
      <c r="V48" s="895"/>
      <c r="W48" s="339"/>
      <c r="X48" s="339"/>
      <c r="Y48" s="339"/>
      <c r="Z48" s="339"/>
      <c r="AA48" s="339"/>
      <c r="AB48" s="339"/>
      <c r="AC48" s="339"/>
      <c r="AD48" s="339"/>
      <c r="AE48" s="339"/>
      <c r="AF48" s="339"/>
      <c r="AG48" s="366"/>
      <c r="AH48" s="366"/>
      <c r="AI48" s="366"/>
      <c r="AJ48" s="366"/>
      <c r="AK48" s="365">
        <f t="shared" si="6"/>
        <v>0</v>
      </c>
      <c r="AL48" s="365">
        <f t="shared" si="10"/>
        <v>0</v>
      </c>
      <c r="AM48" s="365">
        <f t="shared" si="11"/>
        <v>0</v>
      </c>
      <c r="AN48" s="365">
        <f t="shared" si="12"/>
        <v>0</v>
      </c>
      <c r="AO48" s="364">
        <f t="shared" si="8"/>
        <v>0</v>
      </c>
      <c r="AP48" s="363">
        <f t="shared" si="9"/>
        <v>0</v>
      </c>
      <c r="AQ48" s="362" t="s">
        <v>117</v>
      </c>
      <c r="AR48" s="9"/>
      <c r="AS48" s="9"/>
      <c r="AT48" s="9"/>
      <c r="AU48" s="9"/>
      <c r="AV48" s="9"/>
      <c r="AW48" s="359"/>
      <c r="AX48" s="359"/>
      <c r="AY48" s="359"/>
      <c r="AZ48" s="359"/>
      <c r="BA48" s="359"/>
      <c r="BB48" s="359"/>
      <c r="BC48" s="359"/>
      <c r="BD48" s="359"/>
      <c r="BE48" s="359"/>
      <c r="BF48" s="359"/>
      <c r="BG48" s="359"/>
      <c r="BH48" s="359"/>
      <c r="BI48" s="359"/>
      <c r="BJ48" s="359"/>
      <c r="BK48" s="359"/>
      <c r="BL48" s="359"/>
      <c r="BM48" s="359"/>
      <c r="BN48" s="359"/>
      <c r="BO48" s="359"/>
      <c r="BP48" s="359"/>
      <c r="BQ48" s="359"/>
      <c r="BR48" s="359"/>
      <c r="BS48" s="359"/>
      <c r="BT48" s="359"/>
      <c r="BU48" s="359"/>
      <c r="BV48" s="359"/>
      <c r="BW48" s="359"/>
      <c r="BX48" s="359"/>
      <c r="BY48" s="359"/>
      <c r="BZ48" s="359"/>
      <c r="CA48" s="359"/>
      <c r="CB48" s="359"/>
      <c r="CC48" s="359"/>
      <c r="CD48" s="359"/>
      <c r="CE48" s="359"/>
      <c r="CF48" s="359"/>
      <c r="CG48" s="359"/>
      <c r="CH48" s="359"/>
      <c r="CI48" s="359"/>
      <c r="CJ48" s="359"/>
      <c r="CK48" s="359"/>
      <c r="CL48" s="359"/>
      <c r="CM48" s="359"/>
      <c r="CN48" s="359"/>
      <c r="CO48" s="359"/>
      <c r="CP48" s="359"/>
      <c r="CQ48" s="359"/>
      <c r="CR48" s="359"/>
      <c r="CS48" s="359"/>
      <c r="CT48" s="359"/>
      <c r="CU48" s="359"/>
      <c r="CV48" s="359"/>
      <c r="CW48" s="359"/>
      <c r="CX48" s="359"/>
      <c r="CY48" s="359"/>
      <c r="CZ48" s="359"/>
      <c r="DA48" s="359"/>
      <c r="DB48" s="359"/>
      <c r="DC48" s="359"/>
      <c r="DD48" s="359"/>
      <c r="DE48" s="359"/>
      <c r="DF48" s="359"/>
      <c r="DG48" s="358"/>
      <c r="DH48" s="357"/>
    </row>
    <row r="49" spans="1:113" s="355" customFormat="1" ht="91.9" customHeight="1">
      <c r="A49" s="888"/>
      <c r="B49" s="838"/>
      <c r="C49" s="843"/>
      <c r="D49" s="114" t="s">
        <v>279</v>
      </c>
      <c r="E49" s="58">
        <v>1</v>
      </c>
      <c r="F49" s="148">
        <v>42846</v>
      </c>
      <c r="G49" s="113" t="s">
        <v>278</v>
      </c>
      <c r="H49" s="144" t="s">
        <v>275</v>
      </c>
      <c r="I49" s="113">
        <v>0</v>
      </c>
      <c r="J49" s="113">
        <v>0</v>
      </c>
      <c r="K49" s="113">
        <v>0</v>
      </c>
      <c r="L49" s="114" t="s">
        <v>35</v>
      </c>
      <c r="M49" s="113"/>
      <c r="N49" s="145">
        <v>675000</v>
      </c>
      <c r="O49" s="145">
        <v>1548200</v>
      </c>
      <c r="P49" s="145">
        <v>187000</v>
      </c>
      <c r="Q49" s="164">
        <f t="shared" si="7"/>
        <v>2410200</v>
      </c>
      <c r="R49" s="154"/>
      <c r="S49" s="154"/>
      <c r="T49" s="154">
        <v>700</v>
      </c>
      <c r="U49" s="154"/>
      <c r="V49" s="895"/>
      <c r="W49" s="113"/>
      <c r="X49" s="113"/>
      <c r="Y49" s="113"/>
      <c r="Z49" s="113"/>
      <c r="AA49" s="113">
        <v>3450</v>
      </c>
      <c r="AB49" s="113"/>
      <c r="AC49" s="113"/>
      <c r="AD49" s="113"/>
      <c r="AE49" s="113">
        <v>920000</v>
      </c>
      <c r="AF49" s="113"/>
      <c r="AG49" s="155"/>
      <c r="AH49" s="155"/>
      <c r="AI49" s="155"/>
      <c r="AJ49" s="155"/>
      <c r="AK49" s="115">
        <f t="shared" si="6"/>
        <v>0</v>
      </c>
      <c r="AL49" s="115">
        <f t="shared" si="10"/>
        <v>0</v>
      </c>
      <c r="AM49" s="115">
        <f t="shared" si="11"/>
        <v>2415000</v>
      </c>
      <c r="AN49" s="115">
        <f t="shared" si="12"/>
        <v>0</v>
      </c>
      <c r="AO49" s="105">
        <f t="shared" si="8"/>
        <v>2415000</v>
      </c>
      <c r="AP49" s="106">
        <f t="shared" si="9"/>
        <v>4800</v>
      </c>
      <c r="AQ49" s="360"/>
      <c r="AR49" s="9"/>
      <c r="AS49" s="9"/>
      <c r="AT49" s="9"/>
      <c r="AU49" s="9"/>
      <c r="AV49" s="9"/>
      <c r="AW49" s="359"/>
      <c r="AX49" s="359"/>
      <c r="AY49" s="359"/>
      <c r="AZ49" s="359"/>
      <c r="BA49" s="359"/>
      <c r="BB49" s="359"/>
      <c r="BC49" s="359"/>
      <c r="BD49" s="359"/>
      <c r="BE49" s="359"/>
      <c r="BF49" s="359"/>
      <c r="BG49" s="359"/>
      <c r="BH49" s="359"/>
      <c r="BI49" s="359"/>
      <c r="BJ49" s="359"/>
      <c r="BK49" s="359"/>
      <c r="BL49" s="359"/>
      <c r="BM49" s="359"/>
      <c r="BN49" s="359"/>
      <c r="BO49" s="359"/>
      <c r="BP49" s="359"/>
      <c r="BQ49" s="359"/>
      <c r="BR49" s="359"/>
      <c r="BS49" s="359"/>
      <c r="BT49" s="359"/>
      <c r="BU49" s="359"/>
      <c r="BV49" s="359"/>
      <c r="BW49" s="359"/>
      <c r="BX49" s="359"/>
      <c r="BY49" s="359"/>
      <c r="BZ49" s="359"/>
      <c r="CA49" s="359"/>
      <c r="CB49" s="359"/>
      <c r="CC49" s="359"/>
      <c r="CD49" s="359"/>
      <c r="CE49" s="359"/>
      <c r="CF49" s="359"/>
      <c r="CG49" s="359"/>
      <c r="CH49" s="359"/>
      <c r="CI49" s="359"/>
      <c r="CJ49" s="359"/>
      <c r="CK49" s="359"/>
      <c r="CL49" s="359"/>
      <c r="CM49" s="359"/>
      <c r="CN49" s="359"/>
      <c r="CO49" s="359"/>
      <c r="CP49" s="359"/>
      <c r="CQ49" s="359"/>
      <c r="CR49" s="359"/>
      <c r="CS49" s="359"/>
      <c r="CT49" s="359"/>
      <c r="CU49" s="359"/>
      <c r="CV49" s="359"/>
      <c r="CW49" s="359"/>
      <c r="CX49" s="359"/>
      <c r="CY49" s="359"/>
      <c r="CZ49" s="359"/>
      <c r="DA49" s="359"/>
      <c r="DB49" s="359"/>
      <c r="DC49" s="359"/>
      <c r="DD49" s="359"/>
      <c r="DE49" s="358"/>
      <c r="DF49" s="357"/>
      <c r="DG49" s="356"/>
      <c r="DH49" s="356"/>
    </row>
    <row r="50" spans="1:113" s="343" customFormat="1" ht="96" customHeight="1" thickBot="1">
      <c r="A50" s="889"/>
      <c r="B50" s="839"/>
      <c r="C50" s="844"/>
      <c r="D50" s="192" t="s">
        <v>277</v>
      </c>
      <c r="E50" s="354">
        <v>1</v>
      </c>
      <c r="F50" s="353">
        <v>42846</v>
      </c>
      <c r="G50" s="349" t="s">
        <v>276</v>
      </c>
      <c r="H50" s="352" t="s">
        <v>275</v>
      </c>
      <c r="I50" s="349">
        <v>0</v>
      </c>
      <c r="J50" s="349">
        <v>0</v>
      </c>
      <c r="K50" s="349">
        <v>0</v>
      </c>
      <c r="L50" s="192" t="s">
        <v>35</v>
      </c>
      <c r="M50" s="349"/>
      <c r="N50" s="351">
        <v>642000</v>
      </c>
      <c r="O50" s="351">
        <v>586800</v>
      </c>
      <c r="P50" s="351">
        <v>20</v>
      </c>
      <c r="Q50" s="334">
        <f t="shared" si="7"/>
        <v>1228820</v>
      </c>
      <c r="R50" s="350"/>
      <c r="S50" s="350"/>
      <c r="T50" s="350"/>
      <c r="U50" s="350">
        <v>550</v>
      </c>
      <c r="V50" s="896"/>
      <c r="W50" s="349"/>
      <c r="X50" s="349"/>
      <c r="Y50" s="349"/>
      <c r="Z50" s="349"/>
      <c r="AA50" s="349"/>
      <c r="AB50" s="349">
        <v>1100</v>
      </c>
      <c r="AC50" s="349"/>
      <c r="AD50" s="349"/>
      <c r="AE50" s="349"/>
      <c r="AF50" s="349"/>
      <c r="AG50" s="348"/>
      <c r="AH50" s="348"/>
      <c r="AI50" s="348"/>
      <c r="AJ50" s="348">
        <v>223000</v>
      </c>
      <c r="AK50" s="330">
        <f t="shared" si="6"/>
        <v>0</v>
      </c>
      <c r="AL50" s="330">
        <f t="shared" si="10"/>
        <v>0</v>
      </c>
      <c r="AM50" s="330">
        <f t="shared" si="11"/>
        <v>0</v>
      </c>
      <c r="AN50" s="330">
        <f t="shared" si="12"/>
        <v>605000</v>
      </c>
      <c r="AO50" s="33">
        <f t="shared" si="8"/>
        <v>605000</v>
      </c>
      <c r="AP50" s="98">
        <f t="shared" si="9"/>
        <v>-623820</v>
      </c>
      <c r="AQ50" s="347" t="s">
        <v>274</v>
      </c>
      <c r="AR50" s="346"/>
      <c r="AS50" s="346"/>
      <c r="AT50" s="346"/>
      <c r="AU50" s="346"/>
      <c r="AV50" s="346"/>
      <c r="AW50" s="345"/>
      <c r="AX50" s="345"/>
      <c r="AY50" s="345"/>
      <c r="AZ50" s="345"/>
      <c r="BA50" s="345"/>
      <c r="BB50" s="345"/>
      <c r="BC50" s="345"/>
      <c r="BD50" s="345"/>
      <c r="BE50" s="345"/>
      <c r="BF50" s="345"/>
      <c r="BG50" s="345"/>
      <c r="BH50" s="345"/>
      <c r="BI50" s="345"/>
      <c r="BJ50" s="345"/>
      <c r="BK50" s="345"/>
      <c r="BL50" s="345"/>
      <c r="BM50" s="345"/>
      <c r="BN50" s="345"/>
      <c r="BO50" s="345"/>
      <c r="BP50" s="345"/>
      <c r="BQ50" s="345"/>
      <c r="BR50" s="345"/>
      <c r="BS50" s="345"/>
      <c r="BT50" s="345"/>
      <c r="BU50" s="345"/>
      <c r="BV50" s="345"/>
      <c r="BW50" s="345"/>
      <c r="BX50" s="345"/>
      <c r="BY50" s="345"/>
      <c r="BZ50" s="345"/>
      <c r="CA50" s="345"/>
      <c r="CB50" s="345"/>
      <c r="CC50" s="345"/>
      <c r="CD50" s="345"/>
      <c r="CE50" s="345"/>
      <c r="CF50" s="345"/>
      <c r="CG50" s="345"/>
      <c r="CH50" s="345"/>
      <c r="CI50" s="345"/>
      <c r="CJ50" s="345"/>
      <c r="CK50" s="345"/>
      <c r="CL50" s="345"/>
      <c r="CM50" s="345"/>
      <c r="CN50" s="345"/>
      <c r="CO50" s="345"/>
      <c r="CP50" s="345"/>
      <c r="CQ50" s="345"/>
      <c r="CR50" s="345"/>
      <c r="CS50" s="345"/>
      <c r="CT50" s="345"/>
      <c r="CU50" s="345"/>
      <c r="CV50" s="345"/>
      <c r="CW50" s="345"/>
      <c r="CX50" s="345"/>
      <c r="CY50" s="345"/>
      <c r="CZ50" s="345"/>
      <c r="DA50" s="345"/>
      <c r="DB50" s="345"/>
      <c r="DC50" s="345"/>
      <c r="DD50" s="345"/>
      <c r="DE50" s="345"/>
      <c r="DF50" s="345"/>
      <c r="DG50" s="345"/>
      <c r="DH50" s="345"/>
      <c r="DI50" s="344"/>
    </row>
    <row r="51" spans="1:113" ht="113.25" customHeight="1" thickBot="1">
      <c r="A51" s="888">
        <v>5</v>
      </c>
      <c r="B51" s="838" t="s">
        <v>970</v>
      </c>
      <c r="C51" s="843">
        <v>7</v>
      </c>
      <c r="D51" s="341" t="s">
        <v>273</v>
      </c>
      <c r="E51" s="75">
        <v>1</v>
      </c>
      <c r="F51" s="339" t="s">
        <v>272</v>
      </c>
      <c r="G51" s="339" t="s">
        <v>271</v>
      </c>
      <c r="H51" s="342" t="s">
        <v>76</v>
      </c>
      <c r="I51" s="339"/>
      <c r="J51" s="339"/>
      <c r="K51" s="339"/>
      <c r="L51" s="341" t="s">
        <v>35</v>
      </c>
      <c r="M51" s="339"/>
      <c r="N51" s="335">
        <v>2942535</v>
      </c>
      <c r="O51" s="335">
        <v>2258400</v>
      </c>
      <c r="P51" s="335">
        <v>619000</v>
      </c>
      <c r="Q51" s="340">
        <f t="shared" si="7"/>
        <v>5819935</v>
      </c>
      <c r="R51" s="333"/>
      <c r="S51" s="333"/>
      <c r="T51" s="333"/>
      <c r="U51" s="333">
        <v>50</v>
      </c>
      <c r="V51" s="843">
        <v>8853</v>
      </c>
      <c r="W51" s="332">
        <v>0</v>
      </c>
      <c r="X51" s="332">
        <v>0</v>
      </c>
      <c r="Y51" s="332">
        <v>0</v>
      </c>
      <c r="Z51" s="332">
        <v>0</v>
      </c>
      <c r="AA51" s="332">
        <v>0</v>
      </c>
      <c r="AB51" s="332">
        <v>89326</v>
      </c>
      <c r="AC51" s="332">
        <v>0</v>
      </c>
      <c r="AD51" s="332">
        <v>0</v>
      </c>
      <c r="AE51" s="332">
        <v>0</v>
      </c>
      <c r="AF51" s="339">
        <v>0</v>
      </c>
      <c r="AG51" s="331">
        <v>0</v>
      </c>
      <c r="AH51" s="331">
        <v>0</v>
      </c>
      <c r="AI51" s="331">
        <v>0</v>
      </c>
      <c r="AJ51" s="331">
        <v>4466300</v>
      </c>
      <c r="AK51" s="338">
        <f t="shared" si="6"/>
        <v>0</v>
      </c>
      <c r="AL51" s="338">
        <f t="shared" si="10"/>
        <v>0</v>
      </c>
      <c r="AM51" s="338">
        <f t="shared" si="11"/>
        <v>0</v>
      </c>
      <c r="AN51" s="338">
        <f t="shared" si="12"/>
        <v>4466300</v>
      </c>
      <c r="AO51" s="337">
        <f t="shared" si="8"/>
        <v>4466300</v>
      </c>
      <c r="AP51" s="336">
        <f t="shared" si="9"/>
        <v>-1353635</v>
      </c>
      <c r="AQ51" s="74" t="s">
        <v>270</v>
      </c>
      <c r="AR51" s="11"/>
      <c r="AS51" s="11"/>
      <c r="AT51" s="11"/>
      <c r="AU51" s="11"/>
      <c r="AV51" s="11"/>
    </row>
    <row r="52" spans="1:113" ht="110.25" customHeight="1" thickBot="1">
      <c r="A52" s="888"/>
      <c r="B52" s="838"/>
      <c r="C52" s="843"/>
      <c r="D52" s="114" t="s">
        <v>269</v>
      </c>
      <c r="E52" s="58">
        <v>1</v>
      </c>
      <c r="F52" s="113" t="s">
        <v>268</v>
      </c>
      <c r="G52" s="113" t="s">
        <v>267</v>
      </c>
      <c r="H52" s="144" t="s">
        <v>76</v>
      </c>
      <c r="I52" s="113"/>
      <c r="J52" s="113"/>
      <c r="K52" s="113"/>
      <c r="L52" s="114" t="s">
        <v>35</v>
      </c>
      <c r="M52" s="113"/>
      <c r="N52" s="335">
        <v>518600</v>
      </c>
      <c r="O52" s="335">
        <v>481406</v>
      </c>
      <c r="P52" s="335">
        <v>373000</v>
      </c>
      <c r="Q52" s="334">
        <f t="shared" si="7"/>
        <v>1373006</v>
      </c>
      <c r="R52" s="333"/>
      <c r="S52" s="333"/>
      <c r="T52" s="333"/>
      <c r="U52" s="333">
        <v>16000</v>
      </c>
      <c r="V52" s="843"/>
      <c r="W52" s="332">
        <v>2</v>
      </c>
      <c r="X52" s="332">
        <v>0.02</v>
      </c>
      <c r="Y52" s="332">
        <v>0</v>
      </c>
      <c r="Z52" s="332">
        <v>0</v>
      </c>
      <c r="AA52" s="332">
        <v>0</v>
      </c>
      <c r="AB52" s="332">
        <v>496</v>
      </c>
      <c r="AC52" s="332">
        <v>0</v>
      </c>
      <c r="AD52" s="332">
        <v>0</v>
      </c>
      <c r="AE52" s="332">
        <v>0</v>
      </c>
      <c r="AF52" s="332">
        <v>8.9770000000000003</v>
      </c>
      <c r="AG52" s="331">
        <v>0</v>
      </c>
      <c r="AH52" s="331">
        <v>0</v>
      </c>
      <c r="AI52" s="331">
        <v>0</v>
      </c>
      <c r="AJ52" s="331">
        <v>139649</v>
      </c>
      <c r="AK52" s="330">
        <f t="shared" si="6"/>
        <v>0</v>
      </c>
      <c r="AL52" s="330">
        <f t="shared" si="10"/>
        <v>0</v>
      </c>
      <c r="AM52" s="330">
        <f t="shared" si="11"/>
        <v>0</v>
      </c>
      <c r="AN52" s="330">
        <f t="shared" si="12"/>
        <v>7936000</v>
      </c>
      <c r="AO52" s="33">
        <f t="shared" si="8"/>
        <v>7936000</v>
      </c>
      <c r="AP52" s="98">
        <f t="shared" si="9"/>
        <v>6562994</v>
      </c>
      <c r="AQ52" s="103"/>
      <c r="AR52" s="11"/>
      <c r="AS52" s="11"/>
      <c r="AT52" s="11"/>
      <c r="AU52" s="11"/>
      <c r="AV52" s="11"/>
    </row>
    <row r="53" spans="1:113" ht="158.25" customHeight="1" thickBot="1">
      <c r="A53" s="888"/>
      <c r="B53" s="838"/>
      <c r="C53" s="843"/>
      <c r="D53" s="239" t="s">
        <v>266</v>
      </c>
      <c r="E53" s="174">
        <v>1</v>
      </c>
      <c r="F53" s="238" t="s">
        <v>265</v>
      </c>
      <c r="G53" s="238" t="s">
        <v>264</v>
      </c>
      <c r="H53" s="144" t="s">
        <v>76</v>
      </c>
      <c r="I53" s="238"/>
      <c r="J53" s="238"/>
      <c r="K53" s="238"/>
      <c r="L53" s="114" t="s">
        <v>35</v>
      </c>
      <c r="M53" s="238"/>
      <c r="N53" s="335">
        <v>1836200</v>
      </c>
      <c r="O53" s="335">
        <v>3975555</v>
      </c>
      <c r="P53" s="335">
        <v>2264700</v>
      </c>
      <c r="Q53" s="334">
        <f t="shared" si="7"/>
        <v>8076455</v>
      </c>
      <c r="R53" s="333"/>
      <c r="S53" s="333"/>
      <c r="T53" s="333"/>
      <c r="U53" s="333">
        <v>14000</v>
      </c>
      <c r="V53" s="843"/>
      <c r="W53" s="332">
        <v>55</v>
      </c>
      <c r="X53" s="332">
        <v>0.62</v>
      </c>
      <c r="Y53" s="332">
        <v>0</v>
      </c>
      <c r="Z53" s="332">
        <v>0</v>
      </c>
      <c r="AA53" s="332">
        <v>0</v>
      </c>
      <c r="AB53" s="332">
        <v>1827</v>
      </c>
      <c r="AC53" s="332">
        <v>0</v>
      </c>
      <c r="AD53" s="332">
        <v>0</v>
      </c>
      <c r="AE53" s="332">
        <v>0</v>
      </c>
      <c r="AF53" s="332">
        <v>259.06</v>
      </c>
      <c r="AG53" s="331">
        <v>0</v>
      </c>
      <c r="AH53" s="331">
        <v>0</v>
      </c>
      <c r="AI53" s="331">
        <v>0</v>
      </c>
      <c r="AJ53" s="331">
        <v>3628800</v>
      </c>
      <c r="AK53" s="330">
        <f t="shared" si="6"/>
        <v>0</v>
      </c>
      <c r="AL53" s="330">
        <f t="shared" si="10"/>
        <v>0</v>
      </c>
      <c r="AM53" s="330">
        <f t="shared" si="11"/>
        <v>0</v>
      </c>
      <c r="AN53" s="330">
        <f t="shared" si="12"/>
        <v>25578000</v>
      </c>
      <c r="AO53" s="33">
        <f t="shared" si="8"/>
        <v>25578000</v>
      </c>
      <c r="AP53" s="98">
        <f t="shared" si="9"/>
        <v>17501545</v>
      </c>
      <c r="AQ53" s="103"/>
      <c r="AR53" s="11"/>
      <c r="AS53" s="11"/>
      <c r="AT53" s="11"/>
      <c r="AU53" s="11"/>
      <c r="AV53" s="11"/>
    </row>
    <row r="54" spans="1:113" ht="108" customHeight="1" thickBot="1">
      <c r="A54" s="888"/>
      <c r="B54" s="839"/>
      <c r="C54" s="843"/>
      <c r="D54" s="239" t="s">
        <v>263</v>
      </c>
      <c r="E54" s="174">
        <v>1</v>
      </c>
      <c r="F54" s="238" t="s">
        <v>262</v>
      </c>
      <c r="G54" s="238" t="s">
        <v>261</v>
      </c>
      <c r="H54" s="286" t="s">
        <v>76</v>
      </c>
      <c r="I54" s="238"/>
      <c r="J54" s="238"/>
      <c r="K54" s="238"/>
      <c r="L54" s="238"/>
      <c r="M54" s="238"/>
      <c r="N54" s="329">
        <v>1093448</v>
      </c>
      <c r="O54" s="329">
        <v>1431484</v>
      </c>
      <c r="P54" s="329">
        <v>392900</v>
      </c>
      <c r="Q54" s="242">
        <f t="shared" si="7"/>
        <v>2917832</v>
      </c>
      <c r="R54" s="305"/>
      <c r="S54" s="305"/>
      <c r="T54" s="305"/>
      <c r="U54" s="305">
        <v>850</v>
      </c>
      <c r="V54" s="843"/>
      <c r="W54" s="328">
        <v>4</v>
      </c>
      <c r="X54" s="328">
        <v>0.04</v>
      </c>
      <c r="Y54" s="328">
        <v>0</v>
      </c>
      <c r="Z54" s="328">
        <v>0</v>
      </c>
      <c r="AA54" s="328">
        <v>0</v>
      </c>
      <c r="AB54" s="328">
        <v>4626</v>
      </c>
      <c r="AC54" s="328">
        <v>0</v>
      </c>
      <c r="AD54" s="328">
        <v>0</v>
      </c>
      <c r="AE54" s="328">
        <v>0</v>
      </c>
      <c r="AF54" s="328">
        <v>451.87</v>
      </c>
      <c r="AG54" s="306">
        <v>0</v>
      </c>
      <c r="AH54" s="306">
        <v>0</v>
      </c>
      <c r="AI54" s="306">
        <v>0</v>
      </c>
      <c r="AJ54" s="306">
        <v>382900</v>
      </c>
      <c r="AK54" s="244">
        <f t="shared" si="6"/>
        <v>0</v>
      </c>
      <c r="AL54" s="244">
        <f t="shared" si="10"/>
        <v>0</v>
      </c>
      <c r="AM54" s="244">
        <f t="shared" si="11"/>
        <v>0</v>
      </c>
      <c r="AN54" s="244">
        <f t="shared" si="12"/>
        <v>3932100</v>
      </c>
      <c r="AO54" s="167">
        <f t="shared" si="8"/>
        <v>3932100</v>
      </c>
      <c r="AP54" s="168">
        <f t="shared" si="9"/>
        <v>1014268</v>
      </c>
      <c r="AQ54" s="327"/>
      <c r="AR54" s="11"/>
      <c r="AS54" s="11"/>
      <c r="AT54" s="11"/>
      <c r="AU54" s="11"/>
      <c r="AV54" s="11"/>
    </row>
    <row r="55" spans="1:113" s="323" customFormat="1" ht="158.25" customHeight="1" thickBot="1">
      <c r="A55" s="20">
        <v>11</v>
      </c>
      <c r="B55" s="326" t="s">
        <v>260</v>
      </c>
      <c r="C55" s="300">
        <v>2</v>
      </c>
      <c r="D55" s="321" t="s">
        <v>259</v>
      </c>
      <c r="E55" s="300">
        <v>1</v>
      </c>
      <c r="F55" s="47" t="s">
        <v>258</v>
      </c>
      <c r="G55" s="47" t="s">
        <v>257</v>
      </c>
      <c r="H55" s="21" t="s">
        <v>76</v>
      </c>
      <c r="I55" s="47"/>
      <c r="J55" s="325"/>
      <c r="K55" s="47"/>
      <c r="L55" s="48" t="s">
        <v>256</v>
      </c>
      <c r="M55" s="47"/>
      <c r="N55" s="49">
        <v>549250</v>
      </c>
      <c r="O55" s="49">
        <v>891700</v>
      </c>
      <c r="P55" s="49">
        <v>1500490</v>
      </c>
      <c r="Q55" s="50">
        <f t="shared" si="7"/>
        <v>2941440</v>
      </c>
      <c r="R55" s="51"/>
      <c r="S55" s="51">
        <v>7000</v>
      </c>
      <c r="T55" s="51">
        <v>14000</v>
      </c>
      <c r="U55" s="51"/>
      <c r="V55" s="47">
        <v>1091</v>
      </c>
      <c r="W55" s="47">
        <v>67</v>
      </c>
      <c r="X55" s="47">
        <v>61</v>
      </c>
      <c r="Y55" s="47"/>
      <c r="Z55" s="47">
        <v>120</v>
      </c>
      <c r="AA55" s="47"/>
      <c r="AB55" s="47"/>
      <c r="AC55" s="47"/>
      <c r="AD55" s="47">
        <v>2300</v>
      </c>
      <c r="AE55" s="47">
        <v>1097</v>
      </c>
      <c r="AF55" s="47"/>
      <c r="AG55" s="22"/>
      <c r="AH55" s="22">
        <v>3445100</v>
      </c>
      <c r="AI55" s="22">
        <v>2786900</v>
      </c>
      <c r="AJ55" s="22"/>
      <c r="AK55" s="52">
        <f t="shared" si="6"/>
        <v>0</v>
      </c>
      <c r="AL55" s="52">
        <f t="shared" si="10"/>
        <v>840000</v>
      </c>
      <c r="AM55" s="52">
        <f t="shared" si="11"/>
        <v>0</v>
      </c>
      <c r="AN55" s="52">
        <f t="shared" si="12"/>
        <v>0</v>
      </c>
      <c r="AO55" s="53">
        <f t="shared" si="8"/>
        <v>840000</v>
      </c>
      <c r="AP55" s="319">
        <f t="shared" si="9"/>
        <v>-2101440</v>
      </c>
      <c r="AQ55" s="318" t="s">
        <v>255</v>
      </c>
      <c r="AR55" s="324"/>
      <c r="AS55" s="324"/>
      <c r="AT55" s="324"/>
      <c r="AU55" s="324"/>
      <c r="AV55" s="324"/>
    </row>
    <row r="56" spans="1:113" s="316" customFormat="1" ht="111" customHeight="1" thickBot="1">
      <c r="A56" s="20">
        <v>12</v>
      </c>
      <c r="B56" s="321" t="s">
        <v>254</v>
      </c>
      <c r="C56" s="300">
        <v>18</v>
      </c>
      <c r="D56" s="48" t="s">
        <v>181</v>
      </c>
      <c r="E56" s="300">
        <v>1</v>
      </c>
      <c r="F56" s="322">
        <v>44692</v>
      </c>
      <c r="G56" s="321" t="s">
        <v>253</v>
      </c>
      <c r="H56" s="21" t="s">
        <v>76</v>
      </c>
      <c r="I56" s="47"/>
      <c r="J56" s="47"/>
      <c r="K56" s="47"/>
      <c r="L56" s="47"/>
      <c r="M56" s="320"/>
      <c r="N56" s="49">
        <v>200000</v>
      </c>
      <c r="O56" s="49">
        <v>705760</v>
      </c>
      <c r="P56" s="49">
        <v>0</v>
      </c>
      <c r="Q56" s="50">
        <f t="shared" si="7"/>
        <v>905760</v>
      </c>
      <c r="R56" s="51"/>
      <c r="S56" s="51"/>
      <c r="T56" s="51"/>
      <c r="U56" s="51"/>
      <c r="V56" s="47">
        <v>13215</v>
      </c>
      <c r="W56" s="47">
        <v>0</v>
      </c>
      <c r="X56" s="47"/>
      <c r="Y56" s="47"/>
      <c r="Z56" s="47">
        <v>400</v>
      </c>
      <c r="AA56" s="300">
        <v>98</v>
      </c>
      <c r="AB56" s="47"/>
      <c r="AC56" s="47"/>
      <c r="AD56" s="47"/>
      <c r="AE56" s="47"/>
      <c r="AF56" s="47"/>
      <c r="AG56" s="22"/>
      <c r="AH56" s="22"/>
      <c r="AI56" s="22"/>
      <c r="AJ56" s="22"/>
      <c r="AK56" s="52">
        <f t="shared" si="6"/>
        <v>0</v>
      </c>
      <c r="AL56" s="52">
        <f t="shared" si="10"/>
        <v>0</v>
      </c>
      <c r="AM56" s="52">
        <f t="shared" si="11"/>
        <v>0</v>
      </c>
      <c r="AN56" s="52">
        <f t="shared" si="12"/>
        <v>0</v>
      </c>
      <c r="AO56" s="53">
        <f t="shared" si="8"/>
        <v>0</v>
      </c>
      <c r="AP56" s="319">
        <f t="shared" si="9"/>
        <v>-905760</v>
      </c>
      <c r="AQ56" s="318" t="s">
        <v>252</v>
      </c>
      <c r="AR56" s="317"/>
      <c r="AS56" s="317"/>
      <c r="AT56" s="317"/>
      <c r="AU56" s="317"/>
      <c r="AV56" s="317"/>
    </row>
    <row r="57" spans="1:113" ht="51.75" customHeight="1" thickBot="1">
      <c r="A57" s="201"/>
      <c r="B57" s="315" t="s">
        <v>45</v>
      </c>
      <c r="C57" s="110">
        <f>SUM(C7:C56)</f>
        <v>98</v>
      </c>
      <c r="D57" s="110">
        <f>SUM(D7:D56)</f>
        <v>0</v>
      </c>
      <c r="E57" s="110">
        <f>SUM(E7:E56)</f>
        <v>61</v>
      </c>
      <c r="F57" s="312">
        <v>0</v>
      </c>
      <c r="G57" s="312">
        <f t="shared" ref="G57:W57" si="13">SUM(G7:G56)</f>
        <v>0</v>
      </c>
      <c r="H57" s="312">
        <f t="shared" si="13"/>
        <v>0</v>
      </c>
      <c r="I57" s="110">
        <f t="shared" si="13"/>
        <v>2</v>
      </c>
      <c r="J57" s="110">
        <f t="shared" si="13"/>
        <v>10</v>
      </c>
      <c r="K57" s="312">
        <f t="shared" si="13"/>
        <v>0</v>
      </c>
      <c r="L57" s="312">
        <f t="shared" si="13"/>
        <v>0</v>
      </c>
      <c r="M57" s="312">
        <f t="shared" si="13"/>
        <v>0</v>
      </c>
      <c r="N57" s="312">
        <f t="shared" si="13"/>
        <v>40262700</v>
      </c>
      <c r="O57" s="312">
        <f t="shared" si="13"/>
        <v>74991091</v>
      </c>
      <c r="P57" s="312">
        <f t="shared" si="13"/>
        <v>8703010</v>
      </c>
      <c r="Q57" s="312">
        <f t="shared" si="13"/>
        <v>123956801</v>
      </c>
      <c r="R57" s="312">
        <f t="shared" si="13"/>
        <v>176000</v>
      </c>
      <c r="S57" s="312">
        <f t="shared" si="13"/>
        <v>19000</v>
      </c>
      <c r="T57" s="312">
        <f t="shared" si="13"/>
        <v>54300</v>
      </c>
      <c r="U57" s="312">
        <f t="shared" si="13"/>
        <v>373020</v>
      </c>
      <c r="V57" s="314">
        <f t="shared" si="13"/>
        <v>104592</v>
      </c>
      <c r="W57" s="312">
        <f t="shared" si="13"/>
        <v>3944</v>
      </c>
      <c r="X57" s="312">
        <v>0</v>
      </c>
      <c r="Y57" s="312">
        <f t="shared" ref="Y57:AP57" si="14">SUM(Y7:Y56)</f>
        <v>342.61</v>
      </c>
      <c r="Z57" s="312">
        <f t="shared" si="14"/>
        <v>1394.7</v>
      </c>
      <c r="AA57" s="312">
        <f t="shared" si="14"/>
        <v>5194.8999999999996</v>
      </c>
      <c r="AB57" s="312">
        <f t="shared" si="14"/>
        <v>119783.1</v>
      </c>
      <c r="AC57" s="312">
        <f t="shared" si="14"/>
        <v>80.58</v>
      </c>
      <c r="AD57" s="312">
        <f t="shared" si="14"/>
        <v>7720250</v>
      </c>
      <c r="AE57" s="312">
        <f t="shared" si="14"/>
        <v>921097</v>
      </c>
      <c r="AF57" s="313">
        <f t="shared" si="14"/>
        <v>16009233.907</v>
      </c>
      <c r="AG57" s="312">
        <f t="shared" si="14"/>
        <v>4417000</v>
      </c>
      <c r="AH57" s="312">
        <f t="shared" si="14"/>
        <v>11257700</v>
      </c>
      <c r="AI57" s="312">
        <f t="shared" si="14"/>
        <v>4399900</v>
      </c>
      <c r="AJ57" s="312">
        <f t="shared" si="14"/>
        <v>41911159</v>
      </c>
      <c r="AK57" s="312">
        <f t="shared" si="14"/>
        <v>851690</v>
      </c>
      <c r="AL57" s="312">
        <f t="shared" si="14"/>
        <v>872400</v>
      </c>
      <c r="AM57" s="312">
        <f t="shared" si="14"/>
        <v>2676000</v>
      </c>
      <c r="AN57" s="312">
        <f t="shared" si="14"/>
        <v>60482400</v>
      </c>
      <c r="AO57" s="312">
        <f t="shared" si="14"/>
        <v>64882490</v>
      </c>
      <c r="AP57" s="311">
        <f t="shared" si="14"/>
        <v>-59074311</v>
      </c>
      <c r="AQ57" s="100"/>
      <c r="AR57" s="11"/>
      <c r="AS57" s="11"/>
      <c r="AT57" s="11"/>
      <c r="AU57" s="11"/>
      <c r="AV57" s="11"/>
    </row>
    <row r="58" spans="1:113">
      <c r="AG58" s="1"/>
      <c r="AH58" s="1"/>
      <c r="AI58" s="1"/>
      <c r="AJ58" s="1"/>
    </row>
    <row r="59" spans="1:113" ht="15" customHeight="1">
      <c r="B59" s="2"/>
      <c r="C59" s="2"/>
      <c r="D59" s="2"/>
      <c r="AG59" s="1"/>
      <c r="AH59" s="1"/>
      <c r="AI59" s="1"/>
      <c r="AJ59" s="1"/>
    </row>
    <row r="60" spans="1:113">
      <c r="AG60" s="1"/>
      <c r="AH60" s="1"/>
      <c r="AI60" s="1"/>
      <c r="AJ60" s="1"/>
    </row>
    <row r="61" spans="1:113">
      <c r="AG61" s="1"/>
      <c r="AH61" s="1"/>
      <c r="AI61" s="1"/>
      <c r="AJ61" s="1"/>
    </row>
    <row r="62" spans="1:113">
      <c r="AG62" s="1"/>
      <c r="AH62" s="1"/>
      <c r="AI62" s="1"/>
      <c r="AJ62" s="1"/>
    </row>
    <row r="63" spans="1:113">
      <c r="AG63" s="1"/>
      <c r="AH63" s="1"/>
      <c r="AI63" s="1"/>
      <c r="AJ63" s="1"/>
    </row>
    <row r="64" spans="1:113">
      <c r="AG64" s="1"/>
      <c r="AH64" s="1"/>
      <c r="AI64" s="1"/>
      <c r="AJ64" s="1"/>
    </row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</sheetData>
  <mergeCells count="53">
    <mergeCell ref="V21:V42"/>
    <mergeCell ref="A21:A42"/>
    <mergeCell ref="B21:B42"/>
    <mergeCell ref="C21:C42"/>
    <mergeCell ref="A11:A20"/>
    <mergeCell ref="B11:B20"/>
    <mergeCell ref="C11:C20"/>
    <mergeCell ref="V11:V20"/>
    <mergeCell ref="A7:A10"/>
    <mergeCell ref="B7:B10"/>
    <mergeCell ref="C7:C10"/>
    <mergeCell ref="V7:V10"/>
    <mergeCell ref="A1:AP1"/>
    <mergeCell ref="P3:P4"/>
    <mergeCell ref="Y3:AB3"/>
    <mergeCell ref="AC3:AF3"/>
    <mergeCell ref="I2:M2"/>
    <mergeCell ref="A2:A5"/>
    <mergeCell ref="Y2:AF2"/>
    <mergeCell ref="V3:X3"/>
    <mergeCell ref="B2:B5"/>
    <mergeCell ref="D3:D5"/>
    <mergeCell ref="E3:E4"/>
    <mergeCell ref="F3:F4"/>
    <mergeCell ref="AQ3:AQ5"/>
    <mergeCell ref="Q3:Q4"/>
    <mergeCell ref="I3:I4"/>
    <mergeCell ref="J3:J4"/>
    <mergeCell ref="K3:K4"/>
    <mergeCell ref="C2:C4"/>
    <mergeCell ref="D2:H2"/>
    <mergeCell ref="AO3:AO4"/>
    <mergeCell ref="AG2:AP2"/>
    <mergeCell ref="AP3:AP4"/>
    <mergeCell ref="V2:X2"/>
    <mergeCell ref="AG3:AJ3"/>
    <mergeCell ref="M3:M4"/>
    <mergeCell ref="N3:N4"/>
    <mergeCell ref="N2:Q2"/>
    <mergeCell ref="AK3:AN3"/>
    <mergeCell ref="L3:L4"/>
    <mergeCell ref="G3:G4"/>
    <mergeCell ref="H3:H4"/>
    <mergeCell ref="R2:U3"/>
    <mergeCell ref="O3:O4"/>
    <mergeCell ref="V43:V50"/>
    <mergeCell ref="V51:V54"/>
    <mergeCell ref="A43:A50"/>
    <mergeCell ref="B43:B50"/>
    <mergeCell ref="C43:C50"/>
    <mergeCell ref="A51:A54"/>
    <mergeCell ref="B51:B54"/>
    <mergeCell ref="C51:C54"/>
  </mergeCells>
  <pageMargins left="0.22" right="0.2" top="0.2" bottom="0.17" header="0.16" footer="0.17"/>
  <pageSetup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Z156"/>
  <sheetViews>
    <sheetView topLeftCell="E17" zoomScale="70" zoomScaleNormal="70" workbookViewId="0">
      <selection activeCell="AI29" sqref="AI29"/>
    </sheetView>
  </sheetViews>
  <sheetFormatPr defaultRowHeight="13.5"/>
  <cols>
    <col min="1" max="1" width="4.7109375" style="1" customWidth="1"/>
    <col min="2" max="2" width="22.42578125" style="1" customWidth="1"/>
    <col min="3" max="3" width="5.42578125" style="1" customWidth="1"/>
    <col min="4" max="4" width="28.140625" style="1" customWidth="1"/>
    <col min="5" max="5" width="5.85546875" style="1" customWidth="1"/>
    <col min="6" max="6" width="15.7109375" style="477" customWidth="1"/>
    <col min="7" max="7" width="23.7109375" style="477" customWidth="1"/>
    <col min="8" max="8" width="16.140625" style="1" customWidth="1"/>
    <col min="9" max="11" width="5.85546875" style="1" customWidth="1"/>
    <col min="12" max="13" width="4.140625" style="1" customWidth="1"/>
    <col min="14" max="15" width="12" style="23" customWidth="1"/>
    <col min="16" max="16" width="10.5703125" style="23" customWidth="1"/>
    <col min="17" max="18" width="12.140625" style="1" customWidth="1"/>
    <col min="19" max="19" width="5.85546875" style="1" customWidth="1"/>
    <col min="20" max="20" width="6" style="1" customWidth="1"/>
    <col min="21" max="21" width="5.5703125" style="1" customWidth="1"/>
    <col min="22" max="22" width="9.42578125" style="1" customWidth="1"/>
    <col min="23" max="23" width="8.5703125" style="1" customWidth="1"/>
    <col min="24" max="24" width="10.28515625" style="1" customWidth="1"/>
    <col min="25" max="26" width="8.28515625" style="1" bestFit="1" customWidth="1"/>
    <col min="27" max="27" width="5.7109375" style="1" customWidth="1"/>
    <col min="28" max="28" width="3.5703125" style="1" customWidth="1"/>
    <col min="29" max="29" width="4.85546875" style="1" customWidth="1"/>
    <col min="30" max="31" width="5.42578125" style="1" customWidth="1"/>
    <col min="32" max="32" width="3.42578125" style="1" customWidth="1"/>
    <col min="33" max="35" width="7.85546875" style="16" customWidth="1"/>
    <col min="36" max="36" width="8.28515625" style="16" customWidth="1"/>
    <col min="37" max="39" width="12.28515625" style="1" customWidth="1"/>
    <col min="40" max="40" width="7.85546875" style="1" customWidth="1"/>
    <col min="41" max="41" width="7.42578125" style="1" customWidth="1"/>
    <col min="42" max="42" width="11.42578125" style="1" customWidth="1"/>
    <col min="43" max="43" width="8.85546875" style="1" customWidth="1"/>
    <col min="44" max="44" width="9.28515625" style="1" customWidth="1"/>
    <col min="45" max="45" width="4.140625" style="1" customWidth="1"/>
    <col min="46" max="46" width="6.5703125" style="1" customWidth="1"/>
    <col min="47" max="47" width="5.42578125" style="1" customWidth="1"/>
    <col min="48" max="48" width="5" style="1" customWidth="1"/>
    <col min="49" max="49" width="8" style="1" customWidth="1"/>
    <col min="50" max="50" width="5" style="1" customWidth="1"/>
    <col min="51" max="51" width="6.140625" style="1" customWidth="1"/>
    <col min="52" max="52" width="4.28515625" style="1" customWidth="1"/>
    <col min="53" max="53" width="36.7109375" style="1" customWidth="1"/>
    <col min="54" max="16384" width="9.140625" style="1"/>
  </cols>
  <sheetData>
    <row r="1" spans="1:52" ht="33" customHeight="1" thickBot="1">
      <c r="A1" s="848" t="s">
        <v>395</v>
      </c>
      <c r="B1" s="848"/>
      <c r="C1" s="848"/>
      <c r="D1" s="848"/>
      <c r="E1" s="848"/>
      <c r="F1" s="848"/>
      <c r="G1" s="848"/>
      <c r="H1" s="848"/>
      <c r="I1" s="848"/>
      <c r="J1" s="848"/>
      <c r="K1" s="848"/>
      <c r="L1" s="848"/>
      <c r="M1" s="848"/>
      <c r="N1" s="848"/>
      <c r="O1" s="848"/>
      <c r="P1" s="848"/>
      <c r="Q1" s="848"/>
      <c r="R1" s="848"/>
      <c r="S1" s="848"/>
      <c r="T1" s="848"/>
      <c r="U1" s="848"/>
      <c r="V1" s="848"/>
      <c r="W1" s="848"/>
      <c r="X1" s="848"/>
      <c r="Y1" s="848"/>
      <c r="Z1" s="848"/>
      <c r="AA1" s="848"/>
      <c r="AB1" s="848"/>
      <c r="AC1" s="848"/>
      <c r="AD1" s="848"/>
      <c r="AE1" s="848"/>
      <c r="AF1" s="848"/>
      <c r="AG1" s="848"/>
      <c r="AH1" s="848"/>
      <c r="AI1" s="848"/>
      <c r="AJ1" s="848"/>
      <c r="AK1" s="848"/>
      <c r="AL1" s="848"/>
      <c r="AM1" s="848"/>
      <c r="AN1" s="848"/>
      <c r="AO1" s="848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</row>
    <row r="2" spans="1:52" ht="57" customHeight="1">
      <c r="A2" s="849" t="s">
        <v>14</v>
      </c>
      <c r="B2" s="852" t="s">
        <v>36</v>
      </c>
      <c r="C2" s="854" t="s">
        <v>46</v>
      </c>
      <c r="D2" s="852" t="s">
        <v>11</v>
      </c>
      <c r="E2" s="852"/>
      <c r="F2" s="852"/>
      <c r="G2" s="852"/>
      <c r="H2" s="852"/>
      <c r="I2" s="882" t="s">
        <v>16</v>
      </c>
      <c r="J2" s="882"/>
      <c r="K2" s="882"/>
      <c r="L2" s="882"/>
      <c r="M2" s="882"/>
      <c r="N2" s="883" t="s">
        <v>4</v>
      </c>
      <c r="O2" s="883"/>
      <c r="P2" s="883"/>
      <c r="Q2" s="883"/>
      <c r="R2" s="856" t="s">
        <v>26</v>
      </c>
      <c r="S2" s="856"/>
      <c r="T2" s="856"/>
      <c r="U2" s="856"/>
      <c r="V2" s="882" t="s">
        <v>37</v>
      </c>
      <c r="W2" s="882"/>
      <c r="X2" s="882"/>
      <c r="Y2" s="852" t="s">
        <v>25</v>
      </c>
      <c r="Z2" s="852"/>
      <c r="AA2" s="852"/>
      <c r="AB2" s="852"/>
      <c r="AC2" s="852"/>
      <c r="AD2" s="852"/>
      <c r="AE2" s="852"/>
      <c r="AF2" s="852"/>
      <c r="AG2" s="882" t="s">
        <v>0</v>
      </c>
      <c r="AH2" s="882"/>
      <c r="AI2" s="882"/>
      <c r="AJ2" s="882"/>
      <c r="AK2" s="882"/>
      <c r="AL2" s="882"/>
      <c r="AM2" s="882"/>
      <c r="AN2" s="882"/>
      <c r="AO2" s="882"/>
      <c r="AP2" s="884"/>
      <c r="AQ2" s="8"/>
      <c r="AR2" s="8"/>
      <c r="AS2" s="8"/>
      <c r="AT2" s="8"/>
      <c r="AU2" s="8"/>
      <c r="AV2" s="8"/>
    </row>
    <row r="3" spans="1:52" ht="136.5" customHeight="1">
      <c r="A3" s="850"/>
      <c r="B3" s="836"/>
      <c r="C3" s="840"/>
      <c r="D3" s="840" t="s">
        <v>59</v>
      </c>
      <c r="E3" s="836" t="s">
        <v>58</v>
      </c>
      <c r="F3" s="931" t="s">
        <v>10</v>
      </c>
      <c r="G3" s="932" t="s">
        <v>24</v>
      </c>
      <c r="H3" s="891" t="s">
        <v>153</v>
      </c>
      <c r="I3" s="875" t="s">
        <v>7</v>
      </c>
      <c r="J3" s="875" t="s">
        <v>6</v>
      </c>
      <c r="K3" s="875" t="s">
        <v>5</v>
      </c>
      <c r="L3" s="875" t="s">
        <v>35</v>
      </c>
      <c r="M3" s="877" t="s">
        <v>8</v>
      </c>
      <c r="N3" s="878" t="s">
        <v>34</v>
      </c>
      <c r="O3" s="878" t="s">
        <v>2</v>
      </c>
      <c r="P3" s="878" t="s">
        <v>3</v>
      </c>
      <c r="Q3" s="879" t="s">
        <v>44</v>
      </c>
      <c r="R3" s="857"/>
      <c r="S3" s="857"/>
      <c r="T3" s="857"/>
      <c r="U3" s="857"/>
      <c r="V3" s="877" t="s">
        <v>1</v>
      </c>
      <c r="W3" s="877"/>
      <c r="X3" s="877"/>
      <c r="Y3" s="836" t="s">
        <v>41</v>
      </c>
      <c r="Z3" s="836"/>
      <c r="AA3" s="836"/>
      <c r="AB3" s="836"/>
      <c r="AC3" s="836" t="s">
        <v>42</v>
      </c>
      <c r="AD3" s="836"/>
      <c r="AE3" s="836"/>
      <c r="AF3" s="836"/>
      <c r="AG3" s="863" t="s">
        <v>40</v>
      </c>
      <c r="AH3" s="863"/>
      <c r="AI3" s="863"/>
      <c r="AJ3" s="863"/>
      <c r="AK3" s="880" t="s">
        <v>43</v>
      </c>
      <c r="AL3" s="880"/>
      <c r="AM3" s="880"/>
      <c r="AN3" s="880"/>
      <c r="AO3" s="881" t="s">
        <v>44</v>
      </c>
      <c r="AP3" s="876" t="s">
        <v>47</v>
      </c>
      <c r="AQ3" s="12"/>
      <c r="AR3" s="12"/>
      <c r="AS3" s="12"/>
      <c r="AT3" s="12"/>
      <c r="AU3" s="12"/>
      <c r="AV3" s="12"/>
    </row>
    <row r="4" spans="1:52" ht="93.75" customHeight="1">
      <c r="A4" s="850"/>
      <c r="B4" s="836"/>
      <c r="C4" s="840"/>
      <c r="D4" s="840"/>
      <c r="E4" s="836"/>
      <c r="F4" s="931"/>
      <c r="G4" s="932"/>
      <c r="H4" s="891"/>
      <c r="I4" s="875"/>
      <c r="J4" s="875"/>
      <c r="K4" s="875"/>
      <c r="L4" s="875"/>
      <c r="M4" s="877"/>
      <c r="N4" s="878"/>
      <c r="O4" s="878"/>
      <c r="P4" s="878"/>
      <c r="Q4" s="879"/>
      <c r="R4" s="185" t="s">
        <v>27</v>
      </c>
      <c r="S4" s="185" t="s">
        <v>28</v>
      </c>
      <c r="T4" s="185" t="s">
        <v>29</v>
      </c>
      <c r="U4" s="185" t="s">
        <v>30</v>
      </c>
      <c r="V4" s="186" t="s">
        <v>38</v>
      </c>
      <c r="W4" s="186" t="s">
        <v>39</v>
      </c>
      <c r="X4" s="186" t="s">
        <v>9</v>
      </c>
      <c r="Y4" s="187" t="s">
        <v>17</v>
      </c>
      <c r="Z4" s="187" t="s">
        <v>19</v>
      </c>
      <c r="AA4" s="187" t="s">
        <v>21</v>
      </c>
      <c r="AB4" s="187" t="s">
        <v>8</v>
      </c>
      <c r="AC4" s="187" t="s">
        <v>17</v>
      </c>
      <c r="AD4" s="187" t="s">
        <v>19</v>
      </c>
      <c r="AE4" s="187" t="s">
        <v>21</v>
      </c>
      <c r="AF4" s="187" t="s">
        <v>8</v>
      </c>
      <c r="AG4" s="188" t="s">
        <v>17</v>
      </c>
      <c r="AH4" s="188" t="s">
        <v>19</v>
      </c>
      <c r="AI4" s="188" t="s">
        <v>21</v>
      </c>
      <c r="AJ4" s="189" t="s">
        <v>30</v>
      </c>
      <c r="AK4" s="190" t="s">
        <v>17</v>
      </c>
      <c r="AL4" s="190" t="s">
        <v>19</v>
      </c>
      <c r="AM4" s="190" t="s">
        <v>21</v>
      </c>
      <c r="AN4" s="191" t="s">
        <v>30</v>
      </c>
      <c r="AO4" s="881"/>
      <c r="AP4" s="876"/>
      <c r="AQ4" s="7"/>
      <c r="AR4" s="7"/>
      <c r="AS4" s="12"/>
      <c r="AT4" s="7"/>
      <c r="AU4" s="7"/>
      <c r="AV4" s="7"/>
    </row>
    <row r="5" spans="1:52" ht="85.5" customHeight="1" thickBot="1">
      <c r="A5" s="851"/>
      <c r="B5" s="853"/>
      <c r="C5" s="192" t="s">
        <v>12</v>
      </c>
      <c r="D5" s="841"/>
      <c r="E5" s="192" t="s">
        <v>12</v>
      </c>
      <c r="F5" s="466"/>
      <c r="G5" s="466"/>
      <c r="H5" s="194"/>
      <c r="I5" s="108"/>
      <c r="J5" s="108"/>
      <c r="K5" s="107"/>
      <c r="L5" s="108"/>
      <c r="M5" s="108"/>
      <c r="N5" s="30"/>
      <c r="O5" s="30"/>
      <c r="P5" s="30"/>
      <c r="Q5" s="31"/>
      <c r="R5" s="195" t="s">
        <v>31</v>
      </c>
      <c r="S5" s="195" t="s">
        <v>31</v>
      </c>
      <c r="T5" s="195" t="s">
        <v>31</v>
      </c>
      <c r="U5" s="195" t="s">
        <v>31</v>
      </c>
      <c r="V5" s="108" t="s">
        <v>32</v>
      </c>
      <c r="W5" s="108" t="s">
        <v>12</v>
      </c>
      <c r="X5" s="108" t="s">
        <v>9</v>
      </c>
      <c r="Y5" s="196" t="s">
        <v>18</v>
      </c>
      <c r="Z5" s="196" t="s">
        <v>20</v>
      </c>
      <c r="AA5" s="196" t="s">
        <v>22</v>
      </c>
      <c r="AB5" s="196"/>
      <c r="AC5" s="196" t="s">
        <v>18</v>
      </c>
      <c r="AD5" s="196" t="s">
        <v>20</v>
      </c>
      <c r="AE5" s="196" t="s">
        <v>22</v>
      </c>
      <c r="AF5" s="196"/>
      <c r="AG5" s="197" t="s">
        <v>31</v>
      </c>
      <c r="AH5" s="197" t="s">
        <v>31</v>
      </c>
      <c r="AI5" s="197" t="s">
        <v>31</v>
      </c>
      <c r="AJ5" s="197" t="s">
        <v>31</v>
      </c>
      <c r="AK5" s="198" t="s">
        <v>31</v>
      </c>
      <c r="AL5" s="198" t="s">
        <v>31</v>
      </c>
      <c r="AM5" s="198" t="s">
        <v>31</v>
      </c>
      <c r="AN5" s="32" t="s">
        <v>33</v>
      </c>
      <c r="AO5" s="33" t="s">
        <v>33</v>
      </c>
      <c r="AP5" s="199" t="s">
        <v>33</v>
      </c>
      <c r="AQ5" s="9"/>
      <c r="AR5" s="9"/>
      <c r="AS5" s="9"/>
      <c r="AT5" s="9"/>
      <c r="AU5" s="9"/>
      <c r="AV5" s="9"/>
    </row>
    <row r="6" spans="1:52" ht="19.5" customHeight="1">
      <c r="A6" s="200">
        <v>1</v>
      </c>
      <c r="B6" s="184">
        <v>2</v>
      </c>
      <c r="C6" s="201">
        <v>3</v>
      </c>
      <c r="D6" s="184">
        <v>4</v>
      </c>
      <c r="E6" s="201">
        <v>5</v>
      </c>
      <c r="F6" s="467">
        <v>6</v>
      </c>
      <c r="G6" s="468">
        <v>7</v>
      </c>
      <c r="H6" s="202">
        <v>8</v>
      </c>
      <c r="I6" s="201">
        <v>9</v>
      </c>
      <c r="J6" s="184">
        <v>10</v>
      </c>
      <c r="K6" s="201">
        <v>11</v>
      </c>
      <c r="L6" s="184">
        <v>12</v>
      </c>
      <c r="M6" s="201">
        <v>13</v>
      </c>
      <c r="N6" s="203"/>
      <c r="O6" s="204"/>
      <c r="P6" s="203"/>
      <c r="Q6" s="205"/>
      <c r="R6" s="206">
        <v>18</v>
      </c>
      <c r="S6" s="207">
        <v>19</v>
      </c>
      <c r="T6" s="206">
        <v>20</v>
      </c>
      <c r="U6" s="207">
        <v>21</v>
      </c>
      <c r="V6" s="184">
        <v>22</v>
      </c>
      <c r="W6" s="201">
        <v>23</v>
      </c>
      <c r="X6" s="184">
        <v>24</v>
      </c>
      <c r="Y6" s="201">
        <v>25</v>
      </c>
      <c r="Z6" s="184">
        <v>26</v>
      </c>
      <c r="AA6" s="201">
        <v>27</v>
      </c>
      <c r="AB6" s="184">
        <v>28</v>
      </c>
      <c r="AC6" s="201">
        <v>29</v>
      </c>
      <c r="AD6" s="184">
        <v>30</v>
      </c>
      <c r="AE6" s="201">
        <v>31</v>
      </c>
      <c r="AF6" s="184">
        <v>32</v>
      </c>
      <c r="AG6" s="208">
        <v>33</v>
      </c>
      <c r="AH6" s="209">
        <v>34</v>
      </c>
      <c r="AI6" s="208">
        <v>35</v>
      </c>
      <c r="AJ6" s="209">
        <v>36</v>
      </c>
      <c r="AK6" s="210">
        <v>37</v>
      </c>
      <c r="AL6" s="211">
        <v>38</v>
      </c>
      <c r="AM6" s="210">
        <v>39</v>
      </c>
      <c r="AN6" s="211">
        <v>40</v>
      </c>
      <c r="AO6" s="212">
        <v>41</v>
      </c>
      <c r="AP6" s="213">
        <v>42</v>
      </c>
      <c r="AQ6" s="10"/>
      <c r="AR6" s="11"/>
      <c r="AS6" s="10"/>
      <c r="AT6" s="11"/>
      <c r="AU6" s="10"/>
      <c r="AV6" s="2"/>
    </row>
    <row r="7" spans="1:52" ht="40.5" customHeight="1">
      <c r="A7" s="58">
        <v>1</v>
      </c>
      <c r="B7" s="103" t="s">
        <v>396</v>
      </c>
      <c r="C7" s="103">
        <v>11</v>
      </c>
      <c r="D7" s="114">
        <v>0</v>
      </c>
      <c r="E7" s="113">
        <v>0</v>
      </c>
      <c r="F7" s="159">
        <v>0</v>
      </c>
      <c r="G7" s="159">
        <v>0</v>
      </c>
      <c r="H7" s="144">
        <v>0</v>
      </c>
      <c r="I7" s="113">
        <v>0</v>
      </c>
      <c r="J7" s="113">
        <v>0</v>
      </c>
      <c r="K7" s="113">
        <v>0</v>
      </c>
      <c r="L7" s="113">
        <v>0</v>
      </c>
      <c r="M7" s="113">
        <v>0</v>
      </c>
      <c r="N7" s="60">
        <v>0</v>
      </c>
      <c r="O7" s="60">
        <v>0</v>
      </c>
      <c r="P7" s="60">
        <v>0</v>
      </c>
      <c r="Q7" s="164">
        <v>0</v>
      </c>
      <c r="R7" s="154">
        <v>0</v>
      </c>
      <c r="S7" s="154">
        <v>0</v>
      </c>
      <c r="T7" s="154">
        <v>0</v>
      </c>
      <c r="U7" s="154">
        <v>0</v>
      </c>
      <c r="V7" s="174"/>
      <c r="W7" s="113">
        <v>0</v>
      </c>
      <c r="X7" s="113">
        <v>0</v>
      </c>
      <c r="Y7" s="113">
        <v>0</v>
      </c>
      <c r="Z7" s="113">
        <v>0</v>
      </c>
      <c r="AA7" s="113">
        <v>0</v>
      </c>
      <c r="AB7" s="113">
        <v>0</v>
      </c>
      <c r="AC7" s="113">
        <v>0</v>
      </c>
      <c r="AD7" s="113">
        <v>0</v>
      </c>
      <c r="AE7" s="113">
        <v>0</v>
      </c>
      <c r="AF7" s="113">
        <v>0</v>
      </c>
      <c r="AG7" s="155">
        <v>0</v>
      </c>
      <c r="AH7" s="155">
        <v>0</v>
      </c>
      <c r="AI7" s="155">
        <v>0</v>
      </c>
      <c r="AJ7" s="155">
        <v>0</v>
      </c>
      <c r="AK7" s="115">
        <v>0</v>
      </c>
      <c r="AL7" s="115">
        <v>0</v>
      </c>
      <c r="AM7" s="115">
        <v>0</v>
      </c>
      <c r="AN7" s="115">
        <v>0</v>
      </c>
      <c r="AO7" s="105">
        <v>0</v>
      </c>
      <c r="AP7" s="165">
        <v>0</v>
      </c>
      <c r="AQ7" s="9"/>
      <c r="AR7" s="9"/>
      <c r="AS7" s="9"/>
      <c r="AT7" s="9"/>
      <c r="AU7" s="9"/>
      <c r="AV7" s="9"/>
      <c r="AW7"/>
      <c r="AX7"/>
      <c r="AY7"/>
      <c r="AZ7"/>
    </row>
    <row r="8" spans="1:52" ht="67.5" customHeight="1">
      <c r="A8" s="828">
        <v>2</v>
      </c>
      <c r="B8" s="836" t="s">
        <v>397</v>
      </c>
      <c r="C8" s="867">
        <v>8</v>
      </c>
      <c r="D8" s="239" t="s">
        <v>398</v>
      </c>
      <c r="E8" s="238">
        <v>1</v>
      </c>
      <c r="F8" s="469">
        <v>44175</v>
      </c>
      <c r="G8" s="470" t="s">
        <v>399</v>
      </c>
      <c r="H8" s="286" t="s">
        <v>275</v>
      </c>
      <c r="I8" s="471" t="s">
        <v>400</v>
      </c>
      <c r="J8" s="471" t="s">
        <v>401</v>
      </c>
      <c r="K8" s="471"/>
      <c r="L8" s="471"/>
      <c r="M8" s="471"/>
      <c r="N8" s="478" t="s">
        <v>402</v>
      </c>
      <c r="O8" s="478" t="s">
        <v>402</v>
      </c>
      <c r="P8" s="478" t="s">
        <v>402</v>
      </c>
      <c r="Q8" s="164"/>
      <c r="R8" s="24" t="s">
        <v>403</v>
      </c>
      <c r="S8" s="24" t="s">
        <v>403</v>
      </c>
      <c r="T8" s="24" t="s">
        <v>403</v>
      </c>
      <c r="U8" s="24">
        <v>0</v>
      </c>
      <c r="V8" s="865">
        <v>9922</v>
      </c>
      <c r="W8" s="113">
        <v>0</v>
      </c>
      <c r="X8" s="113">
        <v>0</v>
      </c>
      <c r="Y8" s="113">
        <v>0</v>
      </c>
      <c r="Z8" s="113">
        <v>0</v>
      </c>
      <c r="AA8" s="113">
        <v>0</v>
      </c>
      <c r="AB8" s="113">
        <v>0</v>
      </c>
      <c r="AC8" s="113">
        <v>0</v>
      </c>
      <c r="AD8" s="113">
        <v>0</v>
      </c>
      <c r="AE8" s="113">
        <v>0</v>
      </c>
      <c r="AF8" s="113">
        <v>0</v>
      </c>
      <c r="AG8" s="155">
        <v>0</v>
      </c>
      <c r="AH8" s="155">
        <v>0</v>
      </c>
      <c r="AI8" s="155">
        <v>0</v>
      </c>
      <c r="AJ8" s="155">
        <v>0</v>
      </c>
      <c r="AK8" s="115">
        <v>0</v>
      </c>
      <c r="AL8" s="115">
        <v>0</v>
      </c>
      <c r="AM8" s="115">
        <v>0</v>
      </c>
      <c r="AN8" s="115">
        <f t="shared" ref="AL8:AN16" si="0">U8*AB8</f>
        <v>0</v>
      </c>
      <c r="AO8" s="105">
        <v>0</v>
      </c>
      <c r="AP8" s="165">
        <f>AO8-Q8</f>
        <v>0</v>
      </c>
      <c r="AQ8" s="9"/>
      <c r="AR8" s="9"/>
      <c r="AS8" s="9"/>
      <c r="AT8" s="9"/>
      <c r="AU8" s="9"/>
      <c r="AV8" s="9"/>
    </row>
    <row r="9" spans="1:52" ht="50.25" customHeight="1">
      <c r="A9" s="829"/>
      <c r="B9" s="836"/>
      <c r="C9" s="838"/>
      <c r="D9" s="239" t="s">
        <v>404</v>
      </c>
      <c r="E9" s="238">
        <v>1</v>
      </c>
      <c r="F9" s="470" t="s">
        <v>405</v>
      </c>
      <c r="G9" s="472" t="s">
        <v>406</v>
      </c>
      <c r="H9" s="286" t="s">
        <v>275</v>
      </c>
      <c r="I9" s="471" t="s">
        <v>400</v>
      </c>
      <c r="J9" s="471" t="s">
        <v>401</v>
      </c>
      <c r="K9" s="471"/>
      <c r="L9" s="471"/>
      <c r="M9" s="471"/>
      <c r="N9" s="478" t="s">
        <v>402</v>
      </c>
      <c r="O9" s="478" t="s">
        <v>402</v>
      </c>
      <c r="P9" s="478" t="s">
        <v>402</v>
      </c>
      <c r="Q9" s="164"/>
      <c r="R9" s="24" t="s">
        <v>403</v>
      </c>
      <c r="S9" s="24" t="s">
        <v>403</v>
      </c>
      <c r="T9" s="24" t="s">
        <v>403</v>
      </c>
      <c r="U9" s="24">
        <v>0</v>
      </c>
      <c r="V9" s="843"/>
      <c r="W9" s="113">
        <v>0</v>
      </c>
      <c r="X9" s="113">
        <v>0</v>
      </c>
      <c r="Y9" s="113">
        <v>0</v>
      </c>
      <c r="Z9" s="113">
        <v>0</v>
      </c>
      <c r="AA9" s="113">
        <v>0</v>
      </c>
      <c r="AB9" s="113">
        <v>0</v>
      </c>
      <c r="AC9" s="113">
        <v>0</v>
      </c>
      <c r="AD9" s="113">
        <v>0</v>
      </c>
      <c r="AE9" s="113">
        <v>0</v>
      </c>
      <c r="AF9" s="113">
        <v>0</v>
      </c>
      <c r="AG9" s="155">
        <v>0</v>
      </c>
      <c r="AH9" s="155">
        <v>0</v>
      </c>
      <c r="AI9" s="155">
        <v>0</v>
      </c>
      <c r="AJ9" s="155">
        <v>0</v>
      </c>
      <c r="AK9" s="115">
        <v>0</v>
      </c>
      <c r="AL9" s="115">
        <v>0</v>
      </c>
      <c r="AM9" s="115">
        <v>0</v>
      </c>
      <c r="AN9" s="115">
        <f t="shared" si="0"/>
        <v>0</v>
      </c>
      <c r="AO9" s="105">
        <f>AK9+AL9+AM9+AN9</f>
        <v>0</v>
      </c>
      <c r="AP9" s="165">
        <f t="shared" ref="AP9:AP16" si="1">AO9-Q9</f>
        <v>0</v>
      </c>
      <c r="AQ9" s="9"/>
      <c r="AR9" s="9"/>
      <c r="AS9" s="9"/>
      <c r="AT9" s="9"/>
      <c r="AU9" s="9"/>
      <c r="AV9" s="9"/>
    </row>
    <row r="10" spans="1:52" ht="59.25" customHeight="1">
      <c r="A10" s="829"/>
      <c r="B10" s="836"/>
      <c r="C10" s="838"/>
      <c r="D10" s="239" t="s">
        <v>407</v>
      </c>
      <c r="E10" s="238">
        <v>1</v>
      </c>
      <c r="F10" s="469">
        <v>44085</v>
      </c>
      <c r="G10" s="472" t="s">
        <v>408</v>
      </c>
      <c r="H10" s="286" t="s">
        <v>275</v>
      </c>
      <c r="I10" s="471" t="s">
        <v>400</v>
      </c>
      <c r="J10" s="471" t="s">
        <v>401</v>
      </c>
      <c r="K10" s="471"/>
      <c r="L10" s="471"/>
      <c r="M10" s="471"/>
      <c r="N10" s="478" t="s">
        <v>402</v>
      </c>
      <c r="O10" s="478" t="s">
        <v>402</v>
      </c>
      <c r="P10" s="478" t="s">
        <v>402</v>
      </c>
      <c r="Q10" s="164"/>
      <c r="R10" s="24" t="s">
        <v>403</v>
      </c>
      <c r="S10" s="24" t="s">
        <v>403</v>
      </c>
      <c r="T10" s="24" t="s">
        <v>403</v>
      </c>
      <c r="U10" s="24">
        <v>0</v>
      </c>
      <c r="V10" s="843"/>
      <c r="W10" s="113">
        <v>0</v>
      </c>
      <c r="X10" s="113">
        <v>0</v>
      </c>
      <c r="Y10" s="113">
        <v>0</v>
      </c>
      <c r="Z10" s="113">
        <v>0</v>
      </c>
      <c r="AA10" s="113">
        <v>0</v>
      </c>
      <c r="AB10" s="113">
        <v>0</v>
      </c>
      <c r="AC10" s="113">
        <v>0</v>
      </c>
      <c r="AD10" s="113">
        <v>0</v>
      </c>
      <c r="AE10" s="113">
        <v>0</v>
      </c>
      <c r="AF10" s="113">
        <v>0</v>
      </c>
      <c r="AG10" s="155">
        <v>0</v>
      </c>
      <c r="AH10" s="155">
        <v>0</v>
      </c>
      <c r="AI10" s="155">
        <v>0</v>
      </c>
      <c r="AJ10" s="155">
        <v>0</v>
      </c>
      <c r="AK10" s="115">
        <v>0</v>
      </c>
      <c r="AL10" s="115">
        <v>0</v>
      </c>
      <c r="AM10" s="115">
        <v>0</v>
      </c>
      <c r="AN10" s="115">
        <f t="shared" si="0"/>
        <v>0</v>
      </c>
      <c r="AO10" s="105">
        <f t="shared" ref="AO10:AO16" si="2">AK10+AL10+AM10+AN10</f>
        <v>0</v>
      </c>
      <c r="AP10" s="165">
        <f t="shared" si="1"/>
        <v>0</v>
      </c>
      <c r="AQ10" s="9"/>
      <c r="AR10" s="9"/>
      <c r="AS10" s="9"/>
      <c r="AT10" s="9"/>
      <c r="AU10" s="9"/>
      <c r="AV10" s="9"/>
    </row>
    <row r="11" spans="1:52" ht="95.25" customHeight="1">
      <c r="A11" s="829"/>
      <c r="B11" s="836"/>
      <c r="C11" s="838"/>
      <c r="D11" s="239" t="s">
        <v>409</v>
      </c>
      <c r="E11" s="238">
        <v>1</v>
      </c>
      <c r="F11" s="469">
        <v>41253</v>
      </c>
      <c r="G11" s="472" t="s">
        <v>410</v>
      </c>
      <c r="H11" s="286" t="s">
        <v>275</v>
      </c>
      <c r="I11" s="471" t="s">
        <v>400</v>
      </c>
      <c r="J11" s="471" t="s">
        <v>401</v>
      </c>
      <c r="K11" s="471"/>
      <c r="L11" s="471"/>
      <c r="M11" s="471"/>
      <c r="N11" s="478" t="s">
        <v>402</v>
      </c>
      <c r="O11" s="478" t="s">
        <v>402</v>
      </c>
      <c r="P11" s="478" t="s">
        <v>402</v>
      </c>
      <c r="Q11" s="164"/>
      <c r="R11" s="24" t="s">
        <v>403</v>
      </c>
      <c r="S11" s="24" t="s">
        <v>403</v>
      </c>
      <c r="T11" s="24" t="s">
        <v>403</v>
      </c>
      <c r="U11" s="24">
        <v>0</v>
      </c>
      <c r="V11" s="843"/>
      <c r="W11" s="113">
        <v>0</v>
      </c>
      <c r="X11" s="113">
        <v>0</v>
      </c>
      <c r="Y11" s="113">
        <v>0</v>
      </c>
      <c r="Z11" s="113">
        <v>0</v>
      </c>
      <c r="AA11" s="113">
        <v>0</v>
      </c>
      <c r="AB11" s="113">
        <v>0</v>
      </c>
      <c r="AC11" s="113">
        <v>0</v>
      </c>
      <c r="AD11" s="113">
        <v>0</v>
      </c>
      <c r="AE11" s="113">
        <v>0</v>
      </c>
      <c r="AF11" s="113">
        <v>0</v>
      </c>
      <c r="AG11" s="155">
        <v>0</v>
      </c>
      <c r="AH11" s="155">
        <v>0</v>
      </c>
      <c r="AI11" s="155">
        <v>0</v>
      </c>
      <c r="AJ11" s="155">
        <v>0</v>
      </c>
      <c r="AK11" s="115">
        <v>0</v>
      </c>
      <c r="AL11" s="115">
        <v>0</v>
      </c>
      <c r="AM11" s="115">
        <v>0</v>
      </c>
      <c r="AN11" s="115">
        <f t="shared" si="0"/>
        <v>0</v>
      </c>
      <c r="AO11" s="105">
        <f t="shared" si="2"/>
        <v>0</v>
      </c>
      <c r="AP11" s="165">
        <f t="shared" si="1"/>
        <v>0</v>
      </c>
      <c r="AQ11" s="9"/>
      <c r="AR11" s="9"/>
      <c r="AS11" s="9"/>
      <c r="AT11" s="9"/>
      <c r="AU11" s="9"/>
      <c r="AV11" s="9"/>
    </row>
    <row r="12" spans="1:52" ht="62.25" customHeight="1">
      <c r="A12" s="829"/>
      <c r="B12" s="836"/>
      <c r="C12" s="838"/>
      <c r="D12" s="239" t="s">
        <v>411</v>
      </c>
      <c r="E12" s="238">
        <v>1</v>
      </c>
      <c r="F12" s="470" t="s">
        <v>412</v>
      </c>
      <c r="G12" s="470" t="s">
        <v>413</v>
      </c>
      <c r="H12" s="286" t="s">
        <v>275</v>
      </c>
      <c r="I12" s="471" t="s">
        <v>400</v>
      </c>
      <c r="J12" s="471" t="s">
        <v>401</v>
      </c>
      <c r="K12" s="471"/>
      <c r="L12" s="471"/>
      <c r="M12" s="471"/>
      <c r="N12" s="478" t="s">
        <v>402</v>
      </c>
      <c r="O12" s="478" t="s">
        <v>402</v>
      </c>
      <c r="P12" s="478" t="s">
        <v>402</v>
      </c>
      <c r="Q12" s="164"/>
      <c r="R12" s="24" t="s">
        <v>403</v>
      </c>
      <c r="S12" s="24" t="s">
        <v>403</v>
      </c>
      <c r="T12" s="24" t="s">
        <v>403</v>
      </c>
      <c r="U12" s="24">
        <v>0</v>
      </c>
      <c r="V12" s="843"/>
      <c r="W12" s="113">
        <v>0</v>
      </c>
      <c r="X12" s="113">
        <v>0</v>
      </c>
      <c r="Y12" s="113">
        <v>0</v>
      </c>
      <c r="Z12" s="113">
        <v>0</v>
      </c>
      <c r="AA12" s="113">
        <v>0</v>
      </c>
      <c r="AB12" s="113">
        <v>0</v>
      </c>
      <c r="AC12" s="113">
        <v>0</v>
      </c>
      <c r="AD12" s="113">
        <v>0</v>
      </c>
      <c r="AE12" s="113">
        <v>0</v>
      </c>
      <c r="AF12" s="113">
        <v>0</v>
      </c>
      <c r="AG12" s="155">
        <v>0</v>
      </c>
      <c r="AH12" s="155">
        <v>0</v>
      </c>
      <c r="AI12" s="155">
        <v>0</v>
      </c>
      <c r="AJ12" s="155">
        <v>0</v>
      </c>
      <c r="AK12" s="115">
        <v>0</v>
      </c>
      <c r="AL12" s="115">
        <v>0</v>
      </c>
      <c r="AM12" s="115">
        <v>0</v>
      </c>
      <c r="AN12" s="115">
        <f t="shared" si="0"/>
        <v>0</v>
      </c>
      <c r="AO12" s="105">
        <f t="shared" si="2"/>
        <v>0</v>
      </c>
      <c r="AP12" s="165">
        <f t="shared" si="1"/>
        <v>0</v>
      </c>
      <c r="AQ12" s="9"/>
      <c r="AR12" s="9"/>
      <c r="AS12" s="9"/>
      <c r="AT12" s="9"/>
      <c r="AU12" s="9"/>
      <c r="AV12" s="9"/>
    </row>
    <row r="13" spans="1:52" ht="55.5" customHeight="1">
      <c r="A13" s="829"/>
      <c r="B13" s="836"/>
      <c r="C13" s="838"/>
      <c r="D13" s="239" t="s">
        <v>414</v>
      </c>
      <c r="E13" s="238">
        <v>1</v>
      </c>
      <c r="F13" s="469">
        <v>43872</v>
      </c>
      <c r="G13" s="470" t="s">
        <v>415</v>
      </c>
      <c r="H13" s="286" t="s">
        <v>275</v>
      </c>
      <c r="I13" s="471" t="s">
        <v>400</v>
      </c>
      <c r="J13" s="471" t="s">
        <v>401</v>
      </c>
      <c r="K13" s="471"/>
      <c r="L13" s="471"/>
      <c r="M13" s="471"/>
      <c r="N13" s="478" t="s">
        <v>402</v>
      </c>
      <c r="O13" s="478" t="s">
        <v>402</v>
      </c>
      <c r="P13" s="478" t="s">
        <v>402</v>
      </c>
      <c r="Q13" s="164"/>
      <c r="R13" s="24" t="s">
        <v>403</v>
      </c>
      <c r="S13" s="24" t="s">
        <v>403</v>
      </c>
      <c r="T13" s="24" t="s">
        <v>403</v>
      </c>
      <c r="U13" s="24">
        <v>0</v>
      </c>
      <c r="V13" s="843"/>
      <c r="W13" s="113">
        <v>0</v>
      </c>
      <c r="X13" s="113">
        <v>0</v>
      </c>
      <c r="Y13" s="113">
        <v>0</v>
      </c>
      <c r="Z13" s="113">
        <v>0</v>
      </c>
      <c r="AA13" s="113">
        <v>0</v>
      </c>
      <c r="AB13" s="113">
        <v>0</v>
      </c>
      <c r="AC13" s="113">
        <v>0</v>
      </c>
      <c r="AD13" s="113">
        <v>0</v>
      </c>
      <c r="AE13" s="113">
        <v>0</v>
      </c>
      <c r="AF13" s="113">
        <v>0</v>
      </c>
      <c r="AG13" s="155">
        <v>0</v>
      </c>
      <c r="AH13" s="155">
        <v>0</v>
      </c>
      <c r="AI13" s="155">
        <v>0</v>
      </c>
      <c r="AJ13" s="155">
        <v>0</v>
      </c>
      <c r="AK13" s="115">
        <v>0</v>
      </c>
      <c r="AL13" s="115">
        <v>0</v>
      </c>
      <c r="AM13" s="115">
        <v>0</v>
      </c>
      <c r="AN13" s="115">
        <f t="shared" si="0"/>
        <v>0</v>
      </c>
      <c r="AO13" s="105">
        <f t="shared" si="2"/>
        <v>0</v>
      </c>
      <c r="AP13" s="165">
        <f t="shared" si="1"/>
        <v>0</v>
      </c>
      <c r="AQ13" s="9"/>
      <c r="AR13" s="9"/>
      <c r="AS13" s="9"/>
      <c r="AT13" s="9"/>
      <c r="AU13" s="9"/>
      <c r="AV13" s="9"/>
    </row>
    <row r="14" spans="1:52" ht="54.75" customHeight="1">
      <c r="A14" s="829"/>
      <c r="B14" s="836"/>
      <c r="C14" s="838"/>
      <c r="D14" s="239" t="s">
        <v>416</v>
      </c>
      <c r="E14" s="238">
        <v>1</v>
      </c>
      <c r="F14" s="469">
        <v>44175</v>
      </c>
      <c r="G14" s="472" t="s">
        <v>417</v>
      </c>
      <c r="H14" s="286" t="s">
        <v>275</v>
      </c>
      <c r="I14" s="471" t="s">
        <v>400</v>
      </c>
      <c r="J14" s="471" t="s">
        <v>401</v>
      </c>
      <c r="K14" s="471"/>
      <c r="L14" s="471"/>
      <c r="M14" s="471"/>
      <c r="N14" s="478" t="s">
        <v>402</v>
      </c>
      <c r="O14" s="478" t="s">
        <v>402</v>
      </c>
      <c r="P14" s="478" t="s">
        <v>402</v>
      </c>
      <c r="Q14" s="164"/>
      <c r="R14" s="24" t="s">
        <v>403</v>
      </c>
      <c r="S14" s="24" t="s">
        <v>403</v>
      </c>
      <c r="T14" s="24" t="s">
        <v>403</v>
      </c>
      <c r="U14" s="24">
        <v>0</v>
      </c>
      <c r="V14" s="843"/>
      <c r="W14" s="113">
        <v>0</v>
      </c>
      <c r="X14" s="113">
        <v>0</v>
      </c>
      <c r="Y14" s="113">
        <v>0</v>
      </c>
      <c r="Z14" s="113">
        <v>0</v>
      </c>
      <c r="AA14" s="113">
        <v>0</v>
      </c>
      <c r="AB14" s="113">
        <v>0</v>
      </c>
      <c r="AC14" s="113">
        <v>0</v>
      </c>
      <c r="AD14" s="113">
        <v>0</v>
      </c>
      <c r="AE14" s="113">
        <v>0</v>
      </c>
      <c r="AF14" s="113">
        <v>0</v>
      </c>
      <c r="AG14" s="155">
        <v>0</v>
      </c>
      <c r="AH14" s="155">
        <v>0</v>
      </c>
      <c r="AI14" s="155">
        <v>0</v>
      </c>
      <c r="AJ14" s="155">
        <v>0</v>
      </c>
      <c r="AK14" s="115">
        <v>0</v>
      </c>
      <c r="AL14" s="115">
        <v>0</v>
      </c>
      <c r="AM14" s="115">
        <v>0</v>
      </c>
      <c r="AN14" s="115">
        <f t="shared" si="0"/>
        <v>0</v>
      </c>
      <c r="AO14" s="105">
        <f t="shared" si="2"/>
        <v>0</v>
      </c>
      <c r="AP14" s="165">
        <f t="shared" si="1"/>
        <v>0</v>
      </c>
      <c r="AQ14" s="9"/>
      <c r="AR14" s="9"/>
      <c r="AS14" s="9"/>
      <c r="AT14" s="9"/>
      <c r="AU14" s="9"/>
      <c r="AV14" s="9"/>
    </row>
    <row r="15" spans="1:52" ht="51.75" customHeight="1">
      <c r="A15" s="829"/>
      <c r="B15" s="836"/>
      <c r="C15" s="838"/>
      <c r="D15" s="239" t="s">
        <v>418</v>
      </c>
      <c r="E15" s="238">
        <v>1</v>
      </c>
      <c r="F15" s="469">
        <v>44175</v>
      </c>
      <c r="G15" s="472" t="s">
        <v>419</v>
      </c>
      <c r="H15" s="286" t="s">
        <v>275</v>
      </c>
      <c r="I15" s="471" t="s">
        <v>400</v>
      </c>
      <c r="J15" s="471" t="s">
        <v>401</v>
      </c>
      <c r="K15" s="471"/>
      <c r="L15" s="471"/>
      <c r="M15" s="471"/>
      <c r="N15" s="478" t="s">
        <v>402</v>
      </c>
      <c r="O15" s="478" t="s">
        <v>402</v>
      </c>
      <c r="P15" s="478" t="s">
        <v>402</v>
      </c>
      <c r="Q15" s="164"/>
      <c r="R15" s="24" t="s">
        <v>403</v>
      </c>
      <c r="S15" s="24" t="s">
        <v>403</v>
      </c>
      <c r="T15" s="24" t="s">
        <v>403</v>
      </c>
      <c r="U15" s="24">
        <v>0</v>
      </c>
      <c r="V15" s="843"/>
      <c r="W15" s="113">
        <v>0</v>
      </c>
      <c r="X15" s="113">
        <v>0</v>
      </c>
      <c r="Y15" s="113">
        <v>0</v>
      </c>
      <c r="Z15" s="113">
        <v>0</v>
      </c>
      <c r="AA15" s="113">
        <v>0</v>
      </c>
      <c r="AB15" s="113">
        <v>0</v>
      </c>
      <c r="AC15" s="113">
        <v>0</v>
      </c>
      <c r="AD15" s="113">
        <v>0</v>
      </c>
      <c r="AE15" s="113">
        <v>0</v>
      </c>
      <c r="AF15" s="113">
        <v>0</v>
      </c>
      <c r="AG15" s="155">
        <v>0</v>
      </c>
      <c r="AH15" s="155">
        <v>0</v>
      </c>
      <c r="AI15" s="155">
        <v>0</v>
      </c>
      <c r="AJ15" s="155">
        <v>0</v>
      </c>
      <c r="AK15" s="115">
        <v>0</v>
      </c>
      <c r="AL15" s="115">
        <v>0</v>
      </c>
      <c r="AM15" s="115">
        <v>0</v>
      </c>
      <c r="AN15" s="115">
        <f t="shared" si="0"/>
        <v>0</v>
      </c>
      <c r="AO15" s="105">
        <f t="shared" si="2"/>
        <v>0</v>
      </c>
      <c r="AP15" s="165">
        <f t="shared" si="1"/>
        <v>0</v>
      </c>
      <c r="AQ15" s="9"/>
      <c r="AR15" s="9"/>
      <c r="AS15" s="9"/>
      <c r="AT15" s="9"/>
      <c r="AU15" s="9"/>
      <c r="AV15" s="9"/>
    </row>
    <row r="16" spans="1:52" ht="54" customHeight="1">
      <c r="A16" s="829"/>
      <c r="B16" s="836"/>
      <c r="C16" s="838"/>
      <c r="D16" s="239" t="s">
        <v>420</v>
      </c>
      <c r="E16" s="238">
        <v>1</v>
      </c>
      <c r="F16" s="469">
        <v>44238</v>
      </c>
      <c r="G16" s="470" t="s">
        <v>421</v>
      </c>
      <c r="H16" s="286" t="s">
        <v>275</v>
      </c>
      <c r="I16" s="471" t="s">
        <v>400</v>
      </c>
      <c r="J16" s="471" t="s">
        <v>401</v>
      </c>
      <c r="K16" s="471"/>
      <c r="L16" s="471"/>
      <c r="M16" s="471"/>
      <c r="N16" s="478" t="s">
        <v>402</v>
      </c>
      <c r="O16" s="478" t="s">
        <v>402</v>
      </c>
      <c r="P16" s="478" t="s">
        <v>402</v>
      </c>
      <c r="Q16" s="164"/>
      <c r="R16" s="24" t="s">
        <v>403</v>
      </c>
      <c r="S16" s="24" t="s">
        <v>403</v>
      </c>
      <c r="T16" s="24" t="s">
        <v>403</v>
      </c>
      <c r="U16" s="24">
        <v>0</v>
      </c>
      <c r="V16" s="843"/>
      <c r="W16" s="113">
        <v>0</v>
      </c>
      <c r="X16" s="113">
        <v>0</v>
      </c>
      <c r="Y16" s="113">
        <v>0</v>
      </c>
      <c r="Z16" s="113">
        <v>0</v>
      </c>
      <c r="AA16" s="113">
        <v>0</v>
      </c>
      <c r="AB16" s="113">
        <v>0</v>
      </c>
      <c r="AC16" s="113">
        <v>0</v>
      </c>
      <c r="AD16" s="113">
        <v>0</v>
      </c>
      <c r="AE16" s="113">
        <v>0</v>
      </c>
      <c r="AF16" s="113">
        <v>0</v>
      </c>
      <c r="AG16" s="155">
        <v>0</v>
      </c>
      <c r="AH16" s="155">
        <v>0</v>
      </c>
      <c r="AI16" s="155">
        <v>0</v>
      </c>
      <c r="AJ16" s="155">
        <v>0</v>
      </c>
      <c r="AK16" s="115">
        <v>0</v>
      </c>
      <c r="AL16" s="115">
        <v>0</v>
      </c>
      <c r="AM16" s="115">
        <v>0</v>
      </c>
      <c r="AN16" s="115">
        <f t="shared" si="0"/>
        <v>0</v>
      </c>
      <c r="AO16" s="105">
        <f t="shared" si="2"/>
        <v>0</v>
      </c>
      <c r="AP16" s="165">
        <f t="shared" si="1"/>
        <v>0</v>
      </c>
      <c r="AQ16" s="9"/>
      <c r="AR16" s="9"/>
      <c r="AS16" s="9"/>
      <c r="AT16" s="9"/>
      <c r="AU16" s="9"/>
      <c r="AV16" s="9"/>
    </row>
    <row r="17" spans="1:52" ht="45" customHeight="1">
      <c r="A17" s="58">
        <v>3</v>
      </c>
      <c r="B17" s="103" t="s">
        <v>422</v>
      </c>
      <c r="C17" s="103">
        <v>3</v>
      </c>
      <c r="D17" s="114">
        <v>0</v>
      </c>
      <c r="E17" s="113">
        <v>0</v>
      </c>
      <c r="F17" s="159">
        <v>0</v>
      </c>
      <c r="G17" s="159">
        <v>0</v>
      </c>
      <c r="H17" s="65">
        <v>0</v>
      </c>
      <c r="I17" s="159">
        <v>0</v>
      </c>
      <c r="J17" s="159">
        <v>0</v>
      </c>
      <c r="K17" s="159">
        <v>0</v>
      </c>
      <c r="L17" s="159">
        <v>0</v>
      </c>
      <c r="M17" s="159">
        <v>0</v>
      </c>
      <c r="N17" s="60">
        <v>0</v>
      </c>
      <c r="O17" s="60">
        <v>0</v>
      </c>
      <c r="P17" s="60">
        <v>0</v>
      </c>
      <c r="Q17" s="164">
        <v>0</v>
      </c>
      <c r="R17" s="154">
        <v>0</v>
      </c>
      <c r="S17" s="154">
        <v>0</v>
      </c>
      <c r="T17" s="154">
        <v>0</v>
      </c>
      <c r="U17" s="154">
        <v>0</v>
      </c>
      <c r="V17" s="174"/>
      <c r="W17" s="113">
        <v>0</v>
      </c>
      <c r="X17" s="113">
        <v>0</v>
      </c>
      <c r="Y17" s="113">
        <v>0</v>
      </c>
      <c r="Z17" s="113">
        <v>0</v>
      </c>
      <c r="AA17" s="113">
        <v>0</v>
      </c>
      <c r="AB17" s="113">
        <v>0</v>
      </c>
      <c r="AC17" s="113">
        <v>0</v>
      </c>
      <c r="AD17" s="113">
        <v>0</v>
      </c>
      <c r="AE17" s="113">
        <v>0</v>
      </c>
      <c r="AF17" s="113">
        <v>0</v>
      </c>
      <c r="AG17" s="113">
        <v>0</v>
      </c>
      <c r="AH17" s="113">
        <v>0</v>
      </c>
      <c r="AI17" s="113">
        <v>0</v>
      </c>
      <c r="AJ17" s="113">
        <v>0</v>
      </c>
      <c r="AK17" s="115">
        <v>0</v>
      </c>
      <c r="AL17" s="115">
        <v>0</v>
      </c>
      <c r="AM17" s="115">
        <v>0</v>
      </c>
      <c r="AN17" s="115">
        <v>0</v>
      </c>
      <c r="AO17" s="105">
        <v>0</v>
      </c>
      <c r="AP17" s="165">
        <v>0</v>
      </c>
      <c r="AQ17" s="9"/>
      <c r="AR17" s="9"/>
      <c r="AS17" s="9"/>
      <c r="AT17" s="9"/>
      <c r="AU17" s="9"/>
      <c r="AV17" s="9"/>
      <c r="AW17"/>
      <c r="AX17"/>
      <c r="AY17"/>
      <c r="AZ17"/>
    </row>
    <row r="18" spans="1:52" ht="45" customHeight="1">
      <c r="A18" s="58">
        <v>4</v>
      </c>
      <c r="B18" s="103" t="s">
        <v>423</v>
      </c>
      <c r="C18" s="103">
        <v>6</v>
      </c>
      <c r="D18" s="114">
        <v>0</v>
      </c>
      <c r="E18" s="113">
        <v>0</v>
      </c>
      <c r="F18" s="159">
        <v>0</v>
      </c>
      <c r="G18" s="159">
        <v>0</v>
      </c>
      <c r="H18" s="144">
        <v>0</v>
      </c>
      <c r="I18" s="113">
        <v>0</v>
      </c>
      <c r="J18" s="113">
        <v>0</v>
      </c>
      <c r="K18" s="113"/>
      <c r="L18" s="113">
        <v>0</v>
      </c>
      <c r="M18" s="113">
        <v>0</v>
      </c>
      <c r="N18" s="60">
        <v>0</v>
      </c>
      <c r="O18" s="60">
        <v>0</v>
      </c>
      <c r="P18" s="60">
        <v>0</v>
      </c>
      <c r="Q18" s="164">
        <v>0</v>
      </c>
      <c r="R18" s="154">
        <v>0</v>
      </c>
      <c r="S18" s="154">
        <v>0</v>
      </c>
      <c r="T18" s="154">
        <v>0</v>
      </c>
      <c r="U18" s="154">
        <v>0</v>
      </c>
      <c r="V18" s="174"/>
      <c r="W18" s="113">
        <v>0</v>
      </c>
      <c r="X18" s="113"/>
      <c r="Y18" s="113">
        <v>0</v>
      </c>
      <c r="Z18" s="113">
        <v>0</v>
      </c>
      <c r="AA18" s="113">
        <v>0</v>
      </c>
      <c r="AB18" s="113">
        <v>0</v>
      </c>
      <c r="AC18" s="113">
        <v>0</v>
      </c>
      <c r="AD18" s="113">
        <v>0</v>
      </c>
      <c r="AE18" s="113">
        <v>0</v>
      </c>
      <c r="AF18" s="113">
        <v>0</v>
      </c>
      <c r="AG18" s="155">
        <v>0</v>
      </c>
      <c r="AH18" s="155">
        <v>0</v>
      </c>
      <c r="AI18" s="155">
        <v>0</v>
      </c>
      <c r="AJ18" s="155">
        <v>0</v>
      </c>
      <c r="AK18" s="115">
        <v>0</v>
      </c>
      <c r="AL18" s="115">
        <v>0</v>
      </c>
      <c r="AM18" s="115">
        <v>0</v>
      </c>
      <c r="AN18" s="115">
        <v>0</v>
      </c>
      <c r="AO18" s="105">
        <v>0</v>
      </c>
      <c r="AP18" s="165">
        <v>0</v>
      </c>
      <c r="AQ18" s="9"/>
      <c r="AR18" s="9"/>
      <c r="AS18" s="9"/>
      <c r="AT18" s="9"/>
      <c r="AU18" s="9"/>
      <c r="AV18" s="9"/>
      <c r="AW18"/>
      <c r="AX18"/>
      <c r="AY18"/>
      <c r="AZ18"/>
    </row>
    <row r="19" spans="1:52" ht="45" customHeight="1">
      <c r="A19" s="58">
        <v>5</v>
      </c>
      <c r="B19" s="103" t="s">
        <v>424</v>
      </c>
      <c r="C19" s="103">
        <v>8</v>
      </c>
      <c r="D19" s="114">
        <v>0</v>
      </c>
      <c r="E19" s="113">
        <v>0</v>
      </c>
      <c r="F19" s="159">
        <v>0</v>
      </c>
      <c r="G19" s="159">
        <v>0</v>
      </c>
      <c r="H19" s="65">
        <v>0</v>
      </c>
      <c r="I19" s="159">
        <v>0</v>
      </c>
      <c r="J19" s="159">
        <v>0</v>
      </c>
      <c r="K19" s="159">
        <v>0</v>
      </c>
      <c r="L19" s="159">
        <v>0</v>
      </c>
      <c r="M19" s="159">
        <v>0</v>
      </c>
      <c r="N19" s="60">
        <v>0</v>
      </c>
      <c r="O19" s="60">
        <v>0</v>
      </c>
      <c r="P19" s="60">
        <v>0</v>
      </c>
      <c r="Q19" s="164">
        <v>0</v>
      </c>
      <c r="R19" s="154">
        <v>0</v>
      </c>
      <c r="S19" s="154">
        <v>0</v>
      </c>
      <c r="T19" s="154">
        <v>0</v>
      </c>
      <c r="U19" s="154">
        <v>0</v>
      </c>
      <c r="V19" s="174"/>
      <c r="W19" s="113">
        <v>0</v>
      </c>
      <c r="X19" s="113">
        <v>0</v>
      </c>
      <c r="Y19" s="113">
        <v>0</v>
      </c>
      <c r="Z19" s="113">
        <v>0</v>
      </c>
      <c r="AA19" s="113">
        <v>0</v>
      </c>
      <c r="AB19" s="113">
        <v>0</v>
      </c>
      <c r="AC19" s="113">
        <v>0</v>
      </c>
      <c r="AD19" s="113">
        <v>0</v>
      </c>
      <c r="AE19" s="113">
        <v>0</v>
      </c>
      <c r="AF19" s="113">
        <v>0</v>
      </c>
      <c r="AG19" s="113">
        <v>0</v>
      </c>
      <c r="AH19" s="113">
        <v>0</v>
      </c>
      <c r="AI19" s="113">
        <v>0</v>
      </c>
      <c r="AJ19" s="113">
        <v>0</v>
      </c>
      <c r="AK19" s="115">
        <v>0</v>
      </c>
      <c r="AL19" s="115">
        <v>0</v>
      </c>
      <c r="AM19" s="115">
        <v>0</v>
      </c>
      <c r="AN19" s="115">
        <v>0</v>
      </c>
      <c r="AO19" s="105">
        <v>0</v>
      </c>
      <c r="AP19" s="165">
        <v>0</v>
      </c>
      <c r="AQ19" s="9"/>
      <c r="AR19" s="9"/>
      <c r="AS19" s="9"/>
      <c r="AT19" s="9"/>
      <c r="AU19" s="9"/>
      <c r="AV19" s="9"/>
      <c r="AW19"/>
      <c r="AX19"/>
      <c r="AY19"/>
      <c r="AZ19"/>
    </row>
    <row r="20" spans="1:52" ht="45" customHeight="1">
      <c r="A20" s="58">
        <v>6</v>
      </c>
      <c r="B20" s="103" t="s">
        <v>425</v>
      </c>
      <c r="C20" s="103">
        <v>5</v>
      </c>
      <c r="D20" s="114">
        <v>0</v>
      </c>
      <c r="E20" s="113">
        <v>0</v>
      </c>
      <c r="F20" s="159">
        <v>0</v>
      </c>
      <c r="G20" s="159">
        <v>0</v>
      </c>
      <c r="H20" s="144">
        <v>0</v>
      </c>
      <c r="I20" s="113">
        <v>0</v>
      </c>
      <c r="J20" s="113">
        <v>0</v>
      </c>
      <c r="K20" s="113">
        <v>0</v>
      </c>
      <c r="L20" s="113">
        <v>0</v>
      </c>
      <c r="M20" s="113">
        <v>0</v>
      </c>
      <c r="N20" s="60">
        <v>0</v>
      </c>
      <c r="O20" s="60">
        <v>0</v>
      </c>
      <c r="P20" s="60">
        <v>0</v>
      </c>
      <c r="Q20" s="164">
        <v>0</v>
      </c>
      <c r="R20" s="154">
        <v>0</v>
      </c>
      <c r="S20" s="154">
        <v>0</v>
      </c>
      <c r="T20" s="154">
        <v>0</v>
      </c>
      <c r="U20" s="154">
        <v>0</v>
      </c>
      <c r="V20" s="174"/>
      <c r="W20" s="113">
        <v>0</v>
      </c>
      <c r="X20" s="113"/>
      <c r="Y20" s="113">
        <v>0</v>
      </c>
      <c r="Z20" s="113">
        <v>0</v>
      </c>
      <c r="AA20" s="113">
        <v>0</v>
      </c>
      <c r="AB20" s="113">
        <v>0</v>
      </c>
      <c r="AC20" s="113">
        <v>0</v>
      </c>
      <c r="AD20" s="113">
        <v>0</v>
      </c>
      <c r="AE20" s="113">
        <v>0</v>
      </c>
      <c r="AF20" s="113">
        <v>0</v>
      </c>
      <c r="AG20" s="155">
        <v>0</v>
      </c>
      <c r="AH20" s="155">
        <v>0</v>
      </c>
      <c r="AI20" s="155">
        <v>0</v>
      </c>
      <c r="AJ20" s="155">
        <v>0</v>
      </c>
      <c r="AK20" s="115">
        <v>0</v>
      </c>
      <c r="AL20" s="115">
        <v>0</v>
      </c>
      <c r="AM20" s="115">
        <v>0</v>
      </c>
      <c r="AN20" s="115">
        <v>0</v>
      </c>
      <c r="AO20" s="105">
        <v>0</v>
      </c>
      <c r="AP20" s="165">
        <v>0</v>
      </c>
      <c r="AQ20" s="9"/>
      <c r="AR20" s="9"/>
      <c r="AS20" s="9"/>
      <c r="AT20" s="9"/>
      <c r="AU20" s="9"/>
      <c r="AV20" s="9"/>
      <c r="AW20"/>
      <c r="AX20"/>
      <c r="AY20"/>
      <c r="AZ20"/>
    </row>
    <row r="21" spans="1:52" ht="45" customHeight="1">
      <c r="A21" s="890">
        <v>7</v>
      </c>
      <c r="B21" s="929" t="s">
        <v>426</v>
      </c>
      <c r="C21" s="929">
        <v>8</v>
      </c>
      <c r="D21" s="473" t="s">
        <v>193</v>
      </c>
      <c r="E21" s="216">
        <v>1</v>
      </c>
      <c r="F21" s="219" t="s">
        <v>427</v>
      </c>
      <c r="G21" s="219" t="s">
        <v>428</v>
      </c>
      <c r="H21" s="220" t="s">
        <v>76</v>
      </c>
      <c r="I21" s="219"/>
      <c r="J21" s="219"/>
      <c r="K21" s="219"/>
      <c r="L21" s="219"/>
      <c r="M21" s="219"/>
      <c r="N21" s="479">
        <v>544880</v>
      </c>
      <c r="O21" s="479">
        <v>3650530</v>
      </c>
      <c r="P21" s="480"/>
      <c r="Q21" s="474">
        <v>4195410</v>
      </c>
      <c r="R21" s="222"/>
      <c r="S21" s="222"/>
      <c r="T21" s="222"/>
      <c r="U21" s="222"/>
      <c r="V21" s="219">
        <v>38816</v>
      </c>
      <c r="W21" s="216">
        <v>0</v>
      </c>
      <c r="X21" s="58">
        <v>0</v>
      </c>
      <c r="Y21" s="58">
        <v>0</v>
      </c>
      <c r="Z21" s="58">
        <v>0</v>
      </c>
      <c r="AA21" s="219">
        <v>0.06</v>
      </c>
      <c r="AB21" s="219"/>
      <c r="AC21" s="219"/>
      <c r="AD21" s="219"/>
      <c r="AE21" s="219"/>
      <c r="AF21" s="219"/>
      <c r="AG21" s="223">
        <v>0</v>
      </c>
      <c r="AH21" s="223">
        <v>0</v>
      </c>
      <c r="AI21" s="155">
        <v>0</v>
      </c>
      <c r="AJ21" s="155"/>
      <c r="AK21" s="115">
        <v>0</v>
      </c>
      <c r="AL21" s="115">
        <v>0</v>
      </c>
      <c r="AM21" s="115">
        <v>0</v>
      </c>
      <c r="AN21" s="115"/>
      <c r="AO21" s="105">
        <v>0</v>
      </c>
      <c r="AP21" s="165">
        <v>0</v>
      </c>
      <c r="AQ21" s="9"/>
      <c r="AR21" s="9"/>
      <c r="AS21" s="9"/>
      <c r="AT21" s="9"/>
      <c r="AU21" s="9"/>
      <c r="AV21" s="9"/>
      <c r="AW21"/>
      <c r="AX21"/>
      <c r="AY21"/>
      <c r="AZ21"/>
    </row>
    <row r="22" spans="1:52" ht="45" customHeight="1">
      <c r="A22" s="888"/>
      <c r="B22" s="930"/>
      <c r="C22" s="930"/>
      <c r="D22" s="473" t="s">
        <v>429</v>
      </c>
      <c r="E22" s="216">
        <v>2</v>
      </c>
      <c r="F22" s="219" t="s">
        <v>430</v>
      </c>
      <c r="G22" s="219" t="s">
        <v>431</v>
      </c>
      <c r="H22" s="220" t="s">
        <v>76</v>
      </c>
      <c r="I22" s="219">
        <v>0</v>
      </c>
      <c r="J22" s="219">
        <v>0</v>
      </c>
      <c r="K22" s="219"/>
      <c r="L22" s="219">
        <v>0</v>
      </c>
      <c r="M22" s="219"/>
      <c r="N22" s="479">
        <v>373000</v>
      </c>
      <c r="O22" s="479">
        <v>1013340</v>
      </c>
      <c r="P22" s="479"/>
      <c r="Q22" s="474">
        <v>1386340</v>
      </c>
      <c r="R22" s="222"/>
      <c r="S22" s="222"/>
      <c r="T22" s="222"/>
      <c r="U22" s="222"/>
      <c r="V22" s="219"/>
      <c r="W22" s="216">
        <v>0</v>
      </c>
      <c r="X22" s="58">
        <v>0</v>
      </c>
      <c r="Y22" s="58">
        <v>0</v>
      </c>
      <c r="Z22" s="58">
        <v>0</v>
      </c>
      <c r="AA22" s="216">
        <v>30</v>
      </c>
      <c r="AB22" s="216"/>
      <c r="AC22" s="216"/>
      <c r="AD22" s="219"/>
      <c r="AE22" s="219"/>
      <c r="AF22" s="219"/>
      <c r="AG22" s="475">
        <v>0</v>
      </c>
      <c r="AH22" s="223">
        <v>0</v>
      </c>
      <c r="AI22" s="155">
        <v>0</v>
      </c>
      <c r="AJ22" s="155"/>
      <c r="AK22" s="115">
        <v>0</v>
      </c>
      <c r="AL22" s="115">
        <v>0</v>
      </c>
      <c r="AM22" s="115">
        <v>0</v>
      </c>
      <c r="AN22" s="115"/>
      <c r="AO22" s="105">
        <v>0</v>
      </c>
      <c r="AP22" s="165">
        <v>0</v>
      </c>
      <c r="AQ22" s="9"/>
      <c r="AR22" s="9"/>
      <c r="AS22" s="9"/>
      <c r="AT22" s="9"/>
      <c r="AU22" s="9"/>
      <c r="AV22" s="9"/>
      <c r="AW22"/>
      <c r="AX22"/>
      <c r="AY22"/>
      <c r="AZ22"/>
    </row>
    <row r="23" spans="1:52" ht="45" customHeight="1">
      <c r="A23" s="58">
        <v>8</v>
      </c>
      <c r="B23" s="103" t="s">
        <v>971</v>
      </c>
      <c r="C23" s="103">
        <v>9</v>
      </c>
      <c r="D23" s="114">
        <v>0</v>
      </c>
      <c r="E23" s="113">
        <v>0</v>
      </c>
      <c r="F23" s="159">
        <v>0</v>
      </c>
      <c r="G23" s="159">
        <v>0</v>
      </c>
      <c r="H23" s="144">
        <v>0</v>
      </c>
      <c r="I23" s="113">
        <v>0</v>
      </c>
      <c r="J23" s="113">
        <v>0</v>
      </c>
      <c r="K23" s="113">
        <v>0</v>
      </c>
      <c r="L23" s="113">
        <v>0</v>
      </c>
      <c r="M23" s="113">
        <v>0</v>
      </c>
      <c r="N23" s="60">
        <v>0</v>
      </c>
      <c r="O23" s="60">
        <v>0</v>
      </c>
      <c r="P23" s="60">
        <v>0</v>
      </c>
      <c r="Q23" s="164">
        <v>0</v>
      </c>
      <c r="R23" s="154">
        <v>0</v>
      </c>
      <c r="S23" s="154">
        <v>0</v>
      </c>
      <c r="T23" s="154">
        <v>0</v>
      </c>
      <c r="U23" s="154">
        <v>0</v>
      </c>
      <c r="V23" s="174">
        <v>0</v>
      </c>
      <c r="W23" s="113">
        <v>0</v>
      </c>
      <c r="X23" s="113">
        <v>0</v>
      </c>
      <c r="Y23" s="113">
        <v>0</v>
      </c>
      <c r="Z23" s="113">
        <v>0</v>
      </c>
      <c r="AA23" s="113">
        <v>0</v>
      </c>
      <c r="AB23" s="113">
        <v>0</v>
      </c>
      <c r="AC23" s="113">
        <v>0</v>
      </c>
      <c r="AD23" s="113">
        <v>0</v>
      </c>
      <c r="AE23" s="113">
        <v>0</v>
      </c>
      <c r="AF23" s="113">
        <v>0</v>
      </c>
      <c r="AG23" s="155">
        <v>0</v>
      </c>
      <c r="AH23" s="155">
        <v>0</v>
      </c>
      <c r="AI23" s="155">
        <v>0</v>
      </c>
      <c r="AJ23" s="155">
        <v>0</v>
      </c>
      <c r="AK23" s="115">
        <v>0</v>
      </c>
      <c r="AL23" s="115">
        <v>0</v>
      </c>
      <c r="AM23" s="115">
        <v>0</v>
      </c>
      <c r="AN23" s="115">
        <v>0</v>
      </c>
      <c r="AO23" s="105">
        <v>0</v>
      </c>
      <c r="AP23" s="165">
        <v>0</v>
      </c>
      <c r="AQ23" s="9"/>
      <c r="AR23" s="9"/>
      <c r="AS23" s="9"/>
      <c r="AT23" s="9"/>
      <c r="AU23" s="9"/>
      <c r="AV23" s="9"/>
      <c r="AW23"/>
      <c r="AX23"/>
      <c r="AY23"/>
      <c r="AZ23"/>
    </row>
    <row r="24" spans="1:52" ht="45" customHeight="1">
      <c r="A24" s="58">
        <v>9</v>
      </c>
      <c r="B24" s="103" t="s">
        <v>432</v>
      </c>
      <c r="C24" s="103">
        <v>6</v>
      </c>
      <c r="D24" s="114">
        <v>0</v>
      </c>
      <c r="E24" s="113">
        <v>0</v>
      </c>
      <c r="F24" s="159"/>
      <c r="G24" s="159"/>
      <c r="H24" s="144"/>
      <c r="I24" s="113"/>
      <c r="J24" s="113"/>
      <c r="K24" s="113"/>
      <c r="L24" s="113"/>
      <c r="M24" s="113"/>
      <c r="N24" s="60">
        <v>0</v>
      </c>
      <c r="O24" s="60">
        <v>0</v>
      </c>
      <c r="P24" s="60">
        <v>0</v>
      </c>
      <c r="Q24" s="164">
        <v>0</v>
      </c>
      <c r="R24" s="154">
        <v>0</v>
      </c>
      <c r="S24" s="154">
        <v>0</v>
      </c>
      <c r="T24" s="154">
        <v>0</v>
      </c>
      <c r="U24" s="154">
        <v>0</v>
      </c>
      <c r="V24" s="174"/>
      <c r="W24" s="113">
        <v>0</v>
      </c>
      <c r="X24" s="113"/>
      <c r="Y24" s="113"/>
      <c r="Z24" s="113"/>
      <c r="AA24" s="113"/>
      <c r="AB24" s="113"/>
      <c r="AC24" s="113"/>
      <c r="AD24" s="113"/>
      <c r="AE24" s="113"/>
      <c r="AF24" s="113"/>
      <c r="AG24" s="155"/>
      <c r="AH24" s="155"/>
      <c r="AI24" s="155"/>
      <c r="AJ24" s="155"/>
      <c r="AK24" s="115">
        <v>0</v>
      </c>
      <c r="AL24" s="115">
        <v>0</v>
      </c>
      <c r="AM24" s="115">
        <v>0</v>
      </c>
      <c r="AN24" s="115">
        <v>0</v>
      </c>
      <c r="AO24" s="105">
        <v>0</v>
      </c>
      <c r="AP24" s="165">
        <v>0</v>
      </c>
      <c r="AQ24" s="9"/>
      <c r="AR24" s="9"/>
      <c r="AS24" s="9"/>
      <c r="AT24" s="9"/>
      <c r="AU24" s="9"/>
      <c r="AV24" s="9"/>
      <c r="AW24"/>
      <c r="AX24"/>
      <c r="AY24"/>
      <c r="AZ24"/>
    </row>
    <row r="25" spans="1:52" ht="45" customHeight="1">
      <c r="A25" s="58">
        <v>10</v>
      </c>
      <c r="B25" s="103" t="s">
        <v>433</v>
      </c>
      <c r="C25" s="103">
        <v>3</v>
      </c>
      <c r="D25" s="114">
        <v>0</v>
      </c>
      <c r="E25" s="113">
        <v>0</v>
      </c>
      <c r="F25" s="159">
        <v>0</v>
      </c>
      <c r="G25" s="159">
        <v>0</v>
      </c>
      <c r="H25" s="144">
        <v>0</v>
      </c>
      <c r="I25" s="113">
        <v>0</v>
      </c>
      <c r="J25" s="113">
        <v>0</v>
      </c>
      <c r="K25" s="113">
        <v>0</v>
      </c>
      <c r="L25" s="113">
        <v>0</v>
      </c>
      <c r="M25" s="113">
        <v>0</v>
      </c>
      <c r="N25" s="60">
        <v>0</v>
      </c>
      <c r="O25" s="60">
        <v>0</v>
      </c>
      <c r="P25" s="60">
        <v>0</v>
      </c>
      <c r="Q25" s="164">
        <v>0</v>
      </c>
      <c r="R25" s="154">
        <v>0</v>
      </c>
      <c r="S25" s="154">
        <v>0</v>
      </c>
      <c r="T25" s="154">
        <v>0</v>
      </c>
      <c r="U25" s="154">
        <v>0</v>
      </c>
      <c r="V25" s="174">
        <v>0</v>
      </c>
      <c r="W25" s="113">
        <v>0</v>
      </c>
      <c r="X25" s="113">
        <v>0</v>
      </c>
      <c r="Y25" s="113">
        <v>0</v>
      </c>
      <c r="Z25" s="113">
        <v>0</v>
      </c>
      <c r="AA25" s="113">
        <v>0</v>
      </c>
      <c r="AB25" s="113">
        <v>0</v>
      </c>
      <c r="AC25" s="113">
        <v>0</v>
      </c>
      <c r="AD25" s="113">
        <v>0</v>
      </c>
      <c r="AE25" s="113">
        <v>0</v>
      </c>
      <c r="AF25" s="113">
        <v>0</v>
      </c>
      <c r="AG25" s="155">
        <v>0</v>
      </c>
      <c r="AH25" s="155">
        <v>0</v>
      </c>
      <c r="AI25" s="155">
        <v>0</v>
      </c>
      <c r="AJ25" s="155">
        <v>0</v>
      </c>
      <c r="AK25" s="115">
        <v>0</v>
      </c>
      <c r="AL25" s="115">
        <v>0</v>
      </c>
      <c r="AM25" s="115">
        <v>0</v>
      </c>
      <c r="AN25" s="115">
        <v>0</v>
      </c>
      <c r="AO25" s="105">
        <v>0</v>
      </c>
      <c r="AP25" s="165">
        <v>0</v>
      </c>
      <c r="AQ25" s="9"/>
      <c r="AR25" s="9"/>
      <c r="AS25" s="9"/>
      <c r="AT25" s="9"/>
      <c r="AU25" s="9"/>
      <c r="AV25" s="9"/>
      <c r="AW25"/>
      <c r="AX25"/>
      <c r="AY25"/>
      <c r="AZ25"/>
    </row>
    <row r="26" spans="1:52" ht="45" customHeight="1" thickBot="1">
      <c r="A26" s="476"/>
      <c r="B26" s="57"/>
      <c r="C26" s="57">
        <f>SUM(C7:C25)</f>
        <v>67</v>
      </c>
      <c r="D26" s="57">
        <f t="shared" ref="D26:AP26" si="3">SUM(D7:D25)</f>
        <v>0</v>
      </c>
      <c r="E26" s="57">
        <f t="shared" si="3"/>
        <v>12</v>
      </c>
      <c r="F26" s="57">
        <f t="shared" si="3"/>
        <v>305973</v>
      </c>
      <c r="G26" s="57">
        <f t="shared" si="3"/>
        <v>0</v>
      </c>
      <c r="H26" s="57">
        <f t="shared" si="3"/>
        <v>0</v>
      </c>
      <c r="I26" s="57">
        <f t="shared" si="3"/>
        <v>0</v>
      </c>
      <c r="J26" s="57">
        <f t="shared" si="3"/>
        <v>0</v>
      </c>
      <c r="K26" s="57">
        <f t="shared" si="3"/>
        <v>0</v>
      </c>
      <c r="L26" s="57">
        <f t="shared" si="3"/>
        <v>0</v>
      </c>
      <c r="M26" s="57">
        <f t="shared" si="3"/>
        <v>0</v>
      </c>
      <c r="N26" s="57">
        <f t="shared" si="3"/>
        <v>917880</v>
      </c>
      <c r="O26" s="57">
        <f t="shared" si="3"/>
        <v>4663870</v>
      </c>
      <c r="P26" s="57">
        <f t="shared" si="3"/>
        <v>0</v>
      </c>
      <c r="Q26" s="57">
        <f t="shared" si="3"/>
        <v>5581750</v>
      </c>
      <c r="R26" s="57">
        <f t="shared" si="3"/>
        <v>0</v>
      </c>
      <c r="S26" s="57">
        <f t="shared" si="3"/>
        <v>0</v>
      </c>
      <c r="T26" s="57">
        <f t="shared" si="3"/>
        <v>0</v>
      </c>
      <c r="U26" s="57">
        <f t="shared" si="3"/>
        <v>0</v>
      </c>
      <c r="V26" s="57">
        <f t="shared" si="3"/>
        <v>48738</v>
      </c>
      <c r="W26" s="57">
        <f t="shared" si="3"/>
        <v>0</v>
      </c>
      <c r="X26" s="57">
        <f t="shared" si="3"/>
        <v>0</v>
      </c>
      <c r="Y26" s="57">
        <f t="shared" si="3"/>
        <v>0</v>
      </c>
      <c r="Z26" s="57">
        <f t="shared" si="3"/>
        <v>0</v>
      </c>
      <c r="AA26" s="57">
        <f t="shared" si="3"/>
        <v>30.06</v>
      </c>
      <c r="AB26" s="57">
        <f t="shared" si="3"/>
        <v>0</v>
      </c>
      <c r="AC26" s="57">
        <f t="shared" si="3"/>
        <v>0</v>
      </c>
      <c r="AD26" s="57">
        <f t="shared" si="3"/>
        <v>0</v>
      </c>
      <c r="AE26" s="57">
        <f t="shared" si="3"/>
        <v>0</v>
      </c>
      <c r="AF26" s="57">
        <f t="shared" si="3"/>
        <v>0</v>
      </c>
      <c r="AG26" s="57">
        <f t="shared" si="3"/>
        <v>0</v>
      </c>
      <c r="AH26" s="57">
        <f t="shared" si="3"/>
        <v>0</v>
      </c>
      <c r="AI26" s="57">
        <f t="shared" si="3"/>
        <v>0</v>
      </c>
      <c r="AJ26" s="57">
        <f t="shared" si="3"/>
        <v>0</v>
      </c>
      <c r="AK26" s="57">
        <f t="shared" si="3"/>
        <v>0</v>
      </c>
      <c r="AL26" s="57">
        <f t="shared" si="3"/>
        <v>0</v>
      </c>
      <c r="AM26" s="57">
        <f t="shared" si="3"/>
        <v>0</v>
      </c>
      <c r="AN26" s="57">
        <f t="shared" si="3"/>
        <v>0</v>
      </c>
      <c r="AO26" s="57">
        <f t="shared" si="3"/>
        <v>0</v>
      </c>
      <c r="AP26" s="57">
        <f t="shared" si="3"/>
        <v>0</v>
      </c>
      <c r="AQ26" s="9"/>
      <c r="AR26" s="9"/>
      <c r="AS26" s="9"/>
      <c r="AT26" s="9"/>
      <c r="AU26" s="9"/>
      <c r="AV26" s="9"/>
    </row>
    <row r="27" spans="1:52" ht="96" customHeight="1">
      <c r="B27" s="928" t="s">
        <v>13</v>
      </c>
      <c r="C27" s="928"/>
      <c r="D27" s="928"/>
      <c r="E27" s="928"/>
      <c r="F27" s="928"/>
      <c r="G27" s="928"/>
      <c r="H27" s="928"/>
      <c r="I27" s="928"/>
      <c r="J27" s="928"/>
      <c r="K27" s="928"/>
      <c r="L27" s="928"/>
      <c r="M27" s="928"/>
      <c r="N27" s="928"/>
      <c r="O27" s="928"/>
      <c r="P27" s="928"/>
      <c r="Q27" s="928"/>
      <c r="R27" s="928"/>
      <c r="S27" s="928"/>
      <c r="T27" s="928"/>
      <c r="U27" s="928"/>
      <c r="V27" s="928"/>
      <c r="W27" s="928"/>
      <c r="X27" s="928"/>
      <c r="Y27" s="928"/>
      <c r="Z27" s="928"/>
      <c r="AA27" s="928"/>
      <c r="AB27" s="928"/>
      <c r="AC27" s="928"/>
      <c r="AD27" s="928"/>
      <c r="AE27" s="928"/>
      <c r="AF27" s="928"/>
      <c r="AG27" s="4"/>
      <c r="AH27" s="4"/>
      <c r="AI27" s="4"/>
      <c r="AJ27" s="4"/>
      <c r="AK27" s="4"/>
      <c r="AL27" s="4"/>
      <c r="AM27" s="4"/>
      <c r="AN27" s="4"/>
    </row>
    <row r="28" spans="1:52" ht="14.25">
      <c r="B28" s="359"/>
      <c r="C28" s="359"/>
      <c r="D28" s="359"/>
      <c r="AG28" s="1"/>
      <c r="AH28" s="1"/>
      <c r="AI28" s="1"/>
      <c r="AJ28" s="1"/>
    </row>
    <row r="29" spans="1:52" ht="15" customHeight="1">
      <c r="B29" s="2"/>
      <c r="C29" s="2"/>
      <c r="D29" s="2"/>
      <c r="AG29" s="1"/>
      <c r="AH29" s="1"/>
      <c r="AI29" s="1"/>
      <c r="AJ29" s="1"/>
    </row>
    <row r="30" spans="1:52">
      <c r="AG30" s="1"/>
      <c r="AH30" s="1"/>
      <c r="AI30" s="1"/>
      <c r="AJ30" s="1"/>
    </row>
    <row r="31" spans="1:52">
      <c r="AG31" s="1"/>
      <c r="AH31" s="1"/>
      <c r="AI31" s="1"/>
      <c r="AJ31" s="1"/>
    </row>
    <row r="32" spans="1:52">
      <c r="AG32" s="1"/>
      <c r="AH32" s="1"/>
      <c r="AI32" s="1"/>
      <c r="AJ32" s="1"/>
    </row>
    <row r="33" spans="33:36">
      <c r="AG33" s="1"/>
      <c r="AH33" s="1"/>
      <c r="AI33" s="1"/>
      <c r="AJ33" s="1"/>
    </row>
    <row r="34" spans="33:36">
      <c r="AG34" s="1"/>
      <c r="AH34" s="1"/>
      <c r="AI34" s="1"/>
      <c r="AJ34" s="1"/>
    </row>
    <row r="35" spans="33:36">
      <c r="AG35" s="1"/>
      <c r="AH35" s="1"/>
      <c r="AI35" s="1"/>
      <c r="AJ35" s="1"/>
    </row>
    <row r="36" spans="33:36">
      <c r="AG36" s="1"/>
      <c r="AH36" s="1"/>
      <c r="AI36" s="1"/>
      <c r="AJ36" s="1"/>
    </row>
    <row r="37" spans="33:36">
      <c r="AG37" s="1"/>
      <c r="AH37" s="1"/>
      <c r="AI37" s="1"/>
      <c r="AJ37" s="1"/>
    </row>
    <row r="38" spans="33:36">
      <c r="AG38" s="1"/>
      <c r="AH38" s="1"/>
      <c r="AI38" s="1"/>
      <c r="AJ38" s="1"/>
    </row>
    <row r="39" spans="33:36">
      <c r="AG39" s="1"/>
      <c r="AH39" s="1"/>
      <c r="AI39" s="1"/>
      <c r="AJ39" s="1"/>
    </row>
    <row r="40" spans="33:36">
      <c r="AG40" s="1"/>
      <c r="AH40" s="1"/>
      <c r="AI40" s="1"/>
      <c r="AJ40" s="1"/>
    </row>
    <row r="41" spans="33:36">
      <c r="AG41" s="1"/>
      <c r="AH41" s="1"/>
      <c r="AI41" s="1"/>
      <c r="AJ41" s="1"/>
    </row>
    <row r="42" spans="33:36">
      <c r="AG42" s="1"/>
      <c r="AH42" s="1"/>
      <c r="AI42" s="1"/>
      <c r="AJ42" s="1"/>
    </row>
    <row r="43" spans="33:36">
      <c r="AG43" s="1"/>
      <c r="AH43" s="1"/>
      <c r="AI43" s="1"/>
      <c r="AJ43" s="1"/>
    </row>
    <row r="44" spans="33:36">
      <c r="AG44" s="1"/>
      <c r="AH44" s="1"/>
      <c r="AI44" s="1"/>
      <c r="AJ44" s="1"/>
    </row>
    <row r="45" spans="33:36">
      <c r="AG45" s="1"/>
      <c r="AH45" s="1"/>
      <c r="AI45" s="1"/>
      <c r="AJ45" s="1"/>
    </row>
    <row r="46" spans="33:36">
      <c r="AG46" s="1"/>
      <c r="AH46" s="1"/>
      <c r="AI46" s="1"/>
      <c r="AJ46" s="1"/>
    </row>
    <row r="47" spans="33:36">
      <c r="AG47" s="1"/>
      <c r="AH47" s="1"/>
      <c r="AI47" s="1"/>
      <c r="AJ47" s="1"/>
    </row>
    <row r="48" spans="33:36">
      <c r="AG48" s="1"/>
      <c r="AH48" s="1"/>
      <c r="AI48" s="1"/>
      <c r="AJ48" s="1"/>
    </row>
    <row r="49" spans="33:36">
      <c r="AG49" s="1"/>
      <c r="AH49" s="1"/>
      <c r="AI49" s="1"/>
      <c r="AJ49" s="1"/>
    </row>
    <row r="50" spans="33:36">
      <c r="AG50" s="1"/>
      <c r="AH50" s="1"/>
      <c r="AI50" s="1"/>
      <c r="AJ50" s="1"/>
    </row>
    <row r="51" spans="33:36">
      <c r="AG51" s="1"/>
      <c r="AH51" s="1"/>
      <c r="AI51" s="1"/>
      <c r="AJ51" s="1"/>
    </row>
    <row r="52" spans="33:36">
      <c r="AG52" s="1"/>
      <c r="AH52" s="1"/>
      <c r="AI52" s="1"/>
      <c r="AJ52" s="1"/>
    </row>
    <row r="53" spans="33:36">
      <c r="AG53" s="1"/>
      <c r="AH53" s="1"/>
      <c r="AI53" s="1"/>
      <c r="AJ53" s="1"/>
    </row>
    <row r="54" spans="33:36">
      <c r="AG54" s="1"/>
      <c r="AH54" s="1"/>
      <c r="AI54" s="1"/>
      <c r="AJ54" s="1"/>
    </row>
    <row r="55" spans="33:36">
      <c r="AG55" s="1"/>
      <c r="AH55" s="1"/>
      <c r="AI55" s="1"/>
      <c r="AJ55" s="1"/>
    </row>
    <row r="56" spans="33:36">
      <c r="AG56" s="1"/>
      <c r="AH56" s="1"/>
      <c r="AI56" s="1"/>
      <c r="AJ56" s="1"/>
    </row>
    <row r="57" spans="33:36">
      <c r="AG57" s="1"/>
      <c r="AH57" s="1"/>
      <c r="AI57" s="1"/>
      <c r="AJ57" s="1"/>
    </row>
    <row r="58" spans="33:36">
      <c r="AG58" s="1"/>
      <c r="AH58" s="1"/>
      <c r="AI58" s="1"/>
      <c r="AJ58" s="1"/>
    </row>
    <row r="59" spans="33:36">
      <c r="AG59" s="1"/>
      <c r="AH59" s="1"/>
      <c r="AI59" s="1"/>
      <c r="AJ59" s="1"/>
    </row>
    <row r="60" spans="33:36">
      <c r="AG60" s="1"/>
      <c r="AH60" s="1"/>
      <c r="AI60" s="1"/>
      <c r="AJ60" s="1"/>
    </row>
    <row r="61" spans="33:36">
      <c r="AG61" s="1"/>
      <c r="AH61" s="1"/>
      <c r="AI61" s="1"/>
      <c r="AJ61" s="1"/>
    </row>
    <row r="62" spans="33:36">
      <c r="AG62" s="1"/>
      <c r="AH62" s="1"/>
      <c r="AI62" s="1"/>
      <c r="AJ62" s="1"/>
    </row>
    <row r="63" spans="33:36">
      <c r="AG63" s="1"/>
      <c r="AH63" s="1"/>
      <c r="AI63" s="1"/>
      <c r="AJ63" s="1"/>
    </row>
    <row r="64" spans="33:36">
      <c r="AG64" s="1"/>
      <c r="AH64" s="1"/>
      <c r="AI64" s="1"/>
      <c r="AJ64" s="1"/>
    </row>
    <row r="65" spans="33:36">
      <c r="AG65" s="1"/>
      <c r="AH65" s="1"/>
      <c r="AI65" s="1"/>
      <c r="AJ65" s="1"/>
    </row>
    <row r="66" spans="33:36">
      <c r="AG66" s="1"/>
      <c r="AH66" s="1"/>
      <c r="AI66" s="1"/>
      <c r="AJ66" s="1"/>
    </row>
    <row r="67" spans="33:36">
      <c r="AG67" s="1"/>
      <c r="AH67" s="1"/>
      <c r="AI67" s="1"/>
      <c r="AJ67" s="1"/>
    </row>
    <row r="68" spans="33:36">
      <c r="AG68" s="1"/>
      <c r="AH68" s="1"/>
      <c r="AI68" s="1"/>
      <c r="AJ68" s="1"/>
    </row>
    <row r="69" spans="33:36">
      <c r="AG69" s="1"/>
      <c r="AH69" s="1"/>
      <c r="AI69" s="1"/>
      <c r="AJ69" s="1"/>
    </row>
    <row r="70" spans="33:36">
      <c r="AG70" s="1"/>
      <c r="AH70" s="1"/>
      <c r="AI70" s="1"/>
      <c r="AJ70" s="1"/>
    </row>
    <row r="71" spans="33:36">
      <c r="AG71" s="1"/>
      <c r="AH71" s="1"/>
      <c r="AI71" s="1"/>
      <c r="AJ71" s="1"/>
    </row>
    <row r="72" spans="33:36">
      <c r="AG72" s="1"/>
      <c r="AH72" s="1"/>
      <c r="AI72" s="1"/>
      <c r="AJ72" s="1"/>
    </row>
    <row r="73" spans="33:36">
      <c r="AG73" s="1"/>
      <c r="AH73" s="1"/>
      <c r="AI73" s="1"/>
      <c r="AJ73" s="1"/>
    </row>
    <row r="74" spans="33:36">
      <c r="AG74" s="1"/>
      <c r="AH74" s="1"/>
      <c r="AI74" s="1"/>
      <c r="AJ74" s="1"/>
    </row>
    <row r="75" spans="33:36">
      <c r="AG75" s="1"/>
      <c r="AH75" s="1"/>
      <c r="AI75" s="1"/>
      <c r="AJ75" s="1"/>
    </row>
    <row r="76" spans="33:36">
      <c r="AG76" s="1"/>
      <c r="AH76" s="1"/>
      <c r="AI76" s="1"/>
      <c r="AJ76" s="1"/>
    </row>
    <row r="77" spans="33:36">
      <c r="AG77" s="1"/>
      <c r="AH77" s="1"/>
      <c r="AI77" s="1"/>
      <c r="AJ77" s="1"/>
    </row>
    <row r="78" spans="33:36">
      <c r="AG78" s="1"/>
      <c r="AH78" s="1"/>
      <c r="AI78" s="1"/>
      <c r="AJ78" s="1"/>
    </row>
    <row r="79" spans="33:36">
      <c r="AG79" s="1"/>
      <c r="AH79" s="1"/>
      <c r="AI79" s="1"/>
      <c r="AJ79" s="1"/>
    </row>
    <row r="80" spans="33:36">
      <c r="AG80" s="1"/>
      <c r="AH80" s="1"/>
      <c r="AI80" s="1"/>
      <c r="AJ80" s="1"/>
    </row>
    <row r="81" spans="33:36">
      <c r="AG81" s="1"/>
      <c r="AH81" s="1"/>
      <c r="AI81" s="1"/>
      <c r="AJ81" s="1"/>
    </row>
    <row r="82" spans="33:36">
      <c r="AG82" s="1"/>
      <c r="AH82" s="1"/>
      <c r="AI82" s="1"/>
      <c r="AJ82" s="1"/>
    </row>
    <row r="83" spans="33:36">
      <c r="AG83" s="1"/>
      <c r="AH83" s="1"/>
      <c r="AI83" s="1"/>
      <c r="AJ83" s="1"/>
    </row>
    <row r="84" spans="33:36">
      <c r="AG84" s="1"/>
      <c r="AH84" s="1"/>
      <c r="AI84" s="1"/>
      <c r="AJ84" s="1"/>
    </row>
    <row r="85" spans="33:36">
      <c r="AG85" s="1"/>
      <c r="AH85" s="1"/>
      <c r="AI85" s="1"/>
      <c r="AJ85" s="1"/>
    </row>
    <row r="86" spans="33:36">
      <c r="AG86" s="1"/>
      <c r="AH86" s="1"/>
      <c r="AI86" s="1"/>
      <c r="AJ86" s="1"/>
    </row>
    <row r="87" spans="33:36">
      <c r="AG87" s="1"/>
      <c r="AH87" s="1"/>
      <c r="AI87" s="1"/>
      <c r="AJ87" s="1"/>
    </row>
    <row r="88" spans="33:36">
      <c r="AG88" s="1"/>
      <c r="AH88" s="1"/>
      <c r="AI88" s="1"/>
      <c r="AJ88" s="1"/>
    </row>
    <row r="89" spans="33:36">
      <c r="AG89" s="1"/>
      <c r="AH89" s="1"/>
      <c r="AI89" s="1"/>
      <c r="AJ89" s="1"/>
    </row>
    <row r="90" spans="33:36">
      <c r="AG90" s="1"/>
      <c r="AH90" s="1"/>
      <c r="AI90" s="1"/>
      <c r="AJ90" s="1"/>
    </row>
    <row r="91" spans="33:36">
      <c r="AG91" s="1"/>
      <c r="AH91" s="1"/>
      <c r="AI91" s="1"/>
      <c r="AJ91" s="1"/>
    </row>
    <row r="92" spans="33:36">
      <c r="AG92" s="1"/>
      <c r="AH92" s="1"/>
      <c r="AI92" s="1"/>
      <c r="AJ92" s="1"/>
    </row>
    <row r="93" spans="33:36">
      <c r="AG93" s="1"/>
      <c r="AH93" s="1"/>
      <c r="AI93" s="1"/>
      <c r="AJ93" s="1"/>
    </row>
    <row r="94" spans="33:36">
      <c r="AG94" s="1"/>
      <c r="AH94" s="1"/>
      <c r="AI94" s="1"/>
      <c r="AJ94" s="1"/>
    </row>
    <row r="95" spans="33:36">
      <c r="AG95" s="1"/>
      <c r="AH95" s="1"/>
      <c r="AI95" s="1"/>
      <c r="AJ95" s="1"/>
    </row>
    <row r="96" spans="33:36">
      <c r="AG96" s="1"/>
      <c r="AH96" s="1"/>
      <c r="AI96" s="1"/>
      <c r="AJ96" s="1"/>
    </row>
    <row r="97" spans="33:36">
      <c r="AG97" s="1"/>
      <c r="AH97" s="1"/>
      <c r="AI97" s="1"/>
      <c r="AJ97" s="1"/>
    </row>
    <row r="98" spans="33:36">
      <c r="AG98" s="1"/>
      <c r="AH98" s="1"/>
      <c r="AI98" s="1"/>
      <c r="AJ98" s="1"/>
    </row>
    <row r="99" spans="33:36">
      <c r="AG99" s="1"/>
      <c r="AH99" s="1"/>
      <c r="AI99" s="1"/>
      <c r="AJ99" s="1"/>
    </row>
    <row r="100" spans="33:36">
      <c r="AG100" s="1"/>
      <c r="AH100" s="1"/>
      <c r="AI100" s="1"/>
      <c r="AJ100" s="1"/>
    </row>
    <row r="101" spans="33:36">
      <c r="AG101" s="1"/>
      <c r="AH101" s="1"/>
      <c r="AI101" s="1"/>
      <c r="AJ101" s="1"/>
    </row>
    <row r="102" spans="33:36">
      <c r="AG102" s="1"/>
      <c r="AH102" s="1"/>
      <c r="AI102" s="1"/>
      <c r="AJ102" s="1"/>
    </row>
    <row r="103" spans="33:36">
      <c r="AG103" s="1"/>
      <c r="AH103" s="1"/>
      <c r="AI103" s="1"/>
      <c r="AJ103" s="1"/>
    </row>
    <row r="104" spans="33:36">
      <c r="AG104" s="1"/>
      <c r="AH104" s="1"/>
      <c r="AI104" s="1"/>
      <c r="AJ104" s="1"/>
    </row>
    <row r="105" spans="33:36">
      <c r="AG105" s="1"/>
      <c r="AH105" s="1"/>
      <c r="AI105" s="1"/>
      <c r="AJ105" s="1"/>
    </row>
    <row r="106" spans="33:36">
      <c r="AG106" s="1"/>
      <c r="AH106" s="1"/>
      <c r="AI106" s="1"/>
      <c r="AJ106" s="1"/>
    </row>
    <row r="107" spans="33:36">
      <c r="AG107" s="1"/>
      <c r="AH107" s="1"/>
      <c r="AI107" s="1"/>
      <c r="AJ107" s="1"/>
    </row>
    <row r="108" spans="33:36">
      <c r="AG108" s="1"/>
      <c r="AH108" s="1"/>
      <c r="AI108" s="1"/>
      <c r="AJ108" s="1"/>
    </row>
    <row r="109" spans="33:36">
      <c r="AG109" s="1"/>
      <c r="AH109" s="1"/>
      <c r="AI109" s="1"/>
      <c r="AJ109" s="1"/>
    </row>
    <row r="110" spans="33:36">
      <c r="AG110" s="1"/>
      <c r="AH110" s="1"/>
      <c r="AI110" s="1"/>
      <c r="AJ110" s="1"/>
    </row>
    <row r="111" spans="33:36">
      <c r="AG111" s="1"/>
      <c r="AH111" s="1"/>
      <c r="AI111" s="1"/>
      <c r="AJ111" s="1"/>
    </row>
    <row r="112" spans="33:36">
      <c r="AG112" s="1"/>
      <c r="AH112" s="1"/>
      <c r="AI112" s="1"/>
      <c r="AJ112" s="1"/>
    </row>
    <row r="113" spans="33:36">
      <c r="AG113" s="1"/>
      <c r="AH113" s="1"/>
      <c r="AI113" s="1"/>
      <c r="AJ113" s="1"/>
    </row>
    <row r="114" spans="33:36">
      <c r="AG114" s="1"/>
      <c r="AH114" s="1"/>
      <c r="AI114" s="1"/>
      <c r="AJ114" s="1"/>
    </row>
    <row r="115" spans="33:36">
      <c r="AG115" s="1"/>
      <c r="AH115" s="1"/>
      <c r="AI115" s="1"/>
      <c r="AJ115" s="1"/>
    </row>
    <row r="116" spans="33:36">
      <c r="AG116" s="1"/>
      <c r="AH116" s="1"/>
      <c r="AI116" s="1"/>
      <c r="AJ116" s="1"/>
    </row>
    <row r="117" spans="33:36">
      <c r="AG117" s="1"/>
      <c r="AH117" s="1"/>
      <c r="AI117" s="1"/>
      <c r="AJ117" s="1"/>
    </row>
    <row r="118" spans="33:36">
      <c r="AG118" s="1"/>
      <c r="AH118" s="1"/>
      <c r="AI118" s="1"/>
      <c r="AJ118" s="1"/>
    </row>
    <row r="119" spans="33:36">
      <c r="AG119" s="1"/>
      <c r="AH119" s="1"/>
      <c r="AI119" s="1"/>
      <c r="AJ119" s="1"/>
    </row>
    <row r="120" spans="33:36">
      <c r="AG120" s="1"/>
      <c r="AH120" s="1"/>
      <c r="AI120" s="1"/>
      <c r="AJ120" s="1"/>
    </row>
    <row r="121" spans="33:36">
      <c r="AG121" s="1"/>
      <c r="AH121" s="1"/>
      <c r="AI121" s="1"/>
      <c r="AJ121" s="1"/>
    </row>
    <row r="122" spans="33:36">
      <c r="AG122" s="1"/>
      <c r="AH122" s="1"/>
      <c r="AI122" s="1"/>
      <c r="AJ122" s="1"/>
    </row>
    <row r="123" spans="33:36">
      <c r="AG123" s="1"/>
      <c r="AH123" s="1"/>
      <c r="AI123" s="1"/>
      <c r="AJ123" s="1"/>
    </row>
    <row r="124" spans="33:36">
      <c r="AG124" s="1"/>
      <c r="AH124" s="1"/>
      <c r="AI124" s="1"/>
      <c r="AJ124" s="1"/>
    </row>
    <row r="125" spans="33:36">
      <c r="AG125" s="1"/>
      <c r="AH125" s="1"/>
      <c r="AI125" s="1"/>
      <c r="AJ125" s="1"/>
    </row>
    <row r="126" spans="33:36">
      <c r="AG126" s="1"/>
      <c r="AH126" s="1"/>
      <c r="AI126" s="1"/>
      <c r="AJ126" s="1"/>
    </row>
    <row r="127" spans="33:36">
      <c r="AG127" s="1"/>
      <c r="AH127" s="1"/>
      <c r="AI127" s="1"/>
      <c r="AJ127" s="1"/>
    </row>
    <row r="128" spans="33:36">
      <c r="AG128" s="1"/>
      <c r="AH128" s="1"/>
      <c r="AI128" s="1"/>
      <c r="AJ128" s="1"/>
    </row>
    <row r="129" spans="33:36">
      <c r="AG129" s="1"/>
      <c r="AH129" s="1"/>
      <c r="AI129" s="1"/>
      <c r="AJ129" s="1"/>
    </row>
    <row r="130" spans="33:36">
      <c r="AG130" s="1"/>
      <c r="AH130" s="1"/>
      <c r="AI130" s="1"/>
      <c r="AJ130" s="1"/>
    </row>
    <row r="131" spans="33:36">
      <c r="AG131" s="1"/>
      <c r="AH131" s="1"/>
      <c r="AI131" s="1"/>
      <c r="AJ131" s="1"/>
    </row>
    <row r="132" spans="33:36">
      <c r="AG132" s="1"/>
      <c r="AH132" s="1"/>
      <c r="AI132" s="1"/>
      <c r="AJ132" s="1"/>
    </row>
    <row r="133" spans="33:36">
      <c r="AG133" s="1"/>
      <c r="AH133" s="1"/>
      <c r="AI133" s="1"/>
      <c r="AJ133" s="1"/>
    </row>
    <row r="134" spans="33:36">
      <c r="AG134" s="1"/>
      <c r="AH134" s="1"/>
      <c r="AI134" s="1"/>
      <c r="AJ134" s="1"/>
    </row>
    <row r="135" spans="33:36">
      <c r="AG135" s="1"/>
      <c r="AH135" s="1"/>
      <c r="AI135" s="1"/>
      <c r="AJ135" s="1"/>
    </row>
    <row r="136" spans="33:36">
      <c r="AG136" s="1"/>
      <c r="AH136" s="1"/>
      <c r="AI136" s="1"/>
      <c r="AJ136" s="1"/>
    </row>
    <row r="137" spans="33:36">
      <c r="AG137" s="1"/>
      <c r="AH137" s="1"/>
      <c r="AI137" s="1"/>
      <c r="AJ137" s="1"/>
    </row>
    <row r="138" spans="33:36">
      <c r="AG138" s="1"/>
      <c r="AH138" s="1"/>
      <c r="AI138" s="1"/>
      <c r="AJ138" s="1"/>
    </row>
    <row r="139" spans="33:36">
      <c r="AG139" s="1"/>
      <c r="AH139" s="1"/>
      <c r="AI139" s="1"/>
      <c r="AJ139" s="1"/>
    </row>
    <row r="140" spans="33:36">
      <c r="AG140" s="1"/>
      <c r="AH140" s="1"/>
      <c r="AI140" s="1"/>
      <c r="AJ140" s="1"/>
    </row>
    <row r="141" spans="33:36">
      <c r="AG141" s="1"/>
      <c r="AH141" s="1"/>
      <c r="AI141" s="1"/>
      <c r="AJ141" s="1"/>
    </row>
    <row r="142" spans="33:36">
      <c r="AG142" s="1"/>
      <c r="AH142" s="1"/>
      <c r="AI142" s="1"/>
      <c r="AJ142" s="1"/>
    </row>
    <row r="143" spans="33:36">
      <c r="AG143" s="1"/>
      <c r="AH143" s="1"/>
      <c r="AI143" s="1"/>
      <c r="AJ143" s="1"/>
    </row>
    <row r="144" spans="33:36">
      <c r="AG144" s="1"/>
      <c r="AH144" s="1"/>
      <c r="AI144" s="1"/>
      <c r="AJ144" s="1"/>
    </row>
    <row r="145" spans="33:36">
      <c r="AG145" s="1"/>
      <c r="AH145" s="1"/>
      <c r="AI145" s="1"/>
      <c r="AJ145" s="1"/>
    </row>
    <row r="146" spans="33:36">
      <c r="AG146" s="1"/>
      <c r="AH146" s="1"/>
      <c r="AI146" s="1"/>
      <c r="AJ146" s="1"/>
    </row>
    <row r="147" spans="33:36">
      <c r="AG147" s="1"/>
      <c r="AH147" s="1"/>
      <c r="AI147" s="1"/>
      <c r="AJ147" s="1"/>
    </row>
    <row r="148" spans="33:36">
      <c r="AG148" s="1"/>
      <c r="AH148" s="1"/>
      <c r="AI148" s="1"/>
      <c r="AJ148" s="1"/>
    </row>
    <row r="149" spans="33:36">
      <c r="AG149" s="1"/>
      <c r="AH149" s="1"/>
      <c r="AI149" s="1"/>
      <c r="AJ149" s="1"/>
    </row>
    <row r="150" spans="33:36">
      <c r="AG150" s="1"/>
      <c r="AH150" s="1"/>
      <c r="AI150" s="1"/>
      <c r="AJ150" s="1"/>
    </row>
    <row r="151" spans="33:36">
      <c r="AG151" s="1"/>
      <c r="AH151" s="1"/>
      <c r="AI151" s="1"/>
      <c r="AJ151" s="1"/>
    </row>
    <row r="152" spans="33:36">
      <c r="AG152" s="1"/>
      <c r="AH152" s="1"/>
      <c r="AI152" s="1"/>
      <c r="AJ152" s="1"/>
    </row>
    <row r="153" spans="33:36">
      <c r="AG153" s="1"/>
      <c r="AH153" s="1"/>
      <c r="AI153" s="1"/>
      <c r="AJ153" s="1"/>
    </row>
    <row r="154" spans="33:36">
      <c r="AG154" s="1"/>
      <c r="AH154" s="1"/>
      <c r="AI154" s="1"/>
      <c r="AJ154" s="1"/>
    </row>
    <row r="155" spans="33:36">
      <c r="AG155" s="1"/>
      <c r="AH155" s="1"/>
      <c r="AI155" s="1"/>
      <c r="AJ155" s="1"/>
    </row>
    <row r="156" spans="33:36">
      <c r="AG156" s="1"/>
      <c r="AH156" s="1"/>
      <c r="AI156" s="1"/>
      <c r="AJ156" s="1"/>
    </row>
  </sheetData>
  <mergeCells count="40">
    <mergeCell ref="A1:AO1"/>
    <mergeCell ref="A2:A5"/>
    <mergeCell ref="B2:B5"/>
    <mergeCell ref="C2:C4"/>
    <mergeCell ref="D2:H2"/>
    <mergeCell ref="I2:M2"/>
    <mergeCell ref="N2:Q2"/>
    <mergeCell ref="R2:U3"/>
    <mergeCell ref="V2:X2"/>
    <mergeCell ref="Y2:AF2"/>
    <mergeCell ref="AG2:AP2"/>
    <mergeCell ref="D3:D5"/>
    <mergeCell ref="E3:E4"/>
    <mergeCell ref="F3:F4"/>
    <mergeCell ref="G3:G4"/>
    <mergeCell ref="H3:H4"/>
    <mergeCell ref="I3:I4"/>
    <mergeCell ref="J3:J4"/>
    <mergeCell ref="K3:K4"/>
    <mergeCell ref="L3:L4"/>
    <mergeCell ref="AP3:AP4"/>
    <mergeCell ref="M3:M4"/>
    <mergeCell ref="N3:N4"/>
    <mergeCell ref="O3:O4"/>
    <mergeCell ref="P3:P4"/>
    <mergeCell ref="Q3:Q4"/>
    <mergeCell ref="V3:X3"/>
    <mergeCell ref="Y3:AB3"/>
    <mergeCell ref="AC3:AF3"/>
    <mergeCell ref="AG3:AJ3"/>
    <mergeCell ref="AK3:AN3"/>
    <mergeCell ref="AO3:AO4"/>
    <mergeCell ref="B27:AF27"/>
    <mergeCell ref="A8:A16"/>
    <mergeCell ref="B8:B16"/>
    <mergeCell ref="C8:C16"/>
    <mergeCell ref="V8:V16"/>
    <mergeCell ref="A21:A22"/>
    <mergeCell ref="B21:B22"/>
    <mergeCell ref="C21:C22"/>
  </mergeCells>
  <pageMargins left="0.22" right="0.2" top="0.4" bottom="0.17" header="0.3" footer="0.17"/>
  <pageSetup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Z169"/>
  <sheetViews>
    <sheetView topLeftCell="A34" zoomScale="70" zoomScaleNormal="70" workbookViewId="0">
      <selection activeCell="B40" sqref="B40:AF40"/>
    </sheetView>
  </sheetViews>
  <sheetFormatPr defaultRowHeight="13.5"/>
  <cols>
    <col min="1" max="1" width="4.7109375" style="1" customWidth="1"/>
    <col min="2" max="7" width="16.7109375" style="1" customWidth="1"/>
    <col min="8" max="8" width="18.7109375" style="1" customWidth="1"/>
    <col min="9" max="13" width="9.7109375" style="1" customWidth="1"/>
    <col min="14" max="23" width="16.7109375" style="1" customWidth="1"/>
    <col min="24" max="24" width="26.28515625" style="1" customWidth="1"/>
    <col min="25" max="32" width="16.7109375" style="1" customWidth="1"/>
    <col min="33" max="36" width="16.7109375" style="16" customWidth="1"/>
    <col min="37" max="40" width="16.7109375" style="1" customWidth="1"/>
    <col min="41" max="41" width="27.5703125" style="1" customWidth="1"/>
    <col min="42" max="42" width="27.7109375" style="1" customWidth="1"/>
    <col min="43" max="43" width="8.85546875" style="1" customWidth="1"/>
    <col min="44" max="44" width="9.28515625" style="1" customWidth="1"/>
    <col min="45" max="45" width="4.140625" style="1" customWidth="1"/>
    <col min="46" max="46" width="6.5703125" style="1" customWidth="1"/>
    <col min="47" max="47" width="5.42578125" style="1" customWidth="1"/>
    <col min="48" max="48" width="5" style="1" customWidth="1"/>
    <col min="49" max="49" width="8" style="1" customWidth="1"/>
    <col min="50" max="50" width="5" style="1" customWidth="1"/>
    <col min="51" max="51" width="6.140625" style="1" customWidth="1"/>
    <col min="52" max="52" width="4.28515625" style="1" customWidth="1"/>
    <col min="53" max="53" width="36.7109375" style="1" customWidth="1"/>
    <col min="54" max="16384" width="9.140625" style="1"/>
  </cols>
  <sheetData>
    <row r="1" spans="1:52" ht="33" customHeight="1" thickBot="1">
      <c r="A1" s="848" t="s">
        <v>517</v>
      </c>
      <c r="B1" s="848"/>
      <c r="C1" s="848"/>
      <c r="D1" s="848"/>
      <c r="E1" s="848"/>
      <c r="F1" s="848"/>
      <c r="G1" s="848"/>
      <c r="H1" s="848"/>
      <c r="I1" s="848"/>
      <c r="J1" s="848"/>
      <c r="K1" s="848"/>
      <c r="L1" s="848"/>
      <c r="M1" s="848"/>
      <c r="N1" s="848"/>
      <c r="O1" s="848"/>
      <c r="P1" s="848"/>
      <c r="Q1" s="848"/>
      <c r="R1" s="848"/>
      <c r="S1" s="848"/>
      <c r="T1" s="848"/>
      <c r="U1" s="848"/>
      <c r="V1" s="848"/>
      <c r="W1" s="848"/>
      <c r="X1" s="848"/>
      <c r="Y1" s="848"/>
      <c r="Z1" s="848"/>
      <c r="AA1" s="848"/>
      <c r="AB1" s="848"/>
      <c r="AC1" s="848"/>
      <c r="AD1" s="848"/>
      <c r="AE1" s="848"/>
      <c r="AF1" s="848"/>
      <c r="AG1" s="848"/>
      <c r="AH1" s="848"/>
      <c r="AI1" s="848"/>
      <c r="AJ1" s="848"/>
      <c r="AK1" s="848"/>
      <c r="AL1" s="848"/>
      <c r="AM1" s="848"/>
      <c r="AN1" s="848"/>
      <c r="AO1" s="848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</row>
    <row r="2" spans="1:52" ht="57" customHeight="1">
      <c r="A2" s="849" t="s">
        <v>14</v>
      </c>
      <c r="B2" s="852" t="s">
        <v>36</v>
      </c>
      <c r="C2" s="854" t="s">
        <v>46</v>
      </c>
      <c r="D2" s="852" t="s">
        <v>11</v>
      </c>
      <c r="E2" s="852"/>
      <c r="F2" s="852"/>
      <c r="G2" s="852"/>
      <c r="H2" s="852"/>
      <c r="I2" s="852" t="s">
        <v>16</v>
      </c>
      <c r="J2" s="852"/>
      <c r="K2" s="852"/>
      <c r="L2" s="852"/>
      <c r="M2" s="852"/>
      <c r="N2" s="855" t="s">
        <v>4</v>
      </c>
      <c r="O2" s="855"/>
      <c r="P2" s="855"/>
      <c r="Q2" s="855"/>
      <c r="R2" s="856" t="s">
        <v>26</v>
      </c>
      <c r="S2" s="856"/>
      <c r="T2" s="856"/>
      <c r="U2" s="856"/>
      <c r="V2" s="852" t="s">
        <v>37</v>
      </c>
      <c r="W2" s="852"/>
      <c r="X2" s="852"/>
      <c r="Y2" s="852" t="s">
        <v>25</v>
      </c>
      <c r="Z2" s="852"/>
      <c r="AA2" s="852"/>
      <c r="AB2" s="852"/>
      <c r="AC2" s="852"/>
      <c r="AD2" s="852"/>
      <c r="AE2" s="852"/>
      <c r="AF2" s="852"/>
      <c r="AG2" s="852" t="s">
        <v>0</v>
      </c>
      <c r="AH2" s="852"/>
      <c r="AI2" s="852"/>
      <c r="AJ2" s="852"/>
      <c r="AK2" s="852"/>
      <c r="AL2" s="852"/>
      <c r="AM2" s="852"/>
      <c r="AN2" s="852"/>
      <c r="AO2" s="852"/>
      <c r="AP2" s="953"/>
      <c r="AQ2" s="8"/>
      <c r="AR2" s="8"/>
      <c r="AS2" s="8"/>
      <c r="AT2" s="8"/>
      <c r="AU2" s="8"/>
      <c r="AV2" s="8"/>
    </row>
    <row r="3" spans="1:52" ht="136.5" customHeight="1">
      <c r="A3" s="850"/>
      <c r="B3" s="836"/>
      <c r="C3" s="840"/>
      <c r="D3" s="840" t="s">
        <v>59</v>
      </c>
      <c r="E3" s="836" t="s">
        <v>58</v>
      </c>
      <c r="F3" s="872" t="s">
        <v>10</v>
      </c>
      <c r="G3" s="840" t="s">
        <v>24</v>
      </c>
      <c r="H3" s="873" t="s">
        <v>57</v>
      </c>
      <c r="I3" s="840" t="s">
        <v>7</v>
      </c>
      <c r="J3" s="840" t="s">
        <v>6</v>
      </c>
      <c r="K3" s="840" t="s">
        <v>5</v>
      </c>
      <c r="L3" s="840" t="s">
        <v>35</v>
      </c>
      <c r="M3" s="836" t="s">
        <v>8</v>
      </c>
      <c r="N3" s="859" t="s">
        <v>34</v>
      </c>
      <c r="O3" s="859" t="s">
        <v>2</v>
      </c>
      <c r="P3" s="859" t="s">
        <v>3</v>
      </c>
      <c r="Q3" s="874" t="s">
        <v>44</v>
      </c>
      <c r="R3" s="857"/>
      <c r="S3" s="857"/>
      <c r="T3" s="857"/>
      <c r="U3" s="857"/>
      <c r="V3" s="836" t="s">
        <v>1</v>
      </c>
      <c r="W3" s="836"/>
      <c r="X3" s="836"/>
      <c r="Y3" s="836" t="s">
        <v>41</v>
      </c>
      <c r="Z3" s="836"/>
      <c r="AA3" s="836"/>
      <c r="AB3" s="836"/>
      <c r="AC3" s="836" t="s">
        <v>42</v>
      </c>
      <c r="AD3" s="836"/>
      <c r="AE3" s="836"/>
      <c r="AF3" s="836"/>
      <c r="AG3" s="863" t="s">
        <v>40</v>
      </c>
      <c r="AH3" s="863"/>
      <c r="AI3" s="863"/>
      <c r="AJ3" s="863"/>
      <c r="AK3" s="861" t="s">
        <v>43</v>
      </c>
      <c r="AL3" s="861"/>
      <c r="AM3" s="861"/>
      <c r="AN3" s="861"/>
      <c r="AO3" s="862" t="s">
        <v>44</v>
      </c>
      <c r="AP3" s="954" t="s">
        <v>47</v>
      </c>
      <c r="AQ3" s="8"/>
      <c r="AR3" s="8"/>
      <c r="AS3" s="8"/>
      <c r="AT3" s="8"/>
      <c r="AU3" s="8"/>
      <c r="AV3" s="8"/>
    </row>
    <row r="4" spans="1:52" ht="93.75" customHeight="1">
      <c r="A4" s="850"/>
      <c r="B4" s="836"/>
      <c r="C4" s="840"/>
      <c r="D4" s="840"/>
      <c r="E4" s="836"/>
      <c r="F4" s="872"/>
      <c r="G4" s="840"/>
      <c r="H4" s="873"/>
      <c r="I4" s="840"/>
      <c r="J4" s="840"/>
      <c r="K4" s="840"/>
      <c r="L4" s="840"/>
      <c r="M4" s="836"/>
      <c r="N4" s="859"/>
      <c r="O4" s="859"/>
      <c r="P4" s="859"/>
      <c r="Q4" s="874"/>
      <c r="R4" s="24" t="s">
        <v>27</v>
      </c>
      <c r="S4" s="24" t="s">
        <v>28</v>
      </c>
      <c r="T4" s="24" t="s">
        <v>29</v>
      </c>
      <c r="U4" s="24" t="s">
        <v>30</v>
      </c>
      <c r="V4" s="103" t="s">
        <v>97</v>
      </c>
      <c r="W4" s="103" t="s">
        <v>39</v>
      </c>
      <c r="X4" s="103" t="s">
        <v>9</v>
      </c>
      <c r="Y4" s="25" t="s">
        <v>17</v>
      </c>
      <c r="Z4" s="25" t="s">
        <v>19</v>
      </c>
      <c r="AA4" s="25" t="s">
        <v>21</v>
      </c>
      <c r="AB4" s="25" t="s">
        <v>8</v>
      </c>
      <c r="AC4" s="25" t="s">
        <v>17</v>
      </c>
      <c r="AD4" s="25" t="s">
        <v>19</v>
      </c>
      <c r="AE4" s="25" t="s">
        <v>21</v>
      </c>
      <c r="AF4" s="25" t="s">
        <v>8</v>
      </c>
      <c r="AG4" s="26" t="s">
        <v>17</v>
      </c>
      <c r="AH4" s="26" t="s">
        <v>19</v>
      </c>
      <c r="AI4" s="26" t="s">
        <v>21</v>
      </c>
      <c r="AJ4" s="27" t="s">
        <v>30</v>
      </c>
      <c r="AK4" s="28" t="s">
        <v>17</v>
      </c>
      <c r="AL4" s="28" t="s">
        <v>19</v>
      </c>
      <c r="AM4" s="28" t="s">
        <v>21</v>
      </c>
      <c r="AN4" s="29" t="s">
        <v>30</v>
      </c>
      <c r="AO4" s="862"/>
      <c r="AP4" s="954"/>
      <c r="AQ4" s="9"/>
      <c r="AR4" s="9"/>
      <c r="AS4" s="8"/>
      <c r="AT4" s="9"/>
      <c r="AU4" s="9"/>
      <c r="AV4" s="9"/>
    </row>
    <row r="5" spans="1:52" ht="30.75" customHeight="1" thickBot="1">
      <c r="A5" s="851"/>
      <c r="B5" s="853"/>
      <c r="C5" s="192" t="s">
        <v>12</v>
      </c>
      <c r="D5" s="841"/>
      <c r="E5" s="192" t="s">
        <v>12</v>
      </c>
      <c r="F5" s="419"/>
      <c r="G5" s="419"/>
      <c r="H5" s="564"/>
      <c r="I5" s="108"/>
      <c r="J5" s="108"/>
      <c r="K5" s="107"/>
      <c r="L5" s="108"/>
      <c r="M5" s="108"/>
      <c r="N5" s="30" t="s">
        <v>33</v>
      </c>
      <c r="O5" s="30" t="s">
        <v>33</v>
      </c>
      <c r="P5" s="30" t="s">
        <v>33</v>
      </c>
      <c r="Q5" s="31" t="s">
        <v>33</v>
      </c>
      <c r="R5" s="563" t="s">
        <v>31</v>
      </c>
      <c r="S5" s="563" t="s">
        <v>31</v>
      </c>
      <c r="T5" s="563" t="s">
        <v>31</v>
      </c>
      <c r="U5" s="563" t="s">
        <v>31</v>
      </c>
      <c r="V5" s="108" t="s">
        <v>32</v>
      </c>
      <c r="W5" s="108" t="s">
        <v>12</v>
      </c>
      <c r="X5" s="108" t="s">
        <v>9</v>
      </c>
      <c r="Y5" s="192" t="s">
        <v>18</v>
      </c>
      <c r="Z5" s="192" t="s">
        <v>20</v>
      </c>
      <c r="AA5" s="192" t="s">
        <v>22</v>
      </c>
      <c r="AB5" s="192"/>
      <c r="AC5" s="192" t="s">
        <v>18</v>
      </c>
      <c r="AD5" s="192" t="s">
        <v>20</v>
      </c>
      <c r="AE5" s="192" t="s">
        <v>22</v>
      </c>
      <c r="AF5" s="192"/>
      <c r="AG5" s="562" t="s">
        <v>31</v>
      </c>
      <c r="AH5" s="562" t="s">
        <v>31</v>
      </c>
      <c r="AI5" s="562" t="s">
        <v>31</v>
      </c>
      <c r="AJ5" s="562" t="s">
        <v>31</v>
      </c>
      <c r="AK5" s="561" t="s">
        <v>31</v>
      </c>
      <c r="AL5" s="561" t="s">
        <v>31</v>
      </c>
      <c r="AM5" s="561" t="s">
        <v>31</v>
      </c>
      <c r="AN5" s="32" t="s">
        <v>33</v>
      </c>
      <c r="AO5" s="33" t="s">
        <v>33</v>
      </c>
      <c r="AP5" s="199" t="s">
        <v>33</v>
      </c>
      <c r="AQ5" s="9"/>
      <c r="AR5" s="9"/>
      <c r="AS5" s="9"/>
      <c r="AT5" s="9"/>
      <c r="AU5" s="9"/>
      <c r="AV5" s="9"/>
    </row>
    <row r="6" spans="1:52" ht="19.5" customHeight="1">
      <c r="A6" s="200">
        <v>1</v>
      </c>
      <c r="B6" s="184">
        <v>2</v>
      </c>
      <c r="C6" s="201">
        <v>3</v>
      </c>
      <c r="D6" s="184">
        <v>4</v>
      </c>
      <c r="E6" s="201">
        <v>5</v>
      </c>
      <c r="F6" s="184">
        <v>6</v>
      </c>
      <c r="G6" s="201">
        <v>7</v>
      </c>
      <c r="H6" s="202">
        <v>8</v>
      </c>
      <c r="I6" s="201">
        <v>9</v>
      </c>
      <c r="J6" s="184">
        <v>10</v>
      </c>
      <c r="K6" s="436">
        <v>11</v>
      </c>
      <c r="L6" s="184">
        <v>12</v>
      </c>
      <c r="M6" s="201">
        <v>13</v>
      </c>
      <c r="N6" s="203">
        <v>14</v>
      </c>
      <c r="O6" s="204">
        <v>15</v>
      </c>
      <c r="P6" s="203">
        <v>16</v>
      </c>
      <c r="Q6" s="205">
        <v>17</v>
      </c>
      <c r="R6" s="206">
        <v>18</v>
      </c>
      <c r="S6" s="207">
        <v>19</v>
      </c>
      <c r="T6" s="206">
        <v>20</v>
      </c>
      <c r="U6" s="207">
        <v>21</v>
      </c>
      <c r="V6" s="184">
        <v>22</v>
      </c>
      <c r="W6" s="201">
        <v>23</v>
      </c>
      <c r="X6" s="184">
        <v>24</v>
      </c>
      <c r="Y6" s="201">
        <v>25</v>
      </c>
      <c r="Z6" s="184">
        <v>26</v>
      </c>
      <c r="AA6" s="201">
        <v>27</v>
      </c>
      <c r="AB6" s="184">
        <v>28</v>
      </c>
      <c r="AC6" s="201">
        <v>29</v>
      </c>
      <c r="AD6" s="184">
        <v>30</v>
      </c>
      <c r="AE6" s="201">
        <v>31</v>
      </c>
      <c r="AF6" s="184">
        <v>32</v>
      </c>
      <c r="AG6" s="208">
        <v>33</v>
      </c>
      <c r="AH6" s="209">
        <v>34</v>
      </c>
      <c r="AI6" s="208">
        <v>35</v>
      </c>
      <c r="AJ6" s="209">
        <v>36</v>
      </c>
      <c r="AK6" s="210">
        <v>37</v>
      </c>
      <c r="AL6" s="211">
        <v>38</v>
      </c>
      <c r="AM6" s="210">
        <v>39</v>
      </c>
      <c r="AN6" s="211">
        <v>40</v>
      </c>
      <c r="AO6" s="212">
        <v>41</v>
      </c>
      <c r="AP6" s="213">
        <v>42</v>
      </c>
      <c r="AQ6" s="10"/>
      <c r="AR6" s="11"/>
      <c r="AS6" s="10"/>
      <c r="AT6" s="11"/>
      <c r="AU6" s="10"/>
      <c r="AV6" s="2"/>
    </row>
    <row r="7" spans="1:52" ht="99" customHeight="1">
      <c r="A7" s="937">
        <v>1</v>
      </c>
      <c r="B7" s="943" t="s">
        <v>516</v>
      </c>
      <c r="C7" s="943">
        <v>35</v>
      </c>
      <c r="D7" s="103" t="s">
        <v>513</v>
      </c>
      <c r="E7" s="174">
        <v>1</v>
      </c>
      <c r="F7" s="560" t="s">
        <v>515</v>
      </c>
      <c r="G7" s="58" t="s">
        <v>514</v>
      </c>
      <c r="H7" s="65" t="s">
        <v>275</v>
      </c>
      <c r="I7" s="101" t="s">
        <v>301</v>
      </c>
      <c r="J7" s="101" t="s">
        <v>301</v>
      </c>
      <c r="K7" s="101" t="s">
        <v>301</v>
      </c>
      <c r="L7" s="103" t="s">
        <v>434</v>
      </c>
      <c r="M7" s="101" t="s">
        <v>301</v>
      </c>
      <c r="N7" s="559">
        <v>549230</v>
      </c>
      <c r="O7" s="60">
        <v>171190</v>
      </c>
      <c r="P7" s="60">
        <v>41000</v>
      </c>
      <c r="Q7" s="494">
        <f t="shared" ref="Q7:Q39" si="0">N7+O7+P7</f>
        <v>761420</v>
      </c>
      <c r="R7" s="62">
        <v>0</v>
      </c>
      <c r="S7" s="62">
        <v>0</v>
      </c>
      <c r="T7" s="62">
        <v>0</v>
      </c>
      <c r="U7" s="62">
        <v>13000</v>
      </c>
      <c r="V7" s="865">
        <v>45145</v>
      </c>
      <c r="W7" s="557">
        <v>0</v>
      </c>
      <c r="X7" s="558">
        <v>0</v>
      </c>
      <c r="Y7" s="557">
        <v>0</v>
      </c>
      <c r="Z7" s="557">
        <v>0</v>
      </c>
      <c r="AA7" s="557">
        <v>0</v>
      </c>
      <c r="AB7" s="557">
        <v>250</v>
      </c>
      <c r="AC7" s="557">
        <v>0</v>
      </c>
      <c r="AD7" s="557">
        <v>0</v>
      </c>
      <c r="AE7" s="557">
        <v>0</v>
      </c>
      <c r="AF7" s="557">
        <v>0</v>
      </c>
      <c r="AG7" s="556">
        <v>0</v>
      </c>
      <c r="AH7" s="556">
        <v>0</v>
      </c>
      <c r="AI7" s="556">
        <v>0</v>
      </c>
      <c r="AJ7" s="556">
        <v>0</v>
      </c>
      <c r="AK7" s="555">
        <v>0</v>
      </c>
      <c r="AL7" s="555">
        <v>0</v>
      </c>
      <c r="AM7" s="555">
        <v>0</v>
      </c>
      <c r="AN7" s="555">
        <v>13234000</v>
      </c>
      <c r="AO7" s="487">
        <f t="shared" ref="AO7:AO38" si="1">AK7+AL7+AM7+AN7</f>
        <v>13234000</v>
      </c>
      <c r="AP7" s="486">
        <f t="shared" ref="AP7:AP38" si="2">AO7-Q7</f>
        <v>12472580</v>
      </c>
      <c r="AQ7" s="9"/>
      <c r="AR7" s="9"/>
      <c r="AS7" s="9"/>
      <c r="AT7" s="9"/>
      <c r="AU7" s="9"/>
      <c r="AV7" s="9"/>
    </row>
    <row r="8" spans="1:52" ht="99" customHeight="1">
      <c r="A8" s="938"/>
      <c r="B8" s="935"/>
      <c r="C8" s="935"/>
      <c r="D8" s="103" t="s">
        <v>513</v>
      </c>
      <c r="E8" s="174">
        <v>1</v>
      </c>
      <c r="F8" s="554" t="s">
        <v>512</v>
      </c>
      <c r="G8" s="58" t="s">
        <v>511</v>
      </c>
      <c r="H8" s="65" t="s">
        <v>481</v>
      </c>
      <c r="I8" s="101" t="s">
        <v>301</v>
      </c>
      <c r="J8" s="101" t="s">
        <v>301</v>
      </c>
      <c r="K8" s="101" t="s">
        <v>301</v>
      </c>
      <c r="L8" s="103" t="s">
        <v>434</v>
      </c>
      <c r="M8" s="101" t="s">
        <v>301</v>
      </c>
      <c r="N8" s="60">
        <v>589615</v>
      </c>
      <c r="O8" s="60">
        <v>97658</v>
      </c>
      <c r="P8" s="60">
        <v>36000</v>
      </c>
      <c r="Q8" s="494">
        <f t="shared" si="0"/>
        <v>723273</v>
      </c>
      <c r="R8" s="62">
        <v>0</v>
      </c>
      <c r="S8" s="62">
        <v>0</v>
      </c>
      <c r="T8" s="62">
        <v>0</v>
      </c>
      <c r="U8" s="62">
        <v>13000</v>
      </c>
      <c r="V8" s="843"/>
      <c r="W8" s="58">
        <v>3</v>
      </c>
      <c r="X8" s="103">
        <v>6.6452541809724226E-3</v>
      </c>
      <c r="Y8" s="58">
        <v>0</v>
      </c>
      <c r="Z8" s="58">
        <v>0</v>
      </c>
      <c r="AA8" s="58">
        <v>0</v>
      </c>
      <c r="AB8" s="58">
        <v>120</v>
      </c>
      <c r="AC8" s="58">
        <v>0</v>
      </c>
      <c r="AD8" s="58">
        <v>0</v>
      </c>
      <c r="AE8" s="58">
        <v>0</v>
      </c>
      <c r="AF8" s="58">
        <v>0</v>
      </c>
      <c r="AG8" s="63">
        <v>0</v>
      </c>
      <c r="AH8" s="63">
        <v>0</v>
      </c>
      <c r="AI8" s="63">
        <v>0</v>
      </c>
      <c r="AJ8" s="63">
        <v>44000</v>
      </c>
      <c r="AK8" s="64">
        <v>0</v>
      </c>
      <c r="AL8" s="64">
        <v>0</v>
      </c>
      <c r="AM8" s="64">
        <v>0</v>
      </c>
      <c r="AN8" s="64">
        <v>1560000</v>
      </c>
      <c r="AO8" s="487">
        <f t="shared" si="1"/>
        <v>1560000</v>
      </c>
      <c r="AP8" s="486">
        <f t="shared" si="2"/>
        <v>836727</v>
      </c>
      <c r="AQ8" s="9"/>
      <c r="AR8" s="9"/>
      <c r="AS8" s="9"/>
      <c r="AT8" s="9"/>
      <c r="AU8" s="9"/>
      <c r="AV8" s="9"/>
    </row>
    <row r="9" spans="1:52" ht="99" customHeight="1">
      <c r="A9" s="938"/>
      <c r="B9" s="935"/>
      <c r="C9" s="935"/>
      <c r="D9" s="175" t="s">
        <v>508</v>
      </c>
      <c r="E9" s="174">
        <v>1</v>
      </c>
      <c r="F9" s="174" t="s">
        <v>510</v>
      </c>
      <c r="G9" s="174" t="s">
        <v>509</v>
      </c>
      <c r="H9" s="143" t="s">
        <v>481</v>
      </c>
      <c r="I9" s="101" t="s">
        <v>301</v>
      </c>
      <c r="J9" s="101" t="s">
        <v>301</v>
      </c>
      <c r="K9" s="101" t="s">
        <v>301</v>
      </c>
      <c r="L9" s="103" t="s">
        <v>434</v>
      </c>
      <c r="M9" s="101" t="s">
        <v>301</v>
      </c>
      <c r="N9" s="130">
        <v>505384</v>
      </c>
      <c r="O9" s="130">
        <v>166380</v>
      </c>
      <c r="P9" s="130">
        <v>0</v>
      </c>
      <c r="Q9" s="494">
        <f t="shared" si="0"/>
        <v>671764</v>
      </c>
      <c r="R9" s="62">
        <v>0</v>
      </c>
      <c r="S9" s="62">
        <v>0</v>
      </c>
      <c r="T9" s="62">
        <v>0</v>
      </c>
      <c r="U9" s="131">
        <v>12000</v>
      </c>
      <c r="V9" s="843"/>
      <c r="W9" s="58">
        <v>0</v>
      </c>
      <c r="X9" s="103">
        <v>0</v>
      </c>
      <c r="Y9" s="58">
        <v>0</v>
      </c>
      <c r="Z9" s="58">
        <v>0</v>
      </c>
      <c r="AA9" s="174">
        <v>950</v>
      </c>
      <c r="AB9" s="174">
        <v>0</v>
      </c>
      <c r="AC9" s="58">
        <v>0</v>
      </c>
      <c r="AD9" s="58">
        <v>0</v>
      </c>
      <c r="AE9" s="58">
        <v>0</v>
      </c>
      <c r="AF9" s="58">
        <v>0</v>
      </c>
      <c r="AG9" s="132">
        <v>0</v>
      </c>
      <c r="AH9" s="132">
        <v>0</v>
      </c>
      <c r="AI9" s="132">
        <v>0</v>
      </c>
      <c r="AJ9" s="132">
        <v>0</v>
      </c>
      <c r="AK9" s="64">
        <v>0</v>
      </c>
      <c r="AL9" s="64">
        <v>0</v>
      </c>
      <c r="AM9" s="64">
        <v>0</v>
      </c>
      <c r="AN9" s="64">
        <v>11400000</v>
      </c>
      <c r="AO9" s="487">
        <f t="shared" si="1"/>
        <v>11400000</v>
      </c>
      <c r="AP9" s="486">
        <f t="shared" si="2"/>
        <v>10728236</v>
      </c>
      <c r="AQ9" s="9"/>
      <c r="AR9" s="9"/>
      <c r="AS9" s="9"/>
      <c r="AT9" s="9"/>
      <c r="AU9" s="9"/>
      <c r="AV9" s="9"/>
    </row>
    <row r="10" spans="1:52" ht="99" customHeight="1">
      <c r="A10" s="938"/>
      <c r="B10" s="935"/>
      <c r="C10" s="935"/>
      <c r="D10" s="175" t="s">
        <v>508</v>
      </c>
      <c r="E10" s="174">
        <v>1</v>
      </c>
      <c r="F10" s="174" t="s">
        <v>507</v>
      </c>
      <c r="G10" s="174" t="s">
        <v>506</v>
      </c>
      <c r="H10" s="143" t="s">
        <v>275</v>
      </c>
      <c r="I10" s="101" t="s">
        <v>301</v>
      </c>
      <c r="J10" s="101" t="s">
        <v>301</v>
      </c>
      <c r="K10" s="101" t="s">
        <v>301</v>
      </c>
      <c r="L10" s="103" t="s">
        <v>434</v>
      </c>
      <c r="M10" s="101" t="s">
        <v>301</v>
      </c>
      <c r="N10" s="130">
        <v>353846</v>
      </c>
      <c r="O10" s="130">
        <v>11100</v>
      </c>
      <c r="P10" s="130">
        <v>0</v>
      </c>
      <c r="Q10" s="494">
        <f t="shared" si="0"/>
        <v>364946</v>
      </c>
      <c r="R10" s="62">
        <v>0</v>
      </c>
      <c r="S10" s="62">
        <v>0</v>
      </c>
      <c r="T10" s="62">
        <v>0</v>
      </c>
      <c r="U10" s="131">
        <v>15000</v>
      </c>
      <c r="V10" s="843"/>
      <c r="W10" s="58">
        <v>1</v>
      </c>
      <c r="X10" s="103">
        <v>2.2150847269908074E-3</v>
      </c>
      <c r="Y10" s="58">
        <v>0</v>
      </c>
      <c r="Z10" s="58">
        <v>0</v>
      </c>
      <c r="AA10" s="174">
        <v>1100</v>
      </c>
      <c r="AB10" s="174">
        <v>0</v>
      </c>
      <c r="AC10" s="58">
        <v>0</v>
      </c>
      <c r="AD10" s="58">
        <v>0</v>
      </c>
      <c r="AE10" s="58">
        <v>0</v>
      </c>
      <c r="AF10" s="58">
        <v>0</v>
      </c>
      <c r="AG10" s="132">
        <v>0</v>
      </c>
      <c r="AH10" s="132">
        <v>0</v>
      </c>
      <c r="AI10" s="132">
        <v>0</v>
      </c>
      <c r="AJ10" s="132">
        <v>15000</v>
      </c>
      <c r="AK10" s="64">
        <v>0</v>
      </c>
      <c r="AL10" s="64">
        <v>0</v>
      </c>
      <c r="AM10" s="64">
        <v>0</v>
      </c>
      <c r="AN10" s="64">
        <v>16500000</v>
      </c>
      <c r="AO10" s="487">
        <f t="shared" si="1"/>
        <v>16500000</v>
      </c>
      <c r="AP10" s="486">
        <f t="shared" si="2"/>
        <v>16135054</v>
      </c>
      <c r="AQ10" s="9"/>
      <c r="AR10" s="9"/>
      <c r="AS10" s="9"/>
      <c r="AT10" s="9"/>
      <c r="AU10" s="9"/>
      <c r="AV10" s="9"/>
    </row>
    <row r="11" spans="1:52" ht="99" customHeight="1">
      <c r="A11" s="938"/>
      <c r="B11" s="935"/>
      <c r="C11" s="935"/>
      <c r="D11" s="175" t="s">
        <v>197</v>
      </c>
      <c r="E11" s="174">
        <v>1</v>
      </c>
      <c r="F11" s="174" t="s">
        <v>505</v>
      </c>
      <c r="G11" s="174" t="s">
        <v>504</v>
      </c>
      <c r="H11" s="143" t="s">
        <v>481</v>
      </c>
      <c r="I11" s="101" t="s">
        <v>301</v>
      </c>
      <c r="J11" s="101" t="s">
        <v>301</v>
      </c>
      <c r="K11" s="101" t="s">
        <v>301</v>
      </c>
      <c r="L11" s="103" t="s">
        <v>434</v>
      </c>
      <c r="M11" s="101" t="s">
        <v>301</v>
      </c>
      <c r="N11" s="130">
        <v>618461</v>
      </c>
      <c r="O11" s="130">
        <v>86025</v>
      </c>
      <c r="P11" s="130">
        <v>0</v>
      </c>
      <c r="Q11" s="494">
        <f t="shared" si="0"/>
        <v>704486</v>
      </c>
      <c r="R11" s="62">
        <v>0</v>
      </c>
      <c r="S11" s="62">
        <v>0</v>
      </c>
      <c r="T11" s="62">
        <v>0</v>
      </c>
      <c r="U11" s="131">
        <v>10000</v>
      </c>
      <c r="V11" s="843"/>
      <c r="W11" s="58">
        <v>0</v>
      </c>
      <c r="X11" s="103">
        <v>0</v>
      </c>
      <c r="Y11" s="58">
        <v>0</v>
      </c>
      <c r="Z11" s="58">
        <v>0</v>
      </c>
      <c r="AA11" s="58">
        <v>0</v>
      </c>
      <c r="AB11" s="174">
        <v>98</v>
      </c>
      <c r="AC11" s="58">
        <v>0</v>
      </c>
      <c r="AD11" s="58">
        <v>0</v>
      </c>
      <c r="AE11" s="58">
        <v>0</v>
      </c>
      <c r="AF11" s="58">
        <v>0</v>
      </c>
      <c r="AG11" s="132">
        <v>0</v>
      </c>
      <c r="AH11" s="132">
        <v>0</v>
      </c>
      <c r="AI11" s="132">
        <v>0</v>
      </c>
      <c r="AJ11" s="132">
        <v>0</v>
      </c>
      <c r="AK11" s="64">
        <v>0</v>
      </c>
      <c r="AL11" s="64">
        <v>0</v>
      </c>
      <c r="AM11" s="64">
        <v>0</v>
      </c>
      <c r="AN11" s="64">
        <v>980000</v>
      </c>
      <c r="AO11" s="487">
        <f t="shared" si="1"/>
        <v>980000</v>
      </c>
      <c r="AP11" s="486">
        <f t="shared" si="2"/>
        <v>275514</v>
      </c>
      <c r="AQ11" s="9"/>
      <c r="AR11" s="9"/>
      <c r="AS11" s="9"/>
      <c r="AT11" s="9"/>
      <c r="AU11" s="9"/>
      <c r="AV11" s="9"/>
    </row>
    <row r="12" spans="1:52" ht="99" customHeight="1">
      <c r="A12" s="938"/>
      <c r="B12" s="935"/>
      <c r="C12" s="935"/>
      <c r="D12" s="175" t="s">
        <v>503</v>
      </c>
      <c r="E12" s="174">
        <v>1</v>
      </c>
      <c r="F12" s="174" t="s">
        <v>502</v>
      </c>
      <c r="G12" s="175" t="s">
        <v>501</v>
      </c>
      <c r="H12" s="143" t="s">
        <v>275</v>
      </c>
      <c r="I12" s="101" t="s">
        <v>301</v>
      </c>
      <c r="J12" s="101" t="s">
        <v>301</v>
      </c>
      <c r="K12" s="101" t="s">
        <v>301</v>
      </c>
      <c r="L12" s="103" t="s">
        <v>434</v>
      </c>
      <c r="M12" s="101" t="s">
        <v>301</v>
      </c>
      <c r="N12" s="130">
        <v>715961</v>
      </c>
      <c r="O12" s="130">
        <v>62825</v>
      </c>
      <c r="P12" s="130">
        <v>3000</v>
      </c>
      <c r="Q12" s="494">
        <f t="shared" si="0"/>
        <v>781786</v>
      </c>
      <c r="R12" s="62">
        <v>0</v>
      </c>
      <c r="S12" s="62">
        <v>0</v>
      </c>
      <c r="T12" s="62">
        <v>0</v>
      </c>
      <c r="U12" s="131">
        <v>5000</v>
      </c>
      <c r="V12" s="843"/>
      <c r="W12" s="58">
        <v>0</v>
      </c>
      <c r="X12" s="103">
        <v>0</v>
      </c>
      <c r="Y12" s="58">
        <v>0</v>
      </c>
      <c r="Z12" s="58">
        <v>0</v>
      </c>
      <c r="AA12" s="58">
        <v>0</v>
      </c>
      <c r="AB12" s="174">
        <v>105</v>
      </c>
      <c r="AC12" s="58">
        <v>0</v>
      </c>
      <c r="AD12" s="58">
        <v>0</v>
      </c>
      <c r="AE12" s="58">
        <v>0</v>
      </c>
      <c r="AF12" s="58">
        <v>0</v>
      </c>
      <c r="AG12" s="132">
        <v>0</v>
      </c>
      <c r="AH12" s="132">
        <v>0</v>
      </c>
      <c r="AI12" s="132">
        <v>0</v>
      </c>
      <c r="AJ12" s="132"/>
      <c r="AK12" s="64">
        <v>0</v>
      </c>
      <c r="AL12" s="64">
        <v>0</v>
      </c>
      <c r="AM12" s="64">
        <v>0</v>
      </c>
      <c r="AN12" s="64">
        <v>525000</v>
      </c>
      <c r="AO12" s="487">
        <f t="shared" si="1"/>
        <v>525000</v>
      </c>
      <c r="AP12" s="486">
        <f t="shared" si="2"/>
        <v>-256786</v>
      </c>
      <c r="AQ12" s="9"/>
      <c r="AR12" s="9"/>
      <c r="AS12" s="9"/>
      <c r="AT12" s="9"/>
      <c r="AU12" s="9"/>
      <c r="AV12" s="9"/>
    </row>
    <row r="13" spans="1:52" ht="99" customHeight="1">
      <c r="A13" s="938"/>
      <c r="B13" s="935"/>
      <c r="C13" s="935"/>
      <c r="D13" s="174" t="s">
        <v>500</v>
      </c>
      <c r="E13" s="174">
        <v>1</v>
      </c>
      <c r="F13" s="174" t="s">
        <v>499</v>
      </c>
      <c r="G13" s="174" t="s">
        <v>498</v>
      </c>
      <c r="H13" s="143" t="s">
        <v>76</v>
      </c>
      <c r="I13" s="101" t="s">
        <v>301</v>
      </c>
      <c r="J13" s="101" t="s">
        <v>301</v>
      </c>
      <c r="K13" s="101" t="s">
        <v>301</v>
      </c>
      <c r="L13" s="103" t="s">
        <v>434</v>
      </c>
      <c r="M13" s="101" t="s">
        <v>301</v>
      </c>
      <c r="N13" s="130">
        <v>533076</v>
      </c>
      <c r="O13" s="130">
        <v>93630</v>
      </c>
      <c r="P13" s="130">
        <v>0</v>
      </c>
      <c r="Q13" s="494">
        <f t="shared" si="0"/>
        <v>626706</v>
      </c>
      <c r="R13" s="62">
        <v>0</v>
      </c>
      <c r="S13" s="62">
        <v>0</v>
      </c>
      <c r="T13" s="62">
        <v>0</v>
      </c>
      <c r="U13" s="131">
        <v>14000</v>
      </c>
      <c r="V13" s="843"/>
      <c r="W13" s="58">
        <v>6</v>
      </c>
      <c r="X13" s="103">
        <v>1.3290508361944845E-2</v>
      </c>
      <c r="Y13" s="58">
        <v>0</v>
      </c>
      <c r="Z13" s="58">
        <v>0</v>
      </c>
      <c r="AA13" s="58">
        <v>0</v>
      </c>
      <c r="AB13" s="174">
        <v>25</v>
      </c>
      <c r="AC13" s="58">
        <v>0</v>
      </c>
      <c r="AD13" s="58">
        <v>0</v>
      </c>
      <c r="AE13" s="58">
        <v>0</v>
      </c>
      <c r="AF13" s="58">
        <v>0</v>
      </c>
      <c r="AG13" s="132">
        <v>0</v>
      </c>
      <c r="AH13" s="132">
        <v>0</v>
      </c>
      <c r="AI13" s="132">
        <v>0</v>
      </c>
      <c r="AJ13" s="132">
        <v>1257380</v>
      </c>
      <c r="AK13" s="64">
        <v>0</v>
      </c>
      <c r="AL13" s="64">
        <v>0</v>
      </c>
      <c r="AM13" s="64">
        <v>0</v>
      </c>
      <c r="AN13" s="64">
        <v>350000</v>
      </c>
      <c r="AO13" s="487">
        <f t="shared" si="1"/>
        <v>350000</v>
      </c>
      <c r="AP13" s="486">
        <f t="shared" si="2"/>
        <v>-276706</v>
      </c>
      <c r="AQ13" s="9"/>
      <c r="AR13" s="9"/>
      <c r="AS13" s="9"/>
      <c r="AT13" s="9"/>
      <c r="AU13" s="9"/>
      <c r="AV13" s="9"/>
    </row>
    <row r="14" spans="1:52" ht="99" customHeight="1">
      <c r="A14" s="938"/>
      <c r="B14" s="935"/>
      <c r="C14" s="935"/>
      <c r="D14" s="175" t="s">
        <v>477</v>
      </c>
      <c r="E14" s="174">
        <v>1</v>
      </c>
      <c r="F14" s="174" t="s">
        <v>496</v>
      </c>
      <c r="G14" s="174" t="s">
        <v>497</v>
      </c>
      <c r="H14" s="143" t="s">
        <v>275</v>
      </c>
      <c r="I14" s="101" t="s">
        <v>301</v>
      </c>
      <c r="J14" s="101" t="s">
        <v>301</v>
      </c>
      <c r="K14" s="101" t="s">
        <v>301</v>
      </c>
      <c r="L14" s="103" t="s">
        <v>434</v>
      </c>
      <c r="M14" s="101" t="s">
        <v>301</v>
      </c>
      <c r="N14" s="130">
        <v>6000769</v>
      </c>
      <c r="O14" s="130">
        <v>110000</v>
      </c>
      <c r="P14" s="130">
        <v>0</v>
      </c>
      <c r="Q14" s="494">
        <f t="shared" si="0"/>
        <v>6110769</v>
      </c>
      <c r="R14" s="131">
        <v>0</v>
      </c>
      <c r="S14" s="131">
        <v>0</v>
      </c>
      <c r="T14" s="131">
        <v>0</v>
      </c>
      <c r="U14" s="131">
        <v>35000</v>
      </c>
      <c r="V14" s="843"/>
      <c r="W14" s="58">
        <v>0</v>
      </c>
      <c r="X14" s="103">
        <v>0</v>
      </c>
      <c r="Y14" s="174">
        <v>0</v>
      </c>
      <c r="Z14" s="174">
        <v>0</v>
      </c>
      <c r="AA14" s="174">
        <v>0</v>
      </c>
      <c r="AB14" s="174">
        <v>35</v>
      </c>
      <c r="AC14" s="58">
        <v>0</v>
      </c>
      <c r="AD14" s="58">
        <v>0</v>
      </c>
      <c r="AE14" s="58">
        <v>0</v>
      </c>
      <c r="AF14" s="58">
        <v>0</v>
      </c>
      <c r="AG14" s="63">
        <v>0</v>
      </c>
      <c r="AH14" s="63">
        <v>0</v>
      </c>
      <c r="AI14" s="63">
        <v>0</v>
      </c>
      <c r="AJ14" s="63">
        <v>0</v>
      </c>
      <c r="AK14" s="64">
        <v>0</v>
      </c>
      <c r="AL14" s="64">
        <v>0</v>
      </c>
      <c r="AM14" s="64">
        <v>0</v>
      </c>
      <c r="AN14" s="64">
        <v>1225000</v>
      </c>
      <c r="AO14" s="487">
        <f t="shared" si="1"/>
        <v>1225000</v>
      </c>
      <c r="AP14" s="486">
        <f t="shared" si="2"/>
        <v>-4885769</v>
      </c>
      <c r="AQ14" s="9"/>
      <c r="AR14" s="9"/>
      <c r="AS14" s="9"/>
      <c r="AT14" s="9"/>
      <c r="AU14" s="9"/>
      <c r="AV14" s="9"/>
    </row>
    <row r="15" spans="1:52" ht="99" customHeight="1">
      <c r="A15" s="938"/>
      <c r="B15" s="935"/>
      <c r="C15" s="935"/>
      <c r="D15" s="175" t="s">
        <v>477</v>
      </c>
      <c r="E15" s="174">
        <v>1</v>
      </c>
      <c r="F15" s="174" t="s">
        <v>496</v>
      </c>
      <c r="G15" s="174" t="s">
        <v>495</v>
      </c>
      <c r="H15" s="143" t="s">
        <v>275</v>
      </c>
      <c r="I15" s="101" t="s">
        <v>301</v>
      </c>
      <c r="J15" s="101" t="s">
        <v>301</v>
      </c>
      <c r="K15" s="101" t="s">
        <v>301</v>
      </c>
      <c r="L15" s="103" t="s">
        <v>434</v>
      </c>
      <c r="M15" s="101" t="s">
        <v>301</v>
      </c>
      <c r="N15" s="130">
        <v>0</v>
      </c>
      <c r="O15" s="130">
        <v>0</v>
      </c>
      <c r="P15" s="130">
        <v>0</v>
      </c>
      <c r="Q15" s="494">
        <f t="shared" si="0"/>
        <v>0</v>
      </c>
      <c r="R15" s="131">
        <v>0</v>
      </c>
      <c r="S15" s="131">
        <v>0</v>
      </c>
      <c r="T15" s="131">
        <v>0</v>
      </c>
      <c r="U15" s="131">
        <v>0</v>
      </c>
      <c r="V15" s="843"/>
      <c r="W15" s="58">
        <v>0</v>
      </c>
      <c r="X15" s="103">
        <v>0</v>
      </c>
      <c r="Y15" s="174">
        <v>0</v>
      </c>
      <c r="Z15" s="174">
        <v>0</v>
      </c>
      <c r="AA15" s="174">
        <v>0</v>
      </c>
      <c r="AB15" s="174">
        <v>0</v>
      </c>
      <c r="AC15" s="58">
        <v>0</v>
      </c>
      <c r="AD15" s="58">
        <v>0</v>
      </c>
      <c r="AE15" s="58">
        <v>0</v>
      </c>
      <c r="AF15" s="58">
        <v>0</v>
      </c>
      <c r="AG15" s="63">
        <v>0</v>
      </c>
      <c r="AH15" s="63">
        <v>0</v>
      </c>
      <c r="AI15" s="63">
        <v>0</v>
      </c>
      <c r="AJ15" s="63">
        <v>0</v>
      </c>
      <c r="AK15" s="64">
        <v>0</v>
      </c>
      <c r="AL15" s="64">
        <v>0</v>
      </c>
      <c r="AM15" s="64">
        <v>0</v>
      </c>
      <c r="AN15" s="64">
        <v>0</v>
      </c>
      <c r="AO15" s="487">
        <f t="shared" si="1"/>
        <v>0</v>
      </c>
      <c r="AP15" s="486">
        <f t="shared" si="2"/>
        <v>0</v>
      </c>
      <c r="AQ15" s="9"/>
      <c r="AR15" s="9"/>
      <c r="AS15" s="9"/>
      <c r="AT15" s="9"/>
      <c r="AU15" s="9"/>
      <c r="AV15" s="9"/>
    </row>
    <row r="16" spans="1:52" ht="99" customHeight="1">
      <c r="A16" s="938"/>
      <c r="B16" s="935"/>
      <c r="C16" s="935"/>
      <c r="D16" s="549" t="s">
        <v>492</v>
      </c>
      <c r="E16" s="551">
        <v>1</v>
      </c>
      <c r="F16" s="550" t="s">
        <v>494</v>
      </c>
      <c r="G16" s="549" t="s">
        <v>493</v>
      </c>
      <c r="H16" s="65" t="s">
        <v>481</v>
      </c>
      <c r="I16" s="101" t="s">
        <v>301</v>
      </c>
      <c r="J16" s="101" t="s">
        <v>301</v>
      </c>
      <c r="K16" s="103" t="s">
        <v>434</v>
      </c>
      <c r="L16" s="101" t="s">
        <v>301</v>
      </c>
      <c r="M16" s="101" t="s">
        <v>301</v>
      </c>
      <c r="N16" s="548">
        <v>680000</v>
      </c>
      <c r="O16" s="548">
        <v>148500</v>
      </c>
      <c r="P16" s="548">
        <v>2400</v>
      </c>
      <c r="Q16" s="494">
        <f t="shared" si="0"/>
        <v>830900</v>
      </c>
      <c r="R16" s="552">
        <v>0</v>
      </c>
      <c r="S16" s="553">
        <v>0</v>
      </c>
      <c r="T16" s="553">
        <v>0</v>
      </c>
      <c r="U16" s="552">
        <v>250</v>
      </c>
      <c r="V16" s="843"/>
      <c r="W16" s="58">
        <v>0</v>
      </c>
      <c r="X16" s="103">
        <v>0</v>
      </c>
      <c r="Y16" s="174">
        <v>0</v>
      </c>
      <c r="Z16" s="174">
        <v>0</v>
      </c>
      <c r="AA16" s="174">
        <v>0</v>
      </c>
      <c r="AB16" s="96">
        <v>41</v>
      </c>
      <c r="AC16" s="58">
        <v>0</v>
      </c>
      <c r="AD16" s="58">
        <v>0</v>
      </c>
      <c r="AE16" s="58">
        <v>0</v>
      </c>
      <c r="AF16" s="58">
        <v>0</v>
      </c>
      <c r="AG16" s="63">
        <v>0</v>
      </c>
      <c r="AH16" s="63">
        <v>0</v>
      </c>
      <c r="AI16" s="63">
        <v>0</v>
      </c>
      <c r="AJ16" s="63">
        <v>0</v>
      </c>
      <c r="AK16" s="64">
        <v>0</v>
      </c>
      <c r="AL16" s="64">
        <v>0</v>
      </c>
      <c r="AM16" s="64">
        <v>0</v>
      </c>
      <c r="AN16" s="64">
        <v>0</v>
      </c>
      <c r="AO16" s="487">
        <f t="shared" si="1"/>
        <v>0</v>
      </c>
      <c r="AP16" s="486">
        <f t="shared" si="2"/>
        <v>-830900</v>
      </c>
      <c r="AQ16" s="9"/>
      <c r="AR16" s="9"/>
      <c r="AS16" s="9"/>
      <c r="AT16" s="9"/>
      <c r="AU16" s="9"/>
      <c r="AV16" s="9"/>
    </row>
    <row r="17" spans="1:48" ht="99" customHeight="1">
      <c r="A17" s="938"/>
      <c r="B17" s="935"/>
      <c r="C17" s="935"/>
      <c r="D17" s="549" t="s">
        <v>492</v>
      </c>
      <c r="E17" s="551">
        <v>1</v>
      </c>
      <c r="F17" s="550" t="s">
        <v>491</v>
      </c>
      <c r="G17" s="549" t="s">
        <v>490</v>
      </c>
      <c r="H17" s="65" t="s">
        <v>481</v>
      </c>
      <c r="I17" s="101" t="s">
        <v>301</v>
      </c>
      <c r="J17" s="101" t="s">
        <v>301</v>
      </c>
      <c r="K17" s="103" t="s">
        <v>434</v>
      </c>
      <c r="L17" s="101" t="s">
        <v>301</v>
      </c>
      <c r="M17" s="101" t="s">
        <v>301</v>
      </c>
      <c r="N17" s="548">
        <v>800000</v>
      </c>
      <c r="O17" s="548">
        <v>379440</v>
      </c>
      <c r="P17" s="548">
        <v>39700</v>
      </c>
      <c r="Q17" s="494">
        <f t="shared" si="0"/>
        <v>1219140</v>
      </c>
      <c r="R17" s="552">
        <v>0</v>
      </c>
      <c r="S17" s="552">
        <v>0</v>
      </c>
      <c r="T17" s="552">
        <v>0</v>
      </c>
      <c r="U17" s="552">
        <v>300</v>
      </c>
      <c r="V17" s="843"/>
      <c r="W17" s="58">
        <v>0</v>
      </c>
      <c r="X17" s="103">
        <v>0</v>
      </c>
      <c r="Y17" s="174">
        <v>0</v>
      </c>
      <c r="Z17" s="174">
        <v>0</v>
      </c>
      <c r="AA17" s="174">
        <v>0</v>
      </c>
      <c r="AB17" s="551">
        <v>150</v>
      </c>
      <c r="AC17" s="58">
        <v>0</v>
      </c>
      <c r="AD17" s="58">
        <v>0</v>
      </c>
      <c r="AE17" s="58">
        <v>0</v>
      </c>
      <c r="AF17" s="58">
        <v>0</v>
      </c>
      <c r="AG17" s="63">
        <v>0</v>
      </c>
      <c r="AH17" s="63">
        <v>0</v>
      </c>
      <c r="AI17" s="63">
        <v>0</v>
      </c>
      <c r="AJ17" s="63">
        <v>0</v>
      </c>
      <c r="AK17" s="64">
        <v>0</v>
      </c>
      <c r="AL17" s="64">
        <v>0</v>
      </c>
      <c r="AM17" s="64">
        <v>0</v>
      </c>
      <c r="AN17" s="64">
        <v>0</v>
      </c>
      <c r="AO17" s="487">
        <f t="shared" si="1"/>
        <v>0</v>
      </c>
      <c r="AP17" s="486">
        <f t="shared" si="2"/>
        <v>-1219140</v>
      </c>
      <c r="AQ17" s="9"/>
      <c r="AR17" s="9"/>
      <c r="AS17" s="9"/>
      <c r="AT17" s="9"/>
      <c r="AU17" s="9"/>
      <c r="AV17" s="9"/>
    </row>
    <row r="18" spans="1:48" ht="99" customHeight="1">
      <c r="A18" s="938"/>
      <c r="B18" s="935"/>
      <c r="C18" s="935"/>
      <c r="D18" s="549" t="s">
        <v>489</v>
      </c>
      <c r="E18" s="551">
        <v>1</v>
      </c>
      <c r="F18" s="550" t="s">
        <v>488</v>
      </c>
      <c r="G18" s="551" t="s">
        <v>487</v>
      </c>
      <c r="H18" s="65" t="s">
        <v>481</v>
      </c>
      <c r="I18" s="101" t="s">
        <v>301</v>
      </c>
      <c r="J18" s="101" t="s">
        <v>301</v>
      </c>
      <c r="K18" s="103" t="s">
        <v>434</v>
      </c>
      <c r="L18" s="101" t="s">
        <v>301</v>
      </c>
      <c r="M18" s="101" t="s">
        <v>301</v>
      </c>
      <c r="N18" s="548">
        <v>960000</v>
      </c>
      <c r="O18" s="548">
        <v>434620</v>
      </c>
      <c r="P18" s="548">
        <v>366900</v>
      </c>
      <c r="Q18" s="494">
        <f t="shared" si="0"/>
        <v>1761520</v>
      </c>
      <c r="R18" s="552">
        <v>0</v>
      </c>
      <c r="S18" s="552">
        <v>0</v>
      </c>
      <c r="T18" s="552">
        <v>10000</v>
      </c>
      <c r="U18" s="552">
        <v>0</v>
      </c>
      <c r="V18" s="843"/>
      <c r="W18" s="58">
        <v>0</v>
      </c>
      <c r="X18" s="103">
        <v>0</v>
      </c>
      <c r="Y18" s="174">
        <v>0</v>
      </c>
      <c r="Z18" s="174">
        <v>0</v>
      </c>
      <c r="AA18" s="551">
        <v>75</v>
      </c>
      <c r="AB18" s="174">
        <v>0</v>
      </c>
      <c r="AC18" s="58">
        <v>0</v>
      </c>
      <c r="AD18" s="58">
        <v>0</v>
      </c>
      <c r="AE18" s="58">
        <v>0</v>
      </c>
      <c r="AF18" s="58">
        <v>0</v>
      </c>
      <c r="AG18" s="63">
        <v>0</v>
      </c>
      <c r="AH18" s="63">
        <v>0</v>
      </c>
      <c r="AI18" s="63">
        <v>0</v>
      </c>
      <c r="AJ18" s="63">
        <v>0</v>
      </c>
      <c r="AK18" s="64">
        <v>0</v>
      </c>
      <c r="AL18" s="64">
        <v>0</v>
      </c>
      <c r="AM18" s="64">
        <v>0</v>
      </c>
      <c r="AN18" s="64">
        <v>0</v>
      </c>
      <c r="AO18" s="487">
        <f t="shared" si="1"/>
        <v>0</v>
      </c>
      <c r="AP18" s="486">
        <f t="shared" si="2"/>
        <v>-1761520</v>
      </c>
      <c r="AQ18" s="9"/>
      <c r="AR18" s="9"/>
      <c r="AS18" s="9"/>
      <c r="AT18" s="9"/>
      <c r="AU18" s="9"/>
      <c r="AV18" s="9"/>
    </row>
    <row r="19" spans="1:48" ht="99" customHeight="1">
      <c r="A19" s="938"/>
      <c r="B19" s="935"/>
      <c r="C19" s="935"/>
      <c r="D19" s="549" t="s">
        <v>486</v>
      </c>
      <c r="E19" s="545">
        <v>1</v>
      </c>
      <c r="F19" s="550" t="s">
        <v>485</v>
      </c>
      <c r="G19" s="549" t="s">
        <v>95</v>
      </c>
      <c r="H19" s="65" t="s">
        <v>481</v>
      </c>
      <c r="I19" s="101" t="s">
        <v>301</v>
      </c>
      <c r="J19" s="101" t="s">
        <v>301</v>
      </c>
      <c r="K19" s="103" t="s">
        <v>434</v>
      </c>
      <c r="L19" s="101" t="s">
        <v>301</v>
      </c>
      <c r="M19" s="101" t="s">
        <v>301</v>
      </c>
      <c r="N19" s="548">
        <v>650800</v>
      </c>
      <c r="O19" s="548">
        <v>129900</v>
      </c>
      <c r="P19" s="547">
        <v>8700</v>
      </c>
      <c r="Q19" s="494">
        <f t="shared" si="0"/>
        <v>789400</v>
      </c>
      <c r="R19" s="546">
        <v>0</v>
      </c>
      <c r="S19" s="546">
        <v>13000</v>
      </c>
      <c r="T19" s="546">
        <v>0</v>
      </c>
      <c r="U19" s="546">
        <v>0</v>
      </c>
      <c r="V19" s="843"/>
      <c r="W19" s="58">
        <v>0</v>
      </c>
      <c r="X19" s="103">
        <v>0</v>
      </c>
      <c r="Y19" s="174">
        <v>0</v>
      </c>
      <c r="Z19" s="545">
        <v>1100</v>
      </c>
      <c r="AA19" s="174">
        <v>0</v>
      </c>
      <c r="AB19" s="174">
        <v>0</v>
      </c>
      <c r="AC19" s="58">
        <v>0</v>
      </c>
      <c r="AD19" s="58">
        <v>0</v>
      </c>
      <c r="AE19" s="58">
        <v>0</v>
      </c>
      <c r="AF19" s="58">
        <v>0</v>
      </c>
      <c r="AG19" s="63">
        <v>0</v>
      </c>
      <c r="AH19" s="63">
        <v>0</v>
      </c>
      <c r="AI19" s="63">
        <v>0</v>
      </c>
      <c r="AJ19" s="63">
        <v>0</v>
      </c>
      <c r="AK19" s="64">
        <v>0</v>
      </c>
      <c r="AL19" s="64">
        <v>0</v>
      </c>
      <c r="AM19" s="64">
        <v>0</v>
      </c>
      <c r="AN19" s="64">
        <v>0</v>
      </c>
      <c r="AO19" s="487">
        <f t="shared" si="1"/>
        <v>0</v>
      </c>
      <c r="AP19" s="486">
        <f t="shared" si="2"/>
        <v>-789400</v>
      </c>
      <c r="AQ19" s="9"/>
      <c r="AR19" s="9"/>
      <c r="AS19" s="9"/>
      <c r="AT19" s="9"/>
      <c r="AU19" s="9"/>
      <c r="AV19" s="9"/>
    </row>
    <row r="20" spans="1:48" ht="99" customHeight="1" thickBot="1">
      <c r="A20" s="939"/>
      <c r="B20" s="936"/>
      <c r="C20" s="936"/>
      <c r="D20" s="542" t="s">
        <v>484</v>
      </c>
      <c r="E20" s="544">
        <v>1</v>
      </c>
      <c r="F20" s="543" t="s">
        <v>483</v>
      </c>
      <c r="G20" s="542" t="s">
        <v>482</v>
      </c>
      <c r="H20" s="536" t="s">
        <v>481</v>
      </c>
      <c r="I20" s="534" t="s">
        <v>301</v>
      </c>
      <c r="J20" s="534" t="s">
        <v>301</v>
      </c>
      <c r="K20" s="542" t="s">
        <v>434</v>
      </c>
      <c r="L20" s="534" t="s">
        <v>301</v>
      </c>
      <c r="M20" s="534" t="s">
        <v>301</v>
      </c>
      <c r="N20" s="541">
        <v>808400</v>
      </c>
      <c r="O20" s="541">
        <v>571950</v>
      </c>
      <c r="P20" s="541">
        <v>367300</v>
      </c>
      <c r="Q20" s="494">
        <f t="shared" si="0"/>
        <v>1747650</v>
      </c>
      <c r="R20" s="540">
        <v>0</v>
      </c>
      <c r="S20" s="540">
        <v>0</v>
      </c>
      <c r="T20" s="540">
        <v>0</v>
      </c>
      <c r="U20" s="540">
        <v>0</v>
      </c>
      <c r="V20" s="844"/>
      <c r="W20" s="354">
        <v>0</v>
      </c>
      <c r="X20" s="108">
        <v>0</v>
      </c>
      <c r="Y20" s="354">
        <v>0</v>
      </c>
      <c r="Z20" s="354">
        <v>0</v>
      </c>
      <c r="AA20" s="354">
        <v>0</v>
      </c>
      <c r="AB20" s="354">
        <v>42</v>
      </c>
      <c r="AC20" s="354">
        <v>0</v>
      </c>
      <c r="AD20" s="354">
        <v>0</v>
      </c>
      <c r="AE20" s="354">
        <v>0</v>
      </c>
      <c r="AF20" s="354">
        <v>0</v>
      </c>
      <c r="AG20" s="527">
        <v>0</v>
      </c>
      <c r="AH20" s="527">
        <v>0</v>
      </c>
      <c r="AI20" s="527">
        <v>0</v>
      </c>
      <c r="AJ20" s="527">
        <v>0</v>
      </c>
      <c r="AK20" s="526">
        <v>0</v>
      </c>
      <c r="AL20" s="526">
        <v>0</v>
      </c>
      <c r="AM20" s="526">
        <v>0</v>
      </c>
      <c r="AN20" s="526">
        <v>1066395</v>
      </c>
      <c r="AO20" s="525">
        <f t="shared" si="1"/>
        <v>1066395</v>
      </c>
      <c r="AP20" s="524">
        <f t="shared" si="2"/>
        <v>-681255</v>
      </c>
      <c r="AQ20" s="9"/>
      <c r="AR20" s="9"/>
      <c r="AS20" s="9"/>
      <c r="AT20" s="9"/>
      <c r="AU20" s="9"/>
      <c r="AV20" s="9"/>
    </row>
    <row r="21" spans="1:48" ht="99" customHeight="1">
      <c r="A21" s="887">
        <v>2</v>
      </c>
      <c r="B21" s="866" t="s">
        <v>480</v>
      </c>
      <c r="C21" s="866">
        <v>26</v>
      </c>
      <c r="D21" s="74" t="s">
        <v>477</v>
      </c>
      <c r="E21" s="75">
        <v>1</v>
      </c>
      <c r="F21" s="75" t="s">
        <v>479</v>
      </c>
      <c r="G21" s="539" t="s">
        <v>478</v>
      </c>
      <c r="H21" s="538" t="s">
        <v>275</v>
      </c>
      <c r="I21" s="531" t="s">
        <v>301</v>
      </c>
      <c r="J21" s="531" t="s">
        <v>301</v>
      </c>
      <c r="K21" s="531" t="s">
        <v>301</v>
      </c>
      <c r="L21" s="75" t="s">
        <v>434</v>
      </c>
      <c r="M21" s="531" t="s">
        <v>301</v>
      </c>
      <c r="N21" s="78">
        <v>0</v>
      </c>
      <c r="O21" s="78">
        <v>0</v>
      </c>
      <c r="P21" s="78">
        <v>0</v>
      </c>
      <c r="Q21" s="494">
        <f t="shared" si="0"/>
        <v>0</v>
      </c>
      <c r="R21" s="81">
        <v>0</v>
      </c>
      <c r="S21" s="81">
        <v>0</v>
      </c>
      <c r="T21" s="81">
        <v>0</v>
      </c>
      <c r="U21" s="81">
        <v>50</v>
      </c>
      <c r="V21" s="935">
        <v>7973</v>
      </c>
      <c r="W21" s="75">
        <v>0</v>
      </c>
      <c r="X21" s="75">
        <v>0</v>
      </c>
      <c r="Y21" s="75">
        <v>0</v>
      </c>
      <c r="Z21" s="75">
        <v>0</v>
      </c>
      <c r="AA21" s="75">
        <v>0</v>
      </c>
      <c r="AB21" s="75">
        <v>0</v>
      </c>
      <c r="AC21" s="75">
        <v>0</v>
      </c>
      <c r="AD21" s="75">
        <v>0</v>
      </c>
      <c r="AE21" s="75">
        <v>0</v>
      </c>
      <c r="AF21" s="75">
        <v>0</v>
      </c>
      <c r="AG21" s="82">
        <v>0</v>
      </c>
      <c r="AH21" s="82">
        <v>0</v>
      </c>
      <c r="AI21" s="82">
        <v>0</v>
      </c>
      <c r="AJ21" s="82">
        <v>0</v>
      </c>
      <c r="AK21" s="84">
        <v>0</v>
      </c>
      <c r="AL21" s="84">
        <f>S21*Z21</f>
        <v>0</v>
      </c>
      <c r="AM21" s="84">
        <f>T21*AA21</f>
        <v>0</v>
      </c>
      <c r="AN21" s="84">
        <f>U21*AB21</f>
        <v>0</v>
      </c>
      <c r="AO21" s="504">
        <f t="shared" si="1"/>
        <v>0</v>
      </c>
      <c r="AP21" s="503">
        <f t="shared" si="2"/>
        <v>0</v>
      </c>
      <c r="AQ21" s="9"/>
      <c r="AR21" s="9"/>
      <c r="AS21" s="9"/>
      <c r="AT21" s="9"/>
      <c r="AU21" s="9"/>
      <c r="AV21" s="9"/>
    </row>
    <row r="22" spans="1:48" ht="99" customHeight="1">
      <c r="A22" s="888"/>
      <c r="B22" s="940"/>
      <c r="C22" s="940"/>
      <c r="D22" s="103" t="s">
        <v>477</v>
      </c>
      <c r="E22" s="58">
        <v>1</v>
      </c>
      <c r="F22" s="58" t="s">
        <v>476</v>
      </c>
      <c r="G22" s="537" t="s">
        <v>475</v>
      </c>
      <c r="H22" s="65" t="s">
        <v>275</v>
      </c>
      <c r="I22" s="96" t="s">
        <v>434</v>
      </c>
      <c r="J22" s="96" t="s">
        <v>301</v>
      </c>
      <c r="K22" s="96" t="s">
        <v>301</v>
      </c>
      <c r="L22" s="96" t="s">
        <v>301</v>
      </c>
      <c r="M22" s="96" t="s">
        <v>301</v>
      </c>
      <c r="N22" s="60">
        <v>345000</v>
      </c>
      <c r="O22" s="60">
        <v>0</v>
      </c>
      <c r="P22" s="60">
        <v>100000</v>
      </c>
      <c r="Q22" s="494">
        <f t="shared" si="0"/>
        <v>445000</v>
      </c>
      <c r="R22" s="62">
        <v>13000</v>
      </c>
      <c r="S22" s="62">
        <v>0</v>
      </c>
      <c r="T22" s="62">
        <v>0</v>
      </c>
      <c r="U22" s="62">
        <v>8000</v>
      </c>
      <c r="V22" s="935"/>
      <c r="W22" s="58">
        <v>25</v>
      </c>
      <c r="X22" s="58">
        <f>AB22/U22</f>
        <v>8.625</v>
      </c>
      <c r="Y22" s="58">
        <v>0</v>
      </c>
      <c r="Z22" s="58">
        <v>0</v>
      </c>
      <c r="AA22" s="58">
        <v>0</v>
      </c>
      <c r="AB22" s="58">
        <v>69000</v>
      </c>
      <c r="AC22" s="58">
        <v>0</v>
      </c>
      <c r="AD22" s="58">
        <v>0</v>
      </c>
      <c r="AE22" s="58">
        <v>0</v>
      </c>
      <c r="AF22" s="58">
        <f>AB22</f>
        <v>69000</v>
      </c>
      <c r="AG22" s="63">
        <f>Y22*R22</f>
        <v>0</v>
      </c>
      <c r="AH22" s="63">
        <v>0</v>
      </c>
      <c r="AI22" s="63">
        <v>0</v>
      </c>
      <c r="AJ22" s="63">
        <f>AF22</f>
        <v>69000</v>
      </c>
      <c r="AK22" s="64">
        <v>0</v>
      </c>
      <c r="AL22" s="64">
        <f>S22*Z22</f>
        <v>0</v>
      </c>
      <c r="AM22" s="64">
        <f>T22*AA22</f>
        <v>0</v>
      </c>
      <c r="AN22" s="64">
        <v>0</v>
      </c>
      <c r="AO22" s="487">
        <f t="shared" si="1"/>
        <v>0</v>
      </c>
      <c r="AP22" s="486">
        <f t="shared" si="2"/>
        <v>-445000</v>
      </c>
      <c r="AQ22" s="9"/>
      <c r="AR22" s="9"/>
      <c r="AS22" s="9"/>
      <c r="AT22" s="9"/>
      <c r="AU22" s="9"/>
      <c r="AV22" s="9"/>
    </row>
    <row r="23" spans="1:48" ht="99" customHeight="1">
      <c r="A23" s="888"/>
      <c r="B23" s="940"/>
      <c r="C23" s="940"/>
      <c r="D23" s="103" t="s">
        <v>446</v>
      </c>
      <c r="E23" s="58">
        <v>1</v>
      </c>
      <c r="F23" s="58" t="s">
        <v>474</v>
      </c>
      <c r="G23" s="103" t="s">
        <v>473</v>
      </c>
      <c r="H23" s="65" t="s">
        <v>275</v>
      </c>
      <c r="I23" s="58" t="s">
        <v>301</v>
      </c>
      <c r="J23" s="58" t="s">
        <v>301</v>
      </c>
      <c r="K23" s="58" t="s">
        <v>301</v>
      </c>
      <c r="L23" s="58" t="s">
        <v>434</v>
      </c>
      <c r="M23" s="58" t="s">
        <v>301</v>
      </c>
      <c r="N23" s="60">
        <v>345000</v>
      </c>
      <c r="O23" s="60">
        <v>0</v>
      </c>
      <c r="P23" s="60">
        <v>0</v>
      </c>
      <c r="Q23" s="494">
        <f t="shared" si="0"/>
        <v>345000</v>
      </c>
      <c r="R23" s="62">
        <v>0</v>
      </c>
      <c r="S23" s="62">
        <v>0</v>
      </c>
      <c r="T23" s="62">
        <v>0</v>
      </c>
      <c r="U23" s="62">
        <v>14000</v>
      </c>
      <c r="V23" s="935"/>
      <c r="W23" s="58">
        <v>32</v>
      </c>
      <c r="X23" s="58">
        <f>AB23/U23</f>
        <v>8.5357142857142865</v>
      </c>
      <c r="Y23" s="58">
        <v>0</v>
      </c>
      <c r="Z23" s="58">
        <v>0</v>
      </c>
      <c r="AA23" s="58">
        <v>0</v>
      </c>
      <c r="AB23" s="58">
        <v>119500</v>
      </c>
      <c r="AC23" s="58">
        <v>0</v>
      </c>
      <c r="AD23" s="58">
        <v>0</v>
      </c>
      <c r="AE23" s="58">
        <v>0</v>
      </c>
      <c r="AF23" s="58">
        <f>AB23</f>
        <v>119500</v>
      </c>
      <c r="AG23" s="63">
        <v>0</v>
      </c>
      <c r="AH23" s="63">
        <v>0</v>
      </c>
      <c r="AI23" s="63">
        <v>0</v>
      </c>
      <c r="AJ23" s="63">
        <f>AF23</f>
        <v>119500</v>
      </c>
      <c r="AK23" s="64">
        <f>R23*Y23</f>
        <v>0</v>
      </c>
      <c r="AL23" s="64">
        <f>S23*Z23</f>
        <v>0</v>
      </c>
      <c r="AM23" s="64">
        <f>T23*AA23</f>
        <v>0</v>
      </c>
      <c r="AN23" s="64">
        <v>0</v>
      </c>
      <c r="AO23" s="487">
        <f t="shared" si="1"/>
        <v>0</v>
      </c>
      <c r="AP23" s="486">
        <f t="shared" si="2"/>
        <v>-345000</v>
      </c>
      <c r="AQ23" s="9"/>
      <c r="AR23" s="9"/>
      <c r="AS23" s="9"/>
      <c r="AT23" s="9"/>
      <c r="AU23" s="9"/>
      <c r="AV23" s="9"/>
    </row>
    <row r="24" spans="1:48" ht="99" customHeight="1">
      <c r="A24" s="888"/>
      <c r="B24" s="940"/>
      <c r="C24" s="940"/>
      <c r="D24" s="253" t="s">
        <v>472</v>
      </c>
      <c r="E24" s="254">
        <v>1</v>
      </c>
      <c r="F24" s="254" t="s">
        <v>463</v>
      </c>
      <c r="G24" s="254" t="s">
        <v>471</v>
      </c>
      <c r="H24" s="65" t="s">
        <v>275</v>
      </c>
      <c r="I24" s="58" t="s">
        <v>301</v>
      </c>
      <c r="J24" s="58" t="s">
        <v>301</v>
      </c>
      <c r="K24" s="58" t="s">
        <v>301</v>
      </c>
      <c r="L24" s="58" t="s">
        <v>434</v>
      </c>
      <c r="M24" s="58" t="s">
        <v>301</v>
      </c>
      <c r="N24" s="60">
        <v>345000</v>
      </c>
      <c r="O24" s="60">
        <v>0</v>
      </c>
      <c r="P24" s="60">
        <v>0</v>
      </c>
      <c r="Q24" s="494">
        <f t="shared" si="0"/>
        <v>345000</v>
      </c>
      <c r="R24" s="62">
        <v>0</v>
      </c>
      <c r="S24" s="62">
        <v>400</v>
      </c>
      <c r="T24" s="62">
        <v>0</v>
      </c>
      <c r="U24" s="62">
        <v>11000</v>
      </c>
      <c r="V24" s="935"/>
      <c r="W24" s="96">
        <v>0</v>
      </c>
      <c r="X24" s="96">
        <v>0</v>
      </c>
      <c r="Y24" s="96">
        <v>0</v>
      </c>
      <c r="Z24" s="96">
        <v>0</v>
      </c>
      <c r="AA24" s="96">
        <v>0</v>
      </c>
      <c r="AB24" s="96">
        <v>0</v>
      </c>
      <c r="AC24" s="96">
        <v>0</v>
      </c>
      <c r="AD24" s="96">
        <v>0</v>
      </c>
      <c r="AE24" s="96">
        <v>0</v>
      </c>
      <c r="AF24" s="96">
        <v>0</v>
      </c>
      <c r="AG24" s="63">
        <v>0</v>
      </c>
      <c r="AH24" s="63">
        <v>0</v>
      </c>
      <c r="AI24" s="63">
        <v>0</v>
      </c>
      <c r="AJ24" s="63">
        <v>0</v>
      </c>
      <c r="AK24" s="64">
        <v>0</v>
      </c>
      <c r="AL24" s="64">
        <v>0</v>
      </c>
      <c r="AM24" s="64">
        <v>0</v>
      </c>
      <c r="AN24" s="64">
        <v>0</v>
      </c>
      <c r="AO24" s="487">
        <f t="shared" si="1"/>
        <v>0</v>
      </c>
      <c r="AP24" s="486">
        <f t="shared" si="2"/>
        <v>-345000</v>
      </c>
      <c r="AQ24" s="9"/>
      <c r="AR24" s="9"/>
      <c r="AS24" s="9"/>
      <c r="AT24" s="9"/>
      <c r="AU24" s="9"/>
      <c r="AV24" s="9"/>
    </row>
    <row r="25" spans="1:48" ht="99" customHeight="1">
      <c r="A25" s="888"/>
      <c r="B25" s="940"/>
      <c r="C25" s="940"/>
      <c r="D25" s="103" t="s">
        <v>470</v>
      </c>
      <c r="E25" s="58">
        <v>1</v>
      </c>
      <c r="F25" s="58" t="s">
        <v>469</v>
      </c>
      <c r="G25" s="103" t="s">
        <v>468</v>
      </c>
      <c r="H25" s="65" t="s">
        <v>275</v>
      </c>
      <c r="I25" s="58" t="s">
        <v>301</v>
      </c>
      <c r="J25" s="58" t="s">
        <v>301</v>
      </c>
      <c r="K25" s="58" t="s">
        <v>301</v>
      </c>
      <c r="L25" s="58" t="s">
        <v>434</v>
      </c>
      <c r="M25" s="58" t="s">
        <v>301</v>
      </c>
      <c r="N25" s="60">
        <v>0</v>
      </c>
      <c r="O25" s="60">
        <v>0</v>
      </c>
      <c r="P25" s="60">
        <v>85000</v>
      </c>
      <c r="Q25" s="494">
        <f t="shared" si="0"/>
        <v>85000</v>
      </c>
      <c r="R25" s="62">
        <v>0</v>
      </c>
      <c r="S25" s="62">
        <v>0</v>
      </c>
      <c r="T25" s="62">
        <v>0</v>
      </c>
      <c r="U25" s="62">
        <v>13000</v>
      </c>
      <c r="V25" s="935"/>
      <c r="W25" s="101">
        <v>0</v>
      </c>
      <c r="X25" s="101">
        <v>0</v>
      </c>
      <c r="Y25" s="58">
        <f>AG25/U25</f>
        <v>7.6623076923076923</v>
      </c>
      <c r="Z25" s="101">
        <v>0</v>
      </c>
      <c r="AA25" s="101">
        <v>0</v>
      </c>
      <c r="AB25" s="101">
        <v>0</v>
      </c>
      <c r="AC25" s="101">
        <v>0</v>
      </c>
      <c r="AD25" s="101">
        <v>0</v>
      </c>
      <c r="AE25" s="101">
        <v>0</v>
      </c>
      <c r="AF25" s="101">
        <v>0</v>
      </c>
      <c r="AG25" s="63">
        <v>99610</v>
      </c>
      <c r="AH25" s="63">
        <v>0</v>
      </c>
      <c r="AI25" s="63">
        <v>0</v>
      </c>
      <c r="AJ25" s="63">
        <v>0</v>
      </c>
      <c r="AK25" s="64">
        <v>0</v>
      </c>
      <c r="AL25" s="64">
        <v>0</v>
      </c>
      <c r="AM25" s="64">
        <v>0</v>
      </c>
      <c r="AN25" s="64">
        <v>0</v>
      </c>
      <c r="AO25" s="487">
        <f t="shared" si="1"/>
        <v>0</v>
      </c>
      <c r="AP25" s="486">
        <f t="shared" si="2"/>
        <v>-85000</v>
      </c>
      <c r="AQ25" s="9"/>
      <c r="AR25" s="9"/>
      <c r="AS25" s="9"/>
      <c r="AT25" s="9"/>
      <c r="AU25" s="9"/>
      <c r="AV25" s="9"/>
    </row>
    <row r="26" spans="1:48" ht="99" customHeight="1">
      <c r="A26" s="888"/>
      <c r="B26" s="941"/>
      <c r="C26" s="941"/>
      <c r="D26" s="253" t="s">
        <v>467</v>
      </c>
      <c r="E26" s="58">
        <v>1</v>
      </c>
      <c r="F26" s="58" t="s">
        <v>466</v>
      </c>
      <c r="G26" s="58" t="s">
        <v>465</v>
      </c>
      <c r="H26" s="65" t="s">
        <v>275</v>
      </c>
      <c r="I26" s="58" t="s">
        <v>301</v>
      </c>
      <c r="J26" s="58" t="s">
        <v>301</v>
      </c>
      <c r="K26" s="58" t="s">
        <v>301</v>
      </c>
      <c r="L26" s="58" t="s">
        <v>434</v>
      </c>
      <c r="M26" s="58" t="s">
        <v>301</v>
      </c>
      <c r="N26" s="130">
        <v>0</v>
      </c>
      <c r="O26" s="130">
        <v>0</v>
      </c>
      <c r="P26" s="130">
        <v>0</v>
      </c>
      <c r="Q26" s="494">
        <f t="shared" si="0"/>
        <v>0</v>
      </c>
      <c r="R26" s="131">
        <v>0</v>
      </c>
      <c r="S26" s="131">
        <v>0</v>
      </c>
      <c r="T26" s="131">
        <v>0</v>
      </c>
      <c r="U26" s="62">
        <v>11000</v>
      </c>
      <c r="V26" s="935"/>
      <c r="W26" s="58">
        <v>0</v>
      </c>
      <c r="X26" s="96">
        <v>0</v>
      </c>
      <c r="Y26" s="96">
        <v>0</v>
      </c>
      <c r="Z26" s="96">
        <v>0</v>
      </c>
      <c r="AA26" s="96">
        <v>0</v>
      </c>
      <c r="AB26" s="96">
        <v>0</v>
      </c>
      <c r="AC26" s="96">
        <v>0</v>
      </c>
      <c r="AD26" s="96">
        <v>0</v>
      </c>
      <c r="AE26" s="96">
        <v>0</v>
      </c>
      <c r="AF26" s="96">
        <v>0</v>
      </c>
      <c r="AG26" s="63">
        <v>0</v>
      </c>
      <c r="AH26" s="63">
        <v>0</v>
      </c>
      <c r="AI26" s="63">
        <v>0</v>
      </c>
      <c r="AJ26" s="63">
        <v>0</v>
      </c>
      <c r="AK26" s="64">
        <f t="shared" ref="AK26:AM27" si="3">R26*Y26</f>
        <v>0</v>
      </c>
      <c r="AL26" s="64">
        <f t="shared" si="3"/>
        <v>0</v>
      </c>
      <c r="AM26" s="64">
        <f t="shared" si="3"/>
        <v>0</v>
      </c>
      <c r="AN26" s="64">
        <f>U26*AB26+AJ26</f>
        <v>0</v>
      </c>
      <c r="AO26" s="487">
        <f t="shared" si="1"/>
        <v>0</v>
      </c>
      <c r="AP26" s="486">
        <f t="shared" si="2"/>
        <v>0</v>
      </c>
      <c r="AQ26" s="9"/>
      <c r="AR26" s="9"/>
      <c r="AS26" s="9"/>
      <c r="AT26" s="9"/>
      <c r="AU26" s="9"/>
      <c r="AV26" s="9"/>
    </row>
    <row r="27" spans="1:48" ht="99" customHeight="1" thickBot="1">
      <c r="A27" s="889"/>
      <c r="B27" s="942"/>
      <c r="C27" s="942"/>
      <c r="D27" s="108" t="s">
        <v>464</v>
      </c>
      <c r="E27" s="354">
        <v>1</v>
      </c>
      <c r="F27" s="354" t="s">
        <v>463</v>
      </c>
      <c r="G27" s="108" t="s">
        <v>462</v>
      </c>
      <c r="H27" s="536" t="s">
        <v>275</v>
      </c>
      <c r="I27" s="354" t="s">
        <v>301</v>
      </c>
      <c r="J27" s="354" t="s">
        <v>301</v>
      </c>
      <c r="K27" s="354" t="s">
        <v>301</v>
      </c>
      <c r="L27" s="354" t="s">
        <v>434</v>
      </c>
      <c r="M27" s="354" t="s">
        <v>301</v>
      </c>
      <c r="N27" s="535">
        <v>345000</v>
      </c>
      <c r="O27" s="535">
        <v>0</v>
      </c>
      <c r="P27" s="535">
        <v>0</v>
      </c>
      <c r="Q27" s="529">
        <f t="shared" si="0"/>
        <v>345000</v>
      </c>
      <c r="R27" s="418">
        <v>0</v>
      </c>
      <c r="S27" s="418">
        <v>400</v>
      </c>
      <c r="T27" s="418">
        <v>0</v>
      </c>
      <c r="U27" s="418">
        <v>11000</v>
      </c>
      <c r="V27" s="936"/>
      <c r="W27" s="534">
        <v>0</v>
      </c>
      <c r="X27" s="528">
        <v>0</v>
      </c>
      <c r="Y27" s="354">
        <v>0</v>
      </c>
      <c r="Z27" s="354">
        <v>0</v>
      </c>
      <c r="AA27" s="354">
        <v>0</v>
      </c>
      <c r="AB27" s="354">
        <v>0</v>
      </c>
      <c r="AC27" s="354">
        <v>0</v>
      </c>
      <c r="AD27" s="354">
        <v>0</v>
      </c>
      <c r="AE27" s="354">
        <v>0</v>
      </c>
      <c r="AF27" s="354">
        <v>0</v>
      </c>
      <c r="AG27" s="527">
        <v>0</v>
      </c>
      <c r="AH27" s="527">
        <v>0</v>
      </c>
      <c r="AI27" s="527">
        <v>0</v>
      </c>
      <c r="AJ27" s="527">
        <v>0</v>
      </c>
      <c r="AK27" s="526">
        <f t="shared" si="3"/>
        <v>0</v>
      </c>
      <c r="AL27" s="526">
        <f t="shared" si="3"/>
        <v>0</v>
      </c>
      <c r="AM27" s="526">
        <f t="shared" si="3"/>
        <v>0</v>
      </c>
      <c r="AN27" s="526">
        <f>U27*AB27+AJ27</f>
        <v>0</v>
      </c>
      <c r="AO27" s="525">
        <f t="shared" si="1"/>
        <v>0</v>
      </c>
      <c r="AP27" s="524">
        <f t="shared" si="2"/>
        <v>-345000</v>
      </c>
      <c r="AQ27" s="9"/>
      <c r="AR27" s="9"/>
      <c r="AS27" s="9"/>
      <c r="AT27" s="9"/>
      <c r="AU27" s="9"/>
      <c r="AV27" s="9"/>
    </row>
    <row r="28" spans="1:48" ht="99" customHeight="1">
      <c r="A28" s="887">
        <v>3</v>
      </c>
      <c r="B28" s="866" t="s">
        <v>461</v>
      </c>
      <c r="C28" s="944">
        <v>19</v>
      </c>
      <c r="D28" s="74" t="s">
        <v>459</v>
      </c>
      <c r="E28" s="75">
        <v>1</v>
      </c>
      <c r="F28" s="533" t="s">
        <v>460</v>
      </c>
      <c r="G28" s="74" t="s">
        <v>459</v>
      </c>
      <c r="H28" s="76" t="s">
        <v>456</v>
      </c>
      <c r="I28" s="75" t="s">
        <v>301</v>
      </c>
      <c r="J28" s="75" t="s">
        <v>301</v>
      </c>
      <c r="K28" s="75" t="s">
        <v>301</v>
      </c>
      <c r="L28" s="75" t="s">
        <v>434</v>
      </c>
      <c r="M28" s="75" t="s">
        <v>301</v>
      </c>
      <c r="N28" s="78">
        <v>0</v>
      </c>
      <c r="O28" s="77">
        <v>728610</v>
      </c>
      <c r="P28" s="78">
        <v>0</v>
      </c>
      <c r="Q28" s="511">
        <f t="shared" si="0"/>
        <v>728610</v>
      </c>
      <c r="R28" s="81">
        <v>0</v>
      </c>
      <c r="S28" s="81">
        <v>0</v>
      </c>
      <c r="T28" s="81">
        <v>0</v>
      </c>
      <c r="U28" s="81">
        <v>0</v>
      </c>
      <c r="V28" s="933">
        <v>23170</v>
      </c>
      <c r="W28" s="531">
        <v>0</v>
      </c>
      <c r="X28" s="532">
        <f>W28/V28*100</f>
        <v>0</v>
      </c>
      <c r="Y28" s="531">
        <v>0</v>
      </c>
      <c r="Z28" s="531">
        <v>0</v>
      </c>
      <c r="AA28" s="531">
        <v>0</v>
      </c>
      <c r="AB28" s="531">
        <v>0</v>
      </c>
      <c r="AC28" s="531">
        <v>0</v>
      </c>
      <c r="AD28" s="531">
        <v>0</v>
      </c>
      <c r="AE28" s="531">
        <v>0</v>
      </c>
      <c r="AF28" s="531">
        <v>0</v>
      </c>
      <c r="AG28" s="63">
        <v>0</v>
      </c>
      <c r="AH28" s="63">
        <v>0</v>
      </c>
      <c r="AI28" s="63">
        <v>640000</v>
      </c>
      <c r="AJ28" s="63">
        <v>0</v>
      </c>
      <c r="AK28" s="64">
        <v>0</v>
      </c>
      <c r="AL28" s="64">
        <v>0</v>
      </c>
      <c r="AM28" s="64">
        <v>640000</v>
      </c>
      <c r="AN28" s="84">
        <v>0</v>
      </c>
      <c r="AO28" s="504">
        <f t="shared" si="1"/>
        <v>640000</v>
      </c>
      <c r="AP28" s="503">
        <f t="shared" si="2"/>
        <v>-88610</v>
      </c>
      <c r="AQ28" s="9"/>
      <c r="AR28" s="9"/>
      <c r="AS28" s="9"/>
      <c r="AT28" s="9"/>
      <c r="AU28" s="9"/>
      <c r="AV28" s="9"/>
    </row>
    <row r="29" spans="1:48" ht="99" customHeight="1" thickBot="1">
      <c r="A29" s="889"/>
      <c r="B29" s="916"/>
      <c r="C29" s="945"/>
      <c r="D29" s="108" t="s">
        <v>457</v>
      </c>
      <c r="E29" s="354">
        <v>1</v>
      </c>
      <c r="F29" s="108" t="s">
        <v>458</v>
      </c>
      <c r="G29" s="108" t="s">
        <v>457</v>
      </c>
      <c r="H29" s="530" t="s">
        <v>456</v>
      </c>
      <c r="I29" s="354" t="s">
        <v>301</v>
      </c>
      <c r="J29" s="354" t="s">
        <v>301</v>
      </c>
      <c r="K29" s="354" t="s">
        <v>301</v>
      </c>
      <c r="L29" s="108" t="s">
        <v>434</v>
      </c>
      <c r="M29" s="354" t="s">
        <v>301</v>
      </c>
      <c r="N29" s="60">
        <v>0</v>
      </c>
      <c r="O29" s="18">
        <v>667018</v>
      </c>
      <c r="P29" s="60">
        <v>0</v>
      </c>
      <c r="Q29" s="529">
        <f t="shared" si="0"/>
        <v>667018</v>
      </c>
      <c r="R29" s="62">
        <v>0</v>
      </c>
      <c r="S29" s="62">
        <v>0</v>
      </c>
      <c r="T29" s="62">
        <v>0</v>
      </c>
      <c r="U29" s="62">
        <v>0</v>
      </c>
      <c r="V29" s="934"/>
      <c r="W29" s="528">
        <v>0</v>
      </c>
      <c r="X29" s="528">
        <v>0</v>
      </c>
      <c r="Y29" s="528">
        <v>0</v>
      </c>
      <c r="Z29" s="528">
        <v>0</v>
      </c>
      <c r="AA29" s="528">
        <v>0</v>
      </c>
      <c r="AB29" s="528">
        <v>0</v>
      </c>
      <c r="AC29" s="528">
        <v>0</v>
      </c>
      <c r="AD29" s="528">
        <v>0</v>
      </c>
      <c r="AE29" s="528">
        <v>0</v>
      </c>
      <c r="AF29" s="528">
        <v>0</v>
      </c>
      <c r="AG29" s="527">
        <v>0</v>
      </c>
      <c r="AH29" s="527">
        <v>0</v>
      </c>
      <c r="AI29" s="527">
        <v>0</v>
      </c>
      <c r="AJ29" s="527">
        <v>0</v>
      </c>
      <c r="AK29" s="526">
        <v>0</v>
      </c>
      <c r="AL29" s="526">
        <v>0</v>
      </c>
      <c r="AM29" s="526">
        <v>0</v>
      </c>
      <c r="AN29" s="526">
        <v>0</v>
      </c>
      <c r="AO29" s="525">
        <f t="shared" si="1"/>
        <v>0</v>
      </c>
      <c r="AP29" s="524">
        <f t="shared" si="2"/>
        <v>-667018</v>
      </c>
      <c r="AQ29" s="9"/>
      <c r="AR29" s="9"/>
      <c r="AS29" s="9"/>
      <c r="AT29" s="9"/>
      <c r="AU29" s="9"/>
      <c r="AV29" s="9"/>
    </row>
    <row r="30" spans="1:48" ht="99" customHeight="1" thickBot="1">
      <c r="A30" s="20">
        <v>4</v>
      </c>
      <c r="B30" s="300" t="s">
        <v>455</v>
      </c>
      <c r="C30" s="300">
        <v>24</v>
      </c>
      <c r="D30" s="300" t="s">
        <v>301</v>
      </c>
      <c r="E30" s="300" t="s">
        <v>301</v>
      </c>
      <c r="F30" s="300" t="s">
        <v>301</v>
      </c>
      <c r="G30" s="300" t="s">
        <v>301</v>
      </c>
      <c r="H30" s="523" t="s">
        <v>301</v>
      </c>
      <c r="I30" s="300" t="s">
        <v>301</v>
      </c>
      <c r="J30" s="300" t="s">
        <v>301</v>
      </c>
      <c r="K30" s="300" t="s">
        <v>301</v>
      </c>
      <c r="L30" s="300" t="s">
        <v>301</v>
      </c>
      <c r="M30" s="300" t="s">
        <v>301</v>
      </c>
      <c r="N30" s="522">
        <v>0</v>
      </c>
      <c r="O30" s="522">
        <v>0</v>
      </c>
      <c r="P30" s="522">
        <v>0</v>
      </c>
      <c r="Q30" s="521">
        <f t="shared" si="0"/>
        <v>0</v>
      </c>
      <c r="R30" s="520">
        <v>0</v>
      </c>
      <c r="S30" s="520">
        <v>0</v>
      </c>
      <c r="T30" s="520">
        <v>0</v>
      </c>
      <c r="U30" s="520">
        <v>0</v>
      </c>
      <c r="V30" s="519">
        <v>52284</v>
      </c>
      <c r="W30" s="519">
        <v>0</v>
      </c>
      <c r="X30" s="519">
        <v>0</v>
      </c>
      <c r="Y30" s="519">
        <v>0</v>
      </c>
      <c r="Z30" s="519">
        <v>0</v>
      </c>
      <c r="AA30" s="519">
        <v>0</v>
      </c>
      <c r="AB30" s="519">
        <v>0</v>
      </c>
      <c r="AC30" s="519">
        <v>0</v>
      </c>
      <c r="AD30" s="519">
        <v>0</v>
      </c>
      <c r="AE30" s="519">
        <v>0</v>
      </c>
      <c r="AF30" s="519">
        <v>0</v>
      </c>
      <c r="AG30" s="518">
        <v>0</v>
      </c>
      <c r="AH30" s="518">
        <v>0</v>
      </c>
      <c r="AI30" s="518">
        <v>0</v>
      </c>
      <c r="AJ30" s="518">
        <v>0</v>
      </c>
      <c r="AK30" s="517">
        <v>0</v>
      </c>
      <c r="AL30" s="517">
        <v>0</v>
      </c>
      <c r="AM30" s="517">
        <v>0</v>
      </c>
      <c r="AN30" s="517">
        <v>0</v>
      </c>
      <c r="AO30" s="516">
        <f t="shared" si="1"/>
        <v>0</v>
      </c>
      <c r="AP30" s="515">
        <f t="shared" si="2"/>
        <v>0</v>
      </c>
      <c r="AQ30" s="9"/>
      <c r="AR30" s="9"/>
      <c r="AS30" s="9"/>
      <c r="AT30" s="9"/>
      <c r="AU30" s="9"/>
      <c r="AV30" s="9"/>
    </row>
    <row r="31" spans="1:48" ht="99" customHeight="1">
      <c r="A31" s="887">
        <v>5</v>
      </c>
      <c r="B31" s="866" t="s">
        <v>454</v>
      </c>
      <c r="C31" s="866">
        <v>25</v>
      </c>
      <c r="D31" s="514" t="s">
        <v>453</v>
      </c>
      <c r="E31" s="497">
        <v>2</v>
      </c>
      <c r="F31" s="514" t="s">
        <v>452</v>
      </c>
      <c r="G31" s="514" t="s">
        <v>451</v>
      </c>
      <c r="H31" s="947" t="s">
        <v>275</v>
      </c>
      <c r="I31" s="174" t="s">
        <v>301</v>
      </c>
      <c r="J31" s="174" t="s">
        <v>301</v>
      </c>
      <c r="K31" s="174" t="s">
        <v>301</v>
      </c>
      <c r="L31" s="513" t="s">
        <v>434</v>
      </c>
      <c r="M31" s="174" t="s">
        <v>301</v>
      </c>
      <c r="N31" s="495">
        <v>96500</v>
      </c>
      <c r="O31" s="512">
        <v>968000</v>
      </c>
      <c r="P31" s="495">
        <v>51000</v>
      </c>
      <c r="Q31" s="511">
        <f t="shared" si="0"/>
        <v>1115500</v>
      </c>
      <c r="R31" s="510">
        <v>0</v>
      </c>
      <c r="S31" s="509">
        <v>0</v>
      </c>
      <c r="T31" s="510">
        <v>0</v>
      </c>
      <c r="U31" s="509">
        <v>7000</v>
      </c>
      <c r="V31" s="950">
        <v>10656</v>
      </c>
      <c r="W31" s="508">
        <v>6148</v>
      </c>
      <c r="X31" s="491">
        <v>57.7</v>
      </c>
      <c r="Y31" s="508">
        <v>0</v>
      </c>
      <c r="Z31" s="491">
        <v>1764</v>
      </c>
      <c r="AA31" s="508">
        <v>23</v>
      </c>
      <c r="AB31" s="491">
        <v>0</v>
      </c>
      <c r="AC31" s="508">
        <v>0</v>
      </c>
      <c r="AD31" s="491">
        <v>750</v>
      </c>
      <c r="AE31" s="508">
        <v>0</v>
      </c>
      <c r="AF31" s="491">
        <v>0</v>
      </c>
      <c r="AG31" s="507">
        <v>0</v>
      </c>
      <c r="AH31" s="506">
        <v>668000</v>
      </c>
      <c r="AI31" s="507">
        <v>0</v>
      </c>
      <c r="AJ31" s="506">
        <v>0</v>
      </c>
      <c r="AK31" s="500">
        <v>0</v>
      </c>
      <c r="AL31" s="500">
        <v>668000</v>
      </c>
      <c r="AM31" s="500">
        <v>0</v>
      </c>
      <c r="AN31" s="505">
        <f>U31*AB31</f>
        <v>0</v>
      </c>
      <c r="AO31" s="504">
        <f t="shared" si="1"/>
        <v>668000</v>
      </c>
      <c r="AP31" s="503">
        <f t="shared" si="2"/>
        <v>-447500</v>
      </c>
      <c r="AQ31" s="9"/>
      <c r="AR31" s="9"/>
      <c r="AS31" s="9"/>
      <c r="AT31" s="9"/>
      <c r="AU31" s="9"/>
      <c r="AV31" s="9"/>
    </row>
    <row r="32" spans="1:48" ht="99" customHeight="1">
      <c r="A32" s="888"/>
      <c r="B32" s="915"/>
      <c r="C32" s="915"/>
      <c r="D32" s="498" t="s">
        <v>437</v>
      </c>
      <c r="E32" s="499">
        <v>2</v>
      </c>
      <c r="F32" s="498" t="s">
        <v>450</v>
      </c>
      <c r="G32" s="498" t="s">
        <v>449</v>
      </c>
      <c r="H32" s="948"/>
      <c r="I32" s="58" t="s">
        <v>301</v>
      </c>
      <c r="J32" s="58" t="s">
        <v>301</v>
      </c>
      <c r="K32" s="58" t="s">
        <v>301</v>
      </c>
      <c r="L32" s="498" t="s">
        <v>434</v>
      </c>
      <c r="M32" s="58" t="s">
        <v>301</v>
      </c>
      <c r="N32" s="502">
        <v>96000</v>
      </c>
      <c r="O32" s="502">
        <v>66000</v>
      </c>
      <c r="P32" s="495">
        <v>114300</v>
      </c>
      <c r="Q32" s="494">
        <f t="shared" si="0"/>
        <v>276300</v>
      </c>
      <c r="R32" s="501">
        <v>10000</v>
      </c>
      <c r="S32" s="501">
        <v>0</v>
      </c>
      <c r="T32" s="501">
        <v>0</v>
      </c>
      <c r="U32" s="501">
        <v>0</v>
      </c>
      <c r="V32" s="951"/>
      <c r="W32" s="492">
        <v>1321</v>
      </c>
      <c r="X32" s="491">
        <f>W32/10656*100</f>
        <v>12.396771771771773</v>
      </c>
      <c r="Y32" s="492">
        <v>0</v>
      </c>
      <c r="Z32" s="492">
        <v>0</v>
      </c>
      <c r="AA32" s="492">
        <v>31</v>
      </c>
      <c r="AB32" s="492">
        <v>0</v>
      </c>
      <c r="AC32" s="492">
        <v>0</v>
      </c>
      <c r="AD32" s="492">
        <v>0</v>
      </c>
      <c r="AE32" s="492">
        <v>0</v>
      </c>
      <c r="AF32" s="492">
        <v>0</v>
      </c>
      <c r="AG32" s="489">
        <v>0</v>
      </c>
      <c r="AH32" s="489">
        <v>125000</v>
      </c>
      <c r="AI32" s="489">
        <v>0</v>
      </c>
      <c r="AJ32" s="489">
        <v>0</v>
      </c>
      <c r="AK32" s="500">
        <v>0</v>
      </c>
      <c r="AL32" s="500">
        <v>125000</v>
      </c>
      <c r="AM32" s="500">
        <f>T32*AA32</f>
        <v>0</v>
      </c>
      <c r="AN32" s="500">
        <f>U32*AB32</f>
        <v>0</v>
      </c>
      <c r="AO32" s="487">
        <f t="shared" si="1"/>
        <v>125000</v>
      </c>
      <c r="AP32" s="486">
        <f t="shared" si="2"/>
        <v>-151300</v>
      </c>
      <c r="AQ32" s="9"/>
      <c r="AR32" s="9"/>
      <c r="AS32" s="9"/>
      <c r="AT32" s="9"/>
      <c r="AU32" s="9"/>
      <c r="AV32" s="9"/>
    </row>
    <row r="33" spans="1:48" ht="99" customHeight="1">
      <c r="A33" s="888"/>
      <c r="B33" s="915"/>
      <c r="C33" s="915"/>
      <c r="D33" s="498" t="s">
        <v>437</v>
      </c>
      <c r="E33" s="499">
        <v>2</v>
      </c>
      <c r="F33" s="498" t="s">
        <v>448</v>
      </c>
      <c r="G33" s="498" t="s">
        <v>447</v>
      </c>
      <c r="H33" s="948"/>
      <c r="I33" s="58" t="s">
        <v>301</v>
      </c>
      <c r="J33" s="58" t="s">
        <v>301</v>
      </c>
      <c r="K33" s="58" t="s">
        <v>301</v>
      </c>
      <c r="L33" s="498" t="s">
        <v>434</v>
      </c>
      <c r="M33" s="58" t="s">
        <v>301</v>
      </c>
      <c r="N33" s="502">
        <v>241000</v>
      </c>
      <c r="O33" s="502">
        <v>143000</v>
      </c>
      <c r="P33" s="495">
        <v>137200</v>
      </c>
      <c r="Q33" s="494">
        <f t="shared" si="0"/>
        <v>521200</v>
      </c>
      <c r="R33" s="501">
        <v>10000</v>
      </c>
      <c r="S33" s="501">
        <v>0</v>
      </c>
      <c r="T33" s="501">
        <v>0</v>
      </c>
      <c r="U33" s="501">
        <v>0</v>
      </c>
      <c r="V33" s="951"/>
      <c r="W33" s="492">
        <v>3125</v>
      </c>
      <c r="X33" s="491">
        <f>W33/10656*100</f>
        <v>29.326201201201201</v>
      </c>
      <c r="Y33" s="492">
        <v>31</v>
      </c>
      <c r="Z33" s="492">
        <v>0</v>
      </c>
      <c r="AA33" s="492">
        <v>0</v>
      </c>
      <c r="AB33" s="492">
        <v>0</v>
      </c>
      <c r="AC33" s="492">
        <v>31</v>
      </c>
      <c r="AD33" s="492">
        <v>0</v>
      </c>
      <c r="AE33" s="492">
        <v>0</v>
      </c>
      <c r="AF33" s="492">
        <v>0</v>
      </c>
      <c r="AG33" s="489">
        <v>310000</v>
      </c>
      <c r="AH33" s="489">
        <v>0</v>
      </c>
      <c r="AI33" s="489">
        <v>0</v>
      </c>
      <c r="AJ33" s="489">
        <v>0</v>
      </c>
      <c r="AK33" s="500">
        <v>310000</v>
      </c>
      <c r="AL33" s="500">
        <v>0</v>
      </c>
      <c r="AM33" s="500">
        <v>0</v>
      </c>
      <c r="AN33" s="500">
        <v>0</v>
      </c>
      <c r="AO33" s="487">
        <f t="shared" si="1"/>
        <v>310000</v>
      </c>
      <c r="AP33" s="486">
        <f t="shared" si="2"/>
        <v>-211200</v>
      </c>
      <c r="AQ33" s="9"/>
      <c r="AR33" s="9"/>
      <c r="AS33" s="9"/>
      <c r="AT33" s="9"/>
      <c r="AU33" s="9"/>
      <c r="AV33" s="9"/>
    </row>
    <row r="34" spans="1:48" ht="99" customHeight="1">
      <c r="A34" s="888"/>
      <c r="B34" s="915"/>
      <c r="C34" s="915"/>
      <c r="D34" s="498" t="s">
        <v>446</v>
      </c>
      <c r="E34" s="499">
        <v>1</v>
      </c>
      <c r="F34" s="498" t="s">
        <v>445</v>
      </c>
      <c r="G34" s="498" t="s">
        <v>444</v>
      </c>
      <c r="H34" s="948"/>
      <c r="I34" s="58" t="s">
        <v>301</v>
      </c>
      <c r="J34" s="58" t="s">
        <v>301</v>
      </c>
      <c r="K34" s="58" t="s">
        <v>301</v>
      </c>
      <c r="L34" s="58" t="s">
        <v>301</v>
      </c>
      <c r="M34" s="499" t="s">
        <v>434</v>
      </c>
      <c r="N34" s="502">
        <v>0</v>
      </c>
      <c r="O34" s="502">
        <v>0</v>
      </c>
      <c r="P34" s="495">
        <v>0</v>
      </c>
      <c r="Q34" s="494">
        <f t="shared" si="0"/>
        <v>0</v>
      </c>
      <c r="R34" s="501">
        <v>0</v>
      </c>
      <c r="S34" s="501">
        <v>0</v>
      </c>
      <c r="T34" s="501">
        <v>0</v>
      </c>
      <c r="U34" s="501">
        <v>10000</v>
      </c>
      <c r="V34" s="951"/>
      <c r="W34" s="492">
        <v>2476</v>
      </c>
      <c r="X34" s="491">
        <v>23.235735735735734</v>
      </c>
      <c r="Y34" s="492">
        <v>0</v>
      </c>
      <c r="Z34" s="492">
        <v>0</v>
      </c>
      <c r="AA34" s="492">
        <v>0</v>
      </c>
      <c r="AB34" s="492">
        <v>12000</v>
      </c>
      <c r="AC34" s="492">
        <v>0</v>
      </c>
      <c r="AD34" s="492">
        <v>0</v>
      </c>
      <c r="AE34" s="492">
        <v>0</v>
      </c>
      <c r="AF34" s="492">
        <v>12000</v>
      </c>
      <c r="AG34" s="489">
        <v>0</v>
      </c>
      <c r="AH34" s="489">
        <v>0</v>
      </c>
      <c r="AI34" s="489">
        <v>0</v>
      </c>
      <c r="AJ34" s="489">
        <v>850000</v>
      </c>
      <c r="AK34" s="500">
        <v>0</v>
      </c>
      <c r="AL34" s="500">
        <v>0</v>
      </c>
      <c r="AM34" s="500">
        <v>0</v>
      </c>
      <c r="AN34" s="500">
        <v>850000</v>
      </c>
      <c r="AO34" s="487">
        <f t="shared" si="1"/>
        <v>850000</v>
      </c>
      <c r="AP34" s="486">
        <f t="shared" si="2"/>
        <v>850000</v>
      </c>
      <c r="AQ34" s="9"/>
      <c r="AR34" s="9"/>
      <c r="AS34" s="9"/>
      <c r="AT34" s="9"/>
      <c r="AU34" s="9"/>
      <c r="AV34" s="9"/>
    </row>
    <row r="35" spans="1:48" ht="99" customHeight="1">
      <c r="A35" s="888"/>
      <c r="B35" s="915"/>
      <c r="C35" s="915"/>
      <c r="D35" s="498" t="s">
        <v>63</v>
      </c>
      <c r="E35" s="499">
        <v>1</v>
      </c>
      <c r="F35" s="498" t="s">
        <v>443</v>
      </c>
      <c r="G35" s="498" t="s">
        <v>442</v>
      </c>
      <c r="H35" s="948"/>
      <c r="I35" s="58" t="s">
        <v>301</v>
      </c>
      <c r="J35" s="58" t="s">
        <v>301</v>
      </c>
      <c r="K35" s="58" t="s">
        <v>301</v>
      </c>
      <c r="L35" s="499" t="s">
        <v>434</v>
      </c>
      <c r="M35" s="58" t="s">
        <v>301</v>
      </c>
      <c r="N35" s="496">
        <v>0</v>
      </c>
      <c r="O35" s="496">
        <v>539000</v>
      </c>
      <c r="P35" s="495">
        <v>0</v>
      </c>
      <c r="Q35" s="494">
        <f t="shared" si="0"/>
        <v>539000</v>
      </c>
      <c r="R35" s="493">
        <v>0</v>
      </c>
      <c r="S35" s="493">
        <v>0</v>
      </c>
      <c r="T35" s="493">
        <v>0</v>
      </c>
      <c r="U35" s="493">
        <v>5000</v>
      </c>
      <c r="V35" s="951"/>
      <c r="W35" s="492">
        <v>7460</v>
      </c>
      <c r="X35" s="491">
        <v>70.007507507507512</v>
      </c>
      <c r="Y35" s="490">
        <v>0</v>
      </c>
      <c r="Z35" s="490">
        <v>0</v>
      </c>
      <c r="AA35" s="490">
        <v>67</v>
      </c>
      <c r="AB35" s="490">
        <v>0</v>
      </c>
      <c r="AC35" s="490">
        <v>0</v>
      </c>
      <c r="AD35" s="490">
        <v>0</v>
      </c>
      <c r="AE35" s="490">
        <v>67</v>
      </c>
      <c r="AF35" s="490">
        <v>0</v>
      </c>
      <c r="AG35" s="489">
        <v>0</v>
      </c>
      <c r="AH35" s="489">
        <v>0</v>
      </c>
      <c r="AI35" s="489">
        <v>0</v>
      </c>
      <c r="AJ35" s="489">
        <v>147000</v>
      </c>
      <c r="AK35" s="488">
        <v>0</v>
      </c>
      <c r="AL35" s="488">
        <v>0</v>
      </c>
      <c r="AM35" s="488">
        <v>0</v>
      </c>
      <c r="AN35" s="488">
        <v>147000</v>
      </c>
      <c r="AO35" s="487">
        <f t="shared" si="1"/>
        <v>147000</v>
      </c>
      <c r="AP35" s="486">
        <f t="shared" si="2"/>
        <v>-392000</v>
      </c>
      <c r="AQ35" s="9"/>
      <c r="AR35" s="9"/>
      <c r="AS35" s="9"/>
      <c r="AT35" s="9"/>
      <c r="AU35" s="9"/>
      <c r="AV35" s="9"/>
    </row>
    <row r="36" spans="1:48" ht="99" customHeight="1">
      <c r="A36" s="888"/>
      <c r="B36" s="915"/>
      <c r="C36" s="915"/>
      <c r="D36" s="498" t="s">
        <v>333</v>
      </c>
      <c r="E36" s="499">
        <v>1</v>
      </c>
      <c r="F36" s="498" t="s">
        <v>441</v>
      </c>
      <c r="G36" s="498" t="s">
        <v>440</v>
      </c>
      <c r="H36" s="948"/>
      <c r="I36" s="58" t="s">
        <v>301</v>
      </c>
      <c r="J36" s="58" t="s">
        <v>301</v>
      </c>
      <c r="K36" s="58" t="s">
        <v>301</v>
      </c>
      <c r="L36" s="499" t="s">
        <v>434</v>
      </c>
      <c r="M36" s="58" t="s">
        <v>301</v>
      </c>
      <c r="N36" s="496">
        <v>92400</v>
      </c>
      <c r="O36" s="496">
        <v>594000</v>
      </c>
      <c r="P36" s="495">
        <v>47000</v>
      </c>
      <c r="Q36" s="494">
        <f t="shared" si="0"/>
        <v>733400</v>
      </c>
      <c r="R36" s="493">
        <v>0</v>
      </c>
      <c r="S36" s="493">
        <v>0</v>
      </c>
      <c r="T36" s="493">
        <v>0</v>
      </c>
      <c r="U36" s="493">
        <v>100</v>
      </c>
      <c r="V36" s="951"/>
      <c r="W36" s="492">
        <v>6125</v>
      </c>
      <c r="X36" s="491">
        <v>57.479354354354349</v>
      </c>
      <c r="Y36" s="490">
        <v>0</v>
      </c>
      <c r="Z36" s="490">
        <v>0</v>
      </c>
      <c r="AA36" s="490">
        <v>0</v>
      </c>
      <c r="AB36" s="490">
        <v>2555</v>
      </c>
      <c r="AC36" s="490">
        <v>0</v>
      </c>
      <c r="AD36" s="490">
        <v>0</v>
      </c>
      <c r="AE36" s="490">
        <v>0</v>
      </c>
      <c r="AF36" s="490">
        <v>2555</v>
      </c>
      <c r="AG36" s="489">
        <v>0</v>
      </c>
      <c r="AH36" s="489">
        <v>0</v>
      </c>
      <c r="AI36" s="489">
        <v>0</v>
      </c>
      <c r="AJ36" s="489">
        <v>2555195</v>
      </c>
      <c r="AK36" s="488">
        <v>0</v>
      </c>
      <c r="AL36" s="488">
        <v>0</v>
      </c>
      <c r="AM36" s="488">
        <v>0</v>
      </c>
      <c r="AN36" s="488">
        <v>2555195</v>
      </c>
      <c r="AO36" s="487">
        <f t="shared" si="1"/>
        <v>2555195</v>
      </c>
      <c r="AP36" s="486">
        <f t="shared" si="2"/>
        <v>1821795</v>
      </c>
      <c r="AQ36" s="9"/>
      <c r="AR36" s="9"/>
      <c r="AS36" s="9"/>
      <c r="AT36" s="9"/>
      <c r="AU36" s="9"/>
      <c r="AV36" s="9"/>
    </row>
    <row r="37" spans="1:48" ht="99" customHeight="1">
      <c r="A37" s="888"/>
      <c r="B37" s="915"/>
      <c r="C37" s="915"/>
      <c r="D37" s="498" t="s">
        <v>346</v>
      </c>
      <c r="E37" s="499">
        <v>1</v>
      </c>
      <c r="F37" s="498" t="s">
        <v>439</v>
      </c>
      <c r="G37" s="498" t="s">
        <v>438</v>
      </c>
      <c r="H37" s="948"/>
      <c r="I37" s="58" t="s">
        <v>301</v>
      </c>
      <c r="J37" s="58" t="s">
        <v>301</v>
      </c>
      <c r="K37" s="58" t="s">
        <v>301</v>
      </c>
      <c r="L37" s="499" t="s">
        <v>434</v>
      </c>
      <c r="M37" s="58" t="s">
        <v>301</v>
      </c>
      <c r="N37" s="496">
        <v>0</v>
      </c>
      <c r="O37" s="496">
        <v>473000</v>
      </c>
      <c r="P37" s="495">
        <v>126400</v>
      </c>
      <c r="Q37" s="494">
        <f t="shared" si="0"/>
        <v>599400</v>
      </c>
      <c r="R37" s="493">
        <v>0</v>
      </c>
      <c r="S37" s="493">
        <v>0</v>
      </c>
      <c r="T37" s="493">
        <v>500</v>
      </c>
      <c r="U37" s="493">
        <v>0</v>
      </c>
      <c r="V37" s="951"/>
      <c r="W37" s="492">
        <v>4895</v>
      </c>
      <c r="X37" s="491">
        <v>45.936561561561561</v>
      </c>
      <c r="Y37" s="490">
        <v>0</v>
      </c>
      <c r="Z37" s="490">
        <v>0</v>
      </c>
      <c r="AA37" s="490">
        <v>0</v>
      </c>
      <c r="AB37" s="490">
        <v>1420</v>
      </c>
      <c r="AC37" s="490">
        <v>0</v>
      </c>
      <c r="AD37" s="490">
        <v>0</v>
      </c>
      <c r="AE37" s="490">
        <v>0</v>
      </c>
      <c r="AF37" s="490">
        <v>1420</v>
      </c>
      <c r="AG37" s="489">
        <v>0</v>
      </c>
      <c r="AH37" s="489">
        <v>0</v>
      </c>
      <c r="AI37" s="489">
        <v>0</v>
      </c>
      <c r="AJ37" s="489">
        <v>710000</v>
      </c>
      <c r="AK37" s="488">
        <v>0</v>
      </c>
      <c r="AL37" s="488">
        <v>0</v>
      </c>
      <c r="AM37" s="488">
        <v>0</v>
      </c>
      <c r="AN37" s="488">
        <v>710000</v>
      </c>
      <c r="AO37" s="487">
        <f t="shared" si="1"/>
        <v>710000</v>
      </c>
      <c r="AP37" s="486">
        <f t="shared" si="2"/>
        <v>110600</v>
      </c>
      <c r="AQ37" s="9"/>
      <c r="AR37" s="9"/>
      <c r="AS37" s="9"/>
      <c r="AT37" s="9"/>
      <c r="AU37" s="9"/>
      <c r="AV37" s="9"/>
    </row>
    <row r="38" spans="1:48" ht="99" customHeight="1" thickBot="1">
      <c r="A38" s="889"/>
      <c r="B38" s="915"/>
      <c r="C38" s="915"/>
      <c r="D38" s="498" t="s">
        <v>437</v>
      </c>
      <c r="E38" s="499">
        <v>2</v>
      </c>
      <c r="F38" s="498" t="s">
        <v>436</v>
      </c>
      <c r="G38" s="498" t="s">
        <v>435</v>
      </c>
      <c r="H38" s="949"/>
      <c r="I38" s="255" t="s">
        <v>301</v>
      </c>
      <c r="J38" s="255" t="s">
        <v>301</v>
      </c>
      <c r="K38" s="255" t="s">
        <v>301</v>
      </c>
      <c r="L38" s="255" t="s">
        <v>301</v>
      </c>
      <c r="M38" s="497" t="s">
        <v>434</v>
      </c>
      <c r="N38" s="496">
        <v>0</v>
      </c>
      <c r="O38" s="496">
        <v>0</v>
      </c>
      <c r="P38" s="495">
        <v>0</v>
      </c>
      <c r="Q38" s="494">
        <f t="shared" si="0"/>
        <v>0</v>
      </c>
      <c r="R38" s="493">
        <v>0</v>
      </c>
      <c r="S38" s="493">
        <v>0</v>
      </c>
      <c r="T38" s="493">
        <v>0</v>
      </c>
      <c r="U38" s="493">
        <v>40</v>
      </c>
      <c r="V38" s="952"/>
      <c r="W38" s="492">
        <v>2980</v>
      </c>
      <c r="X38" s="491">
        <v>27.965465465465467</v>
      </c>
      <c r="Y38" s="490">
        <v>0</v>
      </c>
      <c r="Z38" s="490">
        <v>0</v>
      </c>
      <c r="AA38" s="490">
        <v>0</v>
      </c>
      <c r="AB38" s="490">
        <v>10000</v>
      </c>
      <c r="AC38" s="490">
        <v>0</v>
      </c>
      <c r="AD38" s="490">
        <v>0</v>
      </c>
      <c r="AE38" s="490">
        <v>0</v>
      </c>
      <c r="AF38" s="490">
        <v>10000</v>
      </c>
      <c r="AG38" s="489">
        <v>0</v>
      </c>
      <c r="AH38" s="489">
        <v>0</v>
      </c>
      <c r="AI38" s="489">
        <v>0</v>
      </c>
      <c r="AJ38" s="489">
        <v>300000</v>
      </c>
      <c r="AK38" s="488">
        <v>0</v>
      </c>
      <c r="AL38" s="488">
        <v>0</v>
      </c>
      <c r="AM38" s="488">
        <v>0</v>
      </c>
      <c r="AN38" s="488">
        <v>300000</v>
      </c>
      <c r="AO38" s="487">
        <f t="shared" si="1"/>
        <v>300000</v>
      </c>
      <c r="AP38" s="486">
        <f t="shared" si="2"/>
        <v>300000</v>
      </c>
      <c r="AQ38" s="9"/>
      <c r="AR38" s="9"/>
      <c r="AS38" s="9"/>
      <c r="AT38" s="9"/>
      <c r="AU38" s="9"/>
      <c r="AV38" s="9"/>
    </row>
    <row r="39" spans="1:48" ht="45" customHeight="1" thickBot="1">
      <c r="A39" s="225"/>
      <c r="B39" s="482" t="s">
        <v>45</v>
      </c>
      <c r="C39" s="482">
        <f>SUM(C7:C38)</f>
        <v>129</v>
      </c>
      <c r="D39" s="482" t="s">
        <v>301</v>
      </c>
      <c r="E39" s="482">
        <f>SUM(E7:E38)</f>
        <v>35</v>
      </c>
      <c r="F39" s="300" t="s">
        <v>301</v>
      </c>
      <c r="G39" s="300" t="s">
        <v>301</v>
      </c>
      <c r="H39" s="482" t="s">
        <v>301</v>
      </c>
      <c r="I39" s="482" t="s">
        <v>301</v>
      </c>
      <c r="J39" s="482" t="s">
        <v>301</v>
      </c>
      <c r="K39" s="482" t="s">
        <v>301</v>
      </c>
      <c r="L39" s="482" t="s">
        <v>301</v>
      </c>
      <c r="M39" s="482" t="s">
        <v>301</v>
      </c>
      <c r="N39" s="485">
        <f>SUM(N7:N38)</f>
        <v>15671442</v>
      </c>
      <c r="O39" s="484">
        <f>SUM(O7:O38)</f>
        <v>6641846</v>
      </c>
      <c r="P39" s="482">
        <f>SUM(P7:P38)</f>
        <v>1525900</v>
      </c>
      <c r="Q39" s="483">
        <f t="shared" si="0"/>
        <v>23839188</v>
      </c>
      <c r="R39" s="482">
        <f t="shared" ref="R39:W39" si="4">SUM(R7:R38)</f>
        <v>33000</v>
      </c>
      <c r="S39" s="482">
        <f t="shared" si="4"/>
        <v>13800</v>
      </c>
      <c r="T39" s="482">
        <f t="shared" si="4"/>
        <v>10500</v>
      </c>
      <c r="U39" s="482">
        <f t="shared" si="4"/>
        <v>207740</v>
      </c>
      <c r="V39" s="482">
        <f t="shared" si="4"/>
        <v>139228</v>
      </c>
      <c r="W39" s="482">
        <f t="shared" si="4"/>
        <v>34597</v>
      </c>
      <c r="X39" s="482">
        <v>0</v>
      </c>
      <c r="Y39" s="482">
        <f t="shared" ref="Y39:AP39" si="5">SUM(Y7:Y38)</f>
        <v>38.662307692307692</v>
      </c>
      <c r="Z39" s="482">
        <f t="shared" si="5"/>
        <v>2864</v>
      </c>
      <c r="AA39" s="482">
        <f t="shared" si="5"/>
        <v>2246</v>
      </c>
      <c r="AB39" s="482">
        <f t="shared" si="5"/>
        <v>215341</v>
      </c>
      <c r="AC39" s="482">
        <f t="shared" si="5"/>
        <v>31</v>
      </c>
      <c r="AD39" s="482">
        <f t="shared" si="5"/>
        <v>750</v>
      </c>
      <c r="AE39" s="482">
        <f t="shared" si="5"/>
        <v>67</v>
      </c>
      <c r="AF39" s="482">
        <f t="shared" si="5"/>
        <v>214475</v>
      </c>
      <c r="AG39" s="482">
        <f t="shared" si="5"/>
        <v>409610</v>
      </c>
      <c r="AH39" s="482">
        <f t="shared" si="5"/>
        <v>793000</v>
      </c>
      <c r="AI39" s="482">
        <f t="shared" si="5"/>
        <v>640000</v>
      </c>
      <c r="AJ39" s="482">
        <f t="shared" si="5"/>
        <v>6067075</v>
      </c>
      <c r="AK39" s="482">
        <f t="shared" si="5"/>
        <v>310000</v>
      </c>
      <c r="AL39" s="482">
        <f t="shared" si="5"/>
        <v>793000</v>
      </c>
      <c r="AM39" s="482">
        <f t="shared" si="5"/>
        <v>640000</v>
      </c>
      <c r="AN39" s="482">
        <f t="shared" si="5"/>
        <v>51402590</v>
      </c>
      <c r="AO39" s="482">
        <f t="shared" si="5"/>
        <v>53145590</v>
      </c>
      <c r="AP39" s="482">
        <f t="shared" si="5"/>
        <v>29306402</v>
      </c>
      <c r="AQ39" s="9"/>
      <c r="AR39" s="9"/>
      <c r="AS39" s="9"/>
      <c r="AT39" s="9"/>
      <c r="AU39" s="9"/>
      <c r="AV39" s="9"/>
    </row>
    <row r="40" spans="1:48" ht="45" customHeight="1">
      <c r="B40" s="946" t="s">
        <v>13</v>
      </c>
      <c r="C40" s="946"/>
      <c r="D40" s="946"/>
      <c r="E40" s="946"/>
      <c r="F40" s="946"/>
      <c r="G40" s="946"/>
      <c r="H40" s="946"/>
      <c r="I40" s="946"/>
      <c r="J40" s="946"/>
      <c r="K40" s="946"/>
      <c r="L40" s="946"/>
      <c r="M40" s="946"/>
      <c r="N40" s="946"/>
      <c r="O40" s="946"/>
      <c r="P40" s="946"/>
      <c r="Q40" s="946"/>
      <c r="R40" s="946"/>
      <c r="S40" s="946"/>
      <c r="T40" s="946"/>
      <c r="U40" s="946"/>
      <c r="V40" s="946"/>
      <c r="W40" s="946"/>
      <c r="X40" s="946"/>
      <c r="Y40" s="946"/>
      <c r="Z40" s="946"/>
      <c r="AA40" s="946"/>
      <c r="AB40" s="946"/>
      <c r="AC40" s="946"/>
      <c r="AD40" s="946"/>
      <c r="AE40" s="946"/>
      <c r="AF40" s="946"/>
      <c r="AG40" s="481"/>
      <c r="AH40" s="481"/>
      <c r="AI40" s="481"/>
      <c r="AJ40" s="481"/>
      <c r="AK40" s="481"/>
      <c r="AL40" s="481"/>
      <c r="AM40" s="481"/>
      <c r="AN40" s="481"/>
    </row>
    <row r="41" spans="1:48" ht="14.25">
      <c r="B41" s="359"/>
      <c r="C41" s="359"/>
      <c r="D41" s="359"/>
      <c r="AG41" s="1"/>
      <c r="AH41" s="1"/>
      <c r="AI41" s="1"/>
      <c r="AJ41" s="1"/>
    </row>
    <row r="42" spans="1:48" ht="15" customHeight="1">
      <c r="B42" s="2"/>
      <c r="C42" s="2"/>
      <c r="D42" s="2"/>
      <c r="AG42" s="1"/>
      <c r="AH42" s="1"/>
      <c r="AI42" s="1"/>
      <c r="AJ42" s="1"/>
    </row>
    <row r="43" spans="1:48">
      <c r="AG43" s="1"/>
      <c r="AH43" s="1"/>
      <c r="AI43" s="1"/>
      <c r="AJ43" s="1"/>
    </row>
    <row r="44" spans="1:48">
      <c r="AG44" s="1"/>
      <c r="AH44" s="1"/>
      <c r="AI44" s="1"/>
      <c r="AJ44" s="1"/>
    </row>
    <row r="45" spans="1:48">
      <c r="AG45" s="1"/>
      <c r="AH45" s="1"/>
      <c r="AI45" s="1"/>
      <c r="AJ45" s="1"/>
    </row>
    <row r="46" spans="1:48">
      <c r="AG46" s="1"/>
      <c r="AH46" s="1"/>
      <c r="AI46" s="1"/>
      <c r="AJ46" s="1"/>
    </row>
    <row r="47" spans="1:48">
      <c r="AG47" s="1"/>
      <c r="AH47" s="1"/>
      <c r="AI47" s="1"/>
      <c r="AJ47" s="1"/>
    </row>
    <row r="48" spans="1:48">
      <c r="AG48" s="1"/>
      <c r="AH48" s="1"/>
      <c r="AI48" s="1"/>
      <c r="AJ48" s="1"/>
    </row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</sheetData>
  <mergeCells count="50">
    <mergeCell ref="H31:H38"/>
    <mergeCell ref="A1:AO1"/>
    <mergeCell ref="A2:A5"/>
    <mergeCell ref="B2:B5"/>
    <mergeCell ref="D3:D5"/>
    <mergeCell ref="E3:E4"/>
    <mergeCell ref="A31:A38"/>
    <mergeCell ref="A28:A29"/>
    <mergeCell ref="A21:A27"/>
    <mergeCell ref="B31:B38"/>
    <mergeCell ref="C31:C38"/>
    <mergeCell ref="V31:V38"/>
    <mergeCell ref="AK3:AN3"/>
    <mergeCell ref="AO3:AO4"/>
    <mergeCell ref="AG2:AP2"/>
    <mergeCell ref="AP3:AP4"/>
    <mergeCell ref="B28:B29"/>
    <mergeCell ref="C28:C29"/>
    <mergeCell ref="Y2:AF2"/>
    <mergeCell ref="AG3:AJ3"/>
    <mergeCell ref="B40:AF40"/>
    <mergeCell ref="Y3:AB3"/>
    <mergeCell ref="AC3:AF3"/>
    <mergeCell ref="I2:M2"/>
    <mergeCell ref="I3:I4"/>
    <mergeCell ref="J3:J4"/>
    <mergeCell ref="K3:K4"/>
    <mergeCell ref="L3:L4"/>
    <mergeCell ref="M3:M4"/>
    <mergeCell ref="N3:N4"/>
    <mergeCell ref="F3:F4"/>
    <mergeCell ref="G3:G4"/>
    <mergeCell ref="A7:A20"/>
    <mergeCell ref="V2:X2"/>
    <mergeCell ref="P3:P4"/>
    <mergeCell ref="R2:U3"/>
    <mergeCell ref="B21:B27"/>
    <mergeCell ref="C21:C27"/>
    <mergeCell ref="C2:C4"/>
    <mergeCell ref="Q3:Q4"/>
    <mergeCell ref="O3:O4"/>
    <mergeCell ref="B7:B20"/>
    <mergeCell ref="C7:C20"/>
    <mergeCell ref="H3:H4"/>
    <mergeCell ref="N2:Q2"/>
    <mergeCell ref="V28:V29"/>
    <mergeCell ref="V7:V20"/>
    <mergeCell ref="V21:V27"/>
    <mergeCell ref="D2:H2"/>
    <mergeCell ref="V3:X3"/>
  </mergeCells>
  <pageMargins left="0.22" right="0.2" top="0.4" bottom="0.17" header="0.3" footer="0.17"/>
  <pageSetup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P77"/>
  <sheetViews>
    <sheetView zoomScale="80" zoomScaleNormal="80" workbookViewId="0">
      <pane ySplit="6" topLeftCell="A61" activePane="bottomLeft" state="frozen"/>
      <selection pane="bottomLeft" activeCell="C73" sqref="C73:C75"/>
    </sheetView>
  </sheetViews>
  <sheetFormatPr defaultRowHeight="20.25"/>
  <cols>
    <col min="1" max="1" width="5.28515625" style="581" customWidth="1"/>
    <col min="2" max="2" width="13.28515625" style="686" customWidth="1"/>
    <col min="3" max="3" width="17.140625" style="686" customWidth="1"/>
    <col min="4" max="4" width="30.5703125" style="581" customWidth="1"/>
    <col min="5" max="5" width="9.140625" style="687" customWidth="1"/>
    <col min="6" max="6" width="15" style="581" customWidth="1"/>
    <col min="7" max="7" width="36.85546875" style="581" customWidth="1"/>
    <col min="8" max="8" width="36.42578125" style="581" customWidth="1"/>
    <col min="9" max="9" width="17.85546875" style="581" customWidth="1"/>
    <col min="10" max="10" width="30" style="581" customWidth="1"/>
    <col min="11" max="11" width="15" style="687" customWidth="1"/>
    <col min="12" max="12" width="13" style="581" customWidth="1"/>
    <col min="13" max="13" width="7.42578125" style="687" customWidth="1"/>
    <col min="14" max="14" width="16.140625" style="581" customWidth="1"/>
    <col min="15" max="16" width="15.28515625" style="581" customWidth="1"/>
    <col min="17" max="17" width="22.7109375" style="581" customWidth="1"/>
    <col min="18" max="18" width="12.140625" style="581" customWidth="1"/>
    <col min="19" max="19" width="12.28515625" style="581" customWidth="1"/>
    <col min="20" max="20" width="16.42578125" style="581" customWidth="1"/>
    <col min="21" max="21" width="11.7109375" style="581" customWidth="1"/>
    <col min="22" max="22" width="18.5703125" style="686" customWidth="1"/>
    <col min="23" max="23" width="21.85546875" style="581" customWidth="1"/>
    <col min="24" max="24" width="10.28515625" style="581" customWidth="1"/>
    <col min="25" max="25" width="8" style="581" customWidth="1"/>
    <col min="26" max="26" width="12.5703125" style="581" customWidth="1"/>
    <col min="27" max="27" width="12.42578125" style="581" customWidth="1"/>
    <col min="28" max="28" width="13.5703125" style="581" customWidth="1"/>
    <col min="29" max="29" width="7.85546875" style="581" customWidth="1"/>
    <col min="30" max="30" width="10.42578125" style="581" customWidth="1"/>
    <col min="31" max="31" width="12.7109375" style="581" customWidth="1"/>
    <col min="32" max="32" width="8.42578125" style="581" customWidth="1"/>
    <col min="33" max="33" width="13.140625" style="581" customWidth="1"/>
    <col min="34" max="34" width="15.42578125" style="581" customWidth="1"/>
    <col min="35" max="35" width="13.28515625" style="581" customWidth="1"/>
    <col min="36" max="36" width="16.140625" style="581" customWidth="1"/>
    <col min="37" max="37" width="13.5703125" style="581" customWidth="1"/>
    <col min="38" max="38" width="16.42578125" style="581" customWidth="1"/>
    <col min="39" max="39" width="12.140625" style="581" customWidth="1"/>
    <col min="40" max="40" width="15.5703125" style="581" customWidth="1"/>
    <col min="41" max="41" width="17" style="581" customWidth="1"/>
    <col min="42" max="42" width="22.42578125" style="581" customWidth="1"/>
    <col min="43" max="43" width="10.140625" style="581" bestFit="1" customWidth="1"/>
    <col min="44" max="16384" width="9.140625" style="581"/>
  </cols>
  <sheetData>
    <row r="1" spans="1:48" s="565" customFormat="1" ht="27.75" customHeight="1" thickBot="1">
      <c r="A1" s="1019" t="s">
        <v>518</v>
      </c>
      <c r="B1" s="1019"/>
      <c r="C1" s="1019"/>
      <c r="D1" s="1019"/>
      <c r="E1" s="1019"/>
      <c r="F1" s="1019"/>
      <c r="G1" s="1019"/>
      <c r="H1" s="1019"/>
      <c r="I1" s="1019"/>
      <c r="J1" s="1019"/>
      <c r="K1" s="1019"/>
      <c r="L1" s="1019"/>
      <c r="M1" s="1019"/>
      <c r="N1" s="1019"/>
      <c r="O1" s="1019"/>
      <c r="P1" s="1019"/>
      <c r="Q1" s="1019"/>
      <c r="R1" s="1019"/>
      <c r="S1" s="1019"/>
      <c r="T1" s="1019"/>
      <c r="U1" s="1019"/>
      <c r="V1" s="1019"/>
      <c r="W1" s="1019"/>
      <c r="X1" s="1019"/>
      <c r="Y1" s="1019"/>
      <c r="Z1" s="1019"/>
      <c r="AA1" s="1019"/>
      <c r="AB1" s="1019"/>
      <c r="AC1" s="1019"/>
      <c r="AD1" s="1019"/>
      <c r="AE1" s="1019"/>
      <c r="AF1" s="1019"/>
      <c r="AG1" s="1019"/>
      <c r="AH1" s="1019"/>
      <c r="AI1" s="1019"/>
      <c r="AJ1" s="1019"/>
      <c r="AK1" s="1019"/>
      <c r="AL1" s="1019"/>
      <c r="AM1" s="1019"/>
      <c r="AN1" s="1019"/>
      <c r="AO1" s="1019"/>
      <c r="AP1" s="1019"/>
    </row>
    <row r="2" spans="1:48" s="565" customFormat="1" ht="28.5" customHeight="1">
      <c r="A2" s="1020" t="s">
        <v>519</v>
      </c>
      <c r="B2" s="1023" t="s">
        <v>36</v>
      </c>
      <c r="C2" s="1023" t="s">
        <v>46</v>
      </c>
      <c r="D2" s="1024" t="s">
        <v>520</v>
      </c>
      <c r="E2" s="1025"/>
      <c r="F2" s="1025"/>
      <c r="G2" s="1025"/>
      <c r="H2" s="1026"/>
      <c r="I2" s="1023" t="s">
        <v>16</v>
      </c>
      <c r="J2" s="1023"/>
      <c r="K2" s="1023"/>
      <c r="L2" s="1023"/>
      <c r="M2" s="1023"/>
      <c r="N2" s="1023" t="s">
        <v>4</v>
      </c>
      <c r="O2" s="1023"/>
      <c r="P2" s="1023"/>
      <c r="Q2" s="1023"/>
      <c r="R2" s="1023" t="s">
        <v>26</v>
      </c>
      <c r="S2" s="1023"/>
      <c r="T2" s="1023"/>
      <c r="U2" s="1023"/>
      <c r="V2" s="1023" t="s">
        <v>37</v>
      </c>
      <c r="W2" s="1023"/>
      <c r="X2" s="1023"/>
      <c r="Y2" s="1023" t="s">
        <v>25</v>
      </c>
      <c r="Z2" s="1023"/>
      <c r="AA2" s="1023"/>
      <c r="AB2" s="1023"/>
      <c r="AC2" s="1023"/>
      <c r="AD2" s="1023"/>
      <c r="AE2" s="1023"/>
      <c r="AF2" s="1023"/>
      <c r="AG2" s="1023" t="s">
        <v>0</v>
      </c>
      <c r="AH2" s="1023"/>
      <c r="AI2" s="1023"/>
      <c r="AJ2" s="1023"/>
      <c r="AK2" s="1023"/>
      <c r="AL2" s="1023"/>
      <c r="AM2" s="1023"/>
      <c r="AN2" s="1023"/>
      <c r="AO2" s="1023"/>
      <c r="AP2" s="1027"/>
    </row>
    <row r="3" spans="1:48" s="565" customFormat="1" ht="44.25" customHeight="1">
      <c r="A3" s="1021"/>
      <c r="B3" s="1013"/>
      <c r="C3" s="1013"/>
      <c r="D3" s="1013" t="s">
        <v>59</v>
      </c>
      <c r="E3" s="1015" t="s">
        <v>58</v>
      </c>
      <c r="F3" s="1015" t="s">
        <v>521</v>
      </c>
      <c r="G3" s="1015" t="s">
        <v>24</v>
      </c>
      <c r="H3" s="1015" t="s">
        <v>96</v>
      </c>
      <c r="I3" s="1015" t="s">
        <v>7</v>
      </c>
      <c r="J3" s="1015" t="s">
        <v>6</v>
      </c>
      <c r="K3" s="1015" t="s">
        <v>5</v>
      </c>
      <c r="L3" s="1015" t="s">
        <v>35</v>
      </c>
      <c r="M3" s="1015" t="s">
        <v>8</v>
      </c>
      <c r="N3" s="1015" t="s">
        <v>34</v>
      </c>
      <c r="O3" s="1015" t="s">
        <v>2</v>
      </c>
      <c r="P3" s="1015" t="s">
        <v>3</v>
      </c>
      <c r="Q3" s="1015" t="s">
        <v>44</v>
      </c>
      <c r="R3" s="1013"/>
      <c r="S3" s="1013"/>
      <c r="T3" s="1013"/>
      <c r="U3" s="1013"/>
      <c r="V3" s="1013" t="s">
        <v>1</v>
      </c>
      <c r="W3" s="1013"/>
      <c r="X3" s="1013"/>
      <c r="Y3" s="1013" t="s">
        <v>41</v>
      </c>
      <c r="Z3" s="1013"/>
      <c r="AA3" s="1013"/>
      <c r="AB3" s="1013"/>
      <c r="AC3" s="1013" t="s">
        <v>42</v>
      </c>
      <c r="AD3" s="1013"/>
      <c r="AE3" s="1013"/>
      <c r="AF3" s="1013"/>
      <c r="AG3" s="1013" t="s">
        <v>522</v>
      </c>
      <c r="AH3" s="1013"/>
      <c r="AI3" s="1013"/>
      <c r="AJ3" s="1013"/>
      <c r="AK3" s="1028" t="s">
        <v>43</v>
      </c>
      <c r="AL3" s="1029"/>
      <c r="AM3" s="1029"/>
      <c r="AN3" s="1029"/>
      <c r="AO3" s="1030"/>
      <c r="AP3" s="1012" t="s">
        <v>47</v>
      </c>
    </row>
    <row r="4" spans="1:48" s="565" customFormat="1" ht="21" customHeight="1">
      <c r="A4" s="1021"/>
      <c r="B4" s="1013"/>
      <c r="C4" s="1013"/>
      <c r="D4" s="1013"/>
      <c r="E4" s="1018"/>
      <c r="F4" s="1016"/>
      <c r="G4" s="1016"/>
      <c r="H4" s="1016"/>
      <c r="I4" s="1016"/>
      <c r="J4" s="1016"/>
      <c r="K4" s="1016"/>
      <c r="L4" s="1016"/>
      <c r="M4" s="1016"/>
      <c r="N4" s="1018"/>
      <c r="O4" s="1018"/>
      <c r="P4" s="1018"/>
      <c r="Q4" s="1018"/>
      <c r="R4" s="566" t="s">
        <v>27</v>
      </c>
      <c r="S4" s="566" t="s">
        <v>28</v>
      </c>
      <c r="T4" s="566" t="s">
        <v>29</v>
      </c>
      <c r="U4" s="566" t="s">
        <v>30</v>
      </c>
      <c r="V4" s="1013" t="s">
        <v>97</v>
      </c>
      <c r="W4" s="1013" t="s">
        <v>39</v>
      </c>
      <c r="X4" s="1013" t="s">
        <v>9</v>
      </c>
      <c r="Y4" s="566" t="s">
        <v>17</v>
      </c>
      <c r="Z4" s="566" t="s">
        <v>19</v>
      </c>
      <c r="AA4" s="566" t="s">
        <v>21</v>
      </c>
      <c r="AB4" s="566" t="s">
        <v>8</v>
      </c>
      <c r="AC4" s="566" t="s">
        <v>17</v>
      </c>
      <c r="AD4" s="566" t="s">
        <v>19</v>
      </c>
      <c r="AE4" s="566" t="s">
        <v>21</v>
      </c>
      <c r="AF4" s="566" t="s">
        <v>8</v>
      </c>
      <c r="AG4" s="566" t="s">
        <v>17</v>
      </c>
      <c r="AH4" s="566" t="s">
        <v>19</v>
      </c>
      <c r="AI4" s="566" t="s">
        <v>21</v>
      </c>
      <c r="AJ4" s="566" t="s">
        <v>30</v>
      </c>
      <c r="AK4" s="566" t="s">
        <v>17</v>
      </c>
      <c r="AL4" s="566" t="s">
        <v>19</v>
      </c>
      <c r="AM4" s="566" t="s">
        <v>21</v>
      </c>
      <c r="AN4" s="566" t="s">
        <v>30</v>
      </c>
      <c r="AO4" s="566" t="s">
        <v>44</v>
      </c>
      <c r="AP4" s="1012"/>
    </row>
    <row r="5" spans="1:48" s="565" customFormat="1" ht="19.5" customHeight="1" thickBot="1">
      <c r="A5" s="1022"/>
      <c r="B5" s="1014"/>
      <c r="C5" s="1014"/>
      <c r="D5" s="1014"/>
      <c r="E5" s="567" t="s">
        <v>12</v>
      </c>
      <c r="F5" s="1017"/>
      <c r="G5" s="1017"/>
      <c r="H5" s="1017"/>
      <c r="I5" s="1017"/>
      <c r="J5" s="1017"/>
      <c r="K5" s="1017"/>
      <c r="L5" s="1017"/>
      <c r="M5" s="1017"/>
      <c r="N5" s="567" t="s">
        <v>33</v>
      </c>
      <c r="O5" s="567" t="s">
        <v>33</v>
      </c>
      <c r="P5" s="567" t="s">
        <v>33</v>
      </c>
      <c r="Q5" s="567" t="s">
        <v>33</v>
      </c>
      <c r="R5" s="567" t="s">
        <v>31</v>
      </c>
      <c r="S5" s="567" t="s">
        <v>31</v>
      </c>
      <c r="T5" s="567" t="s">
        <v>31</v>
      </c>
      <c r="U5" s="567" t="s">
        <v>31</v>
      </c>
      <c r="V5" s="1014"/>
      <c r="W5" s="1014"/>
      <c r="X5" s="1014"/>
      <c r="Y5" s="567" t="s">
        <v>18</v>
      </c>
      <c r="Z5" s="567" t="s">
        <v>20</v>
      </c>
      <c r="AA5" s="567" t="s">
        <v>22</v>
      </c>
      <c r="AB5" s="567" t="s">
        <v>8</v>
      </c>
      <c r="AC5" s="567" t="s">
        <v>18</v>
      </c>
      <c r="AD5" s="567" t="s">
        <v>20</v>
      </c>
      <c r="AE5" s="567" t="s">
        <v>523</v>
      </c>
      <c r="AF5" s="567" t="s">
        <v>8</v>
      </c>
      <c r="AG5" s="567" t="s">
        <v>31</v>
      </c>
      <c r="AH5" s="567" t="s">
        <v>31</v>
      </c>
      <c r="AI5" s="567" t="s">
        <v>31</v>
      </c>
      <c r="AJ5" s="567" t="s">
        <v>31</v>
      </c>
      <c r="AK5" s="567" t="s">
        <v>31</v>
      </c>
      <c r="AL5" s="567" t="s">
        <v>31</v>
      </c>
      <c r="AM5" s="567" t="s">
        <v>31</v>
      </c>
      <c r="AN5" s="567" t="s">
        <v>33</v>
      </c>
      <c r="AO5" s="567" t="s">
        <v>33</v>
      </c>
      <c r="AP5" s="568" t="s">
        <v>33</v>
      </c>
    </row>
    <row r="6" spans="1:48" s="575" customFormat="1" ht="16.5" customHeight="1" thickBot="1">
      <c r="A6" s="569">
        <v>1</v>
      </c>
      <c r="B6" s="570">
        <v>2</v>
      </c>
      <c r="C6" s="571">
        <v>3</v>
      </c>
      <c r="D6" s="572">
        <v>4</v>
      </c>
      <c r="E6" s="573">
        <v>5</v>
      </c>
      <c r="F6" s="572">
        <v>6</v>
      </c>
      <c r="G6" s="573">
        <v>7</v>
      </c>
      <c r="H6" s="572">
        <v>8</v>
      </c>
      <c r="I6" s="573">
        <v>9</v>
      </c>
      <c r="J6" s="572">
        <v>10</v>
      </c>
      <c r="K6" s="573">
        <v>11</v>
      </c>
      <c r="L6" s="572">
        <v>12</v>
      </c>
      <c r="M6" s="573">
        <v>13</v>
      </c>
      <c r="N6" s="572">
        <v>14</v>
      </c>
      <c r="O6" s="573">
        <v>15</v>
      </c>
      <c r="P6" s="572">
        <v>16</v>
      </c>
      <c r="Q6" s="573">
        <v>17</v>
      </c>
      <c r="R6" s="572">
        <v>18</v>
      </c>
      <c r="S6" s="573">
        <v>19</v>
      </c>
      <c r="T6" s="572">
        <v>20</v>
      </c>
      <c r="U6" s="573">
        <v>21</v>
      </c>
      <c r="V6" s="570">
        <v>22</v>
      </c>
      <c r="W6" s="573">
        <v>23</v>
      </c>
      <c r="X6" s="572">
        <v>24</v>
      </c>
      <c r="Y6" s="573">
        <v>25</v>
      </c>
      <c r="Z6" s="572">
        <v>26</v>
      </c>
      <c r="AA6" s="573">
        <v>27</v>
      </c>
      <c r="AB6" s="572">
        <v>28</v>
      </c>
      <c r="AC6" s="573">
        <v>29</v>
      </c>
      <c r="AD6" s="572">
        <v>30</v>
      </c>
      <c r="AE6" s="573">
        <v>31</v>
      </c>
      <c r="AF6" s="572">
        <v>32</v>
      </c>
      <c r="AG6" s="573">
        <v>33</v>
      </c>
      <c r="AH6" s="572">
        <v>34</v>
      </c>
      <c r="AI6" s="573">
        <v>35</v>
      </c>
      <c r="AJ6" s="572">
        <v>36</v>
      </c>
      <c r="AK6" s="573">
        <v>37</v>
      </c>
      <c r="AL6" s="572">
        <v>38</v>
      </c>
      <c r="AM6" s="573">
        <v>39</v>
      </c>
      <c r="AN6" s="572">
        <v>40</v>
      </c>
      <c r="AO6" s="573">
        <v>41</v>
      </c>
      <c r="AP6" s="574">
        <v>42</v>
      </c>
    </row>
    <row r="7" spans="1:48" ht="26.25" customHeight="1" thickBot="1">
      <c r="A7" s="576">
        <v>1</v>
      </c>
      <c r="B7" s="1000" t="s">
        <v>524</v>
      </c>
      <c r="C7" s="1000">
        <v>7</v>
      </c>
      <c r="D7" s="577" t="s">
        <v>525</v>
      </c>
      <c r="E7" s="578">
        <v>1</v>
      </c>
      <c r="F7" s="579">
        <v>2023</v>
      </c>
      <c r="G7" s="579" t="s">
        <v>526</v>
      </c>
      <c r="H7" s="579" t="s">
        <v>527</v>
      </c>
      <c r="I7" s="579" t="s">
        <v>528</v>
      </c>
      <c r="J7" s="577" t="s">
        <v>529</v>
      </c>
      <c r="K7" s="578" t="s">
        <v>528</v>
      </c>
      <c r="L7" s="577" t="s">
        <v>35</v>
      </c>
      <c r="M7" s="578" t="s">
        <v>528</v>
      </c>
      <c r="N7" s="579">
        <v>0</v>
      </c>
      <c r="O7" s="579">
        <v>850000</v>
      </c>
      <c r="P7" s="579">
        <v>0</v>
      </c>
      <c r="Q7" s="579">
        <v>850000</v>
      </c>
      <c r="R7" s="579">
        <v>22000</v>
      </c>
      <c r="S7" s="579">
        <v>0</v>
      </c>
      <c r="T7" s="579">
        <v>0</v>
      </c>
      <c r="U7" s="579">
        <v>0</v>
      </c>
      <c r="V7" s="1001">
        <v>5440</v>
      </c>
      <c r="W7" s="579">
        <v>21</v>
      </c>
      <c r="X7" s="579" t="s">
        <v>530</v>
      </c>
      <c r="Y7" s="579">
        <v>48</v>
      </c>
      <c r="Z7" s="579">
        <v>0</v>
      </c>
      <c r="AA7" s="579">
        <v>0</v>
      </c>
      <c r="AB7" s="579">
        <v>0</v>
      </c>
      <c r="AC7" s="579">
        <v>0</v>
      </c>
      <c r="AD7" s="579">
        <v>48</v>
      </c>
      <c r="AE7" s="579">
        <v>0</v>
      </c>
      <c r="AF7" s="579">
        <v>0</v>
      </c>
      <c r="AG7" s="579">
        <v>105600</v>
      </c>
      <c r="AH7" s="579">
        <v>0</v>
      </c>
      <c r="AI7" s="579">
        <v>0</v>
      </c>
      <c r="AJ7" s="579">
        <v>0</v>
      </c>
      <c r="AK7" s="579">
        <v>1056000</v>
      </c>
      <c r="AL7" s="579">
        <v>0</v>
      </c>
      <c r="AM7" s="579">
        <v>0</v>
      </c>
      <c r="AN7" s="579">
        <v>0</v>
      </c>
      <c r="AO7" s="579">
        <v>1056000</v>
      </c>
      <c r="AP7" s="580">
        <v>206000</v>
      </c>
    </row>
    <row r="8" spans="1:48" ht="27.75" customHeight="1" thickBot="1">
      <c r="A8" s="582">
        <v>2</v>
      </c>
      <c r="B8" s="989"/>
      <c r="C8" s="989"/>
      <c r="D8" s="583" t="s">
        <v>289</v>
      </c>
      <c r="E8" s="584">
        <v>1</v>
      </c>
      <c r="F8" s="585">
        <v>2018</v>
      </c>
      <c r="G8" s="585" t="s">
        <v>531</v>
      </c>
      <c r="H8" s="585" t="s">
        <v>532</v>
      </c>
      <c r="I8" s="585" t="s">
        <v>528</v>
      </c>
      <c r="J8" s="583" t="s">
        <v>529</v>
      </c>
      <c r="K8" s="584" t="s">
        <v>528</v>
      </c>
      <c r="L8" s="583" t="s">
        <v>35</v>
      </c>
      <c r="M8" s="586">
        <v>150000</v>
      </c>
      <c r="N8" s="585">
        <v>0</v>
      </c>
      <c r="O8" s="585">
        <v>2518537</v>
      </c>
      <c r="P8" s="585">
        <v>1841950</v>
      </c>
      <c r="Q8" s="585">
        <v>4510487</v>
      </c>
      <c r="R8" s="585">
        <v>0</v>
      </c>
      <c r="S8" s="585">
        <v>13000</v>
      </c>
      <c r="T8" s="585">
        <v>0</v>
      </c>
      <c r="U8" s="585">
        <v>0</v>
      </c>
      <c r="V8" s="1002"/>
      <c r="W8" s="585">
        <v>62</v>
      </c>
      <c r="X8" s="585" t="s">
        <v>533</v>
      </c>
      <c r="Y8" s="585">
        <v>0</v>
      </c>
      <c r="Z8" s="585" t="s">
        <v>534</v>
      </c>
      <c r="AA8" s="579">
        <v>0</v>
      </c>
      <c r="AB8" s="579">
        <v>0</v>
      </c>
      <c r="AC8" s="579">
        <v>0</v>
      </c>
      <c r="AD8" s="585" t="s">
        <v>535</v>
      </c>
      <c r="AE8" s="585">
        <v>0</v>
      </c>
      <c r="AF8" s="585">
        <v>0</v>
      </c>
      <c r="AG8" s="585">
        <v>0</v>
      </c>
      <c r="AH8" s="585">
        <v>2365200</v>
      </c>
      <c r="AI8" s="585">
        <v>0</v>
      </c>
      <c r="AJ8" s="585">
        <v>0</v>
      </c>
      <c r="AK8" s="585">
        <v>0</v>
      </c>
      <c r="AL8" s="585">
        <v>11051200</v>
      </c>
      <c r="AM8" s="585">
        <v>0</v>
      </c>
      <c r="AN8" s="585">
        <v>0</v>
      </c>
      <c r="AO8" s="585">
        <v>11051200</v>
      </c>
      <c r="AP8" s="587">
        <v>6540713</v>
      </c>
    </row>
    <row r="9" spans="1:48" ht="26.25" customHeight="1" thickBot="1">
      <c r="A9" s="582">
        <v>3</v>
      </c>
      <c r="B9" s="989"/>
      <c r="C9" s="989"/>
      <c r="D9" s="583" t="s">
        <v>536</v>
      </c>
      <c r="E9" s="584">
        <v>1</v>
      </c>
      <c r="F9" s="585">
        <v>2018</v>
      </c>
      <c r="G9" s="585" t="s">
        <v>537</v>
      </c>
      <c r="H9" s="585" t="s">
        <v>532</v>
      </c>
      <c r="I9" s="585" t="s">
        <v>528</v>
      </c>
      <c r="J9" s="583" t="s">
        <v>529</v>
      </c>
      <c r="K9" s="584" t="s">
        <v>528</v>
      </c>
      <c r="L9" s="583" t="s">
        <v>538</v>
      </c>
      <c r="M9" s="584" t="s">
        <v>528</v>
      </c>
      <c r="N9" s="585">
        <v>0</v>
      </c>
      <c r="O9" s="585">
        <v>1024200</v>
      </c>
      <c r="P9" s="585">
        <v>240000</v>
      </c>
      <c r="Q9" s="585">
        <v>1264200</v>
      </c>
      <c r="R9" s="585">
        <v>0</v>
      </c>
      <c r="S9" s="585">
        <v>0</v>
      </c>
      <c r="T9" s="585">
        <v>14000</v>
      </c>
      <c r="U9" s="585">
        <v>0</v>
      </c>
      <c r="V9" s="1002"/>
      <c r="W9" s="585">
        <v>2</v>
      </c>
      <c r="X9" s="585" t="s">
        <v>539</v>
      </c>
      <c r="Y9" s="585">
        <v>0</v>
      </c>
      <c r="Z9" s="585" t="s">
        <v>540</v>
      </c>
      <c r="AA9" s="579">
        <v>0</v>
      </c>
      <c r="AB9" s="579">
        <v>0</v>
      </c>
      <c r="AC9" s="579">
        <v>0</v>
      </c>
      <c r="AD9" s="585">
        <v>0</v>
      </c>
      <c r="AE9" s="585" t="s">
        <v>541</v>
      </c>
      <c r="AF9" s="585">
        <v>0</v>
      </c>
      <c r="AG9" s="585">
        <v>0</v>
      </c>
      <c r="AH9" s="585">
        <v>0</v>
      </c>
      <c r="AI9" s="585">
        <v>378080</v>
      </c>
      <c r="AJ9" s="585">
        <v>0</v>
      </c>
      <c r="AK9" s="585">
        <v>0</v>
      </c>
      <c r="AL9" s="585">
        <v>0</v>
      </c>
      <c r="AM9" s="585">
        <v>6715800</v>
      </c>
      <c r="AN9" s="585">
        <v>0</v>
      </c>
      <c r="AO9" s="585">
        <v>6715800</v>
      </c>
      <c r="AP9" s="587">
        <v>5451600</v>
      </c>
    </row>
    <row r="10" spans="1:48" ht="36.75" customHeight="1">
      <c r="A10" s="588">
        <v>1</v>
      </c>
      <c r="B10" s="1003" t="s">
        <v>542</v>
      </c>
      <c r="C10" s="1006">
        <v>8</v>
      </c>
      <c r="D10" s="589" t="s">
        <v>543</v>
      </c>
      <c r="E10" s="590">
        <v>1</v>
      </c>
      <c r="F10" s="589" t="s">
        <v>544</v>
      </c>
      <c r="G10" s="589" t="s">
        <v>545</v>
      </c>
      <c r="H10" s="589" t="s">
        <v>532</v>
      </c>
      <c r="I10" s="591" t="s">
        <v>528</v>
      </c>
      <c r="J10" s="589" t="s">
        <v>546</v>
      </c>
      <c r="K10" s="590" t="s">
        <v>528</v>
      </c>
      <c r="L10" s="589" t="s">
        <v>547</v>
      </c>
      <c r="M10" s="590" t="s">
        <v>528</v>
      </c>
      <c r="N10" s="592">
        <v>648000</v>
      </c>
      <c r="O10" s="592">
        <v>951925</v>
      </c>
      <c r="P10" s="592">
        <v>138672</v>
      </c>
      <c r="Q10" s="592">
        <f t="shared" ref="Q10:Q15" si="0">N10+O10+P10</f>
        <v>1738597</v>
      </c>
      <c r="R10" s="591">
        <v>0</v>
      </c>
      <c r="S10" s="591">
        <v>12000</v>
      </c>
      <c r="T10" s="591">
        <v>0</v>
      </c>
      <c r="U10" s="591">
        <v>0</v>
      </c>
      <c r="V10" s="1009">
        <v>5300</v>
      </c>
      <c r="W10" s="994">
        <v>4000</v>
      </c>
      <c r="X10" s="997">
        <f>+W10/V10*100</f>
        <v>75.471698113207552</v>
      </c>
      <c r="Y10" s="994">
        <v>0</v>
      </c>
      <c r="Z10" s="994">
        <v>120</v>
      </c>
      <c r="AA10" s="994">
        <v>35</v>
      </c>
      <c r="AB10" s="994">
        <v>0</v>
      </c>
      <c r="AC10" s="994">
        <v>0</v>
      </c>
      <c r="AD10" s="994">
        <v>120</v>
      </c>
      <c r="AE10" s="994">
        <v>35</v>
      </c>
      <c r="AF10" s="994">
        <v>0</v>
      </c>
      <c r="AG10" s="994">
        <v>0</v>
      </c>
      <c r="AH10" s="994">
        <v>1111400</v>
      </c>
      <c r="AI10" s="994">
        <v>0</v>
      </c>
      <c r="AJ10" s="994">
        <v>1954580</v>
      </c>
      <c r="AK10" s="994">
        <v>0</v>
      </c>
      <c r="AL10" s="994">
        <v>1111400</v>
      </c>
      <c r="AM10" s="994">
        <v>0</v>
      </c>
      <c r="AN10" s="994">
        <v>1954580</v>
      </c>
      <c r="AO10" s="976">
        <f>AL10+AM10+AN10</f>
        <v>3065980</v>
      </c>
      <c r="AP10" s="979">
        <f>AO10-Q10-Q11-Q12-Q13</f>
        <v>-944230</v>
      </c>
    </row>
    <row r="11" spans="1:48" ht="36.75" customHeight="1" thickBot="1">
      <c r="A11" s="593">
        <v>2</v>
      </c>
      <c r="B11" s="1004"/>
      <c r="C11" s="1007"/>
      <c r="D11" s="594" t="s">
        <v>548</v>
      </c>
      <c r="E11" s="595">
        <v>1</v>
      </c>
      <c r="F11" s="594" t="s">
        <v>544</v>
      </c>
      <c r="G11" s="594" t="s">
        <v>549</v>
      </c>
      <c r="H11" s="594" t="s">
        <v>532</v>
      </c>
      <c r="I11" s="592" t="s">
        <v>528</v>
      </c>
      <c r="J11" s="594" t="s">
        <v>546</v>
      </c>
      <c r="K11" s="595" t="s">
        <v>528</v>
      </c>
      <c r="L11" s="594" t="s">
        <v>547</v>
      </c>
      <c r="M11" s="595" t="s">
        <v>528</v>
      </c>
      <c r="N11" s="592">
        <v>186000</v>
      </c>
      <c r="O11" s="592">
        <v>269932</v>
      </c>
      <c r="P11" s="592">
        <v>96672</v>
      </c>
      <c r="Q11" s="592">
        <f t="shared" si="0"/>
        <v>552604</v>
      </c>
      <c r="R11" s="592">
        <v>0</v>
      </c>
      <c r="S11" s="592">
        <v>0</v>
      </c>
      <c r="T11" s="592">
        <v>1500</v>
      </c>
      <c r="U11" s="592">
        <v>0</v>
      </c>
      <c r="V11" s="1010"/>
      <c r="W11" s="995"/>
      <c r="X11" s="998"/>
      <c r="Y11" s="995"/>
      <c r="Z11" s="995"/>
      <c r="AA11" s="995"/>
      <c r="AB11" s="995"/>
      <c r="AC11" s="995"/>
      <c r="AD11" s="995"/>
      <c r="AE11" s="995"/>
      <c r="AF11" s="995"/>
      <c r="AG11" s="995"/>
      <c r="AH11" s="995"/>
      <c r="AI11" s="995"/>
      <c r="AJ11" s="995"/>
      <c r="AK11" s="995"/>
      <c r="AL11" s="995"/>
      <c r="AM11" s="995"/>
      <c r="AN11" s="995"/>
      <c r="AO11" s="977"/>
      <c r="AP11" s="980"/>
    </row>
    <row r="12" spans="1:48" ht="36.75" customHeight="1">
      <c r="A12" s="588">
        <v>3</v>
      </c>
      <c r="B12" s="1004"/>
      <c r="C12" s="1007"/>
      <c r="D12" s="594" t="s">
        <v>550</v>
      </c>
      <c r="E12" s="595">
        <v>1</v>
      </c>
      <c r="F12" s="594" t="s">
        <v>544</v>
      </c>
      <c r="G12" s="594" t="s">
        <v>551</v>
      </c>
      <c r="H12" s="594" t="s">
        <v>532</v>
      </c>
      <c r="I12" s="592" t="s">
        <v>528</v>
      </c>
      <c r="J12" s="594" t="s">
        <v>546</v>
      </c>
      <c r="K12" s="595" t="s">
        <v>528</v>
      </c>
      <c r="L12" s="594" t="s">
        <v>547</v>
      </c>
      <c r="M12" s="595" t="s">
        <v>528</v>
      </c>
      <c r="N12" s="592">
        <v>83500</v>
      </c>
      <c r="O12" s="592">
        <v>1048437</v>
      </c>
      <c r="P12" s="592">
        <v>96672</v>
      </c>
      <c r="Q12" s="592">
        <f t="shared" si="0"/>
        <v>1228609</v>
      </c>
      <c r="R12" s="592">
        <v>0</v>
      </c>
      <c r="S12" s="592">
        <v>0</v>
      </c>
      <c r="T12" s="592">
        <v>0</v>
      </c>
      <c r="U12" s="592">
        <v>100</v>
      </c>
      <c r="V12" s="1010"/>
      <c r="W12" s="995"/>
      <c r="X12" s="998"/>
      <c r="Y12" s="995"/>
      <c r="Z12" s="995"/>
      <c r="AA12" s="995"/>
      <c r="AB12" s="995"/>
      <c r="AC12" s="995"/>
      <c r="AD12" s="995"/>
      <c r="AE12" s="995"/>
      <c r="AF12" s="995"/>
      <c r="AG12" s="995"/>
      <c r="AH12" s="995"/>
      <c r="AI12" s="995"/>
      <c r="AJ12" s="995"/>
      <c r="AK12" s="995"/>
      <c r="AL12" s="995"/>
      <c r="AM12" s="995"/>
      <c r="AN12" s="995"/>
      <c r="AO12" s="977"/>
      <c r="AP12" s="980"/>
    </row>
    <row r="13" spans="1:48" ht="36.75" customHeight="1" thickBot="1">
      <c r="A13" s="593">
        <v>4</v>
      </c>
      <c r="B13" s="1004"/>
      <c r="C13" s="1007"/>
      <c r="D13" s="594" t="s">
        <v>201</v>
      </c>
      <c r="E13" s="595">
        <v>1</v>
      </c>
      <c r="F13" s="594" t="s">
        <v>552</v>
      </c>
      <c r="G13" s="594" t="s">
        <v>553</v>
      </c>
      <c r="H13" s="594" t="s">
        <v>532</v>
      </c>
      <c r="I13" s="592" t="s">
        <v>528</v>
      </c>
      <c r="J13" s="594" t="s">
        <v>546</v>
      </c>
      <c r="K13" s="595" t="s">
        <v>528</v>
      </c>
      <c r="L13" s="594" t="s">
        <v>547</v>
      </c>
      <c r="M13" s="595" t="s">
        <v>528</v>
      </c>
      <c r="N13" s="592">
        <v>35000</v>
      </c>
      <c r="O13" s="592">
        <v>369460</v>
      </c>
      <c r="P13" s="592">
        <v>85940</v>
      </c>
      <c r="Q13" s="592">
        <f t="shared" si="0"/>
        <v>490400</v>
      </c>
      <c r="R13" s="592">
        <v>0</v>
      </c>
      <c r="S13" s="592">
        <v>0</v>
      </c>
      <c r="T13" s="592">
        <v>0</v>
      </c>
      <c r="U13" s="592">
        <v>10000</v>
      </c>
      <c r="V13" s="1010"/>
      <c r="W13" s="995"/>
      <c r="X13" s="998"/>
      <c r="Y13" s="995"/>
      <c r="Z13" s="995"/>
      <c r="AA13" s="995"/>
      <c r="AB13" s="995"/>
      <c r="AC13" s="995"/>
      <c r="AD13" s="995"/>
      <c r="AE13" s="995"/>
      <c r="AF13" s="995"/>
      <c r="AG13" s="995"/>
      <c r="AH13" s="995"/>
      <c r="AI13" s="995"/>
      <c r="AJ13" s="995"/>
      <c r="AK13" s="995"/>
      <c r="AL13" s="995"/>
      <c r="AM13" s="995"/>
      <c r="AN13" s="995"/>
      <c r="AO13" s="977"/>
      <c r="AP13" s="980"/>
    </row>
    <row r="14" spans="1:48" ht="36.75" customHeight="1" thickBot="1">
      <c r="A14" s="588">
        <v>5</v>
      </c>
      <c r="B14" s="1005"/>
      <c r="C14" s="1008"/>
      <c r="D14" s="596" t="s">
        <v>554</v>
      </c>
      <c r="E14" s="597">
        <v>2</v>
      </c>
      <c r="F14" s="596" t="s">
        <v>552</v>
      </c>
      <c r="G14" s="596" t="s">
        <v>555</v>
      </c>
      <c r="H14" s="596" t="s">
        <v>532</v>
      </c>
      <c r="I14" s="598" t="s">
        <v>528</v>
      </c>
      <c r="J14" s="596" t="s">
        <v>546</v>
      </c>
      <c r="K14" s="597" t="s">
        <v>528</v>
      </c>
      <c r="L14" s="596" t="s">
        <v>547</v>
      </c>
      <c r="M14" s="597" t="s">
        <v>528</v>
      </c>
      <c r="N14" s="592">
        <v>1368400</v>
      </c>
      <c r="O14" s="592">
        <v>26390</v>
      </c>
      <c r="P14" s="592">
        <v>434344</v>
      </c>
      <c r="Q14" s="592">
        <f t="shared" si="0"/>
        <v>1829134</v>
      </c>
      <c r="R14" s="599">
        <v>0</v>
      </c>
      <c r="S14" s="599">
        <v>0</v>
      </c>
      <c r="T14" s="599">
        <v>0</v>
      </c>
      <c r="U14" s="599">
        <v>8000</v>
      </c>
      <c r="V14" s="1011"/>
      <c r="W14" s="996"/>
      <c r="X14" s="999"/>
      <c r="Y14" s="996"/>
      <c r="Z14" s="996"/>
      <c r="AA14" s="996"/>
      <c r="AB14" s="996"/>
      <c r="AC14" s="996"/>
      <c r="AD14" s="996"/>
      <c r="AE14" s="996"/>
      <c r="AF14" s="996"/>
      <c r="AG14" s="996"/>
      <c r="AH14" s="996"/>
      <c r="AI14" s="996"/>
      <c r="AJ14" s="996"/>
      <c r="AK14" s="996"/>
      <c r="AL14" s="996"/>
      <c r="AM14" s="996"/>
      <c r="AN14" s="996"/>
      <c r="AO14" s="978"/>
      <c r="AP14" s="981"/>
    </row>
    <row r="15" spans="1:48" s="610" customFormat="1" ht="31.5" customHeight="1" thickBot="1">
      <c r="A15" s="600">
        <v>18</v>
      </c>
      <c r="B15" s="601" t="s">
        <v>556</v>
      </c>
      <c r="C15" s="601">
        <v>15</v>
      </c>
      <c r="D15" s="602" t="s">
        <v>557</v>
      </c>
      <c r="E15" s="603">
        <v>2</v>
      </c>
      <c r="F15" s="603" t="s">
        <v>558</v>
      </c>
      <c r="G15" s="603" t="s">
        <v>204</v>
      </c>
      <c r="H15" s="603" t="s">
        <v>532</v>
      </c>
      <c r="I15" s="604" t="s">
        <v>528</v>
      </c>
      <c r="J15" s="605" t="s">
        <v>6</v>
      </c>
      <c r="K15" s="603"/>
      <c r="L15" s="605" t="s">
        <v>547</v>
      </c>
      <c r="M15" s="603"/>
      <c r="N15" s="606">
        <v>8721985</v>
      </c>
      <c r="O15" s="606">
        <v>11941100</v>
      </c>
      <c r="P15" s="606">
        <v>9606500</v>
      </c>
      <c r="Q15" s="606">
        <f t="shared" si="0"/>
        <v>30269585</v>
      </c>
      <c r="R15" s="606">
        <v>0</v>
      </c>
      <c r="S15" s="606">
        <v>0</v>
      </c>
      <c r="T15" s="606">
        <v>0</v>
      </c>
      <c r="U15" s="606">
        <v>0</v>
      </c>
      <c r="V15" s="606">
        <v>12919</v>
      </c>
      <c r="W15" s="606">
        <v>27</v>
      </c>
      <c r="X15" s="606">
        <f>W15*100/V15</f>
        <v>0.20899450421859278</v>
      </c>
      <c r="Y15" s="606">
        <v>0</v>
      </c>
      <c r="Z15" s="606">
        <v>0</v>
      </c>
      <c r="AA15" s="606"/>
      <c r="AB15" s="606">
        <v>2395</v>
      </c>
      <c r="AC15" s="606">
        <v>0</v>
      </c>
      <c r="AD15" s="606">
        <v>0</v>
      </c>
      <c r="AE15" s="606">
        <v>0</v>
      </c>
      <c r="AF15" s="606">
        <v>247</v>
      </c>
      <c r="AG15" s="606">
        <v>0</v>
      </c>
      <c r="AH15" s="606">
        <v>0</v>
      </c>
      <c r="AI15" s="606">
        <v>0</v>
      </c>
      <c r="AJ15" s="606">
        <v>4212000</v>
      </c>
      <c r="AK15" s="606">
        <v>0</v>
      </c>
      <c r="AL15" s="606">
        <v>0</v>
      </c>
      <c r="AM15" s="606">
        <v>0</v>
      </c>
      <c r="AN15" s="606">
        <v>4212000</v>
      </c>
      <c r="AO15" s="607">
        <v>4212000</v>
      </c>
      <c r="AP15" s="608">
        <f>AO15-Q15</f>
        <v>-26057585</v>
      </c>
      <c r="AQ15" s="609"/>
      <c r="AR15" s="609"/>
      <c r="AS15" s="609"/>
      <c r="AT15" s="609"/>
      <c r="AU15" s="609"/>
      <c r="AV15" s="609"/>
    </row>
    <row r="16" spans="1:48" ht="26.25" customHeight="1" thickBot="1">
      <c r="A16" s="611">
        <v>1</v>
      </c>
      <c r="B16" s="982" t="s">
        <v>559</v>
      </c>
      <c r="C16" s="982">
        <v>39</v>
      </c>
      <c r="D16" s="612" t="s">
        <v>560</v>
      </c>
      <c r="E16" s="612">
        <v>1</v>
      </c>
      <c r="F16" s="612" t="s">
        <v>561</v>
      </c>
      <c r="G16" s="613" t="s">
        <v>562</v>
      </c>
      <c r="H16" s="613" t="s">
        <v>563</v>
      </c>
      <c r="I16" s="613" t="s">
        <v>528</v>
      </c>
      <c r="J16" s="613" t="s">
        <v>6</v>
      </c>
      <c r="K16" s="614" t="s">
        <v>528</v>
      </c>
      <c r="L16" s="613" t="s">
        <v>564</v>
      </c>
      <c r="M16" s="614" t="s">
        <v>528</v>
      </c>
      <c r="N16" s="613">
        <v>0</v>
      </c>
      <c r="O16" s="613">
        <v>903000</v>
      </c>
      <c r="P16" s="613">
        <v>231689</v>
      </c>
      <c r="Q16" s="613">
        <f>O16+P16</f>
        <v>1134689</v>
      </c>
      <c r="R16" s="612">
        <v>0</v>
      </c>
      <c r="S16" s="612">
        <v>0</v>
      </c>
      <c r="T16" s="612">
        <v>0</v>
      </c>
      <c r="U16" s="612">
        <v>0</v>
      </c>
      <c r="V16" s="985">
        <v>44098</v>
      </c>
      <c r="W16" s="613">
        <v>0</v>
      </c>
      <c r="X16" s="613">
        <v>0</v>
      </c>
      <c r="Y16" s="613">
        <v>0</v>
      </c>
      <c r="Z16" s="613">
        <v>0</v>
      </c>
      <c r="AA16" s="613">
        <v>0</v>
      </c>
      <c r="AB16" s="613">
        <v>0</v>
      </c>
      <c r="AC16" s="613">
        <v>0</v>
      </c>
      <c r="AD16" s="613">
        <v>0</v>
      </c>
      <c r="AE16" s="613">
        <v>0</v>
      </c>
      <c r="AF16" s="613">
        <v>0</v>
      </c>
      <c r="AG16" s="613">
        <v>0</v>
      </c>
      <c r="AH16" s="613">
        <v>0</v>
      </c>
      <c r="AI16" s="613">
        <v>0</v>
      </c>
      <c r="AJ16" s="613">
        <v>0</v>
      </c>
      <c r="AK16" s="613">
        <v>0</v>
      </c>
      <c r="AL16" s="613">
        <v>0</v>
      </c>
      <c r="AM16" s="613">
        <v>0</v>
      </c>
      <c r="AN16" s="613">
        <v>0</v>
      </c>
      <c r="AO16" s="613">
        <v>0</v>
      </c>
      <c r="AP16" s="615">
        <f>AO16-Q16</f>
        <v>-1134689</v>
      </c>
    </row>
    <row r="17" spans="1:51" ht="26.25" customHeight="1" thickBot="1">
      <c r="A17" s="616">
        <v>2</v>
      </c>
      <c r="B17" s="983"/>
      <c r="C17" s="983"/>
      <c r="D17" s="617" t="s">
        <v>560</v>
      </c>
      <c r="E17" s="617">
        <v>1</v>
      </c>
      <c r="F17" s="617" t="s">
        <v>565</v>
      </c>
      <c r="G17" s="618" t="s">
        <v>566</v>
      </c>
      <c r="H17" s="618" t="s">
        <v>567</v>
      </c>
      <c r="I17" s="618" t="s">
        <v>528</v>
      </c>
      <c r="J17" s="618" t="s">
        <v>6</v>
      </c>
      <c r="K17" s="619" t="s">
        <v>528</v>
      </c>
      <c r="L17" s="618" t="s">
        <v>564</v>
      </c>
      <c r="M17" s="619" t="s">
        <v>528</v>
      </c>
      <c r="N17" s="620">
        <v>0</v>
      </c>
      <c r="O17" s="618">
        <v>1187445</v>
      </c>
      <c r="P17" s="618">
        <v>1474111</v>
      </c>
      <c r="Q17" s="618">
        <f t="shared" ref="Q17:Q26" si="1">O17+P17</f>
        <v>2661556</v>
      </c>
      <c r="R17" s="612">
        <v>0</v>
      </c>
      <c r="S17" s="612">
        <v>0</v>
      </c>
      <c r="T17" s="612">
        <v>0</v>
      </c>
      <c r="U17" s="612">
        <v>0</v>
      </c>
      <c r="V17" s="986"/>
      <c r="W17" s="618">
        <v>0</v>
      </c>
      <c r="X17" s="618">
        <v>0</v>
      </c>
      <c r="Y17" s="618">
        <v>0</v>
      </c>
      <c r="Z17" s="618">
        <v>0</v>
      </c>
      <c r="AA17" s="618">
        <v>0</v>
      </c>
      <c r="AB17" s="618">
        <v>0</v>
      </c>
      <c r="AC17" s="618">
        <v>0</v>
      </c>
      <c r="AD17" s="618">
        <v>0</v>
      </c>
      <c r="AE17" s="618">
        <v>0</v>
      </c>
      <c r="AF17" s="618">
        <v>0</v>
      </c>
      <c r="AG17" s="618">
        <v>0</v>
      </c>
      <c r="AH17" s="618">
        <v>0</v>
      </c>
      <c r="AI17" s="618">
        <v>0</v>
      </c>
      <c r="AJ17" s="618">
        <v>0</v>
      </c>
      <c r="AK17" s="618">
        <v>0</v>
      </c>
      <c r="AL17" s="618">
        <v>0</v>
      </c>
      <c r="AM17" s="618">
        <v>0</v>
      </c>
      <c r="AN17" s="618">
        <v>0</v>
      </c>
      <c r="AO17" s="618">
        <v>0</v>
      </c>
      <c r="AP17" s="621">
        <f>AO17-Q17</f>
        <v>-2661556</v>
      </c>
    </row>
    <row r="18" spans="1:51" ht="26.25" customHeight="1" thickBot="1">
      <c r="A18" s="622">
        <v>3</v>
      </c>
      <c r="B18" s="983"/>
      <c r="C18" s="983"/>
      <c r="D18" s="618" t="s">
        <v>568</v>
      </c>
      <c r="E18" s="617">
        <v>1</v>
      </c>
      <c r="F18" s="617" t="s">
        <v>565</v>
      </c>
      <c r="G18" s="618" t="s">
        <v>569</v>
      </c>
      <c r="H18" s="618" t="s">
        <v>567</v>
      </c>
      <c r="I18" s="618" t="s">
        <v>528</v>
      </c>
      <c r="J18" s="618" t="s">
        <v>6</v>
      </c>
      <c r="K18" s="619" t="s">
        <v>528</v>
      </c>
      <c r="L18" s="618" t="s">
        <v>564</v>
      </c>
      <c r="M18" s="619" t="s">
        <v>528</v>
      </c>
      <c r="N18" s="620">
        <v>0</v>
      </c>
      <c r="O18" s="618">
        <v>121905</v>
      </c>
      <c r="P18" s="618">
        <v>588120</v>
      </c>
      <c r="Q18" s="618">
        <f t="shared" si="1"/>
        <v>710025</v>
      </c>
      <c r="R18" s="612">
        <v>0</v>
      </c>
      <c r="S18" s="612">
        <v>0</v>
      </c>
      <c r="T18" s="612">
        <v>0</v>
      </c>
      <c r="U18" s="612">
        <v>0</v>
      </c>
      <c r="V18" s="986"/>
      <c r="W18" s="618">
        <v>0</v>
      </c>
      <c r="X18" s="618">
        <v>0</v>
      </c>
      <c r="Y18" s="618">
        <v>0</v>
      </c>
      <c r="Z18" s="618">
        <v>0</v>
      </c>
      <c r="AA18" s="618">
        <v>0</v>
      </c>
      <c r="AB18" s="618">
        <v>0</v>
      </c>
      <c r="AC18" s="618">
        <v>0</v>
      </c>
      <c r="AD18" s="618">
        <v>0</v>
      </c>
      <c r="AE18" s="618">
        <v>0</v>
      </c>
      <c r="AF18" s="618">
        <v>0</v>
      </c>
      <c r="AG18" s="618">
        <v>0</v>
      </c>
      <c r="AH18" s="618">
        <v>0</v>
      </c>
      <c r="AI18" s="618">
        <v>0</v>
      </c>
      <c r="AJ18" s="618">
        <v>0</v>
      </c>
      <c r="AK18" s="618">
        <v>0</v>
      </c>
      <c r="AL18" s="618">
        <v>0</v>
      </c>
      <c r="AM18" s="618">
        <v>0</v>
      </c>
      <c r="AN18" s="618">
        <v>0</v>
      </c>
      <c r="AO18" s="618">
        <v>0</v>
      </c>
      <c r="AP18" s="621">
        <f t="shared" ref="AP18:AP44" si="2">AO18-Q18</f>
        <v>-710025</v>
      </c>
    </row>
    <row r="19" spans="1:51" ht="26.25" customHeight="1" thickBot="1">
      <c r="A19" s="616">
        <v>4</v>
      </c>
      <c r="B19" s="983"/>
      <c r="C19" s="983"/>
      <c r="D19" s="617" t="s">
        <v>560</v>
      </c>
      <c r="E19" s="617">
        <v>1</v>
      </c>
      <c r="F19" s="617" t="s">
        <v>570</v>
      </c>
      <c r="G19" s="617" t="s">
        <v>571</v>
      </c>
      <c r="H19" s="617" t="s">
        <v>572</v>
      </c>
      <c r="I19" s="618" t="s">
        <v>528</v>
      </c>
      <c r="J19" s="618" t="s">
        <v>6</v>
      </c>
      <c r="K19" s="619" t="s">
        <v>528</v>
      </c>
      <c r="L19" s="618" t="s">
        <v>564</v>
      </c>
      <c r="M19" s="619" t="s">
        <v>528</v>
      </c>
      <c r="N19" s="620">
        <v>0</v>
      </c>
      <c r="O19" s="618">
        <v>1083600</v>
      </c>
      <c r="P19" s="618">
        <v>1804152</v>
      </c>
      <c r="Q19" s="618">
        <f t="shared" si="1"/>
        <v>2887752</v>
      </c>
      <c r="R19" s="612">
        <v>0</v>
      </c>
      <c r="S19" s="612">
        <v>0</v>
      </c>
      <c r="T19" s="612">
        <v>0</v>
      </c>
      <c r="U19" s="612">
        <v>0</v>
      </c>
      <c r="V19" s="986"/>
      <c r="W19" s="618">
        <v>0</v>
      </c>
      <c r="X19" s="618">
        <v>0</v>
      </c>
      <c r="Y19" s="618">
        <v>0</v>
      </c>
      <c r="Z19" s="618">
        <v>0</v>
      </c>
      <c r="AA19" s="618">
        <v>0</v>
      </c>
      <c r="AB19" s="618">
        <v>0</v>
      </c>
      <c r="AC19" s="618">
        <v>0</v>
      </c>
      <c r="AD19" s="618">
        <v>0</v>
      </c>
      <c r="AE19" s="618">
        <v>0</v>
      </c>
      <c r="AF19" s="618">
        <v>0</v>
      </c>
      <c r="AG19" s="618">
        <v>0</v>
      </c>
      <c r="AH19" s="618">
        <v>0</v>
      </c>
      <c r="AI19" s="618">
        <v>0</v>
      </c>
      <c r="AJ19" s="618">
        <v>0</v>
      </c>
      <c r="AK19" s="618">
        <v>0</v>
      </c>
      <c r="AL19" s="618">
        <v>0</v>
      </c>
      <c r="AM19" s="618">
        <v>0</v>
      </c>
      <c r="AN19" s="618">
        <v>0</v>
      </c>
      <c r="AO19" s="618">
        <v>0</v>
      </c>
      <c r="AP19" s="621">
        <f t="shared" si="2"/>
        <v>-2887752</v>
      </c>
    </row>
    <row r="20" spans="1:51" ht="26.25" customHeight="1" thickBot="1">
      <c r="A20" s="622">
        <v>5</v>
      </c>
      <c r="B20" s="983"/>
      <c r="C20" s="983"/>
      <c r="D20" s="617" t="s">
        <v>560</v>
      </c>
      <c r="E20" s="617">
        <v>1</v>
      </c>
      <c r="F20" s="617" t="s">
        <v>570</v>
      </c>
      <c r="G20" s="617" t="s">
        <v>573</v>
      </c>
      <c r="H20" s="618" t="s">
        <v>574</v>
      </c>
      <c r="I20" s="618" t="s">
        <v>528</v>
      </c>
      <c r="J20" s="618" t="s">
        <v>6</v>
      </c>
      <c r="K20" s="619" t="s">
        <v>528</v>
      </c>
      <c r="L20" s="618" t="s">
        <v>564</v>
      </c>
      <c r="M20" s="619" t="s">
        <v>528</v>
      </c>
      <c r="N20" s="620">
        <v>0</v>
      </c>
      <c r="O20" s="618">
        <v>343140</v>
      </c>
      <c r="P20" s="618">
        <v>911543</v>
      </c>
      <c r="Q20" s="618">
        <f t="shared" si="1"/>
        <v>1254683</v>
      </c>
      <c r="R20" s="612">
        <v>0</v>
      </c>
      <c r="S20" s="612">
        <v>0</v>
      </c>
      <c r="T20" s="612">
        <v>0</v>
      </c>
      <c r="U20" s="612">
        <v>0</v>
      </c>
      <c r="V20" s="986"/>
      <c r="W20" s="618">
        <v>0</v>
      </c>
      <c r="X20" s="618">
        <v>0</v>
      </c>
      <c r="Y20" s="618">
        <v>0</v>
      </c>
      <c r="Z20" s="618">
        <v>0</v>
      </c>
      <c r="AA20" s="618">
        <v>0</v>
      </c>
      <c r="AB20" s="618">
        <v>0</v>
      </c>
      <c r="AC20" s="618">
        <v>0</v>
      </c>
      <c r="AD20" s="618">
        <v>0</v>
      </c>
      <c r="AE20" s="618">
        <v>0</v>
      </c>
      <c r="AF20" s="618">
        <v>0</v>
      </c>
      <c r="AG20" s="618">
        <v>0</v>
      </c>
      <c r="AH20" s="618">
        <v>0</v>
      </c>
      <c r="AI20" s="618">
        <v>0</v>
      </c>
      <c r="AJ20" s="618">
        <v>0</v>
      </c>
      <c r="AK20" s="618">
        <v>0</v>
      </c>
      <c r="AL20" s="618">
        <v>0</v>
      </c>
      <c r="AM20" s="618">
        <v>0</v>
      </c>
      <c r="AN20" s="618">
        <v>0</v>
      </c>
      <c r="AO20" s="618">
        <v>0</v>
      </c>
      <c r="AP20" s="621">
        <f t="shared" si="2"/>
        <v>-1254683</v>
      </c>
    </row>
    <row r="21" spans="1:51" ht="26.25" customHeight="1" thickBot="1">
      <c r="A21" s="616">
        <v>6</v>
      </c>
      <c r="B21" s="983"/>
      <c r="C21" s="983"/>
      <c r="D21" s="617" t="s">
        <v>560</v>
      </c>
      <c r="E21" s="617">
        <v>1</v>
      </c>
      <c r="F21" s="617" t="s">
        <v>570</v>
      </c>
      <c r="G21" s="617" t="s">
        <v>575</v>
      </c>
      <c r="H21" s="618" t="s">
        <v>574</v>
      </c>
      <c r="I21" s="618" t="s">
        <v>528</v>
      </c>
      <c r="J21" s="618" t="s">
        <v>6</v>
      </c>
      <c r="K21" s="619" t="s">
        <v>528</v>
      </c>
      <c r="L21" s="618" t="s">
        <v>564</v>
      </c>
      <c r="M21" s="619" t="s">
        <v>528</v>
      </c>
      <c r="N21" s="620">
        <v>0</v>
      </c>
      <c r="O21" s="618">
        <v>740460</v>
      </c>
      <c r="P21" s="618">
        <v>202083</v>
      </c>
      <c r="Q21" s="618">
        <f t="shared" si="1"/>
        <v>942543</v>
      </c>
      <c r="R21" s="612">
        <v>0</v>
      </c>
      <c r="S21" s="612">
        <v>0</v>
      </c>
      <c r="T21" s="612">
        <v>0</v>
      </c>
      <c r="U21" s="612">
        <v>0</v>
      </c>
      <c r="V21" s="986"/>
      <c r="W21" s="618">
        <v>0</v>
      </c>
      <c r="X21" s="618">
        <v>0</v>
      </c>
      <c r="Y21" s="618">
        <v>0</v>
      </c>
      <c r="Z21" s="618">
        <v>0</v>
      </c>
      <c r="AA21" s="618">
        <v>0</v>
      </c>
      <c r="AB21" s="618">
        <v>0</v>
      </c>
      <c r="AC21" s="618">
        <v>0</v>
      </c>
      <c r="AD21" s="618">
        <v>0</v>
      </c>
      <c r="AE21" s="618">
        <v>0</v>
      </c>
      <c r="AF21" s="618">
        <v>0</v>
      </c>
      <c r="AG21" s="618">
        <v>0</v>
      </c>
      <c r="AH21" s="618">
        <v>0</v>
      </c>
      <c r="AI21" s="618">
        <v>0</v>
      </c>
      <c r="AJ21" s="618">
        <v>0</v>
      </c>
      <c r="AK21" s="618">
        <v>0</v>
      </c>
      <c r="AL21" s="618">
        <v>0</v>
      </c>
      <c r="AM21" s="618">
        <v>0</v>
      </c>
      <c r="AN21" s="618">
        <v>0</v>
      </c>
      <c r="AO21" s="618">
        <v>0</v>
      </c>
      <c r="AP21" s="621">
        <f t="shared" si="2"/>
        <v>-942543</v>
      </c>
    </row>
    <row r="22" spans="1:51" ht="26.25" customHeight="1" thickBot="1">
      <c r="A22" s="622">
        <v>7</v>
      </c>
      <c r="B22" s="983"/>
      <c r="C22" s="983"/>
      <c r="D22" s="618" t="s">
        <v>576</v>
      </c>
      <c r="E22" s="617">
        <v>1</v>
      </c>
      <c r="F22" s="617" t="s">
        <v>570</v>
      </c>
      <c r="G22" s="617" t="s">
        <v>577</v>
      </c>
      <c r="H22" s="617" t="s">
        <v>578</v>
      </c>
      <c r="I22" s="618" t="s">
        <v>528</v>
      </c>
      <c r="J22" s="618" t="s">
        <v>6</v>
      </c>
      <c r="K22" s="619" t="s">
        <v>528</v>
      </c>
      <c r="L22" s="618" t="s">
        <v>564</v>
      </c>
      <c r="M22" s="619" t="s">
        <v>528</v>
      </c>
      <c r="N22" s="620">
        <v>0</v>
      </c>
      <c r="O22" s="618">
        <v>410865</v>
      </c>
      <c r="P22" s="618">
        <v>234523</v>
      </c>
      <c r="Q22" s="618">
        <f t="shared" si="1"/>
        <v>645388</v>
      </c>
      <c r="R22" s="612">
        <v>0</v>
      </c>
      <c r="S22" s="612">
        <v>0</v>
      </c>
      <c r="T22" s="612">
        <v>0</v>
      </c>
      <c r="U22" s="612">
        <v>0</v>
      </c>
      <c r="V22" s="986"/>
      <c r="W22" s="618">
        <v>0</v>
      </c>
      <c r="X22" s="618">
        <v>0</v>
      </c>
      <c r="Y22" s="618">
        <v>0</v>
      </c>
      <c r="Z22" s="618">
        <v>0</v>
      </c>
      <c r="AA22" s="618">
        <v>0</v>
      </c>
      <c r="AB22" s="618">
        <v>0</v>
      </c>
      <c r="AC22" s="618">
        <v>0</v>
      </c>
      <c r="AD22" s="618">
        <v>0</v>
      </c>
      <c r="AE22" s="618">
        <v>0</v>
      </c>
      <c r="AF22" s="618">
        <v>0</v>
      </c>
      <c r="AG22" s="618">
        <v>0</v>
      </c>
      <c r="AH22" s="618">
        <v>0</v>
      </c>
      <c r="AI22" s="618">
        <v>0</v>
      </c>
      <c r="AJ22" s="618">
        <v>0</v>
      </c>
      <c r="AK22" s="618">
        <v>0</v>
      </c>
      <c r="AL22" s="618">
        <v>0</v>
      </c>
      <c r="AM22" s="618">
        <v>0</v>
      </c>
      <c r="AN22" s="618">
        <v>0</v>
      </c>
      <c r="AO22" s="618">
        <v>0</v>
      </c>
      <c r="AP22" s="621">
        <f t="shared" si="2"/>
        <v>-645388</v>
      </c>
    </row>
    <row r="23" spans="1:51" ht="26.25" customHeight="1" thickBot="1">
      <c r="A23" s="616">
        <v>8</v>
      </c>
      <c r="B23" s="983"/>
      <c r="C23" s="983"/>
      <c r="D23" s="618" t="s">
        <v>62</v>
      </c>
      <c r="E23" s="617">
        <v>1</v>
      </c>
      <c r="F23" s="617" t="s">
        <v>570</v>
      </c>
      <c r="G23" s="617" t="s">
        <v>579</v>
      </c>
      <c r="H23" s="617" t="s">
        <v>578</v>
      </c>
      <c r="I23" s="618" t="s">
        <v>528</v>
      </c>
      <c r="J23" s="618" t="s">
        <v>6</v>
      </c>
      <c r="K23" s="619" t="s">
        <v>528</v>
      </c>
      <c r="L23" s="618" t="s">
        <v>564</v>
      </c>
      <c r="M23" s="619" t="s">
        <v>528</v>
      </c>
      <c r="N23" s="620">
        <v>0</v>
      </c>
      <c r="O23" s="618">
        <v>817215</v>
      </c>
      <c r="P23" s="618">
        <v>1064500</v>
      </c>
      <c r="Q23" s="618">
        <f t="shared" si="1"/>
        <v>1881715</v>
      </c>
      <c r="R23" s="612">
        <v>0</v>
      </c>
      <c r="S23" s="612">
        <v>0</v>
      </c>
      <c r="T23" s="612">
        <v>0</v>
      </c>
      <c r="U23" s="612">
        <v>0</v>
      </c>
      <c r="V23" s="986"/>
      <c r="W23" s="618">
        <v>0</v>
      </c>
      <c r="X23" s="618">
        <v>0</v>
      </c>
      <c r="Y23" s="618">
        <v>0</v>
      </c>
      <c r="Z23" s="618">
        <v>0</v>
      </c>
      <c r="AA23" s="618">
        <v>0</v>
      </c>
      <c r="AB23" s="618">
        <v>0</v>
      </c>
      <c r="AC23" s="618">
        <v>0</v>
      </c>
      <c r="AD23" s="618">
        <v>0</v>
      </c>
      <c r="AE23" s="618">
        <v>0</v>
      </c>
      <c r="AF23" s="618">
        <v>0</v>
      </c>
      <c r="AG23" s="618">
        <v>0</v>
      </c>
      <c r="AH23" s="618">
        <v>0</v>
      </c>
      <c r="AI23" s="618">
        <v>0</v>
      </c>
      <c r="AJ23" s="618">
        <v>0</v>
      </c>
      <c r="AK23" s="618">
        <v>0</v>
      </c>
      <c r="AL23" s="618">
        <v>0</v>
      </c>
      <c r="AM23" s="618">
        <v>0</v>
      </c>
      <c r="AN23" s="618">
        <v>0</v>
      </c>
      <c r="AO23" s="618">
        <v>0</v>
      </c>
      <c r="AP23" s="621">
        <f t="shared" si="2"/>
        <v>-1881715</v>
      </c>
    </row>
    <row r="24" spans="1:51" ht="26.25" customHeight="1" thickBot="1">
      <c r="A24" s="622">
        <v>9</v>
      </c>
      <c r="B24" s="983"/>
      <c r="C24" s="983"/>
      <c r="D24" s="618" t="s">
        <v>580</v>
      </c>
      <c r="E24" s="617">
        <v>1</v>
      </c>
      <c r="F24" s="617" t="s">
        <v>570</v>
      </c>
      <c r="G24" s="617" t="s">
        <v>581</v>
      </c>
      <c r="H24" s="618" t="s">
        <v>578</v>
      </c>
      <c r="I24" s="618" t="s">
        <v>528</v>
      </c>
      <c r="J24" s="618" t="s">
        <v>6</v>
      </c>
      <c r="K24" s="619" t="s">
        <v>528</v>
      </c>
      <c r="L24" s="618" t="s">
        <v>564</v>
      </c>
      <c r="M24" s="619" t="s">
        <v>528</v>
      </c>
      <c r="N24" s="620">
        <v>0</v>
      </c>
      <c r="O24" s="618">
        <v>329595</v>
      </c>
      <c r="P24" s="618">
        <v>276660</v>
      </c>
      <c r="Q24" s="618">
        <f t="shared" si="1"/>
        <v>606255</v>
      </c>
      <c r="R24" s="612">
        <v>0</v>
      </c>
      <c r="S24" s="612">
        <v>0</v>
      </c>
      <c r="T24" s="612">
        <v>0</v>
      </c>
      <c r="U24" s="612">
        <v>0</v>
      </c>
      <c r="V24" s="986"/>
      <c r="W24" s="618">
        <v>0</v>
      </c>
      <c r="X24" s="618">
        <v>0</v>
      </c>
      <c r="Y24" s="618">
        <v>0</v>
      </c>
      <c r="Z24" s="618">
        <v>0</v>
      </c>
      <c r="AA24" s="618">
        <v>0</v>
      </c>
      <c r="AB24" s="618">
        <v>0</v>
      </c>
      <c r="AC24" s="618">
        <v>0</v>
      </c>
      <c r="AD24" s="618">
        <v>0</v>
      </c>
      <c r="AE24" s="618">
        <v>0</v>
      </c>
      <c r="AF24" s="618">
        <v>0</v>
      </c>
      <c r="AG24" s="618">
        <v>0</v>
      </c>
      <c r="AH24" s="618">
        <v>0</v>
      </c>
      <c r="AI24" s="618">
        <v>0</v>
      </c>
      <c r="AJ24" s="618">
        <v>0</v>
      </c>
      <c r="AK24" s="618">
        <v>0</v>
      </c>
      <c r="AL24" s="618">
        <v>0</v>
      </c>
      <c r="AM24" s="618">
        <v>0</v>
      </c>
      <c r="AN24" s="618">
        <v>0</v>
      </c>
      <c r="AO24" s="618">
        <v>0</v>
      </c>
      <c r="AP24" s="621">
        <f t="shared" si="2"/>
        <v>-606255</v>
      </c>
    </row>
    <row r="25" spans="1:51" ht="26.25" customHeight="1" thickBot="1">
      <c r="A25" s="616">
        <v>10</v>
      </c>
      <c r="B25" s="983"/>
      <c r="C25" s="983"/>
      <c r="D25" s="618" t="s">
        <v>582</v>
      </c>
      <c r="E25" s="617">
        <v>1</v>
      </c>
      <c r="F25" s="618" t="s">
        <v>583</v>
      </c>
      <c r="G25" s="617" t="s">
        <v>584</v>
      </c>
      <c r="H25" s="618" t="s">
        <v>585</v>
      </c>
      <c r="I25" s="618" t="s">
        <v>528</v>
      </c>
      <c r="J25" s="618" t="s">
        <v>6</v>
      </c>
      <c r="K25" s="619" t="s">
        <v>528</v>
      </c>
      <c r="L25" s="618" t="s">
        <v>564</v>
      </c>
      <c r="M25" s="619" t="s">
        <v>528</v>
      </c>
      <c r="N25" s="620">
        <v>0</v>
      </c>
      <c r="O25" s="618">
        <v>0</v>
      </c>
      <c r="P25" s="618">
        <v>0</v>
      </c>
      <c r="Q25" s="618">
        <f t="shared" si="1"/>
        <v>0</v>
      </c>
      <c r="R25" s="612">
        <v>0</v>
      </c>
      <c r="S25" s="612">
        <v>0</v>
      </c>
      <c r="T25" s="612">
        <v>0</v>
      </c>
      <c r="U25" s="612">
        <v>0</v>
      </c>
      <c r="V25" s="986"/>
      <c r="W25" s="618">
        <v>0</v>
      </c>
      <c r="X25" s="618">
        <v>0</v>
      </c>
      <c r="Y25" s="618">
        <v>0</v>
      </c>
      <c r="Z25" s="618">
        <v>0</v>
      </c>
      <c r="AA25" s="618">
        <v>0</v>
      </c>
      <c r="AB25" s="618">
        <v>0</v>
      </c>
      <c r="AC25" s="618">
        <v>0</v>
      </c>
      <c r="AD25" s="618">
        <v>0</v>
      </c>
      <c r="AE25" s="618">
        <v>0</v>
      </c>
      <c r="AF25" s="618">
        <v>0</v>
      </c>
      <c r="AG25" s="618">
        <v>0</v>
      </c>
      <c r="AH25" s="618">
        <v>0</v>
      </c>
      <c r="AI25" s="618">
        <v>0</v>
      </c>
      <c r="AJ25" s="618">
        <v>0</v>
      </c>
      <c r="AK25" s="618">
        <v>0</v>
      </c>
      <c r="AL25" s="618">
        <v>0</v>
      </c>
      <c r="AM25" s="618">
        <v>0</v>
      </c>
      <c r="AN25" s="618">
        <v>0</v>
      </c>
      <c r="AO25" s="618">
        <v>0</v>
      </c>
      <c r="AP25" s="621">
        <f t="shared" si="2"/>
        <v>0</v>
      </c>
    </row>
    <row r="26" spans="1:51" ht="26.25" customHeight="1" thickBot="1">
      <c r="A26" s="622">
        <v>11</v>
      </c>
      <c r="B26" s="983"/>
      <c r="C26" s="983"/>
      <c r="D26" s="618" t="s">
        <v>586</v>
      </c>
      <c r="E26" s="617">
        <v>1</v>
      </c>
      <c r="F26" s="618" t="s">
        <v>570</v>
      </c>
      <c r="G26" s="617" t="s">
        <v>587</v>
      </c>
      <c r="H26" s="618" t="s">
        <v>578</v>
      </c>
      <c r="I26" s="618" t="s">
        <v>528</v>
      </c>
      <c r="J26" s="618" t="s">
        <v>6</v>
      </c>
      <c r="K26" s="619" t="s">
        <v>528</v>
      </c>
      <c r="L26" s="618" t="s">
        <v>564</v>
      </c>
      <c r="M26" s="619" t="s">
        <v>528</v>
      </c>
      <c r="N26" s="620">
        <v>0</v>
      </c>
      <c r="O26" s="618">
        <v>1178415</v>
      </c>
      <c r="P26" s="618">
        <v>0</v>
      </c>
      <c r="Q26" s="618">
        <f t="shared" si="1"/>
        <v>1178415</v>
      </c>
      <c r="R26" s="612">
        <v>0</v>
      </c>
      <c r="S26" s="612">
        <v>0</v>
      </c>
      <c r="T26" s="612">
        <v>0</v>
      </c>
      <c r="U26" s="612">
        <v>0</v>
      </c>
      <c r="V26" s="986"/>
      <c r="W26" s="618">
        <v>0</v>
      </c>
      <c r="X26" s="618">
        <v>0</v>
      </c>
      <c r="Y26" s="618">
        <v>0</v>
      </c>
      <c r="Z26" s="618">
        <v>0</v>
      </c>
      <c r="AA26" s="618">
        <v>0</v>
      </c>
      <c r="AB26" s="618">
        <v>0</v>
      </c>
      <c r="AC26" s="618">
        <v>0</v>
      </c>
      <c r="AD26" s="618">
        <v>0</v>
      </c>
      <c r="AE26" s="618">
        <v>0</v>
      </c>
      <c r="AF26" s="618">
        <v>0</v>
      </c>
      <c r="AG26" s="618">
        <v>0</v>
      </c>
      <c r="AH26" s="618">
        <v>0</v>
      </c>
      <c r="AI26" s="618">
        <v>0</v>
      </c>
      <c r="AJ26" s="618">
        <v>0</v>
      </c>
      <c r="AK26" s="618">
        <v>0</v>
      </c>
      <c r="AL26" s="618">
        <v>0</v>
      </c>
      <c r="AM26" s="618">
        <v>0</v>
      </c>
      <c r="AN26" s="618">
        <v>0</v>
      </c>
      <c r="AO26" s="618">
        <v>0</v>
      </c>
      <c r="AP26" s="621">
        <f t="shared" si="2"/>
        <v>-1178415</v>
      </c>
    </row>
    <row r="27" spans="1:51" ht="26.25" customHeight="1" thickBot="1">
      <c r="A27" s="616">
        <v>12</v>
      </c>
      <c r="B27" s="983"/>
      <c r="C27" s="983"/>
      <c r="D27" s="618" t="s">
        <v>588</v>
      </c>
      <c r="E27" s="617">
        <v>1</v>
      </c>
      <c r="F27" s="617" t="s">
        <v>589</v>
      </c>
      <c r="G27" s="618" t="s">
        <v>590</v>
      </c>
      <c r="H27" s="618" t="s">
        <v>591</v>
      </c>
      <c r="I27" s="618" t="s">
        <v>528</v>
      </c>
      <c r="J27" s="618" t="s">
        <v>6</v>
      </c>
      <c r="K27" s="619" t="s">
        <v>528</v>
      </c>
      <c r="L27" s="618" t="s">
        <v>564</v>
      </c>
      <c r="M27" s="619" t="s">
        <v>528</v>
      </c>
      <c r="N27" s="620">
        <v>0</v>
      </c>
      <c r="O27" s="618">
        <v>83125</v>
      </c>
      <c r="P27" s="618">
        <v>289130</v>
      </c>
      <c r="Q27" s="618">
        <f>O27+P27</f>
        <v>372255</v>
      </c>
      <c r="R27" s="612">
        <v>0</v>
      </c>
      <c r="S27" s="612">
        <v>0</v>
      </c>
      <c r="T27" s="612">
        <v>0</v>
      </c>
      <c r="U27" s="612">
        <v>0</v>
      </c>
      <c r="V27" s="986"/>
      <c r="W27" s="618">
        <v>0</v>
      </c>
      <c r="X27" s="618">
        <v>0</v>
      </c>
      <c r="Y27" s="618">
        <v>0</v>
      </c>
      <c r="Z27" s="618">
        <v>0</v>
      </c>
      <c r="AA27" s="618">
        <v>0</v>
      </c>
      <c r="AB27" s="618">
        <v>0</v>
      </c>
      <c r="AC27" s="618">
        <v>0</v>
      </c>
      <c r="AD27" s="618">
        <v>0</v>
      </c>
      <c r="AE27" s="618">
        <v>0</v>
      </c>
      <c r="AF27" s="618">
        <v>0</v>
      </c>
      <c r="AG27" s="618">
        <v>0</v>
      </c>
      <c r="AH27" s="618">
        <v>0</v>
      </c>
      <c r="AI27" s="618">
        <v>0</v>
      </c>
      <c r="AJ27" s="618">
        <v>0</v>
      </c>
      <c r="AK27" s="618">
        <v>0</v>
      </c>
      <c r="AL27" s="618">
        <v>0</v>
      </c>
      <c r="AM27" s="618">
        <v>0</v>
      </c>
      <c r="AN27" s="618">
        <v>0</v>
      </c>
      <c r="AO27" s="618">
        <v>0</v>
      </c>
      <c r="AP27" s="621">
        <f t="shared" si="2"/>
        <v>-372255</v>
      </c>
    </row>
    <row r="28" spans="1:51" ht="26.25" customHeight="1" thickBot="1">
      <c r="A28" s="622">
        <v>13</v>
      </c>
      <c r="B28" s="983"/>
      <c r="C28" s="983"/>
      <c r="D28" s="618" t="s">
        <v>446</v>
      </c>
      <c r="E28" s="617">
        <v>1</v>
      </c>
      <c r="F28" s="618" t="s">
        <v>592</v>
      </c>
      <c r="G28" s="618" t="s">
        <v>593</v>
      </c>
      <c r="H28" s="618" t="s">
        <v>591</v>
      </c>
      <c r="I28" s="618" t="s">
        <v>528</v>
      </c>
      <c r="J28" s="618" t="s">
        <v>6</v>
      </c>
      <c r="K28" s="619" t="s">
        <v>528</v>
      </c>
      <c r="L28" s="618" t="s">
        <v>564</v>
      </c>
      <c r="M28" s="619" t="s">
        <v>528</v>
      </c>
      <c r="N28" s="620">
        <v>0</v>
      </c>
      <c r="O28" s="623">
        <v>13545</v>
      </c>
      <c r="P28" s="623">
        <v>23100</v>
      </c>
      <c r="Q28" s="623">
        <f>O28+P28</f>
        <v>36645</v>
      </c>
      <c r="R28" s="612">
        <v>0</v>
      </c>
      <c r="S28" s="612">
        <v>0</v>
      </c>
      <c r="T28" s="612">
        <v>0</v>
      </c>
      <c r="U28" s="612">
        <v>0</v>
      </c>
      <c r="V28" s="986"/>
      <c r="W28" s="618">
        <v>0</v>
      </c>
      <c r="X28" s="618">
        <v>0</v>
      </c>
      <c r="Y28" s="618">
        <v>0</v>
      </c>
      <c r="Z28" s="618">
        <v>0</v>
      </c>
      <c r="AA28" s="618">
        <v>0</v>
      </c>
      <c r="AB28" s="618">
        <v>0</v>
      </c>
      <c r="AC28" s="618">
        <v>0</v>
      </c>
      <c r="AD28" s="618">
        <v>0</v>
      </c>
      <c r="AE28" s="618">
        <v>0</v>
      </c>
      <c r="AF28" s="618">
        <v>0</v>
      </c>
      <c r="AG28" s="618">
        <v>0</v>
      </c>
      <c r="AH28" s="618">
        <v>0</v>
      </c>
      <c r="AI28" s="618">
        <v>0</v>
      </c>
      <c r="AJ28" s="618">
        <v>0</v>
      </c>
      <c r="AK28" s="618">
        <v>0</v>
      </c>
      <c r="AL28" s="618">
        <v>0</v>
      </c>
      <c r="AM28" s="618">
        <v>0</v>
      </c>
      <c r="AN28" s="618">
        <v>0</v>
      </c>
      <c r="AO28" s="618">
        <v>0</v>
      </c>
      <c r="AP28" s="621">
        <f t="shared" si="2"/>
        <v>-36645</v>
      </c>
    </row>
    <row r="29" spans="1:51" ht="26.25" customHeight="1" thickBot="1">
      <c r="A29" s="616">
        <v>14</v>
      </c>
      <c r="B29" s="983"/>
      <c r="C29" s="983"/>
      <c r="D29" s="618" t="s">
        <v>594</v>
      </c>
      <c r="E29" s="617">
        <v>1</v>
      </c>
      <c r="F29" s="618" t="s">
        <v>561</v>
      </c>
      <c r="G29" s="618" t="s">
        <v>595</v>
      </c>
      <c r="H29" s="618" t="s">
        <v>563</v>
      </c>
      <c r="I29" s="618" t="s">
        <v>528</v>
      </c>
      <c r="J29" s="618" t="s">
        <v>6</v>
      </c>
      <c r="K29" s="619" t="s">
        <v>528</v>
      </c>
      <c r="L29" s="618" t="s">
        <v>564</v>
      </c>
      <c r="M29" s="619" t="s">
        <v>528</v>
      </c>
      <c r="N29" s="620">
        <v>0</v>
      </c>
      <c r="O29" s="624">
        <v>0</v>
      </c>
      <c r="P29" s="624">
        <v>0</v>
      </c>
      <c r="Q29" s="625">
        <f t="shared" ref="Q29" si="3">+P29+O29+N29</f>
        <v>0</v>
      </c>
      <c r="R29" s="612">
        <v>0</v>
      </c>
      <c r="S29" s="612">
        <v>0</v>
      </c>
      <c r="T29" s="612">
        <v>0</v>
      </c>
      <c r="U29" s="612">
        <v>0</v>
      </c>
      <c r="V29" s="986"/>
      <c r="W29" s="618">
        <v>0</v>
      </c>
      <c r="X29" s="618">
        <v>0</v>
      </c>
      <c r="Y29" s="618">
        <v>0</v>
      </c>
      <c r="Z29" s="618">
        <v>0</v>
      </c>
      <c r="AA29" s="618">
        <v>0</v>
      </c>
      <c r="AB29" s="618">
        <v>0</v>
      </c>
      <c r="AC29" s="618">
        <v>0</v>
      </c>
      <c r="AD29" s="618">
        <v>0</v>
      </c>
      <c r="AE29" s="618">
        <v>0</v>
      </c>
      <c r="AF29" s="618">
        <v>0</v>
      </c>
      <c r="AG29" s="618">
        <v>0</v>
      </c>
      <c r="AH29" s="618">
        <v>0</v>
      </c>
      <c r="AI29" s="618">
        <v>0</v>
      </c>
      <c r="AJ29" s="618">
        <v>0</v>
      </c>
      <c r="AK29" s="618">
        <v>0</v>
      </c>
      <c r="AL29" s="618">
        <v>0</v>
      </c>
      <c r="AM29" s="618">
        <v>0</v>
      </c>
      <c r="AN29" s="618">
        <v>0</v>
      </c>
      <c r="AO29" s="618">
        <v>0</v>
      </c>
      <c r="AP29" s="621">
        <f t="shared" si="2"/>
        <v>0</v>
      </c>
    </row>
    <row r="30" spans="1:51" ht="26.25" customHeight="1" thickBot="1">
      <c r="A30" s="626">
        <v>15</v>
      </c>
      <c r="B30" s="984"/>
      <c r="C30" s="984"/>
      <c r="D30" s="627" t="s">
        <v>588</v>
      </c>
      <c r="E30" s="628">
        <v>1</v>
      </c>
      <c r="F30" s="628" t="s">
        <v>589</v>
      </c>
      <c r="G30" s="627" t="s">
        <v>596</v>
      </c>
      <c r="H30" s="627" t="s">
        <v>591</v>
      </c>
      <c r="I30" s="627" t="s">
        <v>528</v>
      </c>
      <c r="J30" s="627" t="s">
        <v>6</v>
      </c>
      <c r="K30" s="629" t="s">
        <v>528</v>
      </c>
      <c r="L30" s="627" t="s">
        <v>564</v>
      </c>
      <c r="M30" s="629" t="s">
        <v>528</v>
      </c>
      <c r="N30" s="630">
        <v>0</v>
      </c>
      <c r="O30" s="631">
        <v>168900</v>
      </c>
      <c r="P30" s="631">
        <v>65500</v>
      </c>
      <c r="Q30" s="631">
        <f>O30+P30</f>
        <v>234400</v>
      </c>
      <c r="R30" s="632">
        <v>0</v>
      </c>
      <c r="S30" s="632">
        <v>0</v>
      </c>
      <c r="T30" s="632">
        <v>0</v>
      </c>
      <c r="U30" s="632">
        <v>0</v>
      </c>
      <c r="V30" s="987"/>
      <c r="W30" s="627">
        <v>0</v>
      </c>
      <c r="X30" s="627">
        <v>0</v>
      </c>
      <c r="Y30" s="627">
        <v>0</v>
      </c>
      <c r="Z30" s="627">
        <v>0</v>
      </c>
      <c r="AA30" s="627">
        <v>0</v>
      </c>
      <c r="AB30" s="627">
        <v>0</v>
      </c>
      <c r="AC30" s="627">
        <v>0</v>
      </c>
      <c r="AD30" s="627">
        <v>0</v>
      </c>
      <c r="AE30" s="627">
        <v>0</v>
      </c>
      <c r="AF30" s="627">
        <v>0</v>
      </c>
      <c r="AG30" s="627">
        <v>0</v>
      </c>
      <c r="AH30" s="627">
        <v>0</v>
      </c>
      <c r="AI30" s="627">
        <v>0</v>
      </c>
      <c r="AJ30" s="627">
        <v>0</v>
      </c>
      <c r="AK30" s="627">
        <v>0</v>
      </c>
      <c r="AL30" s="627">
        <v>0</v>
      </c>
      <c r="AM30" s="627">
        <v>0</v>
      </c>
      <c r="AN30" s="627">
        <v>0</v>
      </c>
      <c r="AO30" s="627">
        <v>0</v>
      </c>
      <c r="AP30" s="633">
        <f t="shared" si="2"/>
        <v>-234400</v>
      </c>
    </row>
    <row r="31" spans="1:51" s="610" customFormat="1" ht="32.25" customHeight="1">
      <c r="A31" s="634">
        <v>1</v>
      </c>
      <c r="B31" s="988" t="s">
        <v>597</v>
      </c>
      <c r="C31" s="988">
        <v>36</v>
      </c>
      <c r="D31" s="635" t="s">
        <v>598</v>
      </c>
      <c r="E31" s="636">
        <v>2</v>
      </c>
      <c r="F31" s="637" t="s">
        <v>599</v>
      </c>
      <c r="G31" s="637" t="s">
        <v>600</v>
      </c>
      <c r="H31" s="635" t="s">
        <v>601</v>
      </c>
      <c r="I31" s="638" t="s">
        <v>528</v>
      </c>
      <c r="J31" s="635" t="s">
        <v>6</v>
      </c>
      <c r="K31" s="635" t="s">
        <v>602</v>
      </c>
      <c r="L31" s="635" t="s">
        <v>603</v>
      </c>
      <c r="M31" s="639" t="s">
        <v>528</v>
      </c>
      <c r="N31" s="579">
        <v>0</v>
      </c>
      <c r="O31" s="579">
        <v>0</v>
      </c>
      <c r="P31" s="579">
        <v>0</v>
      </c>
      <c r="Q31" s="579">
        <f>N31+O31+P31</f>
        <v>0</v>
      </c>
      <c r="R31" s="579">
        <v>0</v>
      </c>
      <c r="S31" s="579">
        <v>0</v>
      </c>
      <c r="T31" s="579">
        <v>0</v>
      </c>
      <c r="U31" s="579">
        <v>0</v>
      </c>
      <c r="V31" s="991">
        <v>30461</v>
      </c>
      <c r="W31" s="579">
        <v>0</v>
      </c>
      <c r="X31" s="579">
        <v>0</v>
      </c>
      <c r="Y31" s="579">
        <v>0</v>
      </c>
      <c r="Z31" s="579">
        <v>0</v>
      </c>
      <c r="AA31" s="579">
        <v>0</v>
      </c>
      <c r="AB31" s="579">
        <v>0</v>
      </c>
      <c r="AC31" s="579">
        <v>0</v>
      </c>
      <c r="AD31" s="579">
        <v>0</v>
      </c>
      <c r="AE31" s="579">
        <v>0</v>
      </c>
      <c r="AF31" s="579">
        <v>0</v>
      </c>
      <c r="AG31" s="579">
        <v>0</v>
      </c>
      <c r="AH31" s="579">
        <v>0</v>
      </c>
      <c r="AI31" s="579">
        <v>0</v>
      </c>
      <c r="AJ31" s="579">
        <v>0</v>
      </c>
      <c r="AK31" s="579">
        <f>R31*Y31</f>
        <v>0</v>
      </c>
      <c r="AL31" s="579">
        <f t="shared" ref="AL31:AN33" si="4">S31*Z31</f>
        <v>0</v>
      </c>
      <c r="AM31" s="579">
        <f>T31*AF31</f>
        <v>0</v>
      </c>
      <c r="AN31" s="579">
        <f t="shared" si="4"/>
        <v>0</v>
      </c>
      <c r="AO31" s="577">
        <f t="shared" ref="AO31:AO33" si="5">AK31+AL31+AM31+AN31</f>
        <v>0</v>
      </c>
      <c r="AP31" s="580">
        <f t="shared" si="2"/>
        <v>0</v>
      </c>
      <c r="AQ31" s="581"/>
      <c r="AR31" s="581"/>
      <c r="AS31" s="581"/>
      <c r="AT31" s="581"/>
      <c r="AU31" s="581"/>
      <c r="AV31" s="581"/>
      <c r="AW31" s="581"/>
      <c r="AX31" s="581"/>
      <c r="AY31" s="581"/>
    </row>
    <row r="32" spans="1:51" s="610" customFormat="1" ht="32.25" customHeight="1">
      <c r="A32" s="582">
        <v>2</v>
      </c>
      <c r="B32" s="989"/>
      <c r="C32" s="989"/>
      <c r="D32" s="583" t="s">
        <v>604</v>
      </c>
      <c r="E32" s="584">
        <v>2</v>
      </c>
      <c r="F32" s="585" t="s">
        <v>599</v>
      </c>
      <c r="G32" s="585" t="s">
        <v>605</v>
      </c>
      <c r="H32" s="583" t="s">
        <v>601</v>
      </c>
      <c r="I32" s="640" t="s">
        <v>528</v>
      </c>
      <c r="J32" s="583" t="s">
        <v>6</v>
      </c>
      <c r="K32" s="583" t="s">
        <v>602</v>
      </c>
      <c r="L32" s="583" t="s">
        <v>603</v>
      </c>
      <c r="M32" s="641" t="s">
        <v>528</v>
      </c>
      <c r="N32" s="585">
        <v>0</v>
      </c>
      <c r="O32" s="585">
        <v>0</v>
      </c>
      <c r="P32" s="585">
        <v>0</v>
      </c>
      <c r="Q32" s="585">
        <f t="shared" ref="Q32:Q43" si="6">N32+O32+P32</f>
        <v>0</v>
      </c>
      <c r="R32" s="585">
        <v>0</v>
      </c>
      <c r="S32" s="585">
        <v>0</v>
      </c>
      <c r="T32" s="585">
        <v>0</v>
      </c>
      <c r="U32" s="585">
        <v>0</v>
      </c>
      <c r="V32" s="992"/>
      <c r="W32" s="585">
        <v>0</v>
      </c>
      <c r="X32" s="585">
        <v>0</v>
      </c>
      <c r="Y32" s="585">
        <v>0</v>
      </c>
      <c r="Z32" s="585">
        <v>0</v>
      </c>
      <c r="AA32" s="585">
        <v>0</v>
      </c>
      <c r="AB32" s="585">
        <v>0</v>
      </c>
      <c r="AC32" s="585">
        <v>0</v>
      </c>
      <c r="AD32" s="585">
        <v>0</v>
      </c>
      <c r="AE32" s="585">
        <v>0</v>
      </c>
      <c r="AF32" s="585">
        <v>0</v>
      </c>
      <c r="AG32" s="585">
        <v>0</v>
      </c>
      <c r="AH32" s="585">
        <v>0</v>
      </c>
      <c r="AI32" s="585">
        <v>0</v>
      </c>
      <c r="AJ32" s="585">
        <v>0</v>
      </c>
      <c r="AK32" s="585">
        <f>R32*Y32</f>
        <v>0</v>
      </c>
      <c r="AL32" s="585">
        <f t="shared" si="4"/>
        <v>0</v>
      </c>
      <c r="AM32" s="585">
        <f>T32*AF32</f>
        <v>0</v>
      </c>
      <c r="AN32" s="585">
        <f t="shared" si="4"/>
        <v>0</v>
      </c>
      <c r="AO32" s="583">
        <f t="shared" si="5"/>
        <v>0</v>
      </c>
      <c r="AP32" s="587">
        <f t="shared" si="2"/>
        <v>0</v>
      </c>
      <c r="AQ32" s="581"/>
      <c r="AR32" s="581"/>
      <c r="AS32" s="581"/>
      <c r="AT32" s="581"/>
      <c r="AU32" s="581"/>
      <c r="AV32" s="581"/>
      <c r="AW32" s="581"/>
      <c r="AX32" s="581"/>
      <c r="AY32" s="581"/>
    </row>
    <row r="33" spans="1:51" s="610" customFormat="1" ht="32.25" customHeight="1">
      <c r="A33" s="634">
        <v>3</v>
      </c>
      <c r="B33" s="989"/>
      <c r="C33" s="989"/>
      <c r="D33" s="583" t="s">
        <v>339</v>
      </c>
      <c r="E33" s="584">
        <v>1</v>
      </c>
      <c r="F33" s="585" t="s">
        <v>599</v>
      </c>
      <c r="G33" s="585" t="s">
        <v>606</v>
      </c>
      <c r="H33" s="583" t="s">
        <v>601</v>
      </c>
      <c r="I33" s="640" t="s">
        <v>528</v>
      </c>
      <c r="J33" s="583" t="s">
        <v>6</v>
      </c>
      <c r="K33" s="583" t="s">
        <v>602</v>
      </c>
      <c r="L33" s="583" t="s">
        <v>603</v>
      </c>
      <c r="M33" s="641" t="s">
        <v>528</v>
      </c>
      <c r="N33" s="585">
        <v>0</v>
      </c>
      <c r="O33" s="585">
        <v>0</v>
      </c>
      <c r="P33" s="585">
        <v>0</v>
      </c>
      <c r="Q33" s="585">
        <f t="shared" si="6"/>
        <v>0</v>
      </c>
      <c r="R33" s="585">
        <v>0</v>
      </c>
      <c r="S33" s="585">
        <v>0</v>
      </c>
      <c r="T33" s="585">
        <v>0</v>
      </c>
      <c r="U33" s="585">
        <v>0</v>
      </c>
      <c r="V33" s="992"/>
      <c r="W33" s="585">
        <v>0</v>
      </c>
      <c r="X33" s="585">
        <v>0</v>
      </c>
      <c r="Y33" s="585">
        <v>0</v>
      </c>
      <c r="Z33" s="585">
        <v>0</v>
      </c>
      <c r="AA33" s="585">
        <v>0</v>
      </c>
      <c r="AB33" s="585">
        <v>0</v>
      </c>
      <c r="AC33" s="585">
        <v>0</v>
      </c>
      <c r="AD33" s="585">
        <v>0</v>
      </c>
      <c r="AE33" s="585">
        <v>0</v>
      </c>
      <c r="AF33" s="585">
        <v>0</v>
      </c>
      <c r="AG33" s="585">
        <v>0</v>
      </c>
      <c r="AH33" s="585">
        <v>0</v>
      </c>
      <c r="AI33" s="585">
        <v>0</v>
      </c>
      <c r="AJ33" s="585">
        <v>0</v>
      </c>
      <c r="AK33" s="585">
        <f>R33*Y33</f>
        <v>0</v>
      </c>
      <c r="AL33" s="585">
        <f t="shared" si="4"/>
        <v>0</v>
      </c>
      <c r="AM33" s="585">
        <f t="shared" si="4"/>
        <v>0</v>
      </c>
      <c r="AN33" s="585">
        <f t="shared" si="4"/>
        <v>0</v>
      </c>
      <c r="AO33" s="583">
        <f t="shared" si="5"/>
        <v>0</v>
      </c>
      <c r="AP33" s="587">
        <f t="shared" si="2"/>
        <v>0</v>
      </c>
      <c r="AQ33" s="581"/>
      <c r="AR33" s="581"/>
      <c r="AS33" s="581"/>
      <c r="AT33" s="581"/>
      <c r="AU33" s="581"/>
      <c r="AV33" s="581"/>
      <c r="AW33" s="581"/>
      <c r="AX33" s="581"/>
      <c r="AY33" s="581"/>
    </row>
    <row r="34" spans="1:51" s="610" customFormat="1" ht="32.25" customHeight="1">
      <c r="A34" s="582">
        <v>4</v>
      </c>
      <c r="B34" s="989"/>
      <c r="C34" s="989"/>
      <c r="D34" s="583" t="s">
        <v>607</v>
      </c>
      <c r="E34" s="584">
        <v>3</v>
      </c>
      <c r="F34" s="585" t="s">
        <v>608</v>
      </c>
      <c r="G34" s="585" t="s">
        <v>609</v>
      </c>
      <c r="H34" s="583" t="s">
        <v>601</v>
      </c>
      <c r="I34" s="640" t="s">
        <v>528</v>
      </c>
      <c r="J34" s="583" t="s">
        <v>6</v>
      </c>
      <c r="K34" s="583" t="s">
        <v>602</v>
      </c>
      <c r="L34" s="583" t="s">
        <v>610</v>
      </c>
      <c r="M34" s="641" t="s">
        <v>528</v>
      </c>
      <c r="N34" s="585">
        <v>514259</v>
      </c>
      <c r="O34" s="585">
        <v>271259</v>
      </c>
      <c r="P34" s="585">
        <v>82536</v>
      </c>
      <c r="Q34" s="585">
        <f>SUM(N34:P34)</f>
        <v>868054</v>
      </c>
      <c r="R34" s="585">
        <v>0</v>
      </c>
      <c r="S34" s="585">
        <v>0</v>
      </c>
      <c r="T34" s="585">
        <v>0</v>
      </c>
      <c r="U34" s="585">
        <v>0</v>
      </c>
      <c r="V34" s="992"/>
      <c r="W34" s="585">
        <v>0</v>
      </c>
      <c r="X34" s="585">
        <v>0</v>
      </c>
      <c r="Y34" s="585">
        <v>0</v>
      </c>
      <c r="Z34" s="585">
        <v>0</v>
      </c>
      <c r="AA34" s="585">
        <v>0</v>
      </c>
      <c r="AB34" s="585">
        <v>0</v>
      </c>
      <c r="AC34" s="585">
        <v>0</v>
      </c>
      <c r="AD34" s="585">
        <v>0</v>
      </c>
      <c r="AE34" s="585">
        <v>0</v>
      </c>
      <c r="AF34" s="585">
        <v>0</v>
      </c>
      <c r="AG34" s="585">
        <v>0</v>
      </c>
      <c r="AH34" s="585">
        <v>0</v>
      </c>
      <c r="AI34" s="585">
        <v>0</v>
      </c>
      <c r="AJ34" s="585">
        <v>0</v>
      </c>
      <c r="AK34" s="585">
        <v>0</v>
      </c>
      <c r="AL34" s="585">
        <v>0</v>
      </c>
      <c r="AM34" s="585">
        <v>0</v>
      </c>
      <c r="AN34" s="585">
        <v>0</v>
      </c>
      <c r="AO34" s="585">
        <v>0</v>
      </c>
      <c r="AP34" s="587">
        <f t="shared" si="2"/>
        <v>-868054</v>
      </c>
      <c r="AQ34" s="581"/>
      <c r="AR34" s="581"/>
      <c r="AS34" s="581"/>
      <c r="AT34" s="581"/>
      <c r="AU34" s="581"/>
      <c r="AV34" s="581"/>
      <c r="AW34" s="581"/>
      <c r="AX34" s="581"/>
      <c r="AY34" s="581"/>
    </row>
    <row r="35" spans="1:51" s="610" customFormat="1" ht="32.25" customHeight="1">
      <c r="A35" s="634">
        <v>5</v>
      </c>
      <c r="B35" s="989"/>
      <c r="C35" s="989"/>
      <c r="D35" s="583" t="s">
        <v>611</v>
      </c>
      <c r="E35" s="584">
        <v>1</v>
      </c>
      <c r="F35" s="585" t="s">
        <v>612</v>
      </c>
      <c r="G35" s="583" t="s">
        <v>611</v>
      </c>
      <c r="H35" s="583" t="s">
        <v>601</v>
      </c>
      <c r="I35" s="640" t="s">
        <v>528</v>
      </c>
      <c r="J35" s="583" t="s">
        <v>6</v>
      </c>
      <c r="K35" s="583" t="s">
        <v>602</v>
      </c>
      <c r="L35" s="583" t="s">
        <v>610</v>
      </c>
      <c r="M35" s="641" t="s">
        <v>528</v>
      </c>
      <c r="N35" s="585">
        <v>0</v>
      </c>
      <c r="O35" s="585">
        <v>0</v>
      </c>
      <c r="P35" s="585">
        <v>0</v>
      </c>
      <c r="Q35" s="585">
        <v>0</v>
      </c>
      <c r="R35" s="585">
        <v>0</v>
      </c>
      <c r="S35" s="585">
        <v>0</v>
      </c>
      <c r="T35" s="585">
        <v>0</v>
      </c>
      <c r="U35" s="585" t="s">
        <v>613</v>
      </c>
      <c r="V35" s="992"/>
      <c r="W35" s="585">
        <v>0</v>
      </c>
      <c r="X35" s="585">
        <v>0</v>
      </c>
      <c r="Y35" s="585">
        <v>0</v>
      </c>
      <c r="Z35" s="585">
        <v>0</v>
      </c>
      <c r="AA35" s="585">
        <v>0</v>
      </c>
      <c r="AB35" s="585">
        <v>0</v>
      </c>
      <c r="AC35" s="585">
        <v>0</v>
      </c>
      <c r="AD35" s="585">
        <v>0</v>
      </c>
      <c r="AE35" s="585">
        <v>0</v>
      </c>
      <c r="AF35" s="585">
        <v>0</v>
      </c>
      <c r="AG35" s="585">
        <v>0</v>
      </c>
      <c r="AH35" s="585">
        <v>0</v>
      </c>
      <c r="AI35" s="585">
        <v>0</v>
      </c>
      <c r="AJ35" s="585">
        <v>0</v>
      </c>
      <c r="AK35" s="585">
        <v>0</v>
      </c>
      <c r="AL35" s="585">
        <v>0</v>
      </c>
      <c r="AM35" s="585">
        <v>0</v>
      </c>
      <c r="AN35" s="585">
        <v>0</v>
      </c>
      <c r="AO35" s="585">
        <v>0</v>
      </c>
      <c r="AP35" s="587">
        <f t="shared" si="2"/>
        <v>0</v>
      </c>
      <c r="AQ35" s="581"/>
      <c r="AR35" s="581"/>
      <c r="AS35" s="581"/>
      <c r="AT35" s="581"/>
      <c r="AU35" s="581"/>
      <c r="AV35" s="581"/>
      <c r="AW35" s="581"/>
      <c r="AX35" s="581"/>
      <c r="AY35" s="581"/>
    </row>
    <row r="36" spans="1:51" s="610" customFormat="1" ht="32.25" customHeight="1">
      <c r="A36" s="582">
        <v>6</v>
      </c>
      <c r="B36" s="989"/>
      <c r="C36" s="989"/>
      <c r="D36" s="583" t="s">
        <v>614</v>
      </c>
      <c r="E36" s="584">
        <v>2</v>
      </c>
      <c r="F36" s="585" t="s">
        <v>615</v>
      </c>
      <c r="G36" s="583" t="s">
        <v>614</v>
      </c>
      <c r="H36" s="583" t="s">
        <v>601</v>
      </c>
      <c r="I36" s="640" t="s">
        <v>528</v>
      </c>
      <c r="J36" s="583" t="s">
        <v>6</v>
      </c>
      <c r="K36" s="583" t="s">
        <v>602</v>
      </c>
      <c r="L36" s="583" t="s">
        <v>610</v>
      </c>
      <c r="M36" s="641" t="s">
        <v>528</v>
      </c>
      <c r="N36" s="585">
        <v>0</v>
      </c>
      <c r="O36" s="585">
        <v>0</v>
      </c>
      <c r="P36" s="585">
        <v>0</v>
      </c>
      <c r="Q36" s="585">
        <v>0</v>
      </c>
      <c r="R36" s="585">
        <v>0</v>
      </c>
      <c r="S36" s="585">
        <v>0</v>
      </c>
      <c r="T36" s="585">
        <v>0</v>
      </c>
      <c r="U36" s="585">
        <v>0</v>
      </c>
      <c r="V36" s="992"/>
      <c r="W36" s="585">
        <v>0</v>
      </c>
      <c r="X36" s="585">
        <v>0</v>
      </c>
      <c r="Y36" s="585">
        <v>0</v>
      </c>
      <c r="Z36" s="585">
        <v>0</v>
      </c>
      <c r="AA36" s="585">
        <v>0</v>
      </c>
      <c r="AB36" s="585">
        <v>0</v>
      </c>
      <c r="AC36" s="585">
        <v>0</v>
      </c>
      <c r="AD36" s="585">
        <v>0</v>
      </c>
      <c r="AE36" s="585">
        <v>0</v>
      </c>
      <c r="AF36" s="585">
        <v>0</v>
      </c>
      <c r="AG36" s="585">
        <v>0</v>
      </c>
      <c r="AH36" s="585">
        <v>0</v>
      </c>
      <c r="AI36" s="585">
        <v>0</v>
      </c>
      <c r="AJ36" s="585">
        <v>0</v>
      </c>
      <c r="AK36" s="585">
        <v>0</v>
      </c>
      <c r="AL36" s="585">
        <v>0</v>
      </c>
      <c r="AM36" s="585">
        <v>0</v>
      </c>
      <c r="AN36" s="585">
        <v>0</v>
      </c>
      <c r="AO36" s="585">
        <v>0</v>
      </c>
      <c r="AP36" s="587">
        <f t="shared" si="2"/>
        <v>0</v>
      </c>
      <c r="AQ36" s="581"/>
      <c r="AR36" s="581"/>
      <c r="AS36" s="581"/>
      <c r="AT36" s="581"/>
      <c r="AU36" s="581"/>
      <c r="AV36" s="581"/>
      <c r="AW36" s="581"/>
      <c r="AX36" s="581"/>
      <c r="AY36" s="581"/>
    </row>
    <row r="37" spans="1:51" s="610" customFormat="1" ht="32.25" customHeight="1">
      <c r="A37" s="634">
        <v>7</v>
      </c>
      <c r="B37" s="989"/>
      <c r="C37" s="989"/>
      <c r="D37" s="583" t="s">
        <v>616</v>
      </c>
      <c r="E37" s="584">
        <v>1</v>
      </c>
      <c r="F37" s="585" t="s">
        <v>617</v>
      </c>
      <c r="G37" s="583" t="s">
        <v>618</v>
      </c>
      <c r="H37" s="583" t="s">
        <v>601</v>
      </c>
      <c r="I37" s="640" t="s">
        <v>528</v>
      </c>
      <c r="J37" s="583" t="s">
        <v>6</v>
      </c>
      <c r="K37" s="583" t="s">
        <v>602</v>
      </c>
      <c r="L37" s="583" t="s">
        <v>603</v>
      </c>
      <c r="M37" s="641" t="s">
        <v>528</v>
      </c>
      <c r="N37" s="585">
        <v>0</v>
      </c>
      <c r="O37" s="585">
        <v>0</v>
      </c>
      <c r="P37" s="585">
        <v>0</v>
      </c>
      <c r="Q37" s="585">
        <v>0</v>
      </c>
      <c r="R37" s="585">
        <v>9500</v>
      </c>
      <c r="S37" s="585">
        <v>0</v>
      </c>
      <c r="T37" s="585">
        <v>0</v>
      </c>
      <c r="U37" s="585">
        <v>0</v>
      </c>
      <c r="V37" s="992"/>
      <c r="W37" s="585">
        <v>0</v>
      </c>
      <c r="X37" s="585">
        <v>0</v>
      </c>
      <c r="Y37" s="585">
        <v>0</v>
      </c>
      <c r="Z37" s="585">
        <v>0</v>
      </c>
      <c r="AA37" s="585">
        <v>0</v>
      </c>
      <c r="AB37" s="585">
        <v>0</v>
      </c>
      <c r="AC37" s="585">
        <v>0</v>
      </c>
      <c r="AD37" s="585">
        <v>0</v>
      </c>
      <c r="AE37" s="585">
        <v>0</v>
      </c>
      <c r="AF37" s="585">
        <v>0</v>
      </c>
      <c r="AG37" s="585">
        <v>0</v>
      </c>
      <c r="AH37" s="585">
        <v>0</v>
      </c>
      <c r="AI37" s="585">
        <v>0</v>
      </c>
      <c r="AJ37" s="585">
        <v>0</v>
      </c>
      <c r="AK37" s="585">
        <v>0</v>
      </c>
      <c r="AL37" s="585">
        <v>0</v>
      </c>
      <c r="AM37" s="585">
        <v>0</v>
      </c>
      <c r="AN37" s="585">
        <v>0</v>
      </c>
      <c r="AO37" s="585">
        <v>0</v>
      </c>
      <c r="AP37" s="642">
        <v>0</v>
      </c>
      <c r="AQ37" s="581"/>
      <c r="AR37" s="581"/>
      <c r="AS37" s="581"/>
      <c r="AT37" s="581"/>
      <c r="AU37" s="581"/>
      <c r="AV37" s="581"/>
      <c r="AW37" s="581"/>
      <c r="AX37" s="581"/>
      <c r="AY37" s="581"/>
    </row>
    <row r="38" spans="1:51" s="610" customFormat="1" ht="32.25" customHeight="1">
      <c r="A38" s="582">
        <v>8</v>
      </c>
      <c r="B38" s="989"/>
      <c r="C38" s="989"/>
      <c r="D38" s="583" t="s">
        <v>619</v>
      </c>
      <c r="E38" s="584">
        <v>1</v>
      </c>
      <c r="F38" s="585" t="s">
        <v>617</v>
      </c>
      <c r="G38" s="585" t="s">
        <v>620</v>
      </c>
      <c r="H38" s="583" t="s">
        <v>601</v>
      </c>
      <c r="I38" s="640" t="s">
        <v>528</v>
      </c>
      <c r="J38" s="583" t="s">
        <v>6</v>
      </c>
      <c r="K38" s="583" t="s">
        <v>602</v>
      </c>
      <c r="L38" s="583" t="s">
        <v>603</v>
      </c>
      <c r="M38" s="641" t="s">
        <v>528</v>
      </c>
      <c r="N38" s="585">
        <v>0</v>
      </c>
      <c r="O38" s="585">
        <v>0</v>
      </c>
      <c r="P38" s="585">
        <v>0</v>
      </c>
      <c r="Q38" s="585">
        <v>0</v>
      </c>
      <c r="R38" s="585">
        <v>11500</v>
      </c>
      <c r="S38" s="585">
        <v>0</v>
      </c>
      <c r="T38" s="585">
        <v>0</v>
      </c>
      <c r="U38" s="585">
        <v>0</v>
      </c>
      <c r="V38" s="992"/>
      <c r="W38" s="585">
        <v>0</v>
      </c>
      <c r="X38" s="585">
        <v>0</v>
      </c>
      <c r="Y38" s="585">
        <v>0</v>
      </c>
      <c r="Z38" s="585">
        <v>0</v>
      </c>
      <c r="AA38" s="585">
        <v>0</v>
      </c>
      <c r="AB38" s="585">
        <v>0</v>
      </c>
      <c r="AC38" s="585">
        <v>0</v>
      </c>
      <c r="AD38" s="585">
        <v>0</v>
      </c>
      <c r="AE38" s="585">
        <v>0</v>
      </c>
      <c r="AF38" s="585">
        <v>0</v>
      </c>
      <c r="AG38" s="585">
        <v>0</v>
      </c>
      <c r="AH38" s="585">
        <v>0</v>
      </c>
      <c r="AI38" s="585">
        <v>0</v>
      </c>
      <c r="AJ38" s="585">
        <v>0</v>
      </c>
      <c r="AK38" s="585">
        <v>0</v>
      </c>
      <c r="AL38" s="585">
        <v>0</v>
      </c>
      <c r="AM38" s="585">
        <v>0</v>
      </c>
      <c r="AN38" s="585">
        <v>0</v>
      </c>
      <c r="AO38" s="585">
        <v>0</v>
      </c>
      <c r="AP38" s="642">
        <v>0</v>
      </c>
      <c r="AQ38" s="581"/>
      <c r="AR38" s="581"/>
      <c r="AS38" s="581"/>
      <c r="AT38" s="581"/>
      <c r="AU38" s="581"/>
      <c r="AV38" s="581"/>
      <c r="AW38" s="581"/>
      <c r="AX38" s="581"/>
      <c r="AY38" s="581"/>
    </row>
    <row r="39" spans="1:51" s="610" customFormat="1" ht="32.25" customHeight="1">
      <c r="A39" s="634">
        <v>9</v>
      </c>
      <c r="B39" s="989"/>
      <c r="C39" s="989"/>
      <c r="D39" s="583" t="s">
        <v>249</v>
      </c>
      <c r="E39" s="584">
        <v>1</v>
      </c>
      <c r="F39" s="585" t="s">
        <v>621</v>
      </c>
      <c r="G39" s="585" t="s">
        <v>622</v>
      </c>
      <c r="H39" s="583" t="s">
        <v>623</v>
      </c>
      <c r="I39" s="640" t="s">
        <v>528</v>
      </c>
      <c r="J39" s="583" t="s">
        <v>6</v>
      </c>
      <c r="K39" s="583" t="s">
        <v>602</v>
      </c>
      <c r="L39" s="583" t="s">
        <v>603</v>
      </c>
      <c r="M39" s="641" t="s">
        <v>528</v>
      </c>
      <c r="N39" s="585">
        <v>132258</v>
      </c>
      <c r="O39" s="585">
        <v>64598</v>
      </c>
      <c r="P39" s="585">
        <v>62514</v>
      </c>
      <c r="Q39" s="585">
        <f>SUM(N39:P39)</f>
        <v>259370</v>
      </c>
      <c r="R39" s="585">
        <v>0</v>
      </c>
      <c r="S39" s="585">
        <v>0</v>
      </c>
      <c r="T39" s="585">
        <v>0</v>
      </c>
      <c r="U39" s="585">
        <v>7000</v>
      </c>
      <c r="V39" s="992"/>
      <c r="W39" s="585">
        <v>0</v>
      </c>
      <c r="X39" s="585">
        <v>0</v>
      </c>
      <c r="Y39" s="585">
        <v>0</v>
      </c>
      <c r="Z39" s="585">
        <v>0</v>
      </c>
      <c r="AA39" s="585" t="s">
        <v>624</v>
      </c>
      <c r="AB39" s="585">
        <v>0</v>
      </c>
      <c r="AC39" s="585">
        <v>0</v>
      </c>
      <c r="AD39" s="585">
        <v>0</v>
      </c>
      <c r="AE39" s="585">
        <v>0</v>
      </c>
      <c r="AF39" s="585">
        <v>0</v>
      </c>
      <c r="AG39" s="585">
        <v>0</v>
      </c>
      <c r="AH39" s="585">
        <v>0</v>
      </c>
      <c r="AI39" s="585">
        <v>0</v>
      </c>
      <c r="AJ39" s="585">
        <v>0</v>
      </c>
      <c r="AK39" s="585">
        <v>0</v>
      </c>
      <c r="AL39" s="585">
        <v>0</v>
      </c>
      <c r="AM39" s="585">
        <v>0</v>
      </c>
      <c r="AN39" s="585">
        <v>0</v>
      </c>
      <c r="AO39" s="585">
        <v>0</v>
      </c>
      <c r="AP39" s="642">
        <v>0</v>
      </c>
      <c r="AQ39" s="581"/>
      <c r="AR39" s="581"/>
      <c r="AS39" s="581"/>
      <c r="AT39" s="581"/>
      <c r="AU39" s="581"/>
      <c r="AV39" s="581"/>
      <c r="AW39" s="581"/>
      <c r="AX39" s="581"/>
      <c r="AY39" s="581"/>
    </row>
    <row r="40" spans="1:51" s="610" customFormat="1" ht="32.25" customHeight="1">
      <c r="A40" s="582">
        <v>10</v>
      </c>
      <c r="B40" s="989"/>
      <c r="C40" s="989"/>
      <c r="D40" s="583" t="s">
        <v>625</v>
      </c>
      <c r="E40" s="584">
        <v>1</v>
      </c>
      <c r="F40" s="585" t="s">
        <v>626</v>
      </c>
      <c r="G40" s="585" t="s">
        <v>627</v>
      </c>
      <c r="H40" s="583" t="s">
        <v>628</v>
      </c>
      <c r="I40" s="640" t="s">
        <v>528</v>
      </c>
      <c r="J40" s="583" t="s">
        <v>6</v>
      </c>
      <c r="K40" s="583" t="s">
        <v>602</v>
      </c>
      <c r="L40" s="583" t="s">
        <v>610</v>
      </c>
      <c r="M40" s="641" t="s">
        <v>528</v>
      </c>
      <c r="N40" s="585">
        <v>291600</v>
      </c>
      <c r="O40" s="585">
        <v>219000</v>
      </c>
      <c r="P40" s="585">
        <v>198000</v>
      </c>
      <c r="Q40" s="585">
        <f>SUM(N40:P40)</f>
        <v>708600</v>
      </c>
      <c r="R40" s="585">
        <v>0</v>
      </c>
      <c r="S40" s="585">
        <v>0</v>
      </c>
      <c r="T40" s="585">
        <v>0</v>
      </c>
      <c r="U40" s="585">
        <v>3000</v>
      </c>
      <c r="V40" s="992"/>
      <c r="W40" s="585">
        <v>0</v>
      </c>
      <c r="X40" s="585">
        <v>0</v>
      </c>
      <c r="Y40" s="585">
        <v>0</v>
      </c>
      <c r="Z40" s="585">
        <v>0</v>
      </c>
      <c r="AA40" s="585">
        <v>1880</v>
      </c>
      <c r="AB40" s="585">
        <v>0</v>
      </c>
      <c r="AC40" s="585">
        <v>0</v>
      </c>
      <c r="AD40" s="585">
        <v>0</v>
      </c>
      <c r="AE40" s="585">
        <v>0</v>
      </c>
      <c r="AF40" s="585">
        <v>0</v>
      </c>
      <c r="AG40" s="585">
        <v>0</v>
      </c>
      <c r="AH40" s="585">
        <v>0</v>
      </c>
      <c r="AI40" s="585">
        <v>0</v>
      </c>
      <c r="AJ40" s="585">
        <v>0</v>
      </c>
      <c r="AK40" s="585">
        <v>0</v>
      </c>
      <c r="AL40" s="585">
        <v>0</v>
      </c>
      <c r="AM40" s="585">
        <v>0</v>
      </c>
      <c r="AN40" s="585">
        <v>0</v>
      </c>
      <c r="AO40" s="585">
        <v>0</v>
      </c>
      <c r="AP40" s="642">
        <v>0</v>
      </c>
      <c r="AQ40" s="581"/>
      <c r="AR40" s="581"/>
      <c r="AS40" s="581"/>
      <c r="AT40" s="581"/>
      <c r="AU40" s="581"/>
      <c r="AV40" s="581"/>
      <c r="AW40" s="581"/>
      <c r="AX40" s="581"/>
      <c r="AY40" s="581"/>
    </row>
    <row r="41" spans="1:51" s="610" customFormat="1" ht="32.25" customHeight="1">
      <c r="A41" s="634">
        <v>11</v>
      </c>
      <c r="B41" s="989"/>
      <c r="C41" s="989"/>
      <c r="D41" s="583" t="s">
        <v>62</v>
      </c>
      <c r="E41" s="584">
        <v>2</v>
      </c>
      <c r="F41" s="585" t="s">
        <v>629</v>
      </c>
      <c r="G41" s="585" t="s">
        <v>630</v>
      </c>
      <c r="H41" s="583" t="s">
        <v>628</v>
      </c>
      <c r="I41" s="640" t="s">
        <v>528</v>
      </c>
      <c r="J41" s="583" t="s">
        <v>6</v>
      </c>
      <c r="K41" s="583" t="s">
        <v>631</v>
      </c>
      <c r="L41" s="583" t="s">
        <v>632</v>
      </c>
      <c r="M41" s="641" t="s">
        <v>528</v>
      </c>
      <c r="N41" s="585">
        <v>678600</v>
      </c>
      <c r="O41" s="585">
        <v>0</v>
      </c>
      <c r="P41" s="585">
        <v>559000</v>
      </c>
      <c r="Q41" s="585">
        <v>1254600</v>
      </c>
      <c r="R41" s="585">
        <v>0</v>
      </c>
      <c r="S41" s="585">
        <v>0</v>
      </c>
      <c r="T41" s="585">
        <v>0</v>
      </c>
      <c r="U41" s="585">
        <v>5000</v>
      </c>
      <c r="V41" s="992"/>
      <c r="W41" s="585">
        <v>0</v>
      </c>
      <c r="X41" s="585">
        <v>0</v>
      </c>
      <c r="Y41" s="585">
        <v>0</v>
      </c>
      <c r="Z41" s="585">
        <v>1980</v>
      </c>
      <c r="AA41" s="585" t="s">
        <v>633</v>
      </c>
      <c r="AB41" s="585">
        <v>0</v>
      </c>
      <c r="AC41" s="585">
        <v>0</v>
      </c>
      <c r="AD41" s="585" t="s">
        <v>634</v>
      </c>
      <c r="AE41" s="585">
        <v>0</v>
      </c>
      <c r="AF41" s="585">
        <v>0</v>
      </c>
      <c r="AG41" s="585">
        <v>10000</v>
      </c>
      <c r="AH41" s="585">
        <v>0</v>
      </c>
      <c r="AI41" s="585">
        <v>0</v>
      </c>
      <c r="AJ41" s="585">
        <v>2503800</v>
      </c>
      <c r="AK41" s="585">
        <v>0</v>
      </c>
      <c r="AL41" s="585">
        <v>0</v>
      </c>
      <c r="AM41" s="585">
        <v>0</v>
      </c>
      <c r="AN41" s="585">
        <v>2503800</v>
      </c>
      <c r="AO41" s="583">
        <v>2503800</v>
      </c>
      <c r="AP41" s="587">
        <f t="shared" si="2"/>
        <v>1249200</v>
      </c>
      <c r="AQ41" s="581"/>
      <c r="AR41" s="581"/>
      <c r="AS41" s="581"/>
      <c r="AT41" s="581"/>
      <c r="AU41" s="581"/>
      <c r="AV41" s="581"/>
      <c r="AW41" s="581"/>
      <c r="AX41" s="581"/>
      <c r="AY41" s="581"/>
    </row>
    <row r="42" spans="1:51" s="610" customFormat="1" ht="32.25" customHeight="1">
      <c r="A42" s="582">
        <v>12</v>
      </c>
      <c r="B42" s="989"/>
      <c r="C42" s="989"/>
      <c r="D42" s="583" t="s">
        <v>635</v>
      </c>
      <c r="E42" s="584">
        <v>1</v>
      </c>
      <c r="F42" s="643" t="s">
        <v>636</v>
      </c>
      <c r="G42" s="583" t="s">
        <v>637</v>
      </c>
      <c r="H42" s="583" t="s">
        <v>628</v>
      </c>
      <c r="I42" s="640" t="s">
        <v>528</v>
      </c>
      <c r="J42" s="583" t="s">
        <v>6</v>
      </c>
      <c r="K42" s="583" t="s">
        <v>638</v>
      </c>
      <c r="L42" s="583" t="s">
        <v>639</v>
      </c>
      <c r="M42" s="641" t="s">
        <v>528</v>
      </c>
      <c r="N42" s="585">
        <v>1412948</v>
      </c>
      <c r="O42" s="585">
        <f>V31+252280+829580</f>
        <v>1112321</v>
      </c>
      <c r="P42" s="585">
        <v>881652</v>
      </c>
      <c r="Q42" s="585">
        <f>SUM(N42:P42)</f>
        <v>3406921</v>
      </c>
      <c r="R42" s="585">
        <v>0</v>
      </c>
      <c r="S42" s="585">
        <v>0</v>
      </c>
      <c r="T42" s="585">
        <v>0</v>
      </c>
      <c r="U42" s="585">
        <v>8000</v>
      </c>
      <c r="V42" s="992"/>
      <c r="W42" s="585">
        <v>0</v>
      </c>
      <c r="X42" s="585">
        <v>0</v>
      </c>
      <c r="Y42" s="585">
        <v>0</v>
      </c>
      <c r="Z42" s="585">
        <v>0</v>
      </c>
      <c r="AA42" s="585">
        <v>1126</v>
      </c>
      <c r="AB42" s="585">
        <v>0</v>
      </c>
      <c r="AC42" s="585">
        <v>0</v>
      </c>
      <c r="AD42" s="585">
        <v>0</v>
      </c>
      <c r="AE42" s="585">
        <v>0</v>
      </c>
      <c r="AF42" s="585">
        <v>0</v>
      </c>
      <c r="AG42" s="585">
        <v>0</v>
      </c>
      <c r="AH42" s="585">
        <v>0</v>
      </c>
      <c r="AI42" s="585">
        <v>0</v>
      </c>
      <c r="AJ42" s="585">
        <v>0</v>
      </c>
      <c r="AK42" s="585">
        <v>0</v>
      </c>
      <c r="AL42" s="585">
        <v>0</v>
      </c>
      <c r="AM42" s="585">
        <v>0</v>
      </c>
      <c r="AN42" s="585">
        <v>0</v>
      </c>
      <c r="AO42" s="585">
        <v>0</v>
      </c>
      <c r="AP42" s="587">
        <f t="shared" si="2"/>
        <v>-3406921</v>
      </c>
      <c r="AQ42" s="581"/>
      <c r="AR42" s="581"/>
      <c r="AS42" s="581"/>
      <c r="AT42" s="581"/>
      <c r="AU42" s="581"/>
      <c r="AV42" s="581"/>
      <c r="AW42" s="581"/>
      <c r="AX42" s="581"/>
      <c r="AY42" s="581"/>
    </row>
    <row r="43" spans="1:51" s="610" customFormat="1" ht="32.25" customHeight="1">
      <c r="A43" s="634">
        <v>13</v>
      </c>
      <c r="B43" s="989"/>
      <c r="C43" s="989"/>
      <c r="D43" s="583" t="s">
        <v>640</v>
      </c>
      <c r="E43" s="584">
        <v>1</v>
      </c>
      <c r="F43" s="643" t="s">
        <v>636</v>
      </c>
      <c r="G43" s="583" t="s">
        <v>641</v>
      </c>
      <c r="H43" s="583" t="s">
        <v>628</v>
      </c>
      <c r="I43" s="640" t="s">
        <v>528</v>
      </c>
      <c r="J43" s="583" t="s">
        <v>6</v>
      </c>
      <c r="K43" s="583" t="s">
        <v>638</v>
      </c>
      <c r="L43" s="583" t="s">
        <v>642</v>
      </c>
      <c r="M43" s="641" t="s">
        <v>528</v>
      </c>
      <c r="N43" s="585">
        <v>171500</v>
      </c>
      <c r="O43" s="585">
        <v>692690</v>
      </c>
      <c r="P43" s="585">
        <v>0</v>
      </c>
      <c r="Q43" s="585">
        <f t="shared" si="6"/>
        <v>864190</v>
      </c>
      <c r="R43" s="585">
        <v>0</v>
      </c>
      <c r="S43" s="585">
        <v>0</v>
      </c>
      <c r="T43" s="585">
        <v>0</v>
      </c>
      <c r="U43" s="585">
        <v>8000</v>
      </c>
      <c r="V43" s="992"/>
      <c r="W43" s="585">
        <v>0</v>
      </c>
      <c r="X43" s="585">
        <v>0</v>
      </c>
      <c r="Y43" s="585">
        <v>0</v>
      </c>
      <c r="Z43" s="585">
        <v>0</v>
      </c>
      <c r="AA43" s="585">
        <v>337</v>
      </c>
      <c r="AB43" s="585">
        <v>0</v>
      </c>
      <c r="AC43" s="585">
        <v>0</v>
      </c>
      <c r="AD43" s="585">
        <v>0</v>
      </c>
      <c r="AE43" s="585">
        <v>0</v>
      </c>
      <c r="AF43" s="585">
        <v>0</v>
      </c>
      <c r="AG43" s="585">
        <v>0</v>
      </c>
      <c r="AH43" s="585">
        <v>0</v>
      </c>
      <c r="AI43" s="585">
        <v>0</v>
      </c>
      <c r="AJ43" s="585">
        <v>0</v>
      </c>
      <c r="AK43" s="585">
        <v>0</v>
      </c>
      <c r="AL43" s="585">
        <v>0</v>
      </c>
      <c r="AM43" s="585">
        <v>0</v>
      </c>
      <c r="AN43" s="585">
        <v>0</v>
      </c>
      <c r="AO43" s="585">
        <v>0</v>
      </c>
      <c r="AP43" s="587">
        <f t="shared" si="2"/>
        <v>-864190</v>
      </c>
      <c r="AQ43" s="581"/>
      <c r="AR43" s="581"/>
      <c r="AS43" s="581"/>
      <c r="AT43" s="581"/>
      <c r="AU43" s="581"/>
      <c r="AV43" s="581"/>
      <c r="AW43" s="581"/>
      <c r="AX43" s="581"/>
      <c r="AY43" s="581"/>
    </row>
    <row r="44" spans="1:51" s="610" customFormat="1" ht="32.25" customHeight="1">
      <c r="A44" s="582">
        <v>14</v>
      </c>
      <c r="B44" s="989"/>
      <c r="C44" s="989"/>
      <c r="D44" s="583" t="s">
        <v>118</v>
      </c>
      <c r="E44" s="584">
        <v>2</v>
      </c>
      <c r="F44" s="643" t="s">
        <v>636</v>
      </c>
      <c r="G44" s="583" t="s">
        <v>643</v>
      </c>
      <c r="H44" s="583" t="s">
        <v>628</v>
      </c>
      <c r="I44" s="640" t="s">
        <v>528</v>
      </c>
      <c r="J44" s="583" t="s">
        <v>6</v>
      </c>
      <c r="K44" s="583" t="s">
        <v>638</v>
      </c>
      <c r="L44" s="583" t="s">
        <v>644</v>
      </c>
      <c r="M44" s="641" t="s">
        <v>528</v>
      </c>
      <c r="N44" s="585">
        <v>158900</v>
      </c>
      <c r="O44" s="585">
        <v>3355962</v>
      </c>
      <c r="P44" s="585">
        <v>1262490</v>
      </c>
      <c r="Q44" s="585">
        <f>SUM(N44:P44)</f>
        <v>4777352</v>
      </c>
      <c r="R44" s="585">
        <v>0</v>
      </c>
      <c r="S44" s="585">
        <v>0</v>
      </c>
      <c r="T44" s="585">
        <v>0</v>
      </c>
      <c r="U44" s="585">
        <v>0</v>
      </c>
      <c r="V44" s="992"/>
      <c r="W44" s="585">
        <v>0</v>
      </c>
      <c r="X44" s="585">
        <v>0</v>
      </c>
      <c r="Y44" s="585">
        <v>0</v>
      </c>
      <c r="Z44" s="585">
        <v>0</v>
      </c>
      <c r="AA44" s="585">
        <v>0</v>
      </c>
      <c r="AB44" s="585">
        <v>0</v>
      </c>
      <c r="AC44" s="585">
        <v>0</v>
      </c>
      <c r="AD44" s="585">
        <v>0</v>
      </c>
      <c r="AE44" s="585">
        <v>0</v>
      </c>
      <c r="AF44" s="585">
        <v>0</v>
      </c>
      <c r="AG44" s="585">
        <v>0</v>
      </c>
      <c r="AH44" s="585">
        <v>0</v>
      </c>
      <c r="AI44" s="585">
        <v>0</v>
      </c>
      <c r="AJ44" s="585">
        <v>0</v>
      </c>
      <c r="AK44" s="585">
        <v>0</v>
      </c>
      <c r="AL44" s="585">
        <v>0</v>
      </c>
      <c r="AM44" s="585">
        <v>0</v>
      </c>
      <c r="AN44" s="585">
        <v>0</v>
      </c>
      <c r="AO44" s="585">
        <v>0</v>
      </c>
      <c r="AP44" s="587">
        <f t="shared" si="2"/>
        <v>-4777352</v>
      </c>
      <c r="AQ44" s="581"/>
      <c r="AR44" s="581"/>
      <c r="AS44" s="581"/>
      <c r="AT44" s="581"/>
      <c r="AU44" s="581"/>
      <c r="AV44" s="581"/>
      <c r="AW44" s="581"/>
      <c r="AX44" s="581"/>
      <c r="AY44" s="581"/>
    </row>
    <row r="45" spans="1:51" s="610" customFormat="1" ht="32.25" customHeight="1">
      <c r="A45" s="634">
        <v>15</v>
      </c>
      <c r="B45" s="989"/>
      <c r="C45" s="989"/>
      <c r="D45" s="583" t="s">
        <v>645</v>
      </c>
      <c r="E45" s="584">
        <v>3</v>
      </c>
      <c r="F45" s="583" t="s">
        <v>646</v>
      </c>
      <c r="G45" s="585">
        <v>1523</v>
      </c>
      <c r="H45" s="583" t="s">
        <v>532</v>
      </c>
      <c r="I45" s="583" t="s">
        <v>528</v>
      </c>
      <c r="J45" s="583" t="s">
        <v>6</v>
      </c>
      <c r="K45" s="644" t="s">
        <v>528</v>
      </c>
      <c r="L45" s="583" t="s">
        <v>547</v>
      </c>
      <c r="M45" s="584" t="s">
        <v>528</v>
      </c>
      <c r="N45" s="585">
        <v>0</v>
      </c>
      <c r="O45" s="585">
        <v>0</v>
      </c>
      <c r="P45" s="585">
        <v>0</v>
      </c>
      <c r="Q45" s="585">
        <v>0</v>
      </c>
      <c r="R45" s="585">
        <v>0</v>
      </c>
      <c r="S45" s="585">
        <v>0</v>
      </c>
      <c r="T45" s="585">
        <v>0</v>
      </c>
      <c r="U45" s="585">
        <v>0</v>
      </c>
      <c r="V45" s="992"/>
      <c r="W45" s="585">
        <v>0</v>
      </c>
      <c r="X45" s="585">
        <v>0</v>
      </c>
      <c r="Y45" s="585">
        <v>0</v>
      </c>
      <c r="Z45" s="585">
        <v>0</v>
      </c>
      <c r="AA45" s="585">
        <v>0</v>
      </c>
      <c r="AB45" s="585">
        <v>0</v>
      </c>
      <c r="AC45" s="585">
        <v>0</v>
      </c>
      <c r="AD45" s="585">
        <v>0</v>
      </c>
      <c r="AE45" s="585">
        <v>0</v>
      </c>
      <c r="AF45" s="585">
        <v>0</v>
      </c>
      <c r="AG45" s="585">
        <v>0</v>
      </c>
      <c r="AH45" s="585">
        <v>0</v>
      </c>
      <c r="AI45" s="585">
        <v>0</v>
      </c>
      <c r="AJ45" s="585">
        <v>0</v>
      </c>
      <c r="AK45" s="585">
        <v>0</v>
      </c>
      <c r="AL45" s="585">
        <v>0</v>
      </c>
      <c r="AM45" s="585">
        <v>0</v>
      </c>
      <c r="AN45" s="585">
        <v>0</v>
      </c>
      <c r="AO45" s="585">
        <v>0</v>
      </c>
      <c r="AP45" s="642">
        <v>0</v>
      </c>
      <c r="AQ45" s="581"/>
      <c r="AR45" s="581"/>
      <c r="AS45" s="581"/>
      <c r="AT45" s="581"/>
      <c r="AU45" s="581"/>
      <c r="AV45" s="581"/>
      <c r="AW45" s="581"/>
      <c r="AX45" s="581"/>
      <c r="AY45" s="581"/>
    </row>
    <row r="46" spans="1:51" s="610" customFormat="1" ht="32.25" customHeight="1">
      <c r="A46" s="582">
        <v>16</v>
      </c>
      <c r="B46" s="989"/>
      <c r="C46" s="989"/>
      <c r="D46" s="583" t="s">
        <v>645</v>
      </c>
      <c r="E46" s="584">
        <v>2</v>
      </c>
      <c r="F46" s="585" t="s">
        <v>647</v>
      </c>
      <c r="G46" s="585">
        <v>82.1</v>
      </c>
      <c r="H46" s="645" t="s">
        <v>648</v>
      </c>
      <c r="I46" s="583" t="s">
        <v>528</v>
      </c>
      <c r="J46" s="583" t="s">
        <v>6</v>
      </c>
      <c r="K46" s="644" t="s">
        <v>528</v>
      </c>
      <c r="L46" s="583" t="s">
        <v>547</v>
      </c>
      <c r="M46" s="584" t="s">
        <v>528</v>
      </c>
      <c r="N46" s="585">
        <v>0</v>
      </c>
      <c r="O46" s="585">
        <v>0</v>
      </c>
      <c r="P46" s="585">
        <v>0</v>
      </c>
      <c r="Q46" s="585">
        <v>0</v>
      </c>
      <c r="R46" s="585">
        <v>0</v>
      </c>
      <c r="S46" s="585">
        <v>0</v>
      </c>
      <c r="T46" s="585">
        <v>0</v>
      </c>
      <c r="U46" s="585">
        <v>0</v>
      </c>
      <c r="V46" s="992"/>
      <c r="W46" s="585">
        <v>0</v>
      </c>
      <c r="X46" s="585">
        <v>0</v>
      </c>
      <c r="Y46" s="585">
        <v>0</v>
      </c>
      <c r="Z46" s="585">
        <v>0</v>
      </c>
      <c r="AA46" s="585">
        <v>0</v>
      </c>
      <c r="AB46" s="585">
        <v>0</v>
      </c>
      <c r="AC46" s="585">
        <v>0</v>
      </c>
      <c r="AD46" s="585">
        <v>0</v>
      </c>
      <c r="AE46" s="585">
        <v>0</v>
      </c>
      <c r="AF46" s="585">
        <v>0</v>
      </c>
      <c r="AG46" s="585">
        <v>0</v>
      </c>
      <c r="AH46" s="585">
        <v>0</v>
      </c>
      <c r="AI46" s="585">
        <v>0</v>
      </c>
      <c r="AJ46" s="585">
        <v>0</v>
      </c>
      <c r="AK46" s="585">
        <v>0</v>
      </c>
      <c r="AL46" s="585">
        <v>0</v>
      </c>
      <c r="AM46" s="585">
        <v>0</v>
      </c>
      <c r="AN46" s="585">
        <v>0</v>
      </c>
      <c r="AO46" s="585">
        <v>0</v>
      </c>
      <c r="AP46" s="642">
        <v>0</v>
      </c>
      <c r="AQ46" s="581"/>
      <c r="AR46" s="581"/>
      <c r="AS46" s="581"/>
      <c r="AT46" s="581"/>
      <c r="AU46" s="581"/>
      <c r="AV46" s="581"/>
      <c r="AW46" s="581"/>
      <c r="AX46" s="581"/>
      <c r="AY46" s="581"/>
    </row>
    <row r="47" spans="1:51" s="610" customFormat="1" ht="32.25" customHeight="1">
      <c r="A47" s="634">
        <v>17</v>
      </c>
      <c r="B47" s="989"/>
      <c r="C47" s="989"/>
      <c r="D47" s="583" t="s">
        <v>649</v>
      </c>
      <c r="E47" s="584">
        <v>1</v>
      </c>
      <c r="F47" s="585" t="s">
        <v>650</v>
      </c>
      <c r="G47" s="585" t="s">
        <v>651</v>
      </c>
      <c r="H47" s="583" t="s">
        <v>532</v>
      </c>
      <c r="I47" s="583" t="s">
        <v>528</v>
      </c>
      <c r="J47" s="583" t="s">
        <v>6</v>
      </c>
      <c r="K47" s="644" t="s">
        <v>528</v>
      </c>
      <c r="L47" s="583" t="s">
        <v>547</v>
      </c>
      <c r="M47" s="584" t="s">
        <v>528</v>
      </c>
      <c r="N47" s="585">
        <v>0</v>
      </c>
      <c r="O47" s="585">
        <v>0</v>
      </c>
      <c r="P47" s="585">
        <v>0</v>
      </c>
      <c r="Q47" s="585">
        <v>0</v>
      </c>
      <c r="R47" s="585">
        <v>0</v>
      </c>
      <c r="S47" s="585">
        <v>0</v>
      </c>
      <c r="T47" s="585">
        <v>0</v>
      </c>
      <c r="U47" s="585">
        <v>0</v>
      </c>
      <c r="V47" s="992"/>
      <c r="W47" s="585">
        <v>0</v>
      </c>
      <c r="X47" s="585">
        <v>0</v>
      </c>
      <c r="Y47" s="585">
        <v>0</v>
      </c>
      <c r="Z47" s="585">
        <v>0</v>
      </c>
      <c r="AA47" s="585">
        <v>0</v>
      </c>
      <c r="AB47" s="585">
        <v>0</v>
      </c>
      <c r="AC47" s="585">
        <v>0</v>
      </c>
      <c r="AD47" s="585">
        <v>0</v>
      </c>
      <c r="AE47" s="585">
        <v>0</v>
      </c>
      <c r="AF47" s="585">
        <v>0</v>
      </c>
      <c r="AG47" s="585">
        <v>0</v>
      </c>
      <c r="AH47" s="585">
        <v>0</v>
      </c>
      <c r="AI47" s="585">
        <v>0</v>
      </c>
      <c r="AJ47" s="585">
        <v>0</v>
      </c>
      <c r="AK47" s="585">
        <v>0</v>
      </c>
      <c r="AL47" s="585">
        <v>0</v>
      </c>
      <c r="AM47" s="585">
        <v>0</v>
      </c>
      <c r="AN47" s="585">
        <v>0</v>
      </c>
      <c r="AO47" s="585">
        <v>0</v>
      </c>
      <c r="AP47" s="642">
        <v>0</v>
      </c>
      <c r="AQ47" s="581"/>
      <c r="AR47" s="581"/>
      <c r="AS47" s="581"/>
      <c r="AT47" s="581"/>
      <c r="AU47" s="581"/>
      <c r="AV47" s="581"/>
      <c r="AW47" s="581"/>
      <c r="AX47" s="581"/>
      <c r="AY47" s="581"/>
    </row>
    <row r="48" spans="1:51" s="610" customFormat="1" ht="32.25" customHeight="1">
      <c r="A48" s="582">
        <v>18</v>
      </c>
      <c r="B48" s="989"/>
      <c r="C48" s="989"/>
      <c r="D48" s="583" t="s">
        <v>649</v>
      </c>
      <c r="E48" s="584">
        <v>1</v>
      </c>
      <c r="F48" s="585">
        <v>2021</v>
      </c>
      <c r="G48" s="585" t="s">
        <v>652</v>
      </c>
      <c r="H48" s="583" t="s">
        <v>653</v>
      </c>
      <c r="I48" s="583" t="s">
        <v>528</v>
      </c>
      <c r="J48" s="583" t="s">
        <v>6</v>
      </c>
      <c r="K48" s="644" t="s">
        <v>528</v>
      </c>
      <c r="L48" s="583" t="s">
        <v>547</v>
      </c>
      <c r="M48" s="584" t="s">
        <v>528</v>
      </c>
      <c r="N48" s="585">
        <v>0</v>
      </c>
      <c r="O48" s="585">
        <v>0</v>
      </c>
      <c r="P48" s="585">
        <v>0</v>
      </c>
      <c r="Q48" s="585">
        <v>0</v>
      </c>
      <c r="R48" s="585">
        <v>0</v>
      </c>
      <c r="S48" s="585">
        <v>0</v>
      </c>
      <c r="T48" s="585">
        <v>0</v>
      </c>
      <c r="U48" s="585">
        <v>0</v>
      </c>
      <c r="V48" s="992"/>
      <c r="W48" s="585">
        <v>0</v>
      </c>
      <c r="X48" s="585">
        <v>0</v>
      </c>
      <c r="Y48" s="585">
        <v>0</v>
      </c>
      <c r="Z48" s="585">
        <v>0</v>
      </c>
      <c r="AA48" s="585">
        <v>0</v>
      </c>
      <c r="AB48" s="585">
        <v>0</v>
      </c>
      <c r="AC48" s="585">
        <v>0</v>
      </c>
      <c r="AD48" s="585">
        <v>0</v>
      </c>
      <c r="AE48" s="585">
        <v>0</v>
      </c>
      <c r="AF48" s="585">
        <v>0</v>
      </c>
      <c r="AG48" s="585">
        <v>0</v>
      </c>
      <c r="AH48" s="585">
        <v>0</v>
      </c>
      <c r="AI48" s="585">
        <v>0</v>
      </c>
      <c r="AJ48" s="585">
        <v>0</v>
      </c>
      <c r="AK48" s="585">
        <v>0</v>
      </c>
      <c r="AL48" s="585">
        <v>0</v>
      </c>
      <c r="AM48" s="585">
        <v>0</v>
      </c>
      <c r="AN48" s="585">
        <v>0</v>
      </c>
      <c r="AO48" s="585">
        <v>0</v>
      </c>
      <c r="AP48" s="642">
        <v>0</v>
      </c>
      <c r="AQ48" s="581"/>
      <c r="AR48" s="581"/>
      <c r="AS48" s="581"/>
      <c r="AT48" s="581"/>
      <c r="AU48" s="581"/>
      <c r="AV48" s="581"/>
      <c r="AW48" s="581"/>
      <c r="AX48" s="581"/>
      <c r="AY48" s="581"/>
    </row>
    <row r="49" spans="1:68" s="610" customFormat="1" ht="32.25" customHeight="1">
      <c r="A49" s="634">
        <v>19</v>
      </c>
      <c r="B49" s="989"/>
      <c r="C49" s="989"/>
      <c r="D49" s="583" t="s">
        <v>654</v>
      </c>
      <c r="E49" s="584">
        <v>1</v>
      </c>
      <c r="F49" s="585" t="s">
        <v>655</v>
      </c>
      <c r="G49" s="585" t="s">
        <v>656</v>
      </c>
      <c r="H49" s="645" t="s">
        <v>657</v>
      </c>
      <c r="I49" s="583" t="s">
        <v>528</v>
      </c>
      <c r="J49" s="583" t="s">
        <v>6</v>
      </c>
      <c r="K49" s="644" t="s">
        <v>528</v>
      </c>
      <c r="L49" s="583" t="s">
        <v>547</v>
      </c>
      <c r="M49" s="584" t="s">
        <v>528</v>
      </c>
      <c r="N49" s="585">
        <v>0</v>
      </c>
      <c r="O49" s="585">
        <v>0</v>
      </c>
      <c r="P49" s="585">
        <v>0</v>
      </c>
      <c r="Q49" s="585">
        <v>0</v>
      </c>
      <c r="R49" s="585">
        <v>0</v>
      </c>
      <c r="S49" s="585">
        <v>0</v>
      </c>
      <c r="T49" s="585">
        <v>0</v>
      </c>
      <c r="U49" s="585">
        <v>0</v>
      </c>
      <c r="V49" s="992"/>
      <c r="W49" s="585">
        <v>0</v>
      </c>
      <c r="X49" s="585">
        <v>0</v>
      </c>
      <c r="Y49" s="585">
        <v>0</v>
      </c>
      <c r="Z49" s="585">
        <v>0</v>
      </c>
      <c r="AA49" s="585">
        <v>0</v>
      </c>
      <c r="AB49" s="585">
        <v>0</v>
      </c>
      <c r="AC49" s="585">
        <v>0</v>
      </c>
      <c r="AD49" s="585">
        <v>0</v>
      </c>
      <c r="AE49" s="585">
        <v>0</v>
      </c>
      <c r="AF49" s="585">
        <v>0</v>
      </c>
      <c r="AG49" s="585">
        <v>0</v>
      </c>
      <c r="AH49" s="585">
        <v>0</v>
      </c>
      <c r="AI49" s="585">
        <v>0</v>
      </c>
      <c r="AJ49" s="585">
        <v>0</v>
      </c>
      <c r="AK49" s="585">
        <v>0</v>
      </c>
      <c r="AL49" s="585">
        <v>0</v>
      </c>
      <c r="AM49" s="585">
        <v>0</v>
      </c>
      <c r="AN49" s="585">
        <v>0</v>
      </c>
      <c r="AO49" s="585">
        <v>0</v>
      </c>
      <c r="AP49" s="642">
        <v>0</v>
      </c>
      <c r="AQ49" s="581"/>
      <c r="AR49" s="581"/>
      <c r="AS49" s="581"/>
      <c r="AT49" s="581"/>
      <c r="AU49" s="581"/>
      <c r="AV49" s="581"/>
      <c r="AW49" s="581"/>
      <c r="AX49" s="581"/>
      <c r="AY49" s="581"/>
    </row>
    <row r="50" spans="1:68" s="610" customFormat="1" ht="32.25" customHeight="1">
      <c r="A50" s="582">
        <v>20</v>
      </c>
      <c r="B50" s="989"/>
      <c r="C50" s="989"/>
      <c r="D50" s="583" t="s">
        <v>658</v>
      </c>
      <c r="E50" s="584">
        <v>1</v>
      </c>
      <c r="F50" s="643">
        <v>44109</v>
      </c>
      <c r="G50" s="585" t="s">
        <v>659</v>
      </c>
      <c r="H50" s="583" t="s">
        <v>660</v>
      </c>
      <c r="I50" s="583" t="s">
        <v>528</v>
      </c>
      <c r="J50" s="583" t="s">
        <v>6</v>
      </c>
      <c r="K50" s="644" t="s">
        <v>528</v>
      </c>
      <c r="L50" s="583" t="s">
        <v>547</v>
      </c>
      <c r="M50" s="584" t="s">
        <v>528</v>
      </c>
      <c r="N50" s="585">
        <v>0</v>
      </c>
      <c r="O50" s="585">
        <v>0</v>
      </c>
      <c r="P50" s="585">
        <v>0</v>
      </c>
      <c r="Q50" s="585">
        <v>0</v>
      </c>
      <c r="R50" s="585">
        <v>0</v>
      </c>
      <c r="S50" s="585">
        <v>0</v>
      </c>
      <c r="T50" s="585">
        <v>0</v>
      </c>
      <c r="U50" s="585">
        <v>0</v>
      </c>
      <c r="V50" s="992"/>
      <c r="W50" s="585">
        <v>0</v>
      </c>
      <c r="X50" s="585">
        <v>0</v>
      </c>
      <c r="Y50" s="585">
        <v>0</v>
      </c>
      <c r="Z50" s="585">
        <v>0</v>
      </c>
      <c r="AA50" s="585">
        <v>0</v>
      </c>
      <c r="AB50" s="585">
        <v>0</v>
      </c>
      <c r="AC50" s="585">
        <v>0</v>
      </c>
      <c r="AD50" s="585">
        <v>0</v>
      </c>
      <c r="AE50" s="585">
        <v>0</v>
      </c>
      <c r="AF50" s="585">
        <v>0</v>
      </c>
      <c r="AG50" s="585">
        <v>0</v>
      </c>
      <c r="AH50" s="585">
        <v>0</v>
      </c>
      <c r="AI50" s="585">
        <v>0</v>
      </c>
      <c r="AJ50" s="585">
        <v>0</v>
      </c>
      <c r="AK50" s="585">
        <v>0</v>
      </c>
      <c r="AL50" s="585">
        <v>0</v>
      </c>
      <c r="AM50" s="585">
        <v>0</v>
      </c>
      <c r="AN50" s="585">
        <v>0</v>
      </c>
      <c r="AO50" s="585">
        <v>0</v>
      </c>
      <c r="AP50" s="642">
        <v>0</v>
      </c>
      <c r="AQ50" s="581"/>
      <c r="AR50" s="581"/>
      <c r="AS50" s="581"/>
      <c r="AT50" s="581"/>
      <c r="AU50" s="581"/>
      <c r="AV50" s="581"/>
      <c r="AW50" s="581"/>
      <c r="AX50" s="581"/>
      <c r="AY50" s="581"/>
    </row>
    <row r="51" spans="1:68" s="610" customFormat="1" ht="32.25" customHeight="1">
      <c r="A51" s="634">
        <v>21</v>
      </c>
      <c r="B51" s="989"/>
      <c r="C51" s="989"/>
      <c r="D51" s="583" t="s">
        <v>661</v>
      </c>
      <c r="E51" s="584">
        <v>1</v>
      </c>
      <c r="F51" s="585" t="s">
        <v>662</v>
      </c>
      <c r="G51" s="585" t="s">
        <v>663</v>
      </c>
      <c r="H51" s="645" t="s">
        <v>660</v>
      </c>
      <c r="I51" s="583" t="s">
        <v>528</v>
      </c>
      <c r="J51" s="583" t="s">
        <v>6</v>
      </c>
      <c r="K51" s="644" t="s">
        <v>528</v>
      </c>
      <c r="L51" s="583" t="s">
        <v>547</v>
      </c>
      <c r="M51" s="584" t="s">
        <v>528</v>
      </c>
      <c r="N51" s="585">
        <v>0</v>
      </c>
      <c r="O51" s="585">
        <v>0</v>
      </c>
      <c r="P51" s="585">
        <v>0</v>
      </c>
      <c r="Q51" s="585">
        <v>0</v>
      </c>
      <c r="R51" s="585">
        <v>0</v>
      </c>
      <c r="S51" s="585">
        <v>0</v>
      </c>
      <c r="T51" s="585">
        <v>0</v>
      </c>
      <c r="U51" s="585">
        <v>0</v>
      </c>
      <c r="V51" s="992"/>
      <c r="W51" s="585">
        <v>0</v>
      </c>
      <c r="X51" s="585">
        <v>0</v>
      </c>
      <c r="Y51" s="585">
        <v>0</v>
      </c>
      <c r="Z51" s="585">
        <v>0</v>
      </c>
      <c r="AA51" s="585">
        <v>0</v>
      </c>
      <c r="AB51" s="585">
        <v>0</v>
      </c>
      <c r="AC51" s="585">
        <v>0</v>
      </c>
      <c r="AD51" s="585">
        <v>0</v>
      </c>
      <c r="AE51" s="585">
        <v>0</v>
      </c>
      <c r="AF51" s="585">
        <v>0</v>
      </c>
      <c r="AG51" s="585">
        <v>0</v>
      </c>
      <c r="AH51" s="585">
        <v>0</v>
      </c>
      <c r="AI51" s="585">
        <v>0</v>
      </c>
      <c r="AJ51" s="585">
        <v>0</v>
      </c>
      <c r="AK51" s="585">
        <v>0</v>
      </c>
      <c r="AL51" s="585">
        <v>0</v>
      </c>
      <c r="AM51" s="585">
        <v>0</v>
      </c>
      <c r="AN51" s="585">
        <v>0</v>
      </c>
      <c r="AO51" s="585">
        <v>0</v>
      </c>
      <c r="AP51" s="642">
        <v>0</v>
      </c>
      <c r="AQ51" s="581"/>
      <c r="AR51" s="581"/>
      <c r="AS51" s="581"/>
      <c r="AT51" s="581"/>
      <c r="AU51" s="581"/>
      <c r="AV51" s="581"/>
      <c r="AW51" s="581"/>
      <c r="AX51" s="581"/>
      <c r="AY51" s="581"/>
    </row>
    <row r="52" spans="1:68" s="610" customFormat="1" ht="32.25" customHeight="1">
      <c r="A52" s="582">
        <v>22</v>
      </c>
      <c r="B52" s="989"/>
      <c r="C52" s="989"/>
      <c r="D52" s="583" t="s">
        <v>664</v>
      </c>
      <c r="E52" s="584">
        <v>2</v>
      </c>
      <c r="F52" s="583" t="s">
        <v>665</v>
      </c>
      <c r="G52" s="583" t="s">
        <v>666</v>
      </c>
      <c r="H52" s="583" t="s">
        <v>532</v>
      </c>
      <c r="I52" s="583" t="s">
        <v>528</v>
      </c>
      <c r="J52" s="583" t="s">
        <v>6</v>
      </c>
      <c r="K52" s="644" t="s">
        <v>528</v>
      </c>
      <c r="L52" s="583" t="s">
        <v>547</v>
      </c>
      <c r="M52" s="584" t="s">
        <v>528</v>
      </c>
      <c r="N52" s="585">
        <v>0</v>
      </c>
      <c r="O52" s="585">
        <v>0</v>
      </c>
      <c r="P52" s="585">
        <v>0</v>
      </c>
      <c r="Q52" s="585">
        <v>0</v>
      </c>
      <c r="R52" s="585">
        <v>0</v>
      </c>
      <c r="S52" s="585">
        <v>0</v>
      </c>
      <c r="T52" s="585">
        <v>0</v>
      </c>
      <c r="U52" s="585">
        <v>0</v>
      </c>
      <c r="V52" s="992"/>
      <c r="W52" s="585">
        <v>0</v>
      </c>
      <c r="X52" s="585">
        <v>0</v>
      </c>
      <c r="Y52" s="585">
        <v>0</v>
      </c>
      <c r="Z52" s="585">
        <v>0</v>
      </c>
      <c r="AA52" s="585">
        <v>0</v>
      </c>
      <c r="AB52" s="585">
        <v>0</v>
      </c>
      <c r="AC52" s="585">
        <v>0</v>
      </c>
      <c r="AD52" s="585">
        <v>0</v>
      </c>
      <c r="AE52" s="585">
        <v>0</v>
      </c>
      <c r="AF52" s="585">
        <v>0</v>
      </c>
      <c r="AG52" s="585">
        <v>0</v>
      </c>
      <c r="AH52" s="585">
        <v>0</v>
      </c>
      <c r="AI52" s="585">
        <v>0</v>
      </c>
      <c r="AJ52" s="585">
        <v>0</v>
      </c>
      <c r="AK52" s="585">
        <v>0</v>
      </c>
      <c r="AL52" s="585">
        <v>0</v>
      </c>
      <c r="AM52" s="585">
        <v>0</v>
      </c>
      <c r="AN52" s="585">
        <v>0</v>
      </c>
      <c r="AO52" s="585">
        <v>0</v>
      </c>
      <c r="AP52" s="642">
        <v>0</v>
      </c>
      <c r="AQ52" s="581"/>
      <c r="AR52" s="581"/>
      <c r="AS52" s="581"/>
      <c r="AT52" s="581"/>
      <c r="AU52" s="581"/>
      <c r="AV52" s="581"/>
      <c r="AW52" s="581"/>
      <c r="AX52" s="581"/>
      <c r="AY52" s="581"/>
    </row>
    <row r="53" spans="1:68" s="610" customFormat="1" ht="32.25" customHeight="1">
      <c r="A53" s="634">
        <v>23</v>
      </c>
      <c r="B53" s="989"/>
      <c r="C53" s="989"/>
      <c r="D53" s="583" t="s">
        <v>667</v>
      </c>
      <c r="E53" s="584">
        <v>1</v>
      </c>
      <c r="F53" s="585" t="s">
        <v>650</v>
      </c>
      <c r="G53" s="585" t="s">
        <v>668</v>
      </c>
      <c r="H53" s="583" t="s">
        <v>532</v>
      </c>
      <c r="I53" s="583" t="s">
        <v>528</v>
      </c>
      <c r="J53" s="583" t="s">
        <v>6</v>
      </c>
      <c r="K53" s="644" t="s">
        <v>528</v>
      </c>
      <c r="L53" s="583" t="s">
        <v>547</v>
      </c>
      <c r="M53" s="584" t="s">
        <v>528</v>
      </c>
      <c r="N53" s="585">
        <v>0</v>
      </c>
      <c r="O53" s="585">
        <v>0</v>
      </c>
      <c r="P53" s="585">
        <v>0</v>
      </c>
      <c r="Q53" s="585">
        <v>0</v>
      </c>
      <c r="R53" s="585">
        <v>0</v>
      </c>
      <c r="S53" s="585">
        <v>0</v>
      </c>
      <c r="T53" s="585">
        <v>0</v>
      </c>
      <c r="U53" s="585">
        <v>0</v>
      </c>
      <c r="V53" s="992"/>
      <c r="W53" s="585">
        <v>0</v>
      </c>
      <c r="X53" s="585">
        <v>0</v>
      </c>
      <c r="Y53" s="585">
        <v>0</v>
      </c>
      <c r="Z53" s="585">
        <v>0</v>
      </c>
      <c r="AA53" s="585">
        <v>0</v>
      </c>
      <c r="AB53" s="585">
        <v>0</v>
      </c>
      <c r="AC53" s="585">
        <v>0</v>
      </c>
      <c r="AD53" s="585">
        <v>0</v>
      </c>
      <c r="AE53" s="585">
        <v>0</v>
      </c>
      <c r="AF53" s="585">
        <v>0</v>
      </c>
      <c r="AG53" s="585">
        <v>0</v>
      </c>
      <c r="AH53" s="585">
        <v>0</v>
      </c>
      <c r="AI53" s="585">
        <v>0</v>
      </c>
      <c r="AJ53" s="585">
        <v>0</v>
      </c>
      <c r="AK53" s="585">
        <v>0</v>
      </c>
      <c r="AL53" s="585">
        <v>0</v>
      </c>
      <c r="AM53" s="585">
        <v>0</v>
      </c>
      <c r="AN53" s="585">
        <v>0</v>
      </c>
      <c r="AO53" s="585">
        <v>0</v>
      </c>
      <c r="AP53" s="642">
        <v>0</v>
      </c>
      <c r="AQ53" s="581"/>
      <c r="AR53" s="581"/>
      <c r="AS53" s="581"/>
      <c r="AT53" s="581"/>
      <c r="AU53" s="581"/>
      <c r="AV53" s="581"/>
      <c r="AW53" s="581"/>
      <c r="AX53" s="581"/>
      <c r="AY53" s="581"/>
    </row>
    <row r="54" spans="1:68" s="610" customFormat="1" ht="32.25" customHeight="1">
      <c r="A54" s="582">
        <v>24</v>
      </c>
      <c r="B54" s="989"/>
      <c r="C54" s="989"/>
      <c r="D54" s="583" t="s">
        <v>669</v>
      </c>
      <c r="E54" s="584">
        <v>1</v>
      </c>
      <c r="F54" s="585" t="s">
        <v>650</v>
      </c>
      <c r="G54" s="585" t="s">
        <v>670</v>
      </c>
      <c r="H54" s="583" t="s">
        <v>532</v>
      </c>
      <c r="I54" s="583" t="s">
        <v>528</v>
      </c>
      <c r="J54" s="583" t="s">
        <v>6</v>
      </c>
      <c r="K54" s="644" t="s">
        <v>528</v>
      </c>
      <c r="L54" s="583" t="s">
        <v>547</v>
      </c>
      <c r="M54" s="584" t="s">
        <v>528</v>
      </c>
      <c r="N54" s="585">
        <v>0</v>
      </c>
      <c r="O54" s="585">
        <v>0</v>
      </c>
      <c r="P54" s="585">
        <v>0</v>
      </c>
      <c r="Q54" s="585">
        <v>0</v>
      </c>
      <c r="R54" s="585">
        <v>0</v>
      </c>
      <c r="S54" s="585">
        <v>0</v>
      </c>
      <c r="T54" s="585">
        <v>0</v>
      </c>
      <c r="U54" s="585">
        <v>0</v>
      </c>
      <c r="V54" s="992"/>
      <c r="W54" s="585">
        <v>0</v>
      </c>
      <c r="X54" s="585">
        <v>0</v>
      </c>
      <c r="Y54" s="585">
        <v>0</v>
      </c>
      <c r="Z54" s="585">
        <v>0</v>
      </c>
      <c r="AA54" s="585">
        <v>0</v>
      </c>
      <c r="AB54" s="585">
        <v>0</v>
      </c>
      <c r="AC54" s="585">
        <v>0</v>
      </c>
      <c r="AD54" s="585">
        <v>0</v>
      </c>
      <c r="AE54" s="585">
        <v>0</v>
      </c>
      <c r="AF54" s="585">
        <v>0</v>
      </c>
      <c r="AG54" s="585">
        <v>0</v>
      </c>
      <c r="AH54" s="585">
        <v>0</v>
      </c>
      <c r="AI54" s="585">
        <v>0</v>
      </c>
      <c r="AJ54" s="585">
        <v>0</v>
      </c>
      <c r="AK54" s="585">
        <v>0</v>
      </c>
      <c r="AL54" s="585">
        <v>0</v>
      </c>
      <c r="AM54" s="585">
        <v>0</v>
      </c>
      <c r="AN54" s="585">
        <v>0</v>
      </c>
      <c r="AO54" s="585">
        <v>0</v>
      </c>
      <c r="AP54" s="642">
        <v>0</v>
      </c>
      <c r="AQ54" s="581"/>
      <c r="AR54" s="581"/>
      <c r="AS54" s="581"/>
      <c r="AT54" s="581"/>
      <c r="AU54" s="581"/>
      <c r="AV54" s="581"/>
      <c r="AW54" s="581"/>
      <c r="AX54" s="581"/>
      <c r="AY54" s="581"/>
    </row>
    <row r="55" spans="1:68" s="610" customFormat="1" ht="32.25" customHeight="1">
      <c r="A55" s="634">
        <v>25</v>
      </c>
      <c r="B55" s="989"/>
      <c r="C55" s="989"/>
      <c r="D55" s="583" t="s">
        <v>671</v>
      </c>
      <c r="E55" s="584">
        <v>3</v>
      </c>
      <c r="F55" s="583" t="s">
        <v>672</v>
      </c>
      <c r="G55" s="585" t="s">
        <v>673</v>
      </c>
      <c r="H55" s="583" t="s">
        <v>674</v>
      </c>
      <c r="I55" s="583" t="s">
        <v>528</v>
      </c>
      <c r="J55" s="583" t="s">
        <v>6</v>
      </c>
      <c r="K55" s="644" t="s">
        <v>528</v>
      </c>
      <c r="L55" s="583" t="s">
        <v>547</v>
      </c>
      <c r="M55" s="584" t="s">
        <v>528</v>
      </c>
      <c r="N55" s="585">
        <v>0</v>
      </c>
      <c r="O55" s="585">
        <v>0</v>
      </c>
      <c r="P55" s="585">
        <v>0</v>
      </c>
      <c r="Q55" s="585">
        <v>0</v>
      </c>
      <c r="R55" s="585">
        <v>0</v>
      </c>
      <c r="S55" s="585">
        <v>0</v>
      </c>
      <c r="T55" s="585">
        <v>0</v>
      </c>
      <c r="U55" s="585">
        <v>0</v>
      </c>
      <c r="V55" s="992"/>
      <c r="W55" s="585">
        <v>0</v>
      </c>
      <c r="X55" s="585">
        <v>0</v>
      </c>
      <c r="Y55" s="585">
        <v>0</v>
      </c>
      <c r="Z55" s="585">
        <v>0</v>
      </c>
      <c r="AA55" s="585">
        <v>0</v>
      </c>
      <c r="AB55" s="585">
        <v>0</v>
      </c>
      <c r="AC55" s="585">
        <v>0</v>
      </c>
      <c r="AD55" s="585">
        <v>0</v>
      </c>
      <c r="AE55" s="585">
        <v>0</v>
      </c>
      <c r="AF55" s="585">
        <v>0</v>
      </c>
      <c r="AG55" s="585">
        <v>0</v>
      </c>
      <c r="AH55" s="585">
        <v>0</v>
      </c>
      <c r="AI55" s="585">
        <v>0</v>
      </c>
      <c r="AJ55" s="585">
        <v>0</v>
      </c>
      <c r="AK55" s="585">
        <v>0</v>
      </c>
      <c r="AL55" s="585">
        <v>0</v>
      </c>
      <c r="AM55" s="585">
        <v>0</v>
      </c>
      <c r="AN55" s="585">
        <v>0</v>
      </c>
      <c r="AO55" s="585">
        <v>0</v>
      </c>
      <c r="AP55" s="642">
        <v>0</v>
      </c>
      <c r="AQ55" s="581"/>
      <c r="AR55" s="581"/>
      <c r="AS55" s="581"/>
      <c r="AT55" s="581"/>
      <c r="AU55" s="581"/>
      <c r="AV55" s="581"/>
      <c r="AW55" s="581"/>
      <c r="AX55" s="581"/>
      <c r="AY55" s="581"/>
    </row>
    <row r="56" spans="1:68" s="610" customFormat="1" ht="32.25" customHeight="1">
      <c r="A56" s="582">
        <v>26</v>
      </c>
      <c r="B56" s="989"/>
      <c r="C56" s="989"/>
      <c r="D56" s="583" t="s">
        <v>166</v>
      </c>
      <c r="E56" s="584">
        <v>3</v>
      </c>
      <c r="F56" s="583" t="s">
        <v>672</v>
      </c>
      <c r="G56" s="585" t="s">
        <v>675</v>
      </c>
      <c r="H56" s="583" t="s">
        <v>676</v>
      </c>
      <c r="I56" s="583" t="s">
        <v>528</v>
      </c>
      <c r="J56" s="583" t="s">
        <v>6</v>
      </c>
      <c r="K56" s="644" t="s">
        <v>528</v>
      </c>
      <c r="L56" s="583" t="s">
        <v>547</v>
      </c>
      <c r="M56" s="584" t="s">
        <v>528</v>
      </c>
      <c r="N56" s="585">
        <v>0</v>
      </c>
      <c r="O56" s="585">
        <v>0</v>
      </c>
      <c r="P56" s="585">
        <v>0</v>
      </c>
      <c r="Q56" s="585">
        <v>0</v>
      </c>
      <c r="R56" s="585">
        <v>0</v>
      </c>
      <c r="S56" s="585">
        <v>0</v>
      </c>
      <c r="T56" s="585">
        <v>0</v>
      </c>
      <c r="U56" s="585">
        <v>0</v>
      </c>
      <c r="V56" s="992"/>
      <c r="W56" s="585">
        <v>0</v>
      </c>
      <c r="X56" s="585">
        <v>0</v>
      </c>
      <c r="Y56" s="585">
        <v>0</v>
      </c>
      <c r="Z56" s="585">
        <v>0</v>
      </c>
      <c r="AA56" s="585">
        <v>0</v>
      </c>
      <c r="AB56" s="585">
        <v>0</v>
      </c>
      <c r="AC56" s="585">
        <v>0</v>
      </c>
      <c r="AD56" s="585">
        <v>0</v>
      </c>
      <c r="AE56" s="585">
        <v>0</v>
      </c>
      <c r="AF56" s="585">
        <v>0</v>
      </c>
      <c r="AG56" s="585">
        <v>0</v>
      </c>
      <c r="AH56" s="585">
        <v>0</v>
      </c>
      <c r="AI56" s="585">
        <v>0</v>
      </c>
      <c r="AJ56" s="585">
        <v>0</v>
      </c>
      <c r="AK56" s="585">
        <v>0</v>
      </c>
      <c r="AL56" s="585">
        <v>0</v>
      </c>
      <c r="AM56" s="585">
        <v>0</v>
      </c>
      <c r="AN56" s="585">
        <v>0</v>
      </c>
      <c r="AO56" s="585">
        <v>0</v>
      </c>
      <c r="AP56" s="642">
        <v>0</v>
      </c>
      <c r="AQ56" s="581"/>
      <c r="AR56" s="581"/>
      <c r="AS56" s="581"/>
      <c r="AT56" s="581"/>
      <c r="AU56" s="581"/>
      <c r="AV56" s="581"/>
      <c r="AW56" s="581"/>
      <c r="AX56" s="581"/>
      <c r="AY56" s="581"/>
    </row>
    <row r="57" spans="1:68" s="610" customFormat="1" ht="32.25" customHeight="1">
      <c r="A57" s="634">
        <v>27</v>
      </c>
      <c r="B57" s="989"/>
      <c r="C57" s="989"/>
      <c r="D57" s="583" t="s">
        <v>677</v>
      </c>
      <c r="E57" s="584">
        <v>2</v>
      </c>
      <c r="F57" s="585" t="s">
        <v>678</v>
      </c>
      <c r="G57" s="585" t="s">
        <v>679</v>
      </c>
      <c r="H57" s="583" t="s">
        <v>680</v>
      </c>
      <c r="I57" s="583" t="s">
        <v>528</v>
      </c>
      <c r="J57" s="583" t="s">
        <v>6</v>
      </c>
      <c r="K57" s="644" t="s">
        <v>528</v>
      </c>
      <c r="L57" s="583" t="s">
        <v>547</v>
      </c>
      <c r="M57" s="584" t="s">
        <v>528</v>
      </c>
      <c r="N57" s="585">
        <v>0</v>
      </c>
      <c r="O57" s="585">
        <v>0</v>
      </c>
      <c r="P57" s="585">
        <v>0</v>
      </c>
      <c r="Q57" s="585">
        <v>0</v>
      </c>
      <c r="R57" s="585">
        <v>0</v>
      </c>
      <c r="S57" s="585">
        <v>0</v>
      </c>
      <c r="T57" s="585">
        <v>0</v>
      </c>
      <c r="U57" s="585">
        <v>0</v>
      </c>
      <c r="V57" s="992"/>
      <c r="W57" s="585">
        <v>0</v>
      </c>
      <c r="X57" s="585">
        <v>0</v>
      </c>
      <c r="Y57" s="585">
        <v>0</v>
      </c>
      <c r="Z57" s="585">
        <v>0</v>
      </c>
      <c r="AA57" s="585">
        <v>0</v>
      </c>
      <c r="AB57" s="585">
        <v>0</v>
      </c>
      <c r="AC57" s="585">
        <v>0</v>
      </c>
      <c r="AD57" s="585">
        <v>0</v>
      </c>
      <c r="AE57" s="585">
        <v>0</v>
      </c>
      <c r="AF57" s="585">
        <v>0</v>
      </c>
      <c r="AG57" s="585">
        <v>0</v>
      </c>
      <c r="AH57" s="585">
        <v>0</v>
      </c>
      <c r="AI57" s="585">
        <v>0</v>
      </c>
      <c r="AJ57" s="585">
        <v>0</v>
      </c>
      <c r="AK57" s="585">
        <v>0</v>
      </c>
      <c r="AL57" s="585">
        <v>0</v>
      </c>
      <c r="AM57" s="585">
        <v>0</v>
      </c>
      <c r="AN57" s="585">
        <v>0</v>
      </c>
      <c r="AO57" s="585">
        <v>0</v>
      </c>
      <c r="AP57" s="642">
        <v>0</v>
      </c>
      <c r="AQ57" s="581"/>
      <c r="AR57" s="581"/>
      <c r="AS57" s="581"/>
      <c r="AT57" s="581"/>
      <c r="AU57" s="581"/>
      <c r="AV57" s="581"/>
      <c r="AW57" s="581"/>
      <c r="AX57" s="581"/>
      <c r="AY57" s="581"/>
    </row>
    <row r="58" spans="1:68" s="610" customFormat="1" ht="32.25" customHeight="1">
      <c r="A58" s="582">
        <v>28</v>
      </c>
      <c r="B58" s="989"/>
      <c r="C58" s="989"/>
      <c r="D58" s="583" t="s">
        <v>681</v>
      </c>
      <c r="E58" s="584">
        <v>5</v>
      </c>
      <c r="F58" s="583" t="s">
        <v>682</v>
      </c>
      <c r="G58" s="583" t="s">
        <v>683</v>
      </c>
      <c r="H58" s="583" t="s">
        <v>680</v>
      </c>
      <c r="I58" s="583" t="s">
        <v>528</v>
      </c>
      <c r="J58" s="583" t="s">
        <v>6</v>
      </c>
      <c r="K58" s="644" t="s">
        <v>528</v>
      </c>
      <c r="L58" s="583" t="s">
        <v>547</v>
      </c>
      <c r="M58" s="584" t="s">
        <v>528</v>
      </c>
      <c r="N58" s="585">
        <v>0</v>
      </c>
      <c r="O58" s="585">
        <v>0</v>
      </c>
      <c r="P58" s="585">
        <v>0</v>
      </c>
      <c r="Q58" s="585">
        <v>0</v>
      </c>
      <c r="R58" s="585">
        <v>0</v>
      </c>
      <c r="S58" s="585">
        <v>0</v>
      </c>
      <c r="T58" s="585">
        <v>0</v>
      </c>
      <c r="U58" s="585">
        <v>0</v>
      </c>
      <c r="V58" s="992"/>
      <c r="W58" s="585">
        <v>0</v>
      </c>
      <c r="X58" s="585">
        <v>0</v>
      </c>
      <c r="Y58" s="585">
        <v>0</v>
      </c>
      <c r="Z58" s="585">
        <v>0</v>
      </c>
      <c r="AA58" s="585">
        <v>0</v>
      </c>
      <c r="AB58" s="585">
        <v>0</v>
      </c>
      <c r="AC58" s="585">
        <v>0</v>
      </c>
      <c r="AD58" s="585">
        <v>0</v>
      </c>
      <c r="AE58" s="585">
        <v>0</v>
      </c>
      <c r="AF58" s="585">
        <v>0</v>
      </c>
      <c r="AG58" s="585">
        <v>0</v>
      </c>
      <c r="AH58" s="585">
        <v>0</v>
      </c>
      <c r="AI58" s="585">
        <v>0</v>
      </c>
      <c r="AJ58" s="585">
        <v>0</v>
      </c>
      <c r="AK58" s="585">
        <v>0</v>
      </c>
      <c r="AL58" s="585">
        <v>0</v>
      </c>
      <c r="AM58" s="585">
        <v>0</v>
      </c>
      <c r="AN58" s="585">
        <v>0</v>
      </c>
      <c r="AO58" s="585">
        <v>0</v>
      </c>
      <c r="AP58" s="642">
        <v>0</v>
      </c>
      <c r="AQ58" s="581"/>
      <c r="AR58" s="581"/>
      <c r="AS58" s="581"/>
      <c r="AT58" s="581"/>
      <c r="AU58" s="581"/>
      <c r="AV58" s="581"/>
      <c r="AW58" s="581"/>
      <c r="AX58" s="581"/>
      <c r="AY58" s="581"/>
    </row>
    <row r="59" spans="1:68" s="610" customFormat="1" ht="32.25" customHeight="1" thickBot="1">
      <c r="A59" s="634">
        <v>29</v>
      </c>
      <c r="B59" s="990"/>
      <c r="C59" s="990"/>
      <c r="D59" s="646" t="s">
        <v>684</v>
      </c>
      <c r="E59" s="647">
        <v>1</v>
      </c>
      <c r="F59" s="648" t="s">
        <v>685</v>
      </c>
      <c r="G59" s="646" t="s">
        <v>686</v>
      </c>
      <c r="H59" s="646" t="s">
        <v>680</v>
      </c>
      <c r="I59" s="646" t="s">
        <v>528</v>
      </c>
      <c r="J59" s="646" t="s">
        <v>6</v>
      </c>
      <c r="K59" s="649" t="s">
        <v>528</v>
      </c>
      <c r="L59" s="646" t="s">
        <v>547</v>
      </c>
      <c r="M59" s="647" t="s">
        <v>528</v>
      </c>
      <c r="N59" s="648">
        <v>0</v>
      </c>
      <c r="O59" s="648">
        <v>0</v>
      </c>
      <c r="P59" s="648">
        <v>0</v>
      </c>
      <c r="Q59" s="648">
        <v>0</v>
      </c>
      <c r="R59" s="648">
        <v>0</v>
      </c>
      <c r="S59" s="648">
        <v>0</v>
      </c>
      <c r="T59" s="648">
        <v>0</v>
      </c>
      <c r="U59" s="648">
        <v>0</v>
      </c>
      <c r="V59" s="993"/>
      <c r="W59" s="648">
        <v>0</v>
      </c>
      <c r="X59" s="648">
        <v>0</v>
      </c>
      <c r="Y59" s="648">
        <v>0</v>
      </c>
      <c r="Z59" s="648">
        <v>0</v>
      </c>
      <c r="AA59" s="648">
        <v>0</v>
      </c>
      <c r="AB59" s="648">
        <v>0</v>
      </c>
      <c r="AC59" s="648">
        <v>0</v>
      </c>
      <c r="AD59" s="648">
        <v>0</v>
      </c>
      <c r="AE59" s="648">
        <v>0</v>
      </c>
      <c r="AF59" s="648">
        <v>0</v>
      </c>
      <c r="AG59" s="648">
        <v>0</v>
      </c>
      <c r="AH59" s="648">
        <v>0</v>
      </c>
      <c r="AI59" s="648">
        <v>0</v>
      </c>
      <c r="AJ59" s="648">
        <v>0</v>
      </c>
      <c r="AK59" s="648">
        <v>0</v>
      </c>
      <c r="AL59" s="648">
        <v>0</v>
      </c>
      <c r="AM59" s="648">
        <v>0</v>
      </c>
      <c r="AN59" s="648">
        <v>0</v>
      </c>
      <c r="AO59" s="648">
        <v>0</v>
      </c>
      <c r="AP59" s="650">
        <v>0</v>
      </c>
      <c r="AQ59" s="581"/>
      <c r="AR59" s="581"/>
      <c r="AS59" s="581"/>
      <c r="AT59" s="581"/>
      <c r="AU59" s="581"/>
      <c r="AV59" s="581"/>
      <c r="AW59" s="581"/>
      <c r="AX59" s="581"/>
      <c r="AY59" s="581"/>
    </row>
    <row r="60" spans="1:68" s="610" customFormat="1" ht="25.5" customHeight="1">
      <c r="A60" s="651">
        <v>1</v>
      </c>
      <c r="B60" s="969" t="s">
        <v>687</v>
      </c>
      <c r="C60" s="969">
        <v>13</v>
      </c>
      <c r="D60" s="652" t="s">
        <v>688</v>
      </c>
      <c r="E60" s="651">
        <v>2</v>
      </c>
      <c r="F60" s="652" t="s">
        <v>689</v>
      </c>
      <c r="G60" s="652" t="s">
        <v>690</v>
      </c>
      <c r="H60" s="652" t="s">
        <v>205</v>
      </c>
      <c r="I60" s="653" t="s">
        <v>528</v>
      </c>
      <c r="J60" s="652" t="s">
        <v>691</v>
      </c>
      <c r="K60" s="653" t="s">
        <v>528</v>
      </c>
      <c r="L60" s="652" t="s">
        <v>692</v>
      </c>
      <c r="M60" s="653" t="s">
        <v>528</v>
      </c>
      <c r="N60" s="974">
        <v>12840000</v>
      </c>
      <c r="O60" s="972">
        <v>3455000</v>
      </c>
      <c r="P60" s="972">
        <v>252000</v>
      </c>
      <c r="Q60" s="972">
        <f>N60+O60+P60</f>
        <v>16547000</v>
      </c>
      <c r="R60" s="972">
        <v>0</v>
      </c>
      <c r="S60" s="972">
        <v>1160</v>
      </c>
      <c r="T60" s="972">
        <v>2500</v>
      </c>
      <c r="U60" s="972">
        <v>0</v>
      </c>
      <c r="V60" s="972">
        <v>29800</v>
      </c>
      <c r="W60" s="972">
        <v>29700</v>
      </c>
      <c r="X60" s="972">
        <f>+W60/V60*100</f>
        <v>99.664429530201332</v>
      </c>
      <c r="Y60" s="972">
        <v>0</v>
      </c>
      <c r="Z60" s="972">
        <v>13100</v>
      </c>
      <c r="AA60" s="972">
        <v>12</v>
      </c>
      <c r="AB60" s="972">
        <v>0</v>
      </c>
      <c r="AC60" s="972">
        <v>0</v>
      </c>
      <c r="AD60" s="972">
        <v>5800</v>
      </c>
      <c r="AE60" s="972">
        <v>0</v>
      </c>
      <c r="AF60" s="972">
        <v>0</v>
      </c>
      <c r="AG60" s="972">
        <v>0</v>
      </c>
      <c r="AH60" s="972">
        <v>5300000</v>
      </c>
      <c r="AI60" s="972">
        <v>0</v>
      </c>
      <c r="AJ60" s="972">
        <v>0</v>
      </c>
      <c r="AK60" s="972">
        <f>R60*Y60</f>
        <v>0</v>
      </c>
      <c r="AL60" s="972">
        <f>S60*Z60</f>
        <v>15196000</v>
      </c>
      <c r="AM60" s="972">
        <f t="shared" ref="AM60:AN60" si="7">T60*AA60</f>
        <v>30000</v>
      </c>
      <c r="AN60" s="972">
        <f t="shared" si="7"/>
        <v>0</v>
      </c>
      <c r="AO60" s="974">
        <f>AK60+AL60+AM60+AN60</f>
        <v>15226000</v>
      </c>
      <c r="AP60" s="970">
        <f>AO60-Q60</f>
        <v>-1321000</v>
      </c>
      <c r="AQ60" s="654"/>
      <c r="AR60" s="654"/>
      <c r="AS60" s="654"/>
      <c r="AT60" s="654"/>
      <c r="AU60" s="654"/>
      <c r="AV60" s="654"/>
      <c r="AW60" s="654"/>
      <c r="AX60" s="654"/>
      <c r="AY60" s="654"/>
      <c r="AZ60" s="654"/>
      <c r="BA60" s="654"/>
      <c r="BB60" s="654"/>
      <c r="BC60" s="654"/>
      <c r="BD60" s="654"/>
      <c r="BE60" s="654"/>
      <c r="BF60" s="654"/>
      <c r="BG60" s="654"/>
      <c r="BH60" s="654"/>
      <c r="BI60" s="654"/>
      <c r="BJ60" s="654"/>
      <c r="BK60" s="654"/>
      <c r="BL60" s="654"/>
      <c r="BM60" s="654"/>
      <c r="BN60" s="654"/>
      <c r="BO60" s="654"/>
      <c r="BP60" s="654"/>
    </row>
    <row r="61" spans="1:68" s="610" customFormat="1" ht="25.5" customHeight="1">
      <c r="A61" s="655">
        <v>2</v>
      </c>
      <c r="B61" s="969"/>
      <c r="C61" s="969"/>
      <c r="D61" s="656" t="s">
        <v>249</v>
      </c>
      <c r="E61" s="655">
        <v>1</v>
      </c>
      <c r="F61" s="656" t="s">
        <v>693</v>
      </c>
      <c r="G61" s="656" t="s">
        <v>694</v>
      </c>
      <c r="H61" s="656" t="s">
        <v>205</v>
      </c>
      <c r="I61" s="657" t="s">
        <v>528</v>
      </c>
      <c r="J61" s="652" t="s">
        <v>691</v>
      </c>
      <c r="K61" s="657" t="s">
        <v>528</v>
      </c>
      <c r="L61" s="656" t="s">
        <v>692</v>
      </c>
      <c r="M61" s="657" t="s">
        <v>528</v>
      </c>
      <c r="N61" s="968"/>
      <c r="O61" s="966"/>
      <c r="P61" s="966"/>
      <c r="Q61" s="966"/>
      <c r="R61" s="966"/>
      <c r="S61" s="966"/>
      <c r="T61" s="966"/>
      <c r="U61" s="966"/>
      <c r="V61" s="966"/>
      <c r="W61" s="966"/>
      <c r="X61" s="966"/>
      <c r="Y61" s="966"/>
      <c r="Z61" s="966"/>
      <c r="AA61" s="966"/>
      <c r="AB61" s="966"/>
      <c r="AC61" s="966"/>
      <c r="AD61" s="966"/>
      <c r="AE61" s="966"/>
      <c r="AF61" s="966"/>
      <c r="AG61" s="966"/>
      <c r="AH61" s="966"/>
      <c r="AI61" s="966"/>
      <c r="AJ61" s="966"/>
      <c r="AK61" s="966"/>
      <c r="AL61" s="966"/>
      <c r="AM61" s="966"/>
      <c r="AN61" s="966"/>
      <c r="AO61" s="968"/>
      <c r="AP61" s="956"/>
      <c r="AQ61" s="654"/>
      <c r="AR61" s="654"/>
      <c r="AS61" s="654"/>
      <c r="AT61" s="654"/>
      <c r="AU61" s="654"/>
      <c r="AV61" s="654"/>
      <c r="AW61" s="654"/>
      <c r="AX61" s="654"/>
      <c r="AY61" s="654"/>
      <c r="AZ61" s="654"/>
      <c r="BA61" s="654"/>
      <c r="BB61" s="654"/>
      <c r="BC61" s="654"/>
      <c r="BD61" s="654"/>
      <c r="BE61" s="654"/>
      <c r="BF61" s="654"/>
      <c r="BG61" s="654"/>
      <c r="BH61" s="654"/>
      <c r="BI61" s="654"/>
      <c r="BJ61" s="654"/>
      <c r="BK61" s="654"/>
      <c r="BL61" s="654"/>
      <c r="BM61" s="654"/>
      <c r="BN61" s="654"/>
      <c r="BO61" s="654"/>
      <c r="BP61" s="654"/>
    </row>
    <row r="62" spans="1:68" s="610" customFormat="1" ht="25.5" customHeight="1">
      <c r="A62" s="651">
        <v>3</v>
      </c>
      <c r="B62" s="969"/>
      <c r="C62" s="969"/>
      <c r="D62" s="656" t="s">
        <v>695</v>
      </c>
      <c r="E62" s="655">
        <v>1</v>
      </c>
      <c r="F62" s="656" t="s">
        <v>696</v>
      </c>
      <c r="G62" s="656" t="s">
        <v>697</v>
      </c>
      <c r="H62" s="656" t="s">
        <v>205</v>
      </c>
      <c r="I62" s="657" t="s">
        <v>528</v>
      </c>
      <c r="J62" s="652" t="s">
        <v>691</v>
      </c>
      <c r="K62" s="657" t="s">
        <v>528</v>
      </c>
      <c r="L62" s="656" t="s">
        <v>692</v>
      </c>
      <c r="M62" s="657" t="s">
        <v>528</v>
      </c>
      <c r="N62" s="968"/>
      <c r="O62" s="966"/>
      <c r="P62" s="966"/>
      <c r="Q62" s="966"/>
      <c r="R62" s="966"/>
      <c r="S62" s="966"/>
      <c r="T62" s="966"/>
      <c r="U62" s="966"/>
      <c r="V62" s="966"/>
      <c r="W62" s="966"/>
      <c r="X62" s="966"/>
      <c r="Y62" s="966"/>
      <c r="Z62" s="966"/>
      <c r="AA62" s="966"/>
      <c r="AB62" s="966"/>
      <c r="AC62" s="966"/>
      <c r="AD62" s="966"/>
      <c r="AE62" s="966"/>
      <c r="AF62" s="966"/>
      <c r="AG62" s="966"/>
      <c r="AH62" s="966"/>
      <c r="AI62" s="966"/>
      <c r="AJ62" s="966"/>
      <c r="AK62" s="966"/>
      <c r="AL62" s="966"/>
      <c r="AM62" s="966"/>
      <c r="AN62" s="966"/>
      <c r="AO62" s="968"/>
      <c r="AP62" s="956"/>
      <c r="AQ62" s="654"/>
      <c r="AR62" s="654"/>
      <c r="AS62" s="654"/>
      <c r="AT62" s="654"/>
      <c r="AU62" s="654"/>
      <c r="AV62" s="654"/>
      <c r="AW62" s="654"/>
      <c r="AX62" s="654"/>
      <c r="AY62" s="654"/>
      <c r="AZ62" s="654"/>
      <c r="BA62" s="654"/>
      <c r="BB62" s="654"/>
      <c r="BC62" s="654"/>
      <c r="BD62" s="654"/>
      <c r="BE62" s="654"/>
      <c r="BF62" s="654"/>
      <c r="BG62" s="654"/>
      <c r="BH62" s="654"/>
      <c r="BI62" s="654"/>
      <c r="BJ62" s="654"/>
      <c r="BK62" s="654"/>
      <c r="BL62" s="654"/>
      <c r="BM62" s="654"/>
      <c r="BN62" s="654"/>
      <c r="BO62" s="654"/>
      <c r="BP62" s="654"/>
    </row>
    <row r="63" spans="1:68" s="610" customFormat="1" ht="25.5" customHeight="1">
      <c r="A63" s="655">
        <v>4</v>
      </c>
      <c r="B63" s="969"/>
      <c r="C63" s="969"/>
      <c r="D63" s="656" t="s">
        <v>698</v>
      </c>
      <c r="E63" s="655">
        <v>1</v>
      </c>
      <c r="F63" s="656" t="s">
        <v>699</v>
      </c>
      <c r="G63" s="656" t="s">
        <v>700</v>
      </c>
      <c r="H63" s="656" t="s">
        <v>205</v>
      </c>
      <c r="I63" s="657" t="s">
        <v>528</v>
      </c>
      <c r="J63" s="652" t="s">
        <v>691</v>
      </c>
      <c r="K63" s="657" t="s">
        <v>528</v>
      </c>
      <c r="L63" s="656" t="s">
        <v>692</v>
      </c>
      <c r="M63" s="657" t="s">
        <v>528</v>
      </c>
      <c r="N63" s="968"/>
      <c r="O63" s="966"/>
      <c r="P63" s="966"/>
      <c r="Q63" s="966"/>
      <c r="R63" s="966"/>
      <c r="S63" s="966"/>
      <c r="T63" s="966"/>
      <c r="U63" s="966"/>
      <c r="V63" s="966"/>
      <c r="W63" s="966"/>
      <c r="X63" s="966"/>
      <c r="Y63" s="966"/>
      <c r="Z63" s="966"/>
      <c r="AA63" s="966"/>
      <c r="AB63" s="966"/>
      <c r="AC63" s="966"/>
      <c r="AD63" s="966"/>
      <c r="AE63" s="966"/>
      <c r="AF63" s="966"/>
      <c r="AG63" s="966"/>
      <c r="AH63" s="966"/>
      <c r="AI63" s="966"/>
      <c r="AJ63" s="966"/>
      <c r="AK63" s="966"/>
      <c r="AL63" s="966"/>
      <c r="AM63" s="966"/>
      <c r="AN63" s="966"/>
      <c r="AO63" s="968"/>
      <c r="AP63" s="956"/>
      <c r="AQ63" s="654"/>
      <c r="AR63" s="654"/>
      <c r="AS63" s="654"/>
      <c r="AT63" s="654"/>
      <c r="AU63" s="654"/>
      <c r="AV63" s="654"/>
      <c r="AW63" s="654"/>
      <c r="AX63" s="654"/>
      <c r="AY63" s="654"/>
      <c r="AZ63" s="654"/>
      <c r="BA63" s="654"/>
      <c r="BB63" s="654"/>
      <c r="BC63" s="654"/>
      <c r="BD63" s="654"/>
      <c r="BE63" s="654"/>
      <c r="BF63" s="654"/>
      <c r="BG63" s="654"/>
      <c r="BH63" s="654"/>
      <c r="BI63" s="654"/>
      <c r="BJ63" s="654"/>
      <c r="BK63" s="654"/>
      <c r="BL63" s="654"/>
      <c r="BM63" s="654"/>
      <c r="BN63" s="654"/>
      <c r="BO63" s="654"/>
      <c r="BP63" s="654"/>
    </row>
    <row r="64" spans="1:68" s="610" customFormat="1" ht="25.5" customHeight="1">
      <c r="A64" s="651">
        <v>5</v>
      </c>
      <c r="B64" s="969"/>
      <c r="C64" s="969"/>
      <c r="D64" s="656" t="s">
        <v>78</v>
      </c>
      <c r="E64" s="655">
        <v>1</v>
      </c>
      <c r="F64" s="656" t="s">
        <v>701</v>
      </c>
      <c r="G64" s="656" t="s">
        <v>702</v>
      </c>
      <c r="H64" s="656" t="s">
        <v>205</v>
      </c>
      <c r="I64" s="657" t="s">
        <v>528</v>
      </c>
      <c r="J64" s="652" t="s">
        <v>691</v>
      </c>
      <c r="K64" s="657" t="s">
        <v>528</v>
      </c>
      <c r="L64" s="656" t="s">
        <v>692</v>
      </c>
      <c r="M64" s="657" t="s">
        <v>528</v>
      </c>
      <c r="N64" s="968"/>
      <c r="O64" s="966"/>
      <c r="P64" s="966"/>
      <c r="Q64" s="966"/>
      <c r="R64" s="966"/>
      <c r="S64" s="966"/>
      <c r="T64" s="966"/>
      <c r="U64" s="966"/>
      <c r="V64" s="966"/>
      <c r="W64" s="966"/>
      <c r="X64" s="966"/>
      <c r="Y64" s="966"/>
      <c r="Z64" s="966"/>
      <c r="AA64" s="966"/>
      <c r="AB64" s="966"/>
      <c r="AC64" s="966"/>
      <c r="AD64" s="966"/>
      <c r="AE64" s="966"/>
      <c r="AF64" s="966"/>
      <c r="AG64" s="966"/>
      <c r="AH64" s="966"/>
      <c r="AI64" s="966"/>
      <c r="AJ64" s="966"/>
      <c r="AK64" s="966"/>
      <c r="AL64" s="966"/>
      <c r="AM64" s="966"/>
      <c r="AN64" s="966"/>
      <c r="AO64" s="968"/>
      <c r="AP64" s="956"/>
      <c r="AQ64" s="654"/>
      <c r="AR64" s="654"/>
      <c r="AS64" s="654"/>
      <c r="AT64" s="654"/>
      <c r="AU64" s="654"/>
      <c r="AV64" s="654"/>
      <c r="AW64" s="654"/>
      <c r="AX64" s="654"/>
      <c r="AY64" s="654"/>
      <c r="AZ64" s="654"/>
      <c r="BA64" s="654"/>
      <c r="BB64" s="654"/>
      <c r="BC64" s="654"/>
      <c r="BD64" s="654"/>
      <c r="BE64" s="654"/>
      <c r="BF64" s="654"/>
      <c r="BG64" s="654"/>
      <c r="BH64" s="654"/>
      <c r="BI64" s="654"/>
      <c r="BJ64" s="654"/>
      <c r="BK64" s="654"/>
      <c r="BL64" s="654"/>
      <c r="BM64" s="654"/>
      <c r="BN64" s="654"/>
      <c r="BO64" s="654"/>
      <c r="BP64" s="654"/>
    </row>
    <row r="65" spans="1:68" s="610" customFormat="1" ht="25.5" customHeight="1">
      <c r="A65" s="655">
        <v>6</v>
      </c>
      <c r="B65" s="969"/>
      <c r="C65" s="969"/>
      <c r="D65" s="656" t="s">
        <v>703</v>
      </c>
      <c r="E65" s="655">
        <v>1</v>
      </c>
      <c r="F65" s="656" t="s">
        <v>704</v>
      </c>
      <c r="G65" s="656" t="s">
        <v>705</v>
      </c>
      <c r="H65" s="656" t="s">
        <v>205</v>
      </c>
      <c r="I65" s="657" t="s">
        <v>528</v>
      </c>
      <c r="J65" s="652" t="s">
        <v>691</v>
      </c>
      <c r="K65" s="657" t="s">
        <v>528</v>
      </c>
      <c r="L65" s="656" t="s">
        <v>692</v>
      </c>
      <c r="M65" s="657" t="s">
        <v>528</v>
      </c>
      <c r="N65" s="968"/>
      <c r="O65" s="966"/>
      <c r="P65" s="966"/>
      <c r="Q65" s="966"/>
      <c r="R65" s="966"/>
      <c r="S65" s="966"/>
      <c r="T65" s="966"/>
      <c r="U65" s="966"/>
      <c r="V65" s="966"/>
      <c r="W65" s="966"/>
      <c r="X65" s="966"/>
      <c r="Y65" s="966"/>
      <c r="Z65" s="966"/>
      <c r="AA65" s="966"/>
      <c r="AB65" s="966"/>
      <c r="AC65" s="966"/>
      <c r="AD65" s="966"/>
      <c r="AE65" s="966"/>
      <c r="AF65" s="966"/>
      <c r="AG65" s="966"/>
      <c r="AH65" s="966"/>
      <c r="AI65" s="966"/>
      <c r="AJ65" s="966"/>
      <c r="AK65" s="966"/>
      <c r="AL65" s="966"/>
      <c r="AM65" s="966"/>
      <c r="AN65" s="966"/>
      <c r="AO65" s="968"/>
      <c r="AP65" s="956"/>
      <c r="AQ65" s="654"/>
      <c r="AR65" s="654"/>
      <c r="AS65" s="654"/>
      <c r="AT65" s="654"/>
      <c r="AU65" s="654"/>
      <c r="AV65" s="654"/>
      <c r="AW65" s="654"/>
      <c r="AX65" s="654"/>
      <c r="AY65" s="654"/>
      <c r="AZ65" s="654"/>
      <c r="BA65" s="654"/>
      <c r="BB65" s="654"/>
      <c r="BC65" s="654"/>
      <c r="BD65" s="654"/>
      <c r="BE65" s="654"/>
      <c r="BF65" s="654"/>
      <c r="BG65" s="654"/>
      <c r="BH65" s="654"/>
      <c r="BI65" s="654"/>
      <c r="BJ65" s="654"/>
      <c r="BK65" s="654"/>
      <c r="BL65" s="654"/>
      <c r="BM65" s="654"/>
      <c r="BN65" s="654"/>
      <c r="BO65" s="654"/>
      <c r="BP65" s="654"/>
    </row>
    <row r="66" spans="1:68" s="610" customFormat="1" ht="25.5" customHeight="1">
      <c r="A66" s="651">
        <v>7</v>
      </c>
      <c r="B66" s="969"/>
      <c r="C66" s="969"/>
      <c r="D66" s="656" t="s">
        <v>706</v>
      </c>
      <c r="E66" s="655">
        <v>1</v>
      </c>
      <c r="F66" s="656" t="s">
        <v>707</v>
      </c>
      <c r="G66" s="656" t="s">
        <v>708</v>
      </c>
      <c r="H66" s="656" t="s">
        <v>205</v>
      </c>
      <c r="I66" s="657" t="s">
        <v>528</v>
      </c>
      <c r="J66" s="652" t="s">
        <v>691</v>
      </c>
      <c r="K66" s="657" t="s">
        <v>528</v>
      </c>
      <c r="L66" s="656" t="s">
        <v>692</v>
      </c>
      <c r="M66" s="657" t="s">
        <v>528</v>
      </c>
      <c r="N66" s="968"/>
      <c r="O66" s="966"/>
      <c r="P66" s="966"/>
      <c r="Q66" s="966"/>
      <c r="R66" s="966"/>
      <c r="S66" s="966"/>
      <c r="T66" s="966"/>
      <c r="U66" s="966"/>
      <c r="V66" s="966"/>
      <c r="W66" s="966"/>
      <c r="X66" s="966"/>
      <c r="Y66" s="966"/>
      <c r="Z66" s="966"/>
      <c r="AA66" s="966"/>
      <c r="AB66" s="966"/>
      <c r="AC66" s="966"/>
      <c r="AD66" s="966"/>
      <c r="AE66" s="966"/>
      <c r="AF66" s="966"/>
      <c r="AG66" s="966"/>
      <c r="AH66" s="966"/>
      <c r="AI66" s="966"/>
      <c r="AJ66" s="966"/>
      <c r="AK66" s="966"/>
      <c r="AL66" s="966"/>
      <c r="AM66" s="966"/>
      <c r="AN66" s="966"/>
      <c r="AO66" s="968"/>
      <c r="AP66" s="956"/>
      <c r="AQ66" s="654"/>
      <c r="AR66" s="654"/>
      <c r="AS66" s="654"/>
      <c r="AT66" s="654"/>
      <c r="AU66" s="654"/>
      <c r="AV66" s="654"/>
      <c r="AW66" s="654"/>
      <c r="AX66" s="654"/>
      <c r="AY66" s="654"/>
      <c r="AZ66" s="654"/>
      <c r="BA66" s="654"/>
      <c r="BB66" s="654"/>
      <c r="BC66" s="654"/>
      <c r="BD66" s="654"/>
      <c r="BE66" s="654"/>
      <c r="BF66" s="654"/>
      <c r="BG66" s="654"/>
      <c r="BH66" s="654"/>
      <c r="BI66" s="654"/>
      <c r="BJ66" s="654"/>
      <c r="BK66" s="654"/>
      <c r="BL66" s="654"/>
      <c r="BM66" s="654"/>
      <c r="BN66" s="654"/>
      <c r="BO66" s="654"/>
      <c r="BP66" s="654"/>
    </row>
    <row r="67" spans="1:68" s="610" customFormat="1" ht="25.5" customHeight="1">
      <c r="A67" s="655">
        <v>8</v>
      </c>
      <c r="B67" s="969"/>
      <c r="C67" s="969"/>
      <c r="D67" s="656" t="s">
        <v>709</v>
      </c>
      <c r="E67" s="655">
        <v>1</v>
      </c>
      <c r="F67" s="656" t="s">
        <v>710</v>
      </c>
      <c r="G67" s="656" t="s">
        <v>711</v>
      </c>
      <c r="H67" s="656" t="s">
        <v>205</v>
      </c>
      <c r="I67" s="657" t="s">
        <v>528</v>
      </c>
      <c r="J67" s="652" t="s">
        <v>691</v>
      </c>
      <c r="K67" s="657" t="s">
        <v>528</v>
      </c>
      <c r="L67" s="656" t="s">
        <v>692</v>
      </c>
      <c r="M67" s="657" t="s">
        <v>528</v>
      </c>
      <c r="N67" s="968"/>
      <c r="O67" s="966"/>
      <c r="P67" s="966"/>
      <c r="Q67" s="966"/>
      <c r="R67" s="966"/>
      <c r="S67" s="966"/>
      <c r="T67" s="966"/>
      <c r="U67" s="966"/>
      <c r="V67" s="966"/>
      <c r="W67" s="966"/>
      <c r="X67" s="966"/>
      <c r="Y67" s="966"/>
      <c r="Z67" s="966"/>
      <c r="AA67" s="966"/>
      <c r="AB67" s="966"/>
      <c r="AC67" s="966"/>
      <c r="AD67" s="966"/>
      <c r="AE67" s="966"/>
      <c r="AF67" s="966"/>
      <c r="AG67" s="966"/>
      <c r="AH67" s="966"/>
      <c r="AI67" s="966"/>
      <c r="AJ67" s="966"/>
      <c r="AK67" s="966"/>
      <c r="AL67" s="966"/>
      <c r="AM67" s="966"/>
      <c r="AN67" s="966"/>
      <c r="AO67" s="968"/>
      <c r="AP67" s="956"/>
      <c r="AQ67" s="654"/>
      <c r="AR67" s="654"/>
      <c r="AS67" s="654"/>
      <c r="AT67" s="654"/>
      <c r="AU67" s="654"/>
      <c r="AV67" s="654"/>
      <c r="AW67" s="654"/>
      <c r="AX67" s="654"/>
      <c r="AY67" s="654"/>
      <c r="AZ67" s="654"/>
      <c r="BA67" s="654"/>
      <c r="BB67" s="654"/>
      <c r="BC67" s="654"/>
      <c r="BD67" s="654"/>
      <c r="BE67" s="654"/>
      <c r="BF67" s="654"/>
      <c r="BG67" s="654"/>
      <c r="BH67" s="654"/>
      <c r="BI67" s="654"/>
      <c r="BJ67" s="654"/>
      <c r="BK67" s="654"/>
      <c r="BL67" s="654"/>
      <c r="BM67" s="654"/>
      <c r="BN67" s="654"/>
      <c r="BO67" s="654"/>
      <c r="BP67" s="654"/>
    </row>
    <row r="68" spans="1:68" s="610" customFormat="1" ht="25.5" customHeight="1">
      <c r="A68" s="651">
        <v>9</v>
      </c>
      <c r="B68" s="969"/>
      <c r="C68" s="969"/>
      <c r="D68" s="656" t="s">
        <v>245</v>
      </c>
      <c r="E68" s="655">
        <v>1</v>
      </c>
      <c r="F68" s="656" t="s">
        <v>712</v>
      </c>
      <c r="G68" s="656" t="s">
        <v>713</v>
      </c>
      <c r="H68" s="656" t="s">
        <v>205</v>
      </c>
      <c r="I68" s="657" t="s">
        <v>528</v>
      </c>
      <c r="J68" s="652" t="s">
        <v>691</v>
      </c>
      <c r="K68" s="657" t="s">
        <v>528</v>
      </c>
      <c r="L68" s="656" t="s">
        <v>692</v>
      </c>
      <c r="M68" s="657" t="s">
        <v>528</v>
      </c>
      <c r="N68" s="968"/>
      <c r="O68" s="966"/>
      <c r="P68" s="966"/>
      <c r="Q68" s="966"/>
      <c r="R68" s="966"/>
      <c r="S68" s="966"/>
      <c r="T68" s="966"/>
      <c r="U68" s="966"/>
      <c r="V68" s="966"/>
      <c r="W68" s="966"/>
      <c r="X68" s="966"/>
      <c r="Y68" s="966"/>
      <c r="Z68" s="966"/>
      <c r="AA68" s="966"/>
      <c r="AB68" s="966"/>
      <c r="AC68" s="966"/>
      <c r="AD68" s="966"/>
      <c r="AE68" s="966"/>
      <c r="AF68" s="966"/>
      <c r="AG68" s="966"/>
      <c r="AH68" s="966"/>
      <c r="AI68" s="966"/>
      <c r="AJ68" s="966"/>
      <c r="AK68" s="966"/>
      <c r="AL68" s="966"/>
      <c r="AM68" s="966"/>
      <c r="AN68" s="966"/>
      <c r="AO68" s="968"/>
      <c r="AP68" s="956"/>
      <c r="AQ68" s="654"/>
      <c r="AR68" s="654"/>
      <c r="AS68" s="654"/>
      <c r="AT68" s="654"/>
      <c r="AU68" s="654"/>
      <c r="AV68" s="654"/>
      <c r="AW68" s="654"/>
      <c r="AX68" s="654"/>
      <c r="AY68" s="654"/>
      <c r="AZ68" s="654"/>
      <c r="BA68" s="654"/>
      <c r="BB68" s="654"/>
      <c r="BC68" s="654"/>
      <c r="BD68" s="654"/>
      <c r="BE68" s="654"/>
      <c r="BF68" s="654"/>
      <c r="BG68" s="654"/>
      <c r="BH68" s="654"/>
      <c r="BI68" s="654"/>
      <c r="BJ68" s="654"/>
      <c r="BK68" s="654"/>
      <c r="BL68" s="654"/>
      <c r="BM68" s="654"/>
      <c r="BN68" s="654"/>
      <c r="BO68" s="654"/>
      <c r="BP68" s="654"/>
    </row>
    <row r="69" spans="1:68" s="610" customFormat="1" ht="25.5" customHeight="1">
      <c r="A69" s="655">
        <v>10</v>
      </c>
      <c r="B69" s="969"/>
      <c r="C69" s="969"/>
      <c r="D69" s="656" t="s">
        <v>714</v>
      </c>
      <c r="E69" s="657">
        <v>1</v>
      </c>
      <c r="F69" s="656">
        <v>2021</v>
      </c>
      <c r="G69" s="656" t="s">
        <v>715</v>
      </c>
      <c r="H69" s="656" t="s">
        <v>205</v>
      </c>
      <c r="I69" s="655" t="s">
        <v>528</v>
      </c>
      <c r="J69" s="656" t="s">
        <v>691</v>
      </c>
      <c r="K69" s="657" t="s">
        <v>528</v>
      </c>
      <c r="L69" s="656" t="s">
        <v>692</v>
      </c>
      <c r="M69" s="657" t="s">
        <v>528</v>
      </c>
      <c r="N69" s="975"/>
      <c r="O69" s="973"/>
      <c r="P69" s="973"/>
      <c r="Q69" s="973"/>
      <c r="R69" s="973"/>
      <c r="S69" s="973"/>
      <c r="T69" s="973"/>
      <c r="U69" s="973"/>
      <c r="V69" s="966"/>
      <c r="W69" s="973"/>
      <c r="X69" s="973"/>
      <c r="Y69" s="973"/>
      <c r="Z69" s="973"/>
      <c r="AA69" s="973"/>
      <c r="AB69" s="973"/>
      <c r="AC69" s="973"/>
      <c r="AD69" s="973"/>
      <c r="AE69" s="973"/>
      <c r="AF69" s="973"/>
      <c r="AG69" s="973"/>
      <c r="AH69" s="973"/>
      <c r="AI69" s="973"/>
      <c r="AJ69" s="973"/>
      <c r="AK69" s="973"/>
      <c r="AL69" s="973"/>
      <c r="AM69" s="973"/>
      <c r="AN69" s="973"/>
      <c r="AO69" s="975"/>
      <c r="AP69" s="971"/>
      <c r="AQ69" s="654"/>
      <c r="AR69" s="654"/>
      <c r="AS69" s="654"/>
      <c r="AT69" s="654"/>
      <c r="AU69" s="654"/>
      <c r="AV69" s="654"/>
      <c r="AW69" s="654"/>
      <c r="AX69" s="654"/>
      <c r="AY69" s="654"/>
      <c r="AZ69" s="654"/>
      <c r="BA69" s="654"/>
      <c r="BB69" s="654"/>
      <c r="BC69" s="654"/>
      <c r="BD69" s="654"/>
      <c r="BE69" s="654"/>
      <c r="BF69" s="654"/>
      <c r="BG69" s="654"/>
      <c r="BH69" s="654"/>
      <c r="BI69" s="654"/>
      <c r="BJ69" s="654"/>
      <c r="BK69" s="654"/>
      <c r="BL69" s="654"/>
      <c r="BM69" s="654"/>
      <c r="BN69" s="654"/>
      <c r="BO69" s="654"/>
      <c r="BP69" s="654"/>
    </row>
    <row r="70" spans="1:68" s="610" customFormat="1" ht="25.5" customHeight="1">
      <c r="A70" s="651">
        <v>11</v>
      </c>
      <c r="B70" s="969"/>
      <c r="C70" s="969"/>
      <c r="D70" s="656" t="s">
        <v>716</v>
      </c>
      <c r="E70" s="655">
        <v>1</v>
      </c>
      <c r="F70" s="656" t="s">
        <v>717</v>
      </c>
      <c r="G70" s="656" t="s">
        <v>718</v>
      </c>
      <c r="H70" s="656" t="s">
        <v>205</v>
      </c>
      <c r="I70" s="657" t="s">
        <v>528</v>
      </c>
      <c r="J70" s="652" t="s">
        <v>691</v>
      </c>
      <c r="K70" s="657" t="s">
        <v>528</v>
      </c>
      <c r="L70" s="656" t="s">
        <v>692</v>
      </c>
      <c r="M70" s="657" t="s">
        <v>528</v>
      </c>
      <c r="N70" s="967">
        <v>917000</v>
      </c>
      <c r="O70" s="965">
        <v>2655000</v>
      </c>
      <c r="P70" s="965">
        <v>120000</v>
      </c>
      <c r="Q70" s="965">
        <f t="shared" ref="Q70" si="8">N70+O70+P70</f>
        <v>3692000</v>
      </c>
      <c r="R70" s="965">
        <v>0</v>
      </c>
      <c r="S70" s="965">
        <v>0</v>
      </c>
      <c r="T70" s="965">
        <v>0</v>
      </c>
      <c r="U70" s="965">
        <v>200</v>
      </c>
      <c r="V70" s="966"/>
      <c r="W70" s="965">
        <v>26146</v>
      </c>
      <c r="X70" s="965">
        <v>87.97442799461642</v>
      </c>
      <c r="Y70" s="965">
        <v>0</v>
      </c>
      <c r="Z70" s="965">
        <v>0</v>
      </c>
      <c r="AA70" s="965">
        <v>0</v>
      </c>
      <c r="AB70" s="965">
        <v>0</v>
      </c>
      <c r="AC70" s="965">
        <v>0</v>
      </c>
      <c r="AD70" s="965">
        <v>0</v>
      </c>
      <c r="AE70" s="965">
        <v>0</v>
      </c>
      <c r="AF70" s="965">
        <v>0</v>
      </c>
      <c r="AG70" s="965">
        <v>0</v>
      </c>
      <c r="AH70" s="965">
        <v>0</v>
      </c>
      <c r="AI70" s="965">
        <v>0</v>
      </c>
      <c r="AJ70" s="965">
        <v>6095600</v>
      </c>
      <c r="AK70" s="965">
        <v>0</v>
      </c>
      <c r="AL70" s="965">
        <v>0</v>
      </c>
      <c r="AM70" s="965">
        <v>0</v>
      </c>
      <c r="AN70" s="965">
        <v>0</v>
      </c>
      <c r="AO70" s="967">
        <v>0</v>
      </c>
      <c r="AP70" s="955">
        <f>AJ70-Q70</f>
        <v>2403600</v>
      </c>
      <c r="AQ70" s="654"/>
      <c r="AR70" s="654"/>
      <c r="AS70" s="654"/>
      <c r="AT70" s="654"/>
      <c r="AU70" s="654"/>
      <c r="AV70" s="654"/>
      <c r="AW70" s="654"/>
      <c r="AX70" s="654"/>
      <c r="AY70" s="654"/>
      <c r="AZ70" s="654"/>
      <c r="BA70" s="654"/>
      <c r="BB70" s="654"/>
      <c r="BC70" s="654"/>
      <c r="BD70" s="654"/>
      <c r="BE70" s="654"/>
      <c r="BF70" s="654"/>
      <c r="BG70" s="654"/>
      <c r="BH70" s="654"/>
      <c r="BI70" s="654"/>
      <c r="BJ70" s="654"/>
      <c r="BK70" s="654"/>
      <c r="BL70" s="654"/>
      <c r="BM70" s="654"/>
      <c r="BN70" s="654"/>
      <c r="BO70" s="654"/>
      <c r="BP70" s="654"/>
    </row>
    <row r="71" spans="1:68" s="610" customFormat="1" ht="25.5" customHeight="1">
      <c r="A71" s="655">
        <v>12</v>
      </c>
      <c r="B71" s="969"/>
      <c r="C71" s="969"/>
      <c r="D71" s="656" t="s">
        <v>716</v>
      </c>
      <c r="E71" s="655">
        <v>1</v>
      </c>
      <c r="F71" s="656" t="s">
        <v>719</v>
      </c>
      <c r="G71" s="656" t="s">
        <v>718</v>
      </c>
      <c r="H71" s="656" t="s">
        <v>205</v>
      </c>
      <c r="I71" s="657" t="s">
        <v>528</v>
      </c>
      <c r="J71" s="652" t="s">
        <v>691</v>
      </c>
      <c r="K71" s="657" t="s">
        <v>528</v>
      </c>
      <c r="L71" s="656" t="s">
        <v>692</v>
      </c>
      <c r="M71" s="657" t="s">
        <v>528</v>
      </c>
      <c r="N71" s="968"/>
      <c r="O71" s="966"/>
      <c r="P71" s="966"/>
      <c r="Q71" s="966"/>
      <c r="R71" s="966"/>
      <c r="S71" s="966"/>
      <c r="T71" s="966"/>
      <c r="U71" s="966"/>
      <c r="V71" s="966"/>
      <c r="W71" s="966"/>
      <c r="X71" s="966"/>
      <c r="Y71" s="966"/>
      <c r="Z71" s="966"/>
      <c r="AA71" s="966"/>
      <c r="AB71" s="966"/>
      <c r="AC71" s="966"/>
      <c r="AD71" s="966"/>
      <c r="AE71" s="966"/>
      <c r="AF71" s="966"/>
      <c r="AG71" s="966"/>
      <c r="AH71" s="966"/>
      <c r="AI71" s="966"/>
      <c r="AJ71" s="966"/>
      <c r="AK71" s="966"/>
      <c r="AL71" s="966"/>
      <c r="AM71" s="966"/>
      <c r="AN71" s="966"/>
      <c r="AO71" s="968"/>
      <c r="AP71" s="956"/>
      <c r="AQ71" s="654"/>
      <c r="AR71" s="654"/>
      <c r="AS71" s="654"/>
      <c r="AT71" s="654"/>
      <c r="AU71" s="654"/>
      <c r="AV71" s="654"/>
      <c r="AW71" s="654"/>
      <c r="AX71" s="654"/>
      <c r="AY71" s="654"/>
      <c r="AZ71" s="654"/>
      <c r="BA71" s="654"/>
      <c r="BB71" s="654"/>
      <c r="BC71" s="654"/>
      <c r="BD71" s="654"/>
      <c r="BE71" s="654"/>
      <c r="BF71" s="654"/>
      <c r="BG71" s="654"/>
      <c r="BH71" s="654"/>
      <c r="BI71" s="654"/>
      <c r="BJ71" s="654"/>
      <c r="BK71" s="654"/>
      <c r="BL71" s="654"/>
      <c r="BM71" s="654"/>
      <c r="BN71" s="654"/>
      <c r="BO71" s="654"/>
      <c r="BP71" s="654"/>
    </row>
    <row r="72" spans="1:68" s="610" customFormat="1" ht="25.5" customHeight="1" thickBot="1">
      <c r="A72" s="658">
        <v>13</v>
      </c>
      <c r="B72" s="969"/>
      <c r="C72" s="969"/>
      <c r="D72" s="659" t="s">
        <v>503</v>
      </c>
      <c r="E72" s="660">
        <v>1</v>
      </c>
      <c r="F72" s="659" t="s">
        <v>720</v>
      </c>
      <c r="G72" s="659" t="s">
        <v>721</v>
      </c>
      <c r="H72" s="659" t="s">
        <v>205</v>
      </c>
      <c r="I72" s="661" t="s">
        <v>528</v>
      </c>
      <c r="J72" s="662" t="s">
        <v>691</v>
      </c>
      <c r="K72" s="661" t="s">
        <v>528</v>
      </c>
      <c r="L72" s="659" t="s">
        <v>692</v>
      </c>
      <c r="M72" s="661" t="s">
        <v>528</v>
      </c>
      <c r="N72" s="968"/>
      <c r="O72" s="966"/>
      <c r="P72" s="966"/>
      <c r="Q72" s="966"/>
      <c r="R72" s="966"/>
      <c r="S72" s="966"/>
      <c r="T72" s="966"/>
      <c r="U72" s="966"/>
      <c r="V72" s="966"/>
      <c r="W72" s="966"/>
      <c r="X72" s="966"/>
      <c r="Y72" s="966"/>
      <c r="Z72" s="966"/>
      <c r="AA72" s="966"/>
      <c r="AB72" s="966"/>
      <c r="AC72" s="966"/>
      <c r="AD72" s="966"/>
      <c r="AE72" s="966"/>
      <c r="AF72" s="966"/>
      <c r="AG72" s="966"/>
      <c r="AH72" s="966"/>
      <c r="AI72" s="966"/>
      <c r="AJ72" s="966"/>
      <c r="AK72" s="966"/>
      <c r="AL72" s="966"/>
      <c r="AM72" s="966"/>
      <c r="AN72" s="966"/>
      <c r="AO72" s="968"/>
      <c r="AP72" s="956"/>
      <c r="AQ72" s="654"/>
      <c r="AR72" s="654"/>
      <c r="AS72" s="654"/>
      <c r="AT72" s="654"/>
      <c r="AU72" s="654"/>
      <c r="AV72" s="654"/>
      <c r="AW72" s="654"/>
      <c r="AX72" s="654"/>
      <c r="AY72" s="654"/>
      <c r="AZ72" s="654"/>
      <c r="BA72" s="654"/>
      <c r="BB72" s="654"/>
      <c r="BC72" s="654"/>
      <c r="BD72" s="654"/>
      <c r="BE72" s="654"/>
      <c r="BF72" s="654"/>
      <c r="BG72" s="654"/>
      <c r="BH72" s="654"/>
      <c r="BI72" s="654"/>
      <c r="BJ72" s="654"/>
      <c r="BK72" s="654"/>
      <c r="BL72" s="654"/>
      <c r="BM72" s="654"/>
      <c r="BN72" s="654"/>
      <c r="BO72" s="654"/>
      <c r="BP72" s="654"/>
    </row>
    <row r="73" spans="1:68" ht="25.5" customHeight="1">
      <c r="A73" s="663">
        <v>76</v>
      </c>
      <c r="B73" s="957" t="s">
        <v>722</v>
      </c>
      <c r="C73" s="960">
        <v>21</v>
      </c>
      <c r="D73" s="664" t="s">
        <v>723</v>
      </c>
      <c r="E73" s="665">
        <v>1</v>
      </c>
      <c r="F73" s="666">
        <v>44799</v>
      </c>
      <c r="G73" s="664" t="s">
        <v>724</v>
      </c>
      <c r="H73" s="664" t="s">
        <v>725</v>
      </c>
      <c r="I73" s="667" t="s">
        <v>528</v>
      </c>
      <c r="J73" s="664" t="s">
        <v>6</v>
      </c>
      <c r="K73" s="667" t="s">
        <v>528</v>
      </c>
      <c r="L73" s="664" t="s">
        <v>547</v>
      </c>
      <c r="M73" s="667" t="s">
        <v>528</v>
      </c>
      <c r="N73" s="667">
        <v>609668</v>
      </c>
      <c r="O73" s="667">
        <v>3497172</v>
      </c>
      <c r="P73" s="667">
        <v>406667</v>
      </c>
      <c r="Q73" s="667">
        <f t="shared" ref="Q73:Q75" si="9">SUM(N73:P73)</f>
        <v>4513507</v>
      </c>
      <c r="R73" s="667">
        <v>0</v>
      </c>
      <c r="S73" s="667">
        <v>0</v>
      </c>
      <c r="T73" s="667">
        <v>0</v>
      </c>
      <c r="U73" s="667">
        <v>0</v>
      </c>
      <c r="V73" s="960">
        <v>8295</v>
      </c>
      <c r="W73" s="667">
        <v>0</v>
      </c>
      <c r="X73" s="667">
        <v>0</v>
      </c>
      <c r="Y73" s="667">
        <v>0</v>
      </c>
      <c r="Z73" s="667">
        <v>0</v>
      </c>
      <c r="AA73" s="667">
        <v>0</v>
      </c>
      <c r="AB73" s="667">
        <v>0</v>
      </c>
      <c r="AC73" s="667">
        <v>0</v>
      </c>
      <c r="AD73" s="667">
        <v>0</v>
      </c>
      <c r="AE73" s="667">
        <v>0</v>
      </c>
      <c r="AF73" s="667">
        <v>0</v>
      </c>
      <c r="AG73" s="667">
        <v>0</v>
      </c>
      <c r="AH73" s="667">
        <v>0</v>
      </c>
      <c r="AI73" s="667">
        <v>0</v>
      </c>
      <c r="AJ73" s="667">
        <v>0</v>
      </c>
      <c r="AK73" s="667">
        <v>0</v>
      </c>
      <c r="AL73" s="667">
        <v>0</v>
      </c>
      <c r="AM73" s="667">
        <v>0</v>
      </c>
      <c r="AN73" s="667">
        <v>0</v>
      </c>
      <c r="AO73" s="667">
        <v>0</v>
      </c>
      <c r="AP73" s="668">
        <v>-4513507</v>
      </c>
    </row>
    <row r="74" spans="1:68" ht="25.5" customHeight="1">
      <c r="A74" s="669">
        <v>77</v>
      </c>
      <c r="B74" s="958"/>
      <c r="C74" s="961"/>
      <c r="D74" s="670" t="s">
        <v>333</v>
      </c>
      <c r="E74" s="671">
        <v>1</v>
      </c>
      <c r="F74" s="672">
        <v>44799</v>
      </c>
      <c r="G74" s="670" t="s">
        <v>726</v>
      </c>
      <c r="H74" s="670" t="s">
        <v>727</v>
      </c>
      <c r="I74" s="673" t="s">
        <v>528</v>
      </c>
      <c r="J74" s="670" t="s">
        <v>6</v>
      </c>
      <c r="K74" s="673" t="s">
        <v>528</v>
      </c>
      <c r="L74" s="670" t="s">
        <v>547</v>
      </c>
      <c r="M74" s="673" t="s">
        <v>528</v>
      </c>
      <c r="N74" s="673">
        <v>222580</v>
      </c>
      <c r="O74" s="673">
        <v>2109709</v>
      </c>
      <c r="P74" s="673">
        <v>368000</v>
      </c>
      <c r="Q74" s="673">
        <f t="shared" si="9"/>
        <v>2700289</v>
      </c>
      <c r="R74" s="673">
        <v>0</v>
      </c>
      <c r="S74" s="673">
        <v>0</v>
      </c>
      <c r="T74" s="673">
        <v>0</v>
      </c>
      <c r="U74" s="673">
        <v>0</v>
      </c>
      <c r="V74" s="961"/>
      <c r="W74" s="673">
        <v>0</v>
      </c>
      <c r="X74" s="673">
        <v>0</v>
      </c>
      <c r="Y74" s="673">
        <v>0</v>
      </c>
      <c r="Z74" s="673">
        <v>0</v>
      </c>
      <c r="AA74" s="673">
        <v>0</v>
      </c>
      <c r="AB74" s="670">
        <v>5100</v>
      </c>
      <c r="AC74" s="673">
        <v>0</v>
      </c>
      <c r="AD74" s="673">
        <v>0</v>
      </c>
      <c r="AE74" s="673">
        <v>0</v>
      </c>
      <c r="AF74" s="673">
        <v>0</v>
      </c>
      <c r="AG74" s="673">
        <v>0</v>
      </c>
      <c r="AH74" s="673">
        <v>0</v>
      </c>
      <c r="AI74" s="673">
        <v>0</v>
      </c>
      <c r="AJ74" s="673">
        <v>0</v>
      </c>
      <c r="AK74" s="673">
        <v>0</v>
      </c>
      <c r="AL74" s="673">
        <v>0</v>
      </c>
      <c r="AM74" s="673">
        <v>0</v>
      </c>
      <c r="AN74" s="673">
        <v>0</v>
      </c>
      <c r="AO74" s="673">
        <v>0</v>
      </c>
      <c r="AP74" s="674">
        <v>-2700289</v>
      </c>
    </row>
    <row r="75" spans="1:68" ht="25.5" customHeight="1" thickBot="1">
      <c r="A75" s="675">
        <v>78</v>
      </c>
      <c r="B75" s="959"/>
      <c r="C75" s="962"/>
      <c r="D75" s="676" t="s">
        <v>728</v>
      </c>
      <c r="E75" s="677">
        <v>1</v>
      </c>
      <c r="F75" s="678">
        <v>44799</v>
      </c>
      <c r="G75" s="676" t="s">
        <v>729</v>
      </c>
      <c r="H75" s="676" t="s">
        <v>727</v>
      </c>
      <c r="I75" s="679" t="s">
        <v>528</v>
      </c>
      <c r="J75" s="676" t="s">
        <v>6</v>
      </c>
      <c r="K75" s="679" t="s">
        <v>528</v>
      </c>
      <c r="L75" s="676" t="s">
        <v>547</v>
      </c>
      <c r="M75" s="679" t="s">
        <v>528</v>
      </c>
      <c r="N75" s="679">
        <v>164200</v>
      </c>
      <c r="O75" s="679">
        <v>1908060</v>
      </c>
      <c r="P75" s="679">
        <v>371000</v>
      </c>
      <c r="Q75" s="679">
        <f t="shared" si="9"/>
        <v>2443260</v>
      </c>
      <c r="R75" s="679">
        <v>0</v>
      </c>
      <c r="S75" s="679">
        <v>0</v>
      </c>
      <c r="T75" s="679">
        <v>0</v>
      </c>
      <c r="U75" s="679">
        <v>0</v>
      </c>
      <c r="V75" s="962"/>
      <c r="W75" s="679">
        <v>0</v>
      </c>
      <c r="X75" s="679">
        <v>0</v>
      </c>
      <c r="Y75" s="679">
        <v>0</v>
      </c>
      <c r="Z75" s="679">
        <v>0</v>
      </c>
      <c r="AA75" s="679">
        <v>0</v>
      </c>
      <c r="AB75" s="676">
        <v>5360</v>
      </c>
      <c r="AC75" s="679">
        <v>0</v>
      </c>
      <c r="AD75" s="679">
        <v>0</v>
      </c>
      <c r="AE75" s="679">
        <v>0</v>
      </c>
      <c r="AF75" s="679">
        <v>0</v>
      </c>
      <c r="AG75" s="679">
        <v>0</v>
      </c>
      <c r="AH75" s="679">
        <v>0</v>
      </c>
      <c r="AI75" s="679">
        <v>0</v>
      </c>
      <c r="AJ75" s="679">
        <v>0</v>
      </c>
      <c r="AK75" s="679">
        <v>0</v>
      </c>
      <c r="AL75" s="679">
        <v>0</v>
      </c>
      <c r="AM75" s="679">
        <v>0</v>
      </c>
      <c r="AN75" s="679">
        <v>0</v>
      </c>
      <c r="AO75" s="679">
        <v>0</v>
      </c>
      <c r="AP75" s="680">
        <v>-2443260</v>
      </c>
    </row>
    <row r="76" spans="1:68" s="685" customFormat="1" ht="25.5" customHeight="1" thickBot="1">
      <c r="A76" s="963" t="s">
        <v>730</v>
      </c>
      <c r="B76" s="964"/>
      <c r="C76" s="681">
        <v>139</v>
      </c>
      <c r="D76" s="682" t="s">
        <v>528</v>
      </c>
      <c r="E76" s="683">
        <f>SUM(E7:E75)</f>
        <v>92</v>
      </c>
      <c r="F76" s="681" t="s">
        <v>528</v>
      </c>
      <c r="G76" s="681" t="s">
        <v>528</v>
      </c>
      <c r="H76" s="681" t="s">
        <v>528</v>
      </c>
      <c r="I76" s="681" t="s">
        <v>528</v>
      </c>
      <c r="J76" s="681" t="s">
        <v>528</v>
      </c>
      <c r="K76" s="681" t="s">
        <v>528</v>
      </c>
      <c r="L76" s="681" t="s">
        <v>528</v>
      </c>
      <c r="M76" s="681" t="s">
        <v>528</v>
      </c>
      <c r="N76" s="681">
        <f t="shared" ref="N76:W76" si="10">SUM(N7:N75)</f>
        <v>29156398</v>
      </c>
      <c r="O76" s="681">
        <f t="shared" si="10"/>
        <v>45721962</v>
      </c>
      <c r="P76" s="681">
        <f t="shared" si="10"/>
        <v>24269720</v>
      </c>
      <c r="Q76" s="681">
        <f t="shared" si="10"/>
        <v>99315080</v>
      </c>
      <c r="R76" s="681">
        <f t="shared" si="10"/>
        <v>43000</v>
      </c>
      <c r="S76" s="681">
        <f t="shared" si="10"/>
        <v>26160</v>
      </c>
      <c r="T76" s="681">
        <f t="shared" si="10"/>
        <v>18000</v>
      </c>
      <c r="U76" s="681">
        <f t="shared" si="10"/>
        <v>49300</v>
      </c>
      <c r="V76" s="681">
        <f t="shared" si="10"/>
        <v>136313</v>
      </c>
      <c r="W76" s="681">
        <f t="shared" si="10"/>
        <v>59958</v>
      </c>
      <c r="X76" s="684">
        <v>0</v>
      </c>
      <c r="Y76" s="681">
        <f t="shared" ref="Y76:AP76" si="11">SUM(Y7:Y75)</f>
        <v>48</v>
      </c>
      <c r="Z76" s="681">
        <f t="shared" si="11"/>
        <v>15200</v>
      </c>
      <c r="AA76" s="681">
        <f t="shared" si="11"/>
        <v>3390</v>
      </c>
      <c r="AB76" s="681">
        <f t="shared" si="11"/>
        <v>12855</v>
      </c>
      <c r="AC76" s="681">
        <f t="shared" si="11"/>
        <v>0</v>
      </c>
      <c r="AD76" s="681">
        <f t="shared" si="11"/>
        <v>5968</v>
      </c>
      <c r="AE76" s="681">
        <f t="shared" si="11"/>
        <v>35</v>
      </c>
      <c r="AF76" s="681">
        <f t="shared" si="11"/>
        <v>247</v>
      </c>
      <c r="AG76" s="681">
        <f t="shared" si="11"/>
        <v>115600</v>
      </c>
      <c r="AH76" s="681">
        <f t="shared" si="11"/>
        <v>8776600</v>
      </c>
      <c r="AI76" s="681">
        <f t="shared" si="11"/>
        <v>378080</v>
      </c>
      <c r="AJ76" s="681">
        <f t="shared" si="11"/>
        <v>14765980</v>
      </c>
      <c r="AK76" s="681">
        <f t="shared" si="11"/>
        <v>1056000</v>
      </c>
      <c r="AL76" s="681">
        <f t="shared" si="11"/>
        <v>27358600</v>
      </c>
      <c r="AM76" s="681">
        <f t="shared" si="11"/>
        <v>6745800</v>
      </c>
      <c r="AN76" s="681">
        <f t="shared" si="11"/>
        <v>8670380</v>
      </c>
      <c r="AO76" s="681">
        <f t="shared" si="11"/>
        <v>43830780</v>
      </c>
      <c r="AP76" s="681">
        <f t="shared" si="11"/>
        <v>-46591596</v>
      </c>
    </row>
    <row r="77" spans="1:68" ht="25.5" customHeight="1">
      <c r="AP77" s="575"/>
    </row>
  </sheetData>
  <mergeCells count="129">
    <mergeCell ref="A1:AP1"/>
    <mergeCell ref="A2:A5"/>
    <mergeCell ref="B2:B5"/>
    <mergeCell ref="C2:C5"/>
    <mergeCell ref="D2:H2"/>
    <mergeCell ref="I2:M2"/>
    <mergeCell ref="N2:Q2"/>
    <mergeCell ref="R2:U3"/>
    <mergeCell ref="V2:X2"/>
    <mergeCell ref="Y2:AF2"/>
    <mergeCell ref="AG2:AP2"/>
    <mergeCell ref="D3:D5"/>
    <mergeCell ref="E3:E4"/>
    <mergeCell ref="F3:F5"/>
    <mergeCell ref="G3:G5"/>
    <mergeCell ref="H3:H5"/>
    <mergeCell ref="I3:I5"/>
    <mergeCell ref="J3:J5"/>
    <mergeCell ref="K3:K5"/>
    <mergeCell ref="L3:L5"/>
    <mergeCell ref="Y3:AB3"/>
    <mergeCell ref="AC3:AF3"/>
    <mergeCell ref="AG3:AJ3"/>
    <mergeCell ref="AK3:AO3"/>
    <mergeCell ref="AP3:AP4"/>
    <mergeCell ref="V4:V5"/>
    <mergeCell ref="W4:W5"/>
    <mergeCell ref="X4:X5"/>
    <mergeCell ref="M3:M5"/>
    <mergeCell ref="N3:N4"/>
    <mergeCell ref="O3:O4"/>
    <mergeCell ref="P3:P4"/>
    <mergeCell ref="Q3:Q4"/>
    <mergeCell ref="V3:X3"/>
    <mergeCell ref="AH10:AH14"/>
    <mergeCell ref="W10:W14"/>
    <mergeCell ref="X10:X14"/>
    <mergeCell ref="Y10:Y14"/>
    <mergeCell ref="Z10:Z14"/>
    <mergeCell ref="AA10:AA14"/>
    <mergeCell ref="AB10:AB14"/>
    <mergeCell ref="B7:B9"/>
    <mergeCell ref="C7:C9"/>
    <mergeCell ref="V7:V9"/>
    <mergeCell ref="B10:B14"/>
    <mergeCell ref="C10:C14"/>
    <mergeCell ref="V10:V14"/>
    <mergeCell ref="C60:C72"/>
    <mergeCell ref="N60:N69"/>
    <mergeCell ref="O60:O69"/>
    <mergeCell ref="P60:P69"/>
    <mergeCell ref="Q60:Q69"/>
    <mergeCell ref="AO10:AO14"/>
    <mergeCell ref="AP10:AP14"/>
    <mergeCell ref="B16:B30"/>
    <mergeCell ref="C16:C30"/>
    <mergeCell ref="V16:V30"/>
    <mergeCell ref="B31:B59"/>
    <mergeCell ref="C31:C59"/>
    <mergeCell ref="V31:V59"/>
    <mergeCell ref="AI10:AI14"/>
    <mergeCell ref="AJ10:AJ14"/>
    <mergeCell ref="AK10:AK14"/>
    <mergeCell ref="AL10:AL14"/>
    <mergeCell ref="AM10:AM14"/>
    <mergeCell ref="AN10:AN14"/>
    <mergeCell ref="AC10:AC14"/>
    <mergeCell ref="AD10:AD14"/>
    <mergeCell ref="AE10:AE14"/>
    <mergeCell ref="AF10:AF14"/>
    <mergeCell ref="AG10:AG14"/>
    <mergeCell ref="Z60:Z69"/>
    <mergeCell ref="AA60:AA69"/>
    <mergeCell ref="AB60:AB69"/>
    <mergeCell ref="AC60:AC69"/>
    <mergeCell ref="R60:R69"/>
    <mergeCell ref="S60:S69"/>
    <mergeCell ref="T60:T69"/>
    <mergeCell ref="U60:U69"/>
    <mergeCell ref="V60:V72"/>
    <mergeCell ref="W60:W69"/>
    <mergeCell ref="AP60:AP69"/>
    <mergeCell ref="N70:N72"/>
    <mergeCell ref="O70:O72"/>
    <mergeCell ref="P70:P72"/>
    <mergeCell ref="Q70:Q72"/>
    <mergeCell ref="R70:R72"/>
    <mergeCell ref="S70:S72"/>
    <mergeCell ref="T70:T72"/>
    <mergeCell ref="U70:U72"/>
    <mergeCell ref="W70:W72"/>
    <mergeCell ref="AJ60:AJ69"/>
    <mergeCell ref="AK60:AK69"/>
    <mergeCell ref="AL60:AL69"/>
    <mergeCell ref="AM60:AM69"/>
    <mergeCell ref="AN60:AN69"/>
    <mergeCell ref="AO60:AO69"/>
    <mergeCell ref="AD60:AD69"/>
    <mergeCell ref="AE60:AE69"/>
    <mergeCell ref="AF60:AF69"/>
    <mergeCell ref="AG60:AG69"/>
    <mergeCell ref="AH60:AH69"/>
    <mergeCell ref="AI60:AI69"/>
    <mergeCell ref="X60:X69"/>
    <mergeCell ref="Y60:Y69"/>
    <mergeCell ref="AP70:AP72"/>
    <mergeCell ref="B73:B75"/>
    <mergeCell ref="C73:C75"/>
    <mergeCell ref="V73:V75"/>
    <mergeCell ref="A76:B76"/>
    <mergeCell ref="AJ70:AJ72"/>
    <mergeCell ref="AK70:AK72"/>
    <mergeCell ref="AL70:AL72"/>
    <mergeCell ref="AM70:AM72"/>
    <mergeCell ref="AN70:AN72"/>
    <mergeCell ref="AO70:AO72"/>
    <mergeCell ref="AD70:AD72"/>
    <mergeCell ref="AE70:AE72"/>
    <mergeCell ref="AF70:AF72"/>
    <mergeCell ref="AG70:AG72"/>
    <mergeCell ref="AH70:AH72"/>
    <mergeCell ref="AI70:AI72"/>
    <mergeCell ref="X70:X72"/>
    <mergeCell ref="Y70:Y72"/>
    <mergeCell ref="Z70:Z72"/>
    <mergeCell ref="AA70:AA72"/>
    <mergeCell ref="AB70:AB72"/>
    <mergeCell ref="AC70:AC72"/>
    <mergeCell ref="B60:B72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F193"/>
  <sheetViews>
    <sheetView topLeftCell="A60" zoomScale="60" zoomScaleNormal="60" workbookViewId="0">
      <selection activeCell="C68" sqref="C68"/>
    </sheetView>
  </sheetViews>
  <sheetFormatPr defaultRowHeight="13.5"/>
  <cols>
    <col min="1" max="1" width="4.7109375" style="1" customWidth="1"/>
    <col min="2" max="2" width="14.7109375" style="1" customWidth="1"/>
    <col min="3" max="3" width="5.42578125" style="1" customWidth="1"/>
    <col min="4" max="4" width="18.85546875" style="1" customWidth="1"/>
    <col min="5" max="5" width="5.85546875" style="1" customWidth="1"/>
    <col min="6" max="6" width="13" style="1" customWidth="1"/>
    <col min="7" max="7" width="17.5703125" style="1" customWidth="1"/>
    <col min="8" max="8" width="28.42578125" style="1" customWidth="1"/>
    <col min="9" max="9" width="5.85546875" style="1" customWidth="1"/>
    <col min="10" max="10" width="23.85546875" style="1" customWidth="1"/>
    <col min="11" max="11" width="5.85546875" style="1" customWidth="1"/>
    <col min="12" max="12" width="14.85546875" style="1" customWidth="1"/>
    <col min="13" max="13" width="23.140625" style="1" customWidth="1"/>
    <col min="14" max="14" width="11.85546875" style="1" customWidth="1"/>
    <col min="15" max="15" width="14" style="1" customWidth="1"/>
    <col min="16" max="16" width="11.7109375" style="1" customWidth="1"/>
    <col min="17" max="17" width="12.28515625" style="1" customWidth="1"/>
    <col min="18" max="18" width="10.28515625" style="1" customWidth="1"/>
    <col min="19" max="19" width="7.28515625" style="1" customWidth="1"/>
    <col min="20" max="20" width="6.28515625" style="1" customWidth="1"/>
    <col min="21" max="21" width="9.7109375" style="1" customWidth="1"/>
    <col min="22" max="22" width="6.85546875" style="1" customWidth="1"/>
    <col min="23" max="23" width="7" style="1" customWidth="1"/>
    <col min="24" max="24" width="18.5703125" style="1" customWidth="1"/>
    <col min="25" max="25" width="6.140625" style="1" customWidth="1"/>
    <col min="26" max="26" width="6.5703125" style="1" customWidth="1"/>
    <col min="27" max="27" width="11.85546875" style="1" customWidth="1"/>
    <col min="28" max="28" width="13.28515625" style="1" customWidth="1"/>
    <col min="29" max="29" width="6.28515625" style="1" customWidth="1"/>
    <col min="30" max="31" width="5.42578125" style="1" customWidth="1"/>
    <col min="32" max="32" width="13.42578125" style="1" customWidth="1"/>
    <col min="33" max="33" width="10.42578125" style="16" customWidth="1"/>
    <col min="34" max="34" width="9.7109375" style="16" customWidth="1"/>
    <col min="35" max="35" width="9.5703125" style="16" customWidth="1"/>
    <col min="36" max="36" width="12.7109375" style="16" customWidth="1"/>
    <col min="37" max="37" width="10.5703125" style="1" customWidth="1"/>
    <col min="38" max="38" width="10.85546875" style="1" customWidth="1"/>
    <col min="39" max="39" width="10.5703125" style="1" customWidth="1"/>
    <col min="40" max="40" width="11.42578125" style="1" customWidth="1"/>
    <col min="41" max="41" width="14.7109375" style="1" customWidth="1"/>
    <col min="42" max="42" width="20.85546875" style="1" customWidth="1"/>
    <col min="43" max="43" width="8.85546875" style="1" customWidth="1"/>
    <col min="44" max="16384" width="9.140625" style="1"/>
  </cols>
  <sheetData>
    <row r="1" spans="1:58" ht="49.5" customHeight="1">
      <c r="A1" s="848" t="s">
        <v>891</v>
      </c>
      <c r="B1" s="848"/>
      <c r="C1" s="848"/>
      <c r="D1" s="848"/>
      <c r="E1" s="848"/>
      <c r="F1" s="848"/>
      <c r="G1" s="848"/>
      <c r="H1" s="848"/>
      <c r="I1" s="848"/>
      <c r="J1" s="848"/>
      <c r="K1" s="848"/>
      <c r="L1" s="848"/>
      <c r="M1" s="848"/>
      <c r="N1" s="848"/>
      <c r="O1" s="848"/>
      <c r="P1" s="848"/>
      <c r="Q1" s="848"/>
      <c r="R1" s="848"/>
      <c r="S1" s="848"/>
      <c r="T1" s="848"/>
      <c r="U1" s="848"/>
      <c r="V1" s="848"/>
      <c r="W1" s="848"/>
      <c r="X1" s="848"/>
      <c r="Y1" s="848"/>
      <c r="Z1" s="848"/>
      <c r="AA1" s="848"/>
      <c r="AB1" s="848"/>
      <c r="AC1" s="848"/>
      <c r="AD1" s="848"/>
      <c r="AE1" s="848"/>
      <c r="AF1" s="848"/>
      <c r="AG1" s="848"/>
      <c r="AH1" s="848"/>
      <c r="AI1" s="848"/>
      <c r="AJ1" s="848"/>
      <c r="AK1" s="848"/>
      <c r="AL1" s="848"/>
      <c r="AM1" s="848"/>
      <c r="AN1" s="848"/>
      <c r="AO1" s="848"/>
      <c r="AP1" s="5"/>
      <c r="AQ1" s="5"/>
    </row>
    <row r="2" spans="1:58" ht="57" customHeight="1">
      <c r="A2" s="915" t="s">
        <v>14</v>
      </c>
      <c r="B2" s="836" t="s">
        <v>36</v>
      </c>
      <c r="C2" s="840" t="s">
        <v>46</v>
      </c>
      <c r="D2" s="836" t="s">
        <v>11</v>
      </c>
      <c r="E2" s="836"/>
      <c r="F2" s="836"/>
      <c r="G2" s="836"/>
      <c r="H2" s="836"/>
      <c r="I2" s="836" t="s">
        <v>16</v>
      </c>
      <c r="J2" s="836"/>
      <c r="K2" s="836"/>
      <c r="L2" s="836"/>
      <c r="M2" s="836"/>
      <c r="N2" s="1031" t="s">
        <v>4</v>
      </c>
      <c r="O2" s="1031"/>
      <c r="P2" s="1031"/>
      <c r="Q2" s="1031"/>
      <c r="R2" s="857" t="s">
        <v>26</v>
      </c>
      <c r="S2" s="857"/>
      <c r="T2" s="857"/>
      <c r="U2" s="857"/>
      <c r="V2" s="836" t="s">
        <v>37</v>
      </c>
      <c r="W2" s="836"/>
      <c r="X2" s="836"/>
      <c r="Y2" s="836" t="s">
        <v>25</v>
      </c>
      <c r="Z2" s="836"/>
      <c r="AA2" s="836"/>
      <c r="AB2" s="836"/>
      <c r="AC2" s="836"/>
      <c r="AD2" s="836"/>
      <c r="AE2" s="836"/>
      <c r="AF2" s="836"/>
      <c r="AG2" s="836" t="s">
        <v>0</v>
      </c>
      <c r="AH2" s="836"/>
      <c r="AI2" s="836"/>
      <c r="AJ2" s="836"/>
      <c r="AK2" s="836"/>
      <c r="AL2" s="836"/>
      <c r="AM2" s="836"/>
      <c r="AN2" s="836"/>
      <c r="AO2" s="836"/>
      <c r="AP2" s="836"/>
      <c r="AQ2" s="8"/>
    </row>
    <row r="3" spans="1:58" ht="136.5" customHeight="1">
      <c r="A3" s="915"/>
      <c r="B3" s="836"/>
      <c r="C3" s="840"/>
      <c r="D3" s="840" t="s">
        <v>59</v>
      </c>
      <c r="E3" s="836" t="s">
        <v>58</v>
      </c>
      <c r="F3" s="872" t="s">
        <v>10</v>
      </c>
      <c r="G3" s="840" t="s">
        <v>24</v>
      </c>
      <c r="H3" s="873" t="s">
        <v>57</v>
      </c>
      <c r="I3" s="840" t="s">
        <v>7</v>
      </c>
      <c r="J3" s="840" t="s">
        <v>6</v>
      </c>
      <c r="K3" s="840" t="s">
        <v>5</v>
      </c>
      <c r="L3" s="840" t="s">
        <v>35</v>
      </c>
      <c r="M3" s="836" t="s">
        <v>8</v>
      </c>
      <c r="N3" s="859" t="s">
        <v>34</v>
      </c>
      <c r="O3" s="859" t="s">
        <v>2</v>
      </c>
      <c r="P3" s="859" t="s">
        <v>3</v>
      </c>
      <c r="Q3" s="874" t="s">
        <v>44</v>
      </c>
      <c r="R3" s="857"/>
      <c r="S3" s="857"/>
      <c r="T3" s="857"/>
      <c r="U3" s="857"/>
      <c r="V3" s="836" t="s">
        <v>1</v>
      </c>
      <c r="W3" s="836"/>
      <c r="X3" s="836"/>
      <c r="Y3" s="836" t="s">
        <v>41</v>
      </c>
      <c r="Z3" s="836"/>
      <c r="AA3" s="836"/>
      <c r="AB3" s="836"/>
      <c r="AC3" s="836" t="s">
        <v>42</v>
      </c>
      <c r="AD3" s="836"/>
      <c r="AE3" s="836"/>
      <c r="AF3" s="836"/>
      <c r="AG3" s="863" t="s">
        <v>40</v>
      </c>
      <c r="AH3" s="863"/>
      <c r="AI3" s="863"/>
      <c r="AJ3" s="863"/>
      <c r="AK3" s="861" t="s">
        <v>43</v>
      </c>
      <c r="AL3" s="861"/>
      <c r="AM3" s="861"/>
      <c r="AN3" s="861"/>
      <c r="AO3" s="862" t="s">
        <v>44</v>
      </c>
      <c r="AP3" s="1032" t="s">
        <v>47</v>
      </c>
      <c r="AQ3" s="12"/>
    </row>
    <row r="4" spans="1:58" ht="93.75" customHeight="1">
      <c r="A4" s="915"/>
      <c r="B4" s="836"/>
      <c r="C4" s="840"/>
      <c r="D4" s="840"/>
      <c r="E4" s="836"/>
      <c r="F4" s="872"/>
      <c r="G4" s="840"/>
      <c r="H4" s="873"/>
      <c r="I4" s="840"/>
      <c r="J4" s="840"/>
      <c r="K4" s="840"/>
      <c r="L4" s="840"/>
      <c r="M4" s="836"/>
      <c r="N4" s="859"/>
      <c r="O4" s="859"/>
      <c r="P4" s="859"/>
      <c r="Q4" s="874"/>
      <c r="R4" s="24" t="s">
        <v>27</v>
      </c>
      <c r="S4" s="24" t="s">
        <v>28</v>
      </c>
      <c r="T4" s="24" t="s">
        <v>29</v>
      </c>
      <c r="U4" s="24" t="s">
        <v>30</v>
      </c>
      <c r="V4" s="103" t="s">
        <v>97</v>
      </c>
      <c r="W4" s="103" t="s">
        <v>39</v>
      </c>
      <c r="X4" s="103" t="s">
        <v>9</v>
      </c>
      <c r="Y4" s="25" t="s">
        <v>17</v>
      </c>
      <c r="Z4" s="25" t="s">
        <v>19</v>
      </c>
      <c r="AA4" s="25" t="s">
        <v>21</v>
      </c>
      <c r="AB4" s="25" t="s">
        <v>8</v>
      </c>
      <c r="AC4" s="25" t="s">
        <v>17</v>
      </c>
      <c r="AD4" s="25" t="s">
        <v>19</v>
      </c>
      <c r="AE4" s="25" t="s">
        <v>21</v>
      </c>
      <c r="AF4" s="25" t="s">
        <v>8</v>
      </c>
      <c r="AG4" s="26" t="s">
        <v>17</v>
      </c>
      <c r="AH4" s="26" t="s">
        <v>19</v>
      </c>
      <c r="AI4" s="26" t="s">
        <v>21</v>
      </c>
      <c r="AJ4" s="27" t="s">
        <v>30</v>
      </c>
      <c r="AK4" s="28" t="s">
        <v>17</v>
      </c>
      <c r="AL4" s="28" t="s">
        <v>19</v>
      </c>
      <c r="AM4" s="28" t="s">
        <v>21</v>
      </c>
      <c r="AN4" s="29" t="s">
        <v>30</v>
      </c>
      <c r="AO4" s="862"/>
      <c r="AP4" s="1032"/>
      <c r="AQ4" s="7"/>
    </row>
    <row r="5" spans="1:58" ht="43.5" customHeight="1">
      <c r="A5" s="915"/>
      <c r="B5" s="836"/>
      <c r="C5" s="114" t="s">
        <v>12</v>
      </c>
      <c r="D5" s="840"/>
      <c r="E5" s="114" t="s">
        <v>12</v>
      </c>
      <c r="F5" s="231"/>
      <c r="G5" s="231"/>
      <c r="H5" s="263"/>
      <c r="I5" s="103"/>
      <c r="J5" s="103"/>
      <c r="K5" s="102"/>
      <c r="L5" s="103"/>
      <c r="M5" s="103"/>
      <c r="N5" s="18" t="s">
        <v>33</v>
      </c>
      <c r="O5" s="18" t="s">
        <v>33</v>
      </c>
      <c r="P5" s="18" t="s">
        <v>33</v>
      </c>
      <c r="Q5" s="19" t="s">
        <v>33</v>
      </c>
      <c r="R5" s="229" t="s">
        <v>31</v>
      </c>
      <c r="S5" s="229" t="s">
        <v>31</v>
      </c>
      <c r="T5" s="229" t="s">
        <v>31</v>
      </c>
      <c r="U5" s="229" t="s">
        <v>31</v>
      </c>
      <c r="V5" s="103" t="s">
        <v>32</v>
      </c>
      <c r="W5" s="103" t="s">
        <v>12</v>
      </c>
      <c r="X5" s="103" t="s">
        <v>9</v>
      </c>
      <c r="Y5" s="103" t="s">
        <v>18</v>
      </c>
      <c r="Z5" s="103" t="s">
        <v>20</v>
      </c>
      <c r="AA5" s="103" t="s">
        <v>22</v>
      </c>
      <c r="AB5" s="103"/>
      <c r="AC5" s="103" t="s">
        <v>18</v>
      </c>
      <c r="AD5" s="103" t="s">
        <v>20</v>
      </c>
      <c r="AE5" s="103" t="s">
        <v>22</v>
      </c>
      <c r="AF5" s="103"/>
      <c r="AG5" s="237" t="s">
        <v>31</v>
      </c>
      <c r="AH5" s="237" t="s">
        <v>31</v>
      </c>
      <c r="AI5" s="237" t="s">
        <v>31</v>
      </c>
      <c r="AJ5" s="237" t="s">
        <v>31</v>
      </c>
      <c r="AK5" s="299" t="s">
        <v>31</v>
      </c>
      <c r="AL5" s="299" t="s">
        <v>31</v>
      </c>
      <c r="AM5" s="299" t="s">
        <v>31</v>
      </c>
      <c r="AN5" s="138" t="s">
        <v>33</v>
      </c>
      <c r="AO5" s="105" t="s">
        <v>33</v>
      </c>
      <c r="AP5" s="165" t="s">
        <v>33</v>
      </c>
      <c r="AQ5" s="9"/>
    </row>
    <row r="6" spans="1:58" s="140" customFormat="1" ht="19.5" customHeight="1" thickBot="1">
      <c r="A6" s="450">
        <v>1</v>
      </c>
      <c r="B6" s="450">
        <v>2</v>
      </c>
      <c r="C6" s="450">
        <v>3</v>
      </c>
      <c r="D6" s="450">
        <v>4</v>
      </c>
      <c r="E6" s="450">
        <v>5</v>
      </c>
      <c r="F6" s="450">
        <v>6</v>
      </c>
      <c r="G6" s="450">
        <v>7</v>
      </c>
      <c r="H6" s="450">
        <v>8</v>
      </c>
      <c r="I6" s="450">
        <v>9</v>
      </c>
      <c r="J6" s="450">
        <v>10</v>
      </c>
      <c r="K6" s="450">
        <v>11</v>
      </c>
      <c r="L6" s="450">
        <v>12</v>
      </c>
      <c r="M6" s="450">
        <v>13</v>
      </c>
      <c r="N6" s="450">
        <v>14</v>
      </c>
      <c r="O6" s="450">
        <v>15</v>
      </c>
      <c r="P6" s="450">
        <v>16</v>
      </c>
      <c r="Q6" s="450">
        <v>17</v>
      </c>
      <c r="R6" s="450">
        <v>18</v>
      </c>
      <c r="S6" s="450">
        <v>19</v>
      </c>
      <c r="T6" s="450">
        <v>20</v>
      </c>
      <c r="U6" s="450">
        <v>21</v>
      </c>
      <c r="V6" s="450">
        <v>22</v>
      </c>
      <c r="W6" s="450">
        <v>23</v>
      </c>
      <c r="X6" s="450">
        <v>24</v>
      </c>
      <c r="Y6" s="450">
        <v>25</v>
      </c>
      <c r="Z6" s="450">
        <v>26</v>
      </c>
      <c r="AA6" s="450">
        <v>27</v>
      </c>
      <c r="AB6" s="450">
        <v>28</v>
      </c>
      <c r="AC6" s="450">
        <v>29</v>
      </c>
      <c r="AD6" s="450">
        <v>30</v>
      </c>
      <c r="AE6" s="450">
        <v>31</v>
      </c>
      <c r="AF6" s="450">
        <v>32</v>
      </c>
      <c r="AG6" s="704">
        <v>33</v>
      </c>
      <c r="AH6" s="704">
        <v>34</v>
      </c>
      <c r="AI6" s="704">
        <v>35</v>
      </c>
      <c r="AJ6" s="704">
        <v>36</v>
      </c>
      <c r="AK6" s="704">
        <v>37</v>
      </c>
      <c r="AL6" s="704">
        <v>38</v>
      </c>
      <c r="AM6" s="704">
        <v>39</v>
      </c>
      <c r="AN6" s="704">
        <v>40</v>
      </c>
      <c r="AO6" s="450">
        <v>41</v>
      </c>
      <c r="AP6" s="450">
        <v>42</v>
      </c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</row>
    <row r="7" spans="1:58" ht="28.5">
      <c r="A7" s="753">
        <v>1</v>
      </c>
      <c r="B7" s="1033" t="s">
        <v>890</v>
      </c>
      <c r="C7" s="914">
        <v>20</v>
      </c>
      <c r="D7" s="744" t="s">
        <v>889</v>
      </c>
      <c r="E7" s="738">
        <v>1</v>
      </c>
      <c r="F7" s="738" t="s">
        <v>877</v>
      </c>
      <c r="G7" s="744" t="s">
        <v>888</v>
      </c>
      <c r="H7" s="752" t="s">
        <v>275</v>
      </c>
      <c r="I7" s="738" t="s">
        <v>733</v>
      </c>
      <c r="J7" s="744" t="s">
        <v>879</v>
      </c>
      <c r="K7" s="738" t="s">
        <v>733</v>
      </c>
      <c r="L7" s="738" t="s">
        <v>733</v>
      </c>
      <c r="M7" s="738" t="s">
        <v>733</v>
      </c>
      <c r="N7" s="257">
        <v>1592500</v>
      </c>
      <c r="O7" s="743">
        <v>829000</v>
      </c>
      <c r="P7" s="257">
        <v>1927300</v>
      </c>
      <c r="Q7" s="742">
        <f t="shared" ref="Q7:Q12" si="0">N7+O7+P7</f>
        <v>4348800</v>
      </c>
      <c r="R7" s="740">
        <v>12000</v>
      </c>
      <c r="S7" s="740">
        <v>4000</v>
      </c>
      <c r="T7" s="740">
        <v>0</v>
      </c>
      <c r="U7" s="740">
        <v>6000</v>
      </c>
      <c r="V7" s="1033">
        <v>13414</v>
      </c>
      <c r="W7" s="738">
        <v>4</v>
      </c>
      <c r="X7" s="738">
        <f>W7/V7*100</f>
        <v>2.9819591471596841E-2</v>
      </c>
      <c r="Y7" s="738">
        <v>0</v>
      </c>
      <c r="Z7" s="738">
        <v>130</v>
      </c>
      <c r="AA7" s="738">
        <v>100</v>
      </c>
      <c r="AB7" s="738">
        <v>0</v>
      </c>
      <c r="AC7" s="738">
        <v>0</v>
      </c>
      <c r="AD7" s="738">
        <v>0</v>
      </c>
      <c r="AE7" s="738">
        <v>0</v>
      </c>
      <c r="AF7" s="738">
        <v>0</v>
      </c>
      <c r="AG7" s="737">
        <v>0</v>
      </c>
      <c r="AH7" s="737">
        <v>0</v>
      </c>
      <c r="AI7" s="737">
        <v>0</v>
      </c>
      <c r="AJ7" s="699">
        <v>1095000</v>
      </c>
      <c r="AK7" s="736">
        <f>R7*Y7</f>
        <v>0</v>
      </c>
      <c r="AL7" s="736"/>
      <c r="AM7" s="736">
        <f>T7*AA7</f>
        <v>0</v>
      </c>
      <c r="AN7" s="707">
        <v>0</v>
      </c>
      <c r="AO7" s="735">
        <f>AK7+AL7+AM7+AN7</f>
        <v>0</v>
      </c>
      <c r="AP7" s="734">
        <f>AO7-Q7</f>
        <v>-4348800</v>
      </c>
      <c r="AQ7" s="10"/>
    </row>
    <row r="8" spans="1:58" ht="42.75">
      <c r="A8" s="492">
        <v>2</v>
      </c>
      <c r="B8" s="1034"/>
      <c r="C8" s="915"/>
      <c r="D8" s="498" t="s">
        <v>887</v>
      </c>
      <c r="E8" s="499">
        <v>1</v>
      </c>
      <c r="F8" s="499" t="s">
        <v>873</v>
      </c>
      <c r="G8" s="498" t="s">
        <v>886</v>
      </c>
      <c r="H8" s="751" t="s">
        <v>275</v>
      </c>
      <c r="I8" s="499" t="s">
        <v>733</v>
      </c>
      <c r="J8" s="498" t="s">
        <v>879</v>
      </c>
      <c r="K8" s="499" t="s">
        <v>733</v>
      </c>
      <c r="L8" s="499" t="s">
        <v>733</v>
      </c>
      <c r="M8" s="499" t="s">
        <v>733</v>
      </c>
      <c r="N8" s="18">
        <v>2650000</v>
      </c>
      <c r="O8" s="726">
        <v>5692600</v>
      </c>
      <c r="P8" s="18">
        <v>960900</v>
      </c>
      <c r="Q8" s="725">
        <f t="shared" si="0"/>
        <v>9303500</v>
      </c>
      <c r="R8" s="501">
        <v>0</v>
      </c>
      <c r="S8" s="501">
        <v>0</v>
      </c>
      <c r="T8" s="501">
        <v>0</v>
      </c>
      <c r="U8" s="724">
        <v>100</v>
      </c>
      <c r="V8" s="1034"/>
      <c r="W8" s="499">
        <v>8048</v>
      </c>
      <c r="X8" s="499">
        <f>W8/V7*100</f>
        <v>59.997018040852844</v>
      </c>
      <c r="Y8" s="499">
        <v>0</v>
      </c>
      <c r="Z8" s="499">
        <v>0</v>
      </c>
      <c r="AA8" s="694">
        <v>1698</v>
      </c>
      <c r="AB8" s="498">
        <v>0</v>
      </c>
      <c r="AC8" s="499">
        <v>0</v>
      </c>
      <c r="AD8" s="499">
        <v>0</v>
      </c>
      <c r="AE8" s="499">
        <v>0</v>
      </c>
      <c r="AF8" s="498">
        <v>76</v>
      </c>
      <c r="AG8" s="706">
        <v>0</v>
      </c>
      <c r="AH8" s="706">
        <v>0</v>
      </c>
      <c r="AI8" s="706">
        <v>0</v>
      </c>
      <c r="AJ8" s="170">
        <v>6242400</v>
      </c>
      <c r="AK8" s="500">
        <f>R8*Y8</f>
        <v>0</v>
      </c>
      <c r="AL8" s="500">
        <f>S8*Z8</f>
        <v>0</v>
      </c>
      <c r="AM8" s="500">
        <v>0</v>
      </c>
      <c r="AN8" s="500">
        <v>0</v>
      </c>
      <c r="AO8" s="723">
        <f>AK8+AL8+AM8+AN8</f>
        <v>0</v>
      </c>
      <c r="AP8" s="722">
        <f>AO8-Q8</f>
        <v>-9303500</v>
      </c>
      <c r="AQ8" s="10"/>
    </row>
    <row r="9" spans="1:58" ht="71.25">
      <c r="A9" s="492">
        <v>3</v>
      </c>
      <c r="B9" s="1034"/>
      <c r="C9" s="915"/>
      <c r="D9" s="498" t="s">
        <v>885</v>
      </c>
      <c r="E9" s="499">
        <v>1</v>
      </c>
      <c r="F9" s="499" t="s">
        <v>884</v>
      </c>
      <c r="G9" s="498" t="s">
        <v>883</v>
      </c>
      <c r="H9" s="751" t="s">
        <v>275</v>
      </c>
      <c r="I9" s="499" t="s">
        <v>733</v>
      </c>
      <c r="J9" s="498" t="s">
        <v>879</v>
      </c>
      <c r="K9" s="499" t="s">
        <v>733</v>
      </c>
      <c r="L9" s="499" t="s">
        <v>733</v>
      </c>
      <c r="M9" s="499" t="s">
        <v>733</v>
      </c>
      <c r="N9" s="18">
        <v>3002500</v>
      </c>
      <c r="O9" s="726">
        <v>550240</v>
      </c>
      <c r="P9" s="18">
        <v>272000</v>
      </c>
      <c r="Q9" s="725">
        <f t="shared" si="0"/>
        <v>3824740</v>
      </c>
      <c r="R9" s="501">
        <v>0</v>
      </c>
      <c r="S9" s="501">
        <v>0</v>
      </c>
      <c r="T9" s="501">
        <v>0</v>
      </c>
      <c r="U9" s="501">
        <v>0</v>
      </c>
      <c r="V9" s="1034"/>
      <c r="W9" s="694">
        <v>15</v>
      </c>
      <c r="X9" s="694">
        <v>0</v>
      </c>
      <c r="Y9" s="694">
        <v>0</v>
      </c>
      <c r="Z9" s="694">
        <v>0</v>
      </c>
      <c r="AA9" s="694">
        <v>200</v>
      </c>
      <c r="AB9" s="694">
        <v>0</v>
      </c>
      <c r="AC9" s="694">
        <v>0</v>
      </c>
      <c r="AD9" s="694">
        <v>0</v>
      </c>
      <c r="AE9" s="694">
        <v>0</v>
      </c>
      <c r="AF9" s="694">
        <v>0</v>
      </c>
      <c r="AG9" s="706">
        <v>0</v>
      </c>
      <c r="AH9" s="706">
        <v>0</v>
      </c>
      <c r="AI9" s="706">
        <v>0</v>
      </c>
      <c r="AJ9" s="170">
        <v>0</v>
      </c>
      <c r="AK9" s="500">
        <v>0</v>
      </c>
      <c r="AL9" s="500">
        <v>0</v>
      </c>
      <c r="AM9" s="500">
        <v>0</v>
      </c>
      <c r="AN9" s="500">
        <v>0</v>
      </c>
      <c r="AO9" s="723">
        <v>0</v>
      </c>
      <c r="AP9" s="722">
        <v>0</v>
      </c>
      <c r="AQ9" s="10"/>
    </row>
    <row r="10" spans="1:58" ht="28.5">
      <c r="A10" s="492">
        <v>4</v>
      </c>
      <c r="B10" s="1034"/>
      <c r="C10" s="915"/>
      <c r="D10" s="498" t="s">
        <v>882</v>
      </c>
      <c r="E10" s="499">
        <v>1</v>
      </c>
      <c r="F10" s="499" t="s">
        <v>881</v>
      </c>
      <c r="G10" s="498" t="s">
        <v>880</v>
      </c>
      <c r="H10" s="751" t="s">
        <v>275</v>
      </c>
      <c r="I10" s="499" t="s">
        <v>733</v>
      </c>
      <c r="J10" s="498" t="s">
        <v>879</v>
      </c>
      <c r="K10" s="499" t="s">
        <v>733</v>
      </c>
      <c r="L10" s="499" t="s">
        <v>733</v>
      </c>
      <c r="M10" s="498" t="s">
        <v>766</v>
      </c>
      <c r="N10" s="18">
        <v>1325000</v>
      </c>
      <c r="O10" s="726">
        <v>433300</v>
      </c>
      <c r="P10" s="18">
        <v>1775600</v>
      </c>
      <c r="Q10" s="725">
        <f t="shared" si="0"/>
        <v>3533900</v>
      </c>
      <c r="R10" s="501">
        <v>0</v>
      </c>
      <c r="S10" s="501">
        <v>0</v>
      </c>
      <c r="T10" s="501">
        <v>0</v>
      </c>
      <c r="U10" s="724">
        <v>0</v>
      </c>
      <c r="V10" s="1034"/>
      <c r="W10" s="499">
        <v>0</v>
      </c>
      <c r="X10" s="499">
        <v>0</v>
      </c>
      <c r="Y10" s="499">
        <v>0</v>
      </c>
      <c r="Z10" s="499">
        <v>0</v>
      </c>
      <c r="AA10" s="694">
        <v>150</v>
      </c>
      <c r="AB10" s="499">
        <v>0</v>
      </c>
      <c r="AC10" s="499">
        <v>0</v>
      </c>
      <c r="AD10" s="499">
        <v>0</v>
      </c>
      <c r="AE10" s="499">
        <v>0</v>
      </c>
      <c r="AF10" s="499">
        <v>0</v>
      </c>
      <c r="AG10" s="706">
        <v>0</v>
      </c>
      <c r="AH10" s="706">
        <v>0</v>
      </c>
      <c r="AI10" s="706">
        <v>0</v>
      </c>
      <c r="AJ10" s="170">
        <v>690000</v>
      </c>
      <c r="AK10" s="500">
        <f t="shared" ref="AK10:AL12" si="1">R10*Y10</f>
        <v>0</v>
      </c>
      <c r="AL10" s="500">
        <f t="shared" si="1"/>
        <v>0</v>
      </c>
      <c r="AM10" s="500"/>
      <c r="AN10" s="500">
        <f>U10*AB10</f>
        <v>0</v>
      </c>
      <c r="AO10" s="723">
        <f>AK10+AL10+AM10+AN10</f>
        <v>0</v>
      </c>
      <c r="AP10" s="722"/>
      <c r="AQ10" s="10"/>
    </row>
    <row r="11" spans="1:58" ht="28.5">
      <c r="A11" s="492">
        <v>5</v>
      </c>
      <c r="B11" s="1034"/>
      <c r="C11" s="915"/>
      <c r="D11" s="498" t="s">
        <v>878</v>
      </c>
      <c r="E11" s="499">
        <v>1</v>
      </c>
      <c r="F11" s="499" t="s">
        <v>877</v>
      </c>
      <c r="G11" s="498" t="s">
        <v>876</v>
      </c>
      <c r="H11" s="751" t="s">
        <v>275</v>
      </c>
      <c r="I11" s="499" t="s">
        <v>733</v>
      </c>
      <c r="J11" s="498" t="s">
        <v>875</v>
      </c>
      <c r="K11" s="499" t="s">
        <v>733</v>
      </c>
      <c r="L11" s="499" t="s">
        <v>733</v>
      </c>
      <c r="M11" s="499" t="s">
        <v>733</v>
      </c>
      <c r="N11" s="18">
        <v>0</v>
      </c>
      <c r="O11" s="726"/>
      <c r="P11" s="18">
        <v>0</v>
      </c>
      <c r="Q11" s="725">
        <f t="shared" si="0"/>
        <v>0</v>
      </c>
      <c r="R11" s="501">
        <v>0</v>
      </c>
      <c r="S11" s="501">
        <v>0</v>
      </c>
      <c r="T11" s="501">
        <v>0</v>
      </c>
      <c r="U11" s="501">
        <v>0</v>
      </c>
      <c r="V11" s="499"/>
      <c r="W11" s="499">
        <v>0</v>
      </c>
      <c r="X11" s="499">
        <v>0</v>
      </c>
      <c r="Y11" s="499">
        <v>0</v>
      </c>
      <c r="Z11" s="499">
        <v>0</v>
      </c>
      <c r="AA11" s="499">
        <v>0</v>
      </c>
      <c r="AB11" s="498">
        <v>0</v>
      </c>
      <c r="AC11" s="499">
        <v>0</v>
      </c>
      <c r="AD11" s="499">
        <v>0</v>
      </c>
      <c r="AE11" s="499">
        <v>0</v>
      </c>
      <c r="AF11" s="499">
        <v>0</v>
      </c>
      <c r="AG11" s="706">
        <v>0</v>
      </c>
      <c r="AH11" s="706">
        <v>0</v>
      </c>
      <c r="AI11" s="706">
        <v>0</v>
      </c>
      <c r="AJ11" s="170">
        <v>0</v>
      </c>
      <c r="AK11" s="500">
        <f t="shared" si="1"/>
        <v>0</v>
      </c>
      <c r="AL11" s="500">
        <f t="shared" si="1"/>
        <v>0</v>
      </c>
      <c r="AM11" s="500">
        <v>0</v>
      </c>
      <c r="AN11" s="500">
        <v>0</v>
      </c>
      <c r="AO11" s="723">
        <v>0</v>
      </c>
      <c r="AP11" s="722">
        <f>AO11-Q11</f>
        <v>0</v>
      </c>
      <c r="AQ11" s="10"/>
    </row>
    <row r="12" spans="1:58" ht="42.75">
      <c r="A12" s="492">
        <v>6</v>
      </c>
      <c r="B12" s="1034"/>
      <c r="C12" s="915"/>
      <c r="D12" s="498" t="s">
        <v>874</v>
      </c>
      <c r="E12" s="499">
        <v>1</v>
      </c>
      <c r="F12" s="499" t="s">
        <v>873</v>
      </c>
      <c r="G12" s="498" t="s">
        <v>872</v>
      </c>
      <c r="H12" s="751" t="s">
        <v>275</v>
      </c>
      <c r="I12" s="499" t="s">
        <v>733</v>
      </c>
      <c r="J12" s="498" t="s">
        <v>866</v>
      </c>
      <c r="K12" s="499" t="s">
        <v>733</v>
      </c>
      <c r="L12" s="499" t="s">
        <v>733</v>
      </c>
      <c r="M12" s="499" t="s">
        <v>733</v>
      </c>
      <c r="N12" s="18">
        <v>1155000</v>
      </c>
      <c r="O12" s="726">
        <v>370000</v>
      </c>
      <c r="P12" s="18">
        <v>1000000</v>
      </c>
      <c r="Q12" s="725">
        <f t="shared" si="0"/>
        <v>2525000</v>
      </c>
      <c r="R12" s="501">
        <v>0</v>
      </c>
      <c r="S12" s="501">
        <v>0</v>
      </c>
      <c r="T12" s="501">
        <v>0</v>
      </c>
      <c r="U12" s="501">
        <v>0</v>
      </c>
      <c r="V12" s="499"/>
      <c r="W12" s="499">
        <v>0</v>
      </c>
      <c r="X12" s="499"/>
      <c r="Y12" s="499">
        <v>0</v>
      </c>
      <c r="Z12" s="499">
        <v>0</v>
      </c>
      <c r="AA12" s="499">
        <v>0</v>
      </c>
      <c r="AB12" s="499">
        <v>0</v>
      </c>
      <c r="AC12" s="499">
        <v>0</v>
      </c>
      <c r="AD12" s="499">
        <v>0</v>
      </c>
      <c r="AE12" s="499">
        <v>0</v>
      </c>
      <c r="AF12" s="499">
        <v>0</v>
      </c>
      <c r="AG12" s="706">
        <v>0</v>
      </c>
      <c r="AH12" s="706">
        <v>0</v>
      </c>
      <c r="AI12" s="706">
        <v>0</v>
      </c>
      <c r="AJ12" s="170">
        <v>2260000</v>
      </c>
      <c r="AK12" s="500">
        <f t="shared" si="1"/>
        <v>0</v>
      </c>
      <c r="AL12" s="500">
        <f t="shared" si="1"/>
        <v>0</v>
      </c>
      <c r="AM12" s="500">
        <f>T12*AA12</f>
        <v>0</v>
      </c>
      <c r="AN12" s="500">
        <v>1400000</v>
      </c>
      <c r="AO12" s="723">
        <f>AK12+AL12+AM12+AN12</f>
        <v>1400000</v>
      </c>
      <c r="AP12" s="722">
        <f>AO12-Q12</f>
        <v>-1125000</v>
      </c>
      <c r="AQ12" s="9"/>
    </row>
    <row r="13" spans="1:58" s="265" customFormat="1" ht="42.75">
      <c r="A13" s="492">
        <v>7</v>
      </c>
      <c r="B13" s="1034"/>
      <c r="C13" s="915"/>
      <c r="D13" s="498" t="s">
        <v>871</v>
      </c>
      <c r="E13" s="499">
        <v>4</v>
      </c>
      <c r="F13" s="499" t="s">
        <v>870</v>
      </c>
      <c r="G13" s="498" t="s">
        <v>796</v>
      </c>
      <c r="H13" s="751" t="s">
        <v>275</v>
      </c>
      <c r="I13" s="499" t="s">
        <v>733</v>
      </c>
      <c r="J13" s="498" t="s">
        <v>866</v>
      </c>
      <c r="K13" s="499" t="s">
        <v>733</v>
      </c>
      <c r="L13" s="499" t="s">
        <v>733</v>
      </c>
      <c r="M13" s="498"/>
      <c r="N13" s="18">
        <v>5280000</v>
      </c>
      <c r="O13" s="726">
        <v>6619000</v>
      </c>
      <c r="P13" s="18">
        <v>1600000</v>
      </c>
      <c r="Q13" s="725">
        <f>SUM(N13:P13)</f>
        <v>13499000</v>
      </c>
      <c r="R13" s="501">
        <v>0</v>
      </c>
      <c r="S13" s="501">
        <v>0</v>
      </c>
      <c r="T13" s="501">
        <v>0</v>
      </c>
      <c r="U13" s="501">
        <v>0</v>
      </c>
      <c r="V13" s="499"/>
      <c r="W13" s="499">
        <v>1000</v>
      </c>
      <c r="X13" s="499">
        <v>0</v>
      </c>
      <c r="Y13" s="499">
        <v>0</v>
      </c>
      <c r="Z13" s="499">
        <v>0</v>
      </c>
      <c r="AA13" s="499">
        <v>13000</v>
      </c>
      <c r="AB13" s="498">
        <v>0</v>
      </c>
      <c r="AC13" s="499">
        <v>0</v>
      </c>
      <c r="AD13" s="499">
        <v>0</v>
      </c>
      <c r="AE13" s="499">
        <v>0</v>
      </c>
      <c r="AF13" s="499">
        <v>0</v>
      </c>
      <c r="AG13" s="706">
        <v>0</v>
      </c>
      <c r="AH13" s="706">
        <v>0</v>
      </c>
      <c r="AI13" s="706">
        <v>0</v>
      </c>
      <c r="AJ13" s="170">
        <v>2945000</v>
      </c>
      <c r="AK13" s="500">
        <v>0</v>
      </c>
      <c r="AL13" s="500">
        <v>0</v>
      </c>
      <c r="AM13" s="500">
        <v>0</v>
      </c>
      <c r="AN13" s="500">
        <v>0</v>
      </c>
      <c r="AO13" s="723">
        <v>0</v>
      </c>
      <c r="AP13" s="722">
        <v>-5564600</v>
      </c>
      <c r="AQ13" s="9"/>
    </row>
    <row r="14" spans="1:58" s="265" customFormat="1" ht="42.75">
      <c r="A14" s="492">
        <v>8</v>
      </c>
      <c r="B14" s="1034"/>
      <c r="C14" s="915"/>
      <c r="D14" s="498" t="s">
        <v>745</v>
      </c>
      <c r="E14" s="499">
        <v>1</v>
      </c>
      <c r="F14" s="758" t="s">
        <v>868</v>
      </c>
      <c r="G14" s="498" t="s">
        <v>869</v>
      </c>
      <c r="H14" s="751" t="s">
        <v>275</v>
      </c>
      <c r="I14" s="499" t="s">
        <v>733</v>
      </c>
      <c r="J14" s="498" t="s">
        <v>866</v>
      </c>
      <c r="K14" s="499" t="s">
        <v>733</v>
      </c>
      <c r="L14" s="499" t="s">
        <v>733</v>
      </c>
      <c r="M14" s="499" t="s">
        <v>733</v>
      </c>
      <c r="N14" s="18">
        <v>1155000</v>
      </c>
      <c r="O14" s="726">
        <v>193000</v>
      </c>
      <c r="P14" s="18">
        <v>150000</v>
      </c>
      <c r="Q14" s="725">
        <f t="shared" ref="Q14:Q23" si="2">N14+O14+P14</f>
        <v>1498000</v>
      </c>
      <c r="R14" s="501">
        <v>0</v>
      </c>
      <c r="S14" s="501">
        <v>0</v>
      </c>
      <c r="T14" s="501">
        <v>0</v>
      </c>
      <c r="U14" s="724">
        <v>0</v>
      </c>
      <c r="V14" s="499"/>
      <c r="W14" s="499">
        <v>0</v>
      </c>
      <c r="X14" s="499">
        <v>0</v>
      </c>
      <c r="Y14" s="499">
        <v>18</v>
      </c>
      <c r="Z14" s="499">
        <v>0</v>
      </c>
      <c r="AA14" s="499">
        <v>0</v>
      </c>
      <c r="AB14" s="499">
        <v>0</v>
      </c>
      <c r="AC14" s="499">
        <v>0</v>
      </c>
      <c r="AD14" s="499">
        <v>0</v>
      </c>
      <c r="AE14" s="499">
        <v>0</v>
      </c>
      <c r="AF14" s="499">
        <v>0</v>
      </c>
      <c r="AG14" s="706">
        <v>247000</v>
      </c>
      <c r="AH14" s="706">
        <v>0</v>
      </c>
      <c r="AI14" s="706">
        <v>0</v>
      </c>
      <c r="AJ14" s="170">
        <v>268000</v>
      </c>
      <c r="AK14" s="500">
        <f t="shared" ref="AK14:AK22" si="3">R14*Y14</f>
        <v>0</v>
      </c>
      <c r="AL14" s="500">
        <v>0</v>
      </c>
      <c r="AM14" s="500">
        <f>T14*AA14</f>
        <v>0</v>
      </c>
      <c r="AN14" s="500">
        <f>U14*AB14</f>
        <v>0</v>
      </c>
      <c r="AO14" s="723">
        <f>AK14+AL14+AM14+AN14</f>
        <v>0</v>
      </c>
      <c r="AP14" s="722">
        <f>AO14-Q14</f>
        <v>-1498000</v>
      </c>
      <c r="AQ14" s="9"/>
    </row>
    <row r="15" spans="1:58" s="265" customFormat="1" ht="42.75">
      <c r="A15" s="757">
        <v>9</v>
      </c>
      <c r="B15" s="1034"/>
      <c r="C15" s="915"/>
      <c r="D15" s="695" t="s">
        <v>745</v>
      </c>
      <c r="E15" s="694">
        <v>2</v>
      </c>
      <c r="F15" s="756" t="s">
        <v>868</v>
      </c>
      <c r="G15" s="695" t="s">
        <v>867</v>
      </c>
      <c r="H15" s="751" t="s">
        <v>275</v>
      </c>
      <c r="I15" s="694" t="s">
        <v>733</v>
      </c>
      <c r="J15" s="498" t="s">
        <v>866</v>
      </c>
      <c r="K15" s="694" t="s">
        <v>733</v>
      </c>
      <c r="L15" s="694" t="s">
        <v>733</v>
      </c>
      <c r="M15" s="694" t="s">
        <v>733</v>
      </c>
      <c r="N15" s="18">
        <v>2520000</v>
      </c>
      <c r="O15" s="726">
        <v>230000</v>
      </c>
      <c r="P15" s="18">
        <v>300000</v>
      </c>
      <c r="Q15" s="725">
        <f t="shared" si="2"/>
        <v>3050000</v>
      </c>
      <c r="R15" s="501">
        <v>0</v>
      </c>
      <c r="S15" s="501">
        <v>0</v>
      </c>
      <c r="T15" s="501">
        <v>0</v>
      </c>
      <c r="U15" s="724">
        <v>0</v>
      </c>
      <c r="V15" s="694"/>
      <c r="W15" s="694">
        <v>0</v>
      </c>
      <c r="X15" s="694">
        <v>0</v>
      </c>
      <c r="Y15" s="731">
        <v>4</v>
      </c>
      <c r="Z15" s="694">
        <v>0</v>
      </c>
      <c r="AA15" s="694">
        <v>0</v>
      </c>
      <c r="AB15" s="694">
        <v>0</v>
      </c>
      <c r="AC15" s="694">
        <v>0</v>
      </c>
      <c r="AD15" s="694">
        <v>0</v>
      </c>
      <c r="AE15" s="694">
        <v>0</v>
      </c>
      <c r="AF15" s="694">
        <v>0</v>
      </c>
      <c r="AG15" s="706">
        <v>96000</v>
      </c>
      <c r="AH15" s="706">
        <v>0</v>
      </c>
      <c r="AI15" s="706">
        <v>0</v>
      </c>
      <c r="AJ15" s="706">
        <v>520000</v>
      </c>
      <c r="AK15" s="500">
        <f t="shared" si="3"/>
        <v>0</v>
      </c>
      <c r="AL15" s="500">
        <f t="shared" ref="AL15:AL21" si="4">S15*Z15</f>
        <v>0</v>
      </c>
      <c r="AM15" s="500">
        <v>0</v>
      </c>
      <c r="AN15" s="500">
        <f>U15*AB15</f>
        <v>0</v>
      </c>
      <c r="AO15" s="723">
        <f>AK15+AL15+AM15+AN15</f>
        <v>0</v>
      </c>
      <c r="AP15" s="722">
        <f>AO15-Q15</f>
        <v>-3050000</v>
      </c>
      <c r="AQ15" s="9"/>
    </row>
    <row r="16" spans="1:58" s="265" customFormat="1" ht="57">
      <c r="A16" s="101">
        <v>10</v>
      </c>
      <c r="B16" s="1034"/>
      <c r="C16" s="915"/>
      <c r="D16" s="103" t="s">
        <v>865</v>
      </c>
      <c r="E16" s="58">
        <v>1</v>
      </c>
      <c r="F16" s="58" t="s">
        <v>846</v>
      </c>
      <c r="G16" s="103" t="s">
        <v>864</v>
      </c>
      <c r="H16" s="228" t="s">
        <v>848</v>
      </c>
      <c r="I16" s="58" t="s">
        <v>733</v>
      </c>
      <c r="J16" s="103" t="s">
        <v>842</v>
      </c>
      <c r="K16" s="58" t="s">
        <v>733</v>
      </c>
      <c r="L16" s="58" t="s">
        <v>733</v>
      </c>
      <c r="M16" s="58" t="s">
        <v>733</v>
      </c>
      <c r="N16" s="18">
        <v>0</v>
      </c>
      <c r="O16" s="726">
        <v>0</v>
      </c>
      <c r="P16" s="18">
        <v>0</v>
      </c>
      <c r="Q16" s="61">
        <f t="shared" si="2"/>
        <v>0</v>
      </c>
      <c r="R16" s="62">
        <v>0</v>
      </c>
      <c r="S16" s="62">
        <v>0</v>
      </c>
      <c r="T16" s="62">
        <v>0</v>
      </c>
      <c r="U16" s="62">
        <v>14000</v>
      </c>
      <c r="V16" s="915">
        <v>4161</v>
      </c>
      <c r="W16" s="58">
        <v>0</v>
      </c>
      <c r="X16" s="755">
        <f>W16/V16*100</f>
        <v>0</v>
      </c>
      <c r="Y16" s="58">
        <v>0</v>
      </c>
      <c r="Z16" s="58">
        <v>0</v>
      </c>
      <c r="AA16" s="58">
        <v>0</v>
      </c>
      <c r="AB16" s="58">
        <v>0</v>
      </c>
      <c r="AC16" s="58">
        <v>0</v>
      </c>
      <c r="AD16" s="58">
        <v>0</v>
      </c>
      <c r="AE16" s="58">
        <v>0</v>
      </c>
      <c r="AF16" s="58">
        <v>0</v>
      </c>
      <c r="AG16" s="63">
        <v>0</v>
      </c>
      <c r="AH16" s="63">
        <v>0</v>
      </c>
      <c r="AI16" s="63">
        <v>0</v>
      </c>
      <c r="AJ16" s="63">
        <v>0</v>
      </c>
      <c r="AK16" s="64">
        <f t="shared" si="3"/>
        <v>0</v>
      </c>
      <c r="AL16" s="64">
        <f t="shared" si="4"/>
        <v>0</v>
      </c>
      <c r="AM16" s="64">
        <f t="shared" ref="AM16:AM21" si="5">T16*AA16</f>
        <v>0</v>
      </c>
      <c r="AN16" s="64">
        <f>U16*AB16</f>
        <v>0</v>
      </c>
      <c r="AO16" s="105">
        <f>AK16+AL16+AM16+AN16</f>
        <v>0</v>
      </c>
      <c r="AP16" s="165">
        <f>AO16-Q16</f>
        <v>0</v>
      </c>
      <c r="AQ16" s="9"/>
    </row>
    <row r="17" spans="1:43" s="265" customFormat="1" ht="57">
      <c r="A17" s="101">
        <v>11</v>
      </c>
      <c r="B17" s="1034"/>
      <c r="C17" s="915"/>
      <c r="D17" s="498" t="s">
        <v>745</v>
      </c>
      <c r="E17" s="58">
        <v>1</v>
      </c>
      <c r="F17" s="58" t="s">
        <v>846</v>
      </c>
      <c r="G17" s="103" t="s">
        <v>863</v>
      </c>
      <c r="H17" s="228" t="s">
        <v>848</v>
      </c>
      <c r="I17" s="58" t="s">
        <v>733</v>
      </c>
      <c r="J17" s="103" t="s">
        <v>842</v>
      </c>
      <c r="K17" s="58" t="s">
        <v>733</v>
      </c>
      <c r="L17" s="58" t="s">
        <v>733</v>
      </c>
      <c r="M17" s="58" t="s">
        <v>733</v>
      </c>
      <c r="N17" s="18">
        <v>0</v>
      </c>
      <c r="O17" s="18">
        <v>0</v>
      </c>
      <c r="P17" s="18">
        <v>0</v>
      </c>
      <c r="Q17" s="61">
        <f t="shared" si="2"/>
        <v>0</v>
      </c>
      <c r="R17" s="62">
        <v>0</v>
      </c>
      <c r="S17" s="62">
        <v>0</v>
      </c>
      <c r="T17" s="62">
        <v>0</v>
      </c>
      <c r="U17" s="62">
        <v>8000</v>
      </c>
      <c r="V17" s="915"/>
      <c r="W17" s="58">
        <v>0</v>
      </c>
      <c r="X17" s="755">
        <f>W17/V16*100</f>
        <v>0</v>
      </c>
      <c r="Y17" s="58">
        <v>0</v>
      </c>
      <c r="Z17" s="58">
        <v>0</v>
      </c>
      <c r="AA17" s="58">
        <v>0</v>
      </c>
      <c r="AB17" s="58">
        <v>5</v>
      </c>
      <c r="AC17" s="58">
        <v>0</v>
      </c>
      <c r="AD17" s="58">
        <v>0</v>
      </c>
      <c r="AE17" s="58">
        <v>0</v>
      </c>
      <c r="AF17" s="58">
        <v>5</v>
      </c>
      <c r="AG17" s="63">
        <v>0</v>
      </c>
      <c r="AH17" s="63">
        <v>0</v>
      </c>
      <c r="AI17" s="63">
        <v>0</v>
      </c>
      <c r="AJ17" s="63">
        <v>0</v>
      </c>
      <c r="AK17" s="64">
        <f t="shared" si="3"/>
        <v>0</v>
      </c>
      <c r="AL17" s="64">
        <f t="shared" si="4"/>
        <v>0</v>
      </c>
      <c r="AM17" s="64">
        <f t="shared" si="5"/>
        <v>0</v>
      </c>
      <c r="AN17" s="64">
        <f>U17*AB17</f>
        <v>40000</v>
      </c>
      <c r="AO17" s="105">
        <f>AK17+AL17+AM17+AN17</f>
        <v>40000</v>
      </c>
      <c r="AP17" s="165">
        <f>AO17-Q17</f>
        <v>40000</v>
      </c>
      <c r="AQ17" s="9"/>
    </row>
    <row r="18" spans="1:43" s="265" customFormat="1" ht="57">
      <c r="A18" s="101">
        <v>12</v>
      </c>
      <c r="B18" s="1034"/>
      <c r="C18" s="915"/>
      <c r="D18" s="498" t="s">
        <v>745</v>
      </c>
      <c r="E18" s="58">
        <v>1</v>
      </c>
      <c r="F18" s="58" t="s">
        <v>846</v>
      </c>
      <c r="G18" s="103" t="s">
        <v>862</v>
      </c>
      <c r="H18" s="228" t="s">
        <v>848</v>
      </c>
      <c r="I18" s="58" t="s">
        <v>733</v>
      </c>
      <c r="J18" s="103" t="s">
        <v>842</v>
      </c>
      <c r="K18" s="58" t="s">
        <v>733</v>
      </c>
      <c r="L18" s="58" t="s">
        <v>733</v>
      </c>
      <c r="M18" s="58" t="s">
        <v>733</v>
      </c>
      <c r="N18" s="18">
        <v>300000</v>
      </c>
      <c r="O18" s="18">
        <v>0</v>
      </c>
      <c r="P18" s="18">
        <v>0</v>
      </c>
      <c r="Q18" s="61">
        <f t="shared" si="2"/>
        <v>300000</v>
      </c>
      <c r="R18" s="62">
        <v>0</v>
      </c>
      <c r="S18" s="62">
        <v>0</v>
      </c>
      <c r="T18" s="62">
        <v>0</v>
      </c>
      <c r="U18" s="62">
        <v>8000</v>
      </c>
      <c r="V18" s="915"/>
      <c r="W18" s="58">
        <v>0</v>
      </c>
      <c r="X18" s="755">
        <f>W18/V16*100</f>
        <v>0</v>
      </c>
      <c r="Y18" s="58">
        <v>0</v>
      </c>
      <c r="Z18" s="58">
        <v>0</v>
      </c>
      <c r="AA18" s="58">
        <v>0</v>
      </c>
      <c r="AB18" s="58">
        <v>20</v>
      </c>
      <c r="AC18" s="58">
        <v>0</v>
      </c>
      <c r="AD18" s="58">
        <v>0</v>
      </c>
      <c r="AE18" s="58">
        <v>0</v>
      </c>
      <c r="AF18" s="58">
        <v>20</v>
      </c>
      <c r="AG18" s="63">
        <v>0</v>
      </c>
      <c r="AH18" s="63">
        <v>0</v>
      </c>
      <c r="AI18" s="63">
        <v>0</v>
      </c>
      <c r="AJ18" s="63">
        <v>160000</v>
      </c>
      <c r="AK18" s="64">
        <f t="shared" si="3"/>
        <v>0</v>
      </c>
      <c r="AL18" s="64">
        <f t="shared" si="4"/>
        <v>0</v>
      </c>
      <c r="AM18" s="64">
        <f t="shared" si="5"/>
        <v>0</v>
      </c>
      <c r="AN18" s="64">
        <v>160000</v>
      </c>
      <c r="AO18" s="105">
        <f>AK18+AL18+AM18+AN18</f>
        <v>160000</v>
      </c>
      <c r="AP18" s="165">
        <f>AO20-140000</f>
        <v>-140000</v>
      </c>
      <c r="AQ18" s="9"/>
    </row>
    <row r="19" spans="1:43" s="265" customFormat="1" ht="57">
      <c r="A19" s="101">
        <v>13</v>
      </c>
      <c r="B19" s="1034"/>
      <c r="C19" s="915"/>
      <c r="D19" s="498" t="s">
        <v>745</v>
      </c>
      <c r="E19" s="58">
        <v>1</v>
      </c>
      <c r="F19" s="58" t="s">
        <v>846</v>
      </c>
      <c r="G19" s="103" t="s">
        <v>861</v>
      </c>
      <c r="H19" s="228" t="s">
        <v>848</v>
      </c>
      <c r="I19" s="58" t="s">
        <v>733</v>
      </c>
      <c r="J19" s="103" t="s">
        <v>842</v>
      </c>
      <c r="K19" s="58" t="s">
        <v>733</v>
      </c>
      <c r="L19" s="58" t="s">
        <v>733</v>
      </c>
      <c r="M19" s="58" t="s">
        <v>733</v>
      </c>
      <c r="N19" s="18">
        <v>0</v>
      </c>
      <c r="O19" s="18">
        <v>0</v>
      </c>
      <c r="P19" s="18">
        <v>0</v>
      </c>
      <c r="Q19" s="61">
        <f t="shared" si="2"/>
        <v>0</v>
      </c>
      <c r="R19" s="62">
        <v>0</v>
      </c>
      <c r="S19" s="62">
        <v>0</v>
      </c>
      <c r="T19" s="62">
        <v>0</v>
      </c>
      <c r="U19" s="62">
        <v>0</v>
      </c>
      <c r="V19" s="915"/>
      <c r="W19" s="58">
        <v>0</v>
      </c>
      <c r="X19" s="755">
        <f>W19/V16*100</f>
        <v>0</v>
      </c>
      <c r="Y19" s="58">
        <v>0</v>
      </c>
      <c r="Z19" s="58">
        <v>0</v>
      </c>
      <c r="AA19" s="58">
        <v>0</v>
      </c>
      <c r="AB19" s="58">
        <v>0</v>
      </c>
      <c r="AC19" s="58">
        <v>0</v>
      </c>
      <c r="AD19" s="58">
        <v>0</v>
      </c>
      <c r="AE19" s="58">
        <v>0</v>
      </c>
      <c r="AF19" s="58">
        <v>0</v>
      </c>
      <c r="AG19" s="63">
        <v>0</v>
      </c>
      <c r="AH19" s="63">
        <v>0</v>
      </c>
      <c r="AI19" s="63">
        <v>0</v>
      </c>
      <c r="AJ19" s="63">
        <v>0</v>
      </c>
      <c r="AK19" s="64">
        <f t="shared" si="3"/>
        <v>0</v>
      </c>
      <c r="AL19" s="64">
        <f t="shared" si="4"/>
        <v>0</v>
      </c>
      <c r="AM19" s="64">
        <f t="shared" si="5"/>
        <v>0</v>
      </c>
      <c r="AN19" s="64">
        <f>U19*AB19</f>
        <v>0</v>
      </c>
      <c r="AO19" s="105"/>
      <c r="AP19" s="165">
        <f t="shared" ref="AP19:AP29" si="6">AO19-Q19</f>
        <v>0</v>
      </c>
      <c r="AQ19" s="9"/>
    </row>
    <row r="20" spans="1:43" s="265" customFormat="1" ht="57">
      <c r="A20" s="101">
        <v>14</v>
      </c>
      <c r="B20" s="1034"/>
      <c r="C20" s="915"/>
      <c r="D20" s="498" t="s">
        <v>745</v>
      </c>
      <c r="E20" s="58">
        <v>1</v>
      </c>
      <c r="F20" s="58" t="s">
        <v>846</v>
      </c>
      <c r="G20" s="103" t="s">
        <v>860</v>
      </c>
      <c r="H20" s="228" t="s">
        <v>848</v>
      </c>
      <c r="I20" s="58" t="s">
        <v>733</v>
      </c>
      <c r="J20" s="103" t="s">
        <v>842</v>
      </c>
      <c r="K20" s="58" t="s">
        <v>733</v>
      </c>
      <c r="L20" s="58" t="s">
        <v>733</v>
      </c>
      <c r="M20" s="58" t="s">
        <v>733</v>
      </c>
      <c r="N20" s="18">
        <v>0</v>
      </c>
      <c r="O20" s="18">
        <v>0</v>
      </c>
      <c r="P20" s="18">
        <v>0</v>
      </c>
      <c r="Q20" s="61">
        <f t="shared" si="2"/>
        <v>0</v>
      </c>
      <c r="R20" s="62">
        <v>0</v>
      </c>
      <c r="S20" s="62">
        <v>0</v>
      </c>
      <c r="T20" s="62">
        <v>0</v>
      </c>
      <c r="U20" s="62">
        <v>0</v>
      </c>
      <c r="V20" s="915"/>
      <c r="W20" s="58">
        <v>0</v>
      </c>
      <c r="X20" s="755">
        <f>W20/V16*100</f>
        <v>0</v>
      </c>
      <c r="Y20" s="58">
        <v>0</v>
      </c>
      <c r="Z20" s="58">
        <v>0</v>
      </c>
      <c r="AA20" s="58">
        <v>0</v>
      </c>
      <c r="AB20" s="58">
        <v>0</v>
      </c>
      <c r="AC20" s="58">
        <v>0</v>
      </c>
      <c r="AD20" s="58">
        <v>0</v>
      </c>
      <c r="AE20" s="58">
        <v>0</v>
      </c>
      <c r="AF20" s="58">
        <v>0</v>
      </c>
      <c r="AG20" s="63">
        <v>0</v>
      </c>
      <c r="AH20" s="63">
        <v>0</v>
      </c>
      <c r="AI20" s="63">
        <v>0</v>
      </c>
      <c r="AJ20" s="63">
        <v>0</v>
      </c>
      <c r="AK20" s="64">
        <f t="shared" si="3"/>
        <v>0</v>
      </c>
      <c r="AL20" s="64">
        <f t="shared" si="4"/>
        <v>0</v>
      </c>
      <c r="AM20" s="64">
        <f t="shared" si="5"/>
        <v>0</v>
      </c>
      <c r="AN20" s="64">
        <f>U20*AB20</f>
        <v>0</v>
      </c>
      <c r="AO20" s="105">
        <f>AK20+AL20+AM20+AN20</f>
        <v>0</v>
      </c>
      <c r="AP20" s="165">
        <f t="shared" si="6"/>
        <v>0</v>
      </c>
      <c r="AQ20" s="9"/>
    </row>
    <row r="21" spans="1:43" s="265" customFormat="1" ht="57">
      <c r="A21" s="101">
        <v>15</v>
      </c>
      <c r="B21" s="1034"/>
      <c r="C21" s="915"/>
      <c r="D21" s="498" t="s">
        <v>745</v>
      </c>
      <c r="E21" s="58">
        <v>1</v>
      </c>
      <c r="F21" s="58" t="s">
        <v>846</v>
      </c>
      <c r="G21" s="103" t="s">
        <v>859</v>
      </c>
      <c r="H21" s="228" t="s">
        <v>848</v>
      </c>
      <c r="I21" s="58" t="s">
        <v>733</v>
      </c>
      <c r="J21" s="103" t="s">
        <v>842</v>
      </c>
      <c r="K21" s="58" t="s">
        <v>733</v>
      </c>
      <c r="L21" s="58" t="s">
        <v>733</v>
      </c>
      <c r="M21" s="58" t="s">
        <v>733</v>
      </c>
      <c r="N21" s="18">
        <v>0</v>
      </c>
      <c r="O21" s="18">
        <v>0</v>
      </c>
      <c r="P21" s="18">
        <v>0</v>
      </c>
      <c r="Q21" s="61">
        <f t="shared" si="2"/>
        <v>0</v>
      </c>
      <c r="R21" s="62">
        <v>0</v>
      </c>
      <c r="S21" s="62">
        <v>0</v>
      </c>
      <c r="T21" s="62">
        <v>0</v>
      </c>
      <c r="U21" s="62">
        <v>4000</v>
      </c>
      <c r="V21" s="915"/>
      <c r="W21" s="58">
        <v>0</v>
      </c>
      <c r="X21" s="755">
        <f>W21/V16*100</f>
        <v>0</v>
      </c>
      <c r="Y21" s="58">
        <v>0</v>
      </c>
      <c r="Z21" s="58">
        <v>0</v>
      </c>
      <c r="AA21" s="58">
        <v>0</v>
      </c>
      <c r="AB21" s="58">
        <v>0</v>
      </c>
      <c r="AC21" s="58">
        <v>0</v>
      </c>
      <c r="AD21" s="58">
        <v>0</v>
      </c>
      <c r="AE21" s="58">
        <v>0</v>
      </c>
      <c r="AF21" s="58">
        <v>0</v>
      </c>
      <c r="AG21" s="63">
        <v>0</v>
      </c>
      <c r="AH21" s="63">
        <v>0</v>
      </c>
      <c r="AI21" s="63">
        <v>0</v>
      </c>
      <c r="AJ21" s="63"/>
      <c r="AK21" s="64">
        <f t="shared" si="3"/>
        <v>0</v>
      </c>
      <c r="AL21" s="64">
        <f t="shared" si="4"/>
        <v>0</v>
      </c>
      <c r="AM21" s="64">
        <f t="shared" si="5"/>
        <v>0</v>
      </c>
      <c r="AN21" s="64"/>
      <c r="AO21" s="105"/>
      <c r="AP21" s="165">
        <f t="shared" si="6"/>
        <v>0</v>
      </c>
      <c r="AQ21" s="9"/>
    </row>
    <row r="22" spans="1:43" s="265" customFormat="1" ht="57">
      <c r="A22" s="101">
        <v>16</v>
      </c>
      <c r="B22" s="1034"/>
      <c r="C22" s="915"/>
      <c r="D22" s="498" t="s">
        <v>745</v>
      </c>
      <c r="E22" s="58">
        <v>1</v>
      </c>
      <c r="F22" s="58" t="s">
        <v>846</v>
      </c>
      <c r="G22" s="103" t="s">
        <v>858</v>
      </c>
      <c r="H22" s="228" t="s">
        <v>848</v>
      </c>
      <c r="I22" s="58" t="s">
        <v>733</v>
      </c>
      <c r="J22" s="103" t="s">
        <v>842</v>
      </c>
      <c r="K22" s="58" t="s">
        <v>733</v>
      </c>
      <c r="L22" s="58" t="s">
        <v>733</v>
      </c>
      <c r="M22" s="58" t="s">
        <v>733</v>
      </c>
      <c r="N22" s="18">
        <v>300000</v>
      </c>
      <c r="O22" s="18"/>
      <c r="P22" s="18">
        <v>0</v>
      </c>
      <c r="Q22" s="61">
        <f t="shared" si="2"/>
        <v>300000</v>
      </c>
      <c r="R22" s="62">
        <v>0</v>
      </c>
      <c r="S22" s="62">
        <v>0</v>
      </c>
      <c r="T22" s="62">
        <v>0</v>
      </c>
      <c r="U22" s="62">
        <v>6000</v>
      </c>
      <c r="V22" s="915"/>
      <c r="W22" s="58">
        <v>0</v>
      </c>
      <c r="X22" s="755">
        <f>W22/V16*100</f>
        <v>0</v>
      </c>
      <c r="Y22" s="58">
        <v>0</v>
      </c>
      <c r="Z22" s="58">
        <v>0</v>
      </c>
      <c r="AA22" s="58">
        <v>0</v>
      </c>
      <c r="AB22" s="58">
        <v>0</v>
      </c>
      <c r="AC22" s="58">
        <v>0</v>
      </c>
      <c r="AD22" s="58">
        <v>0</v>
      </c>
      <c r="AE22" s="58">
        <v>0</v>
      </c>
      <c r="AF22" s="58">
        <v>0</v>
      </c>
      <c r="AG22" s="63">
        <v>0</v>
      </c>
      <c r="AH22" s="63">
        <v>0</v>
      </c>
      <c r="AI22" s="63">
        <v>0</v>
      </c>
      <c r="AJ22" s="63">
        <v>0</v>
      </c>
      <c r="AK22" s="64">
        <f t="shared" si="3"/>
        <v>0</v>
      </c>
      <c r="AL22" s="64">
        <v>0</v>
      </c>
      <c r="AM22" s="64">
        <v>0</v>
      </c>
      <c r="AN22" s="64">
        <v>0</v>
      </c>
      <c r="AO22" s="105">
        <v>0</v>
      </c>
      <c r="AP22" s="165">
        <f t="shared" si="6"/>
        <v>-300000</v>
      </c>
      <c r="AQ22" s="9"/>
    </row>
    <row r="23" spans="1:43" s="265" customFormat="1" ht="57">
      <c r="A23" s="101">
        <v>17</v>
      </c>
      <c r="B23" s="1034"/>
      <c r="C23" s="915"/>
      <c r="D23" s="103" t="s">
        <v>857</v>
      </c>
      <c r="E23" s="58">
        <v>1</v>
      </c>
      <c r="F23" s="58" t="s">
        <v>846</v>
      </c>
      <c r="G23" s="103" t="s">
        <v>856</v>
      </c>
      <c r="H23" s="228" t="s">
        <v>848</v>
      </c>
      <c r="I23" s="58" t="s">
        <v>733</v>
      </c>
      <c r="J23" s="103" t="s">
        <v>842</v>
      </c>
      <c r="K23" s="58" t="s">
        <v>733</v>
      </c>
      <c r="L23" s="58" t="s">
        <v>733</v>
      </c>
      <c r="M23" s="58" t="s">
        <v>733</v>
      </c>
      <c r="N23" s="18">
        <v>0</v>
      </c>
      <c r="O23" s="18">
        <v>0</v>
      </c>
      <c r="P23" s="18">
        <v>0</v>
      </c>
      <c r="Q23" s="61">
        <f t="shared" si="2"/>
        <v>0</v>
      </c>
      <c r="R23" s="62">
        <v>0</v>
      </c>
      <c r="S23" s="62">
        <v>0</v>
      </c>
      <c r="T23" s="62">
        <v>0</v>
      </c>
      <c r="U23" s="62">
        <v>0</v>
      </c>
      <c r="V23" s="915"/>
      <c r="W23" s="58">
        <v>0</v>
      </c>
      <c r="X23" s="755">
        <v>0</v>
      </c>
      <c r="Y23" s="58">
        <v>0</v>
      </c>
      <c r="Z23" s="58">
        <v>0</v>
      </c>
      <c r="AA23" s="58">
        <v>0</v>
      </c>
      <c r="AB23" s="58">
        <v>0</v>
      </c>
      <c r="AC23" s="58">
        <v>0</v>
      </c>
      <c r="AD23" s="58">
        <v>0</v>
      </c>
      <c r="AE23" s="58">
        <v>0</v>
      </c>
      <c r="AF23" s="58">
        <v>0</v>
      </c>
      <c r="AG23" s="63">
        <v>0</v>
      </c>
      <c r="AH23" s="63">
        <v>0</v>
      </c>
      <c r="AI23" s="63">
        <v>0</v>
      </c>
      <c r="AJ23" s="63">
        <v>0</v>
      </c>
      <c r="AK23" s="64">
        <v>0</v>
      </c>
      <c r="AL23" s="64">
        <v>0</v>
      </c>
      <c r="AM23" s="64">
        <v>0</v>
      </c>
      <c r="AN23" s="64">
        <f>U23*AB23</f>
        <v>0</v>
      </c>
      <c r="AO23" s="105">
        <f>AK23+AL23+AM23+AN23</f>
        <v>0</v>
      </c>
      <c r="AP23" s="165">
        <f t="shared" si="6"/>
        <v>0</v>
      </c>
      <c r="AQ23" s="9"/>
    </row>
    <row r="24" spans="1:43" s="265" customFormat="1" ht="57">
      <c r="A24" s="101">
        <v>18</v>
      </c>
      <c r="B24" s="1034"/>
      <c r="C24" s="915"/>
      <c r="D24" s="103" t="s">
        <v>855</v>
      </c>
      <c r="E24" s="58">
        <v>1</v>
      </c>
      <c r="F24" s="58" t="s">
        <v>846</v>
      </c>
      <c r="G24" s="103" t="s">
        <v>835</v>
      </c>
      <c r="H24" s="228" t="s">
        <v>848</v>
      </c>
      <c r="I24" s="58" t="s">
        <v>733</v>
      </c>
      <c r="J24" s="103" t="s">
        <v>842</v>
      </c>
      <c r="K24" s="58" t="s">
        <v>733</v>
      </c>
      <c r="L24" s="58" t="s">
        <v>733</v>
      </c>
      <c r="M24" s="58" t="s">
        <v>733</v>
      </c>
      <c r="N24" s="18">
        <v>0</v>
      </c>
      <c r="O24" s="18">
        <v>0</v>
      </c>
      <c r="P24" s="18">
        <v>0</v>
      </c>
      <c r="Q24" s="61">
        <v>0</v>
      </c>
      <c r="R24" s="62">
        <v>0</v>
      </c>
      <c r="S24" s="62">
        <v>0</v>
      </c>
      <c r="T24" s="62">
        <v>0</v>
      </c>
      <c r="U24" s="62">
        <v>60</v>
      </c>
      <c r="V24" s="915"/>
      <c r="W24" s="58">
        <v>0</v>
      </c>
      <c r="X24" s="755">
        <v>0</v>
      </c>
      <c r="Y24" s="58">
        <v>0</v>
      </c>
      <c r="Z24" s="58">
        <v>0</v>
      </c>
      <c r="AA24" s="58">
        <v>0</v>
      </c>
      <c r="AB24" s="58">
        <v>7050</v>
      </c>
      <c r="AC24" s="58">
        <v>0</v>
      </c>
      <c r="AD24" s="58">
        <v>0</v>
      </c>
      <c r="AE24" s="58">
        <v>0</v>
      </c>
      <c r="AF24" s="58">
        <v>7050</v>
      </c>
      <c r="AG24" s="63">
        <v>0</v>
      </c>
      <c r="AH24" s="63">
        <v>0</v>
      </c>
      <c r="AI24" s="63">
        <v>0</v>
      </c>
      <c r="AJ24" s="63">
        <v>423000</v>
      </c>
      <c r="AK24" s="64">
        <f t="shared" ref="AK24:AK30" si="7">R24*Y24</f>
        <v>0</v>
      </c>
      <c r="AL24" s="64">
        <v>0</v>
      </c>
      <c r="AM24" s="64">
        <v>0</v>
      </c>
      <c r="AN24" s="64">
        <v>423000</v>
      </c>
      <c r="AO24" s="105">
        <v>423000</v>
      </c>
      <c r="AP24" s="165">
        <f t="shared" si="6"/>
        <v>423000</v>
      </c>
      <c r="AQ24" s="9"/>
    </row>
    <row r="25" spans="1:43" s="265" customFormat="1" ht="57">
      <c r="A25" s="101">
        <v>19</v>
      </c>
      <c r="B25" s="1034"/>
      <c r="C25" s="915"/>
      <c r="D25" s="103" t="s">
        <v>854</v>
      </c>
      <c r="E25" s="58">
        <v>1</v>
      </c>
      <c r="F25" s="58" t="s">
        <v>846</v>
      </c>
      <c r="G25" s="103" t="s">
        <v>853</v>
      </c>
      <c r="H25" s="228" t="s">
        <v>848</v>
      </c>
      <c r="I25" s="58" t="s">
        <v>733</v>
      </c>
      <c r="J25" s="103" t="s">
        <v>842</v>
      </c>
      <c r="K25" s="58" t="s">
        <v>733</v>
      </c>
      <c r="L25" s="58" t="s">
        <v>733</v>
      </c>
      <c r="M25" s="58" t="s">
        <v>733</v>
      </c>
      <c r="N25" s="18">
        <v>300000</v>
      </c>
      <c r="O25" s="18">
        <v>530000</v>
      </c>
      <c r="P25" s="18">
        <v>0</v>
      </c>
      <c r="Q25" s="61">
        <f>N25+O25+P25</f>
        <v>830000</v>
      </c>
      <c r="R25" s="62">
        <v>0</v>
      </c>
      <c r="S25" s="62">
        <v>0</v>
      </c>
      <c r="T25" s="62">
        <v>0</v>
      </c>
      <c r="U25" s="62">
        <v>0</v>
      </c>
      <c r="V25" s="915"/>
      <c r="W25" s="58">
        <v>0</v>
      </c>
      <c r="X25" s="755">
        <f>W25/V16*100</f>
        <v>0</v>
      </c>
      <c r="Y25" s="58">
        <v>0</v>
      </c>
      <c r="Z25" s="58">
        <v>0</v>
      </c>
      <c r="AA25" s="58">
        <v>0</v>
      </c>
      <c r="AB25" s="58">
        <v>0</v>
      </c>
      <c r="AC25" s="58">
        <v>0</v>
      </c>
      <c r="AD25" s="58">
        <v>0</v>
      </c>
      <c r="AE25" s="58">
        <v>0</v>
      </c>
      <c r="AF25" s="58">
        <v>0</v>
      </c>
      <c r="AG25" s="63">
        <v>0</v>
      </c>
      <c r="AH25" s="63">
        <v>0</v>
      </c>
      <c r="AI25" s="63">
        <v>0</v>
      </c>
      <c r="AJ25" s="63">
        <v>0</v>
      </c>
      <c r="AK25" s="64">
        <f t="shared" si="7"/>
        <v>0</v>
      </c>
      <c r="AL25" s="64">
        <v>0</v>
      </c>
      <c r="AM25" s="64">
        <v>0</v>
      </c>
      <c r="AN25" s="64">
        <f>U25*AB25</f>
        <v>0</v>
      </c>
      <c r="AO25" s="105">
        <f>AK25+AL25+AM25+AN25</f>
        <v>0</v>
      </c>
      <c r="AP25" s="165">
        <f t="shared" si="6"/>
        <v>-830000</v>
      </c>
      <c r="AQ25" s="9"/>
    </row>
    <row r="26" spans="1:43" s="265" customFormat="1" ht="57">
      <c r="A26" s="101">
        <v>20</v>
      </c>
      <c r="B26" s="1034"/>
      <c r="C26" s="915"/>
      <c r="D26" s="103" t="s">
        <v>852</v>
      </c>
      <c r="E26" s="58">
        <v>1</v>
      </c>
      <c r="F26" s="58" t="s">
        <v>846</v>
      </c>
      <c r="G26" s="103" t="s">
        <v>851</v>
      </c>
      <c r="H26" s="228" t="s">
        <v>848</v>
      </c>
      <c r="I26" s="58" t="s">
        <v>733</v>
      </c>
      <c r="J26" s="103" t="s">
        <v>842</v>
      </c>
      <c r="K26" s="58" t="s">
        <v>733</v>
      </c>
      <c r="L26" s="58" t="s">
        <v>733</v>
      </c>
      <c r="M26" s="58" t="s">
        <v>733</v>
      </c>
      <c r="N26" s="18">
        <v>0</v>
      </c>
      <c r="O26" s="18">
        <v>0</v>
      </c>
      <c r="P26" s="18">
        <v>0</v>
      </c>
      <c r="Q26" s="61">
        <f>N26+O26+P26</f>
        <v>0</v>
      </c>
      <c r="R26" s="62">
        <v>0</v>
      </c>
      <c r="S26" s="62">
        <v>0</v>
      </c>
      <c r="T26" s="62">
        <v>0</v>
      </c>
      <c r="U26" s="62">
        <v>4000</v>
      </c>
      <c r="V26" s="915"/>
      <c r="W26" s="58">
        <v>0</v>
      </c>
      <c r="X26" s="755">
        <f>W26/V16*100</f>
        <v>0</v>
      </c>
      <c r="Y26" s="58">
        <v>0</v>
      </c>
      <c r="Z26" s="58">
        <v>0</v>
      </c>
      <c r="AA26" s="58">
        <v>0</v>
      </c>
      <c r="AB26" s="58">
        <v>0</v>
      </c>
      <c r="AC26" s="58">
        <v>0</v>
      </c>
      <c r="AD26" s="58">
        <v>0</v>
      </c>
      <c r="AE26" s="58">
        <v>0</v>
      </c>
      <c r="AF26" s="58">
        <v>0</v>
      </c>
      <c r="AG26" s="63">
        <v>0</v>
      </c>
      <c r="AH26" s="63">
        <v>0</v>
      </c>
      <c r="AI26" s="63">
        <v>0</v>
      </c>
      <c r="AJ26" s="63">
        <v>0</v>
      </c>
      <c r="AK26" s="64">
        <f t="shared" si="7"/>
        <v>0</v>
      </c>
      <c r="AL26" s="64">
        <v>0</v>
      </c>
      <c r="AM26" s="64">
        <v>0</v>
      </c>
      <c r="AN26" s="64">
        <f>U26*AB26</f>
        <v>0</v>
      </c>
      <c r="AO26" s="105">
        <f>AK26+AL26+AM26+AN26</f>
        <v>0</v>
      </c>
      <c r="AP26" s="165">
        <f t="shared" si="6"/>
        <v>0</v>
      </c>
      <c r="AQ26" s="9"/>
    </row>
    <row r="27" spans="1:43" s="265" customFormat="1" ht="57">
      <c r="A27" s="101">
        <v>21</v>
      </c>
      <c r="B27" s="1034"/>
      <c r="C27" s="915"/>
      <c r="D27" s="103" t="s">
        <v>852</v>
      </c>
      <c r="E27" s="58">
        <v>1</v>
      </c>
      <c r="F27" s="58" t="s">
        <v>846</v>
      </c>
      <c r="G27" s="103" t="s">
        <v>851</v>
      </c>
      <c r="H27" s="228" t="s">
        <v>848</v>
      </c>
      <c r="I27" s="58" t="s">
        <v>733</v>
      </c>
      <c r="J27" s="103" t="s">
        <v>842</v>
      </c>
      <c r="K27" s="58" t="s">
        <v>733</v>
      </c>
      <c r="L27" s="58" t="s">
        <v>733</v>
      </c>
      <c r="M27" s="58" t="s">
        <v>733</v>
      </c>
      <c r="N27" s="18">
        <v>0</v>
      </c>
      <c r="O27" s="18">
        <v>0</v>
      </c>
      <c r="P27" s="18">
        <v>0</v>
      </c>
      <c r="Q27" s="61">
        <f>N27+O27+P27</f>
        <v>0</v>
      </c>
      <c r="R27" s="62">
        <v>0</v>
      </c>
      <c r="S27" s="62">
        <v>0</v>
      </c>
      <c r="T27" s="62">
        <v>0</v>
      </c>
      <c r="U27" s="62">
        <v>4000</v>
      </c>
      <c r="V27" s="915"/>
      <c r="W27" s="58">
        <v>0</v>
      </c>
      <c r="X27" s="755">
        <f>W27/V16*100</f>
        <v>0</v>
      </c>
      <c r="Y27" s="58">
        <v>0</v>
      </c>
      <c r="Z27" s="58">
        <v>0</v>
      </c>
      <c r="AA27" s="58">
        <v>0</v>
      </c>
      <c r="AB27" s="58">
        <v>0</v>
      </c>
      <c r="AC27" s="58">
        <v>0</v>
      </c>
      <c r="AD27" s="58">
        <v>0</v>
      </c>
      <c r="AE27" s="58">
        <v>0</v>
      </c>
      <c r="AF27" s="58">
        <v>0</v>
      </c>
      <c r="AG27" s="63">
        <v>0</v>
      </c>
      <c r="AH27" s="63">
        <v>0</v>
      </c>
      <c r="AI27" s="63">
        <v>0</v>
      </c>
      <c r="AJ27" s="63">
        <v>0</v>
      </c>
      <c r="AK27" s="64">
        <f t="shared" si="7"/>
        <v>0</v>
      </c>
      <c r="AL27" s="64">
        <v>0</v>
      </c>
      <c r="AM27" s="64">
        <v>0</v>
      </c>
      <c r="AN27" s="64">
        <f>U27*AB27</f>
        <v>0</v>
      </c>
      <c r="AO27" s="105">
        <f>AK27+AL27+AM27+AN27</f>
        <v>0</v>
      </c>
      <c r="AP27" s="165">
        <f t="shared" si="6"/>
        <v>0</v>
      </c>
      <c r="AQ27" s="9"/>
    </row>
    <row r="28" spans="1:43" s="265" customFormat="1" ht="57">
      <c r="A28" s="101">
        <v>22</v>
      </c>
      <c r="B28" s="1034"/>
      <c r="C28" s="915"/>
      <c r="D28" s="103" t="s">
        <v>850</v>
      </c>
      <c r="E28" s="58">
        <v>1</v>
      </c>
      <c r="F28" s="58" t="s">
        <v>846</v>
      </c>
      <c r="G28" s="103" t="s">
        <v>849</v>
      </c>
      <c r="H28" s="228" t="s">
        <v>848</v>
      </c>
      <c r="I28" s="58" t="s">
        <v>733</v>
      </c>
      <c r="J28" s="103" t="s">
        <v>842</v>
      </c>
      <c r="K28" s="58" t="s">
        <v>733</v>
      </c>
      <c r="L28" s="58" t="s">
        <v>733</v>
      </c>
      <c r="M28" s="58" t="s">
        <v>733</v>
      </c>
      <c r="N28" s="18">
        <v>420000</v>
      </c>
      <c r="O28" s="18">
        <v>250000</v>
      </c>
      <c r="P28" s="18">
        <v>500000</v>
      </c>
      <c r="Q28" s="61">
        <v>1170000</v>
      </c>
      <c r="R28" s="62">
        <v>0</v>
      </c>
      <c r="S28" s="62">
        <v>0</v>
      </c>
      <c r="T28" s="62">
        <v>0</v>
      </c>
      <c r="U28" s="62">
        <v>6000</v>
      </c>
      <c r="V28" s="915"/>
      <c r="W28" s="58">
        <v>1</v>
      </c>
      <c r="X28" s="755">
        <f>W28/V16*100</f>
        <v>2.4032684450853159E-2</v>
      </c>
      <c r="Y28" s="58">
        <v>0</v>
      </c>
      <c r="Z28" s="58">
        <v>0</v>
      </c>
      <c r="AA28" s="58">
        <v>0</v>
      </c>
      <c r="AB28" s="58">
        <v>15</v>
      </c>
      <c r="AC28" s="58">
        <v>0</v>
      </c>
      <c r="AD28" s="58">
        <v>0</v>
      </c>
      <c r="AE28" s="58">
        <v>0</v>
      </c>
      <c r="AF28" s="58">
        <v>15</v>
      </c>
      <c r="AG28" s="63">
        <v>0</v>
      </c>
      <c r="AH28" s="63">
        <v>0</v>
      </c>
      <c r="AI28" s="63">
        <v>0</v>
      </c>
      <c r="AJ28" s="63">
        <v>90000</v>
      </c>
      <c r="AK28" s="64">
        <f t="shared" si="7"/>
        <v>0</v>
      </c>
      <c r="AL28" s="64">
        <v>0</v>
      </c>
      <c r="AM28" s="64">
        <v>0</v>
      </c>
      <c r="AN28" s="64">
        <v>90000</v>
      </c>
      <c r="AO28" s="105">
        <v>90000</v>
      </c>
      <c r="AP28" s="165">
        <f t="shared" si="6"/>
        <v>-1080000</v>
      </c>
      <c r="AQ28" s="9"/>
    </row>
    <row r="29" spans="1:43" s="265" customFormat="1" ht="45.75" customHeight="1">
      <c r="A29" s="101">
        <v>23</v>
      </c>
      <c r="B29" s="1034"/>
      <c r="C29" s="915"/>
      <c r="D29" s="103" t="s">
        <v>847</v>
      </c>
      <c r="E29" s="58">
        <v>1</v>
      </c>
      <c r="F29" s="58" t="s">
        <v>846</v>
      </c>
      <c r="G29" s="103" t="s">
        <v>845</v>
      </c>
      <c r="H29" s="228" t="s">
        <v>834</v>
      </c>
      <c r="I29" s="58" t="s">
        <v>733</v>
      </c>
      <c r="J29" s="103" t="s">
        <v>842</v>
      </c>
      <c r="K29" s="58" t="s">
        <v>733</v>
      </c>
      <c r="L29" s="58" t="s">
        <v>733</v>
      </c>
      <c r="M29" s="58" t="s">
        <v>733</v>
      </c>
      <c r="N29" s="18">
        <v>300000</v>
      </c>
      <c r="O29" s="18">
        <v>415000</v>
      </c>
      <c r="P29" s="18">
        <v>0</v>
      </c>
      <c r="Q29" s="61">
        <f>N29+O29+P29</f>
        <v>715000</v>
      </c>
      <c r="R29" s="62">
        <v>0</v>
      </c>
      <c r="S29" s="62">
        <v>0</v>
      </c>
      <c r="T29" s="62">
        <v>0</v>
      </c>
      <c r="U29" s="62">
        <v>50</v>
      </c>
      <c r="V29" s="915"/>
      <c r="W29" s="58">
        <v>4161</v>
      </c>
      <c r="X29" s="755">
        <f>W29/V16*100</f>
        <v>100</v>
      </c>
      <c r="Y29" s="58">
        <v>0</v>
      </c>
      <c r="Z29" s="58">
        <v>0</v>
      </c>
      <c r="AA29" s="58">
        <v>0</v>
      </c>
      <c r="AB29" s="58">
        <v>2260</v>
      </c>
      <c r="AC29" s="58">
        <v>0</v>
      </c>
      <c r="AD29" s="58">
        <v>0</v>
      </c>
      <c r="AE29" s="58">
        <v>0</v>
      </c>
      <c r="AF29" s="58">
        <v>2260</v>
      </c>
      <c r="AG29" s="63">
        <v>0</v>
      </c>
      <c r="AH29" s="63">
        <v>0</v>
      </c>
      <c r="AI29" s="63">
        <v>0</v>
      </c>
      <c r="AJ29" s="63">
        <v>113000</v>
      </c>
      <c r="AK29" s="64">
        <f t="shared" si="7"/>
        <v>0</v>
      </c>
      <c r="AL29" s="64">
        <v>0</v>
      </c>
      <c r="AM29" s="64">
        <v>0</v>
      </c>
      <c r="AN29" s="64">
        <v>113000</v>
      </c>
      <c r="AO29" s="105">
        <f>AK29+AL29+AM29+AN29</f>
        <v>113000</v>
      </c>
      <c r="AP29" s="165">
        <f t="shared" si="6"/>
        <v>-602000</v>
      </c>
      <c r="AQ29" s="9"/>
    </row>
    <row r="30" spans="1:43" s="265" customFormat="1" ht="45" customHeight="1">
      <c r="A30" s="101">
        <v>24</v>
      </c>
      <c r="B30" s="1034"/>
      <c r="C30" s="915"/>
      <c r="D30" s="97" t="s">
        <v>763</v>
      </c>
      <c r="E30" s="96">
        <v>1</v>
      </c>
      <c r="F30" s="560" t="s">
        <v>844</v>
      </c>
      <c r="G30" s="97" t="s">
        <v>843</v>
      </c>
      <c r="H30" s="228" t="s">
        <v>838</v>
      </c>
      <c r="I30" s="58" t="s">
        <v>733</v>
      </c>
      <c r="J30" s="103" t="s">
        <v>842</v>
      </c>
      <c r="K30" s="58" t="s">
        <v>733</v>
      </c>
      <c r="L30" s="58" t="s">
        <v>733</v>
      </c>
      <c r="M30" s="58" t="s">
        <v>733</v>
      </c>
      <c r="N30" s="18">
        <v>0</v>
      </c>
      <c r="O30" s="18">
        <v>0</v>
      </c>
      <c r="P30" s="18">
        <v>0</v>
      </c>
      <c r="Q30" s="61">
        <v>0</v>
      </c>
      <c r="R30" s="62">
        <v>0</v>
      </c>
      <c r="S30" s="62">
        <v>0</v>
      </c>
      <c r="T30" s="62">
        <v>0</v>
      </c>
      <c r="U30" s="62">
        <v>0</v>
      </c>
      <c r="V30" s="915"/>
      <c r="W30" s="58">
        <v>0</v>
      </c>
      <c r="X30" s="755">
        <v>0</v>
      </c>
      <c r="Y30" s="58">
        <v>0</v>
      </c>
      <c r="Z30" s="58">
        <v>0</v>
      </c>
      <c r="AA30" s="58">
        <v>0</v>
      </c>
      <c r="AB30" s="58">
        <v>0</v>
      </c>
      <c r="AC30" s="58">
        <v>0</v>
      </c>
      <c r="AD30" s="58">
        <v>0</v>
      </c>
      <c r="AE30" s="58">
        <v>0</v>
      </c>
      <c r="AF30" s="58">
        <v>0</v>
      </c>
      <c r="AG30" s="63">
        <v>0</v>
      </c>
      <c r="AH30" s="63">
        <v>0</v>
      </c>
      <c r="AI30" s="63">
        <v>0</v>
      </c>
      <c r="AJ30" s="63">
        <v>0</v>
      </c>
      <c r="AK30" s="64">
        <f t="shared" si="7"/>
        <v>0</v>
      </c>
      <c r="AL30" s="64">
        <v>0</v>
      </c>
      <c r="AM30" s="64"/>
      <c r="AN30" s="64">
        <v>0</v>
      </c>
      <c r="AO30" s="105">
        <v>0</v>
      </c>
      <c r="AP30" s="165">
        <v>0</v>
      </c>
      <c r="AQ30" s="9"/>
    </row>
    <row r="31" spans="1:43" s="265" customFormat="1" ht="49.5" customHeight="1">
      <c r="A31" s="101">
        <v>25</v>
      </c>
      <c r="B31" s="1034"/>
      <c r="C31" s="915"/>
      <c r="D31" s="103" t="s">
        <v>841</v>
      </c>
      <c r="E31" s="58">
        <v>1</v>
      </c>
      <c r="F31" s="58" t="s">
        <v>840</v>
      </c>
      <c r="G31" s="103" t="s">
        <v>839</v>
      </c>
      <c r="H31" s="228" t="s">
        <v>838</v>
      </c>
      <c r="I31" s="58" t="s">
        <v>733</v>
      </c>
      <c r="J31" s="58" t="s">
        <v>733</v>
      </c>
      <c r="K31" s="58" t="s">
        <v>733</v>
      </c>
      <c r="L31" s="58" t="s">
        <v>733</v>
      </c>
      <c r="M31" s="58" t="s">
        <v>733</v>
      </c>
      <c r="N31" s="18">
        <v>0</v>
      </c>
      <c r="O31" s="18">
        <v>0</v>
      </c>
      <c r="P31" s="18">
        <v>0</v>
      </c>
      <c r="Q31" s="61">
        <v>0</v>
      </c>
      <c r="R31" s="62">
        <v>0</v>
      </c>
      <c r="S31" s="62">
        <v>0</v>
      </c>
      <c r="T31" s="62">
        <v>0</v>
      </c>
      <c r="U31" s="62">
        <v>0</v>
      </c>
      <c r="V31" s="915"/>
      <c r="W31" s="58">
        <v>0</v>
      </c>
      <c r="X31" s="58">
        <v>0</v>
      </c>
      <c r="Y31" s="58">
        <v>0</v>
      </c>
      <c r="Z31" s="58">
        <v>0</v>
      </c>
      <c r="AA31" s="58">
        <v>0</v>
      </c>
      <c r="AB31" s="58">
        <v>0</v>
      </c>
      <c r="AC31" s="58">
        <v>0</v>
      </c>
      <c r="AD31" s="58">
        <v>0</v>
      </c>
      <c r="AE31" s="58">
        <v>0</v>
      </c>
      <c r="AF31" s="58">
        <v>0</v>
      </c>
      <c r="AG31" s="63">
        <v>0</v>
      </c>
      <c r="AH31" s="63">
        <v>0</v>
      </c>
      <c r="AI31" s="63">
        <v>0</v>
      </c>
      <c r="AJ31" s="63">
        <v>0</v>
      </c>
      <c r="AK31" s="64">
        <v>0</v>
      </c>
      <c r="AL31" s="64">
        <v>0</v>
      </c>
      <c r="AM31" s="64">
        <v>0</v>
      </c>
      <c r="AN31" s="64">
        <v>0</v>
      </c>
      <c r="AO31" s="105">
        <v>0</v>
      </c>
      <c r="AP31" s="165">
        <v>0</v>
      </c>
      <c r="AQ31" s="9"/>
    </row>
    <row r="32" spans="1:43" ht="68.25" customHeight="1" thickBot="1">
      <c r="A32" s="534">
        <v>26</v>
      </c>
      <c r="B32" s="1035"/>
      <c r="C32" s="916"/>
      <c r="D32" s="108" t="s">
        <v>837</v>
      </c>
      <c r="E32" s="354">
        <v>1</v>
      </c>
      <c r="F32" s="704" t="s">
        <v>836</v>
      </c>
      <c r="G32" s="108" t="s">
        <v>835</v>
      </c>
      <c r="H32" s="530" t="s">
        <v>834</v>
      </c>
      <c r="I32" s="354" t="s">
        <v>733</v>
      </c>
      <c r="J32" s="108" t="s">
        <v>833</v>
      </c>
      <c r="K32" s="354" t="s">
        <v>733</v>
      </c>
      <c r="L32" s="354" t="s">
        <v>733</v>
      </c>
      <c r="M32" s="354" t="s">
        <v>733</v>
      </c>
      <c r="N32" s="30">
        <v>0</v>
      </c>
      <c r="O32" s="30">
        <v>0</v>
      </c>
      <c r="P32" s="30">
        <v>0</v>
      </c>
      <c r="Q32" s="691">
        <f t="shared" ref="Q32:Q54" si="8">N32+O32+P32</f>
        <v>0</v>
      </c>
      <c r="R32" s="418">
        <v>0</v>
      </c>
      <c r="S32" s="418">
        <v>0</v>
      </c>
      <c r="T32" s="418">
        <v>0</v>
      </c>
      <c r="U32" s="418">
        <v>60</v>
      </c>
      <c r="V32" s="916"/>
      <c r="W32" s="354">
        <v>0</v>
      </c>
      <c r="X32" s="754">
        <f>W32/V16*100</f>
        <v>0</v>
      </c>
      <c r="Y32" s="354">
        <v>0</v>
      </c>
      <c r="Z32" s="354">
        <v>0</v>
      </c>
      <c r="AA32" s="354">
        <v>0</v>
      </c>
      <c r="AB32" s="108">
        <v>0</v>
      </c>
      <c r="AC32" s="354">
        <v>0</v>
      </c>
      <c r="AD32" s="354">
        <v>0</v>
      </c>
      <c r="AE32" s="354">
        <v>0</v>
      </c>
      <c r="AF32" s="108">
        <v>0</v>
      </c>
      <c r="AG32" s="527">
        <v>0</v>
      </c>
      <c r="AH32" s="527">
        <v>0</v>
      </c>
      <c r="AI32" s="527">
        <v>0</v>
      </c>
      <c r="AJ32" s="527">
        <v>0</v>
      </c>
      <c r="AK32" s="526">
        <f t="shared" ref="AK32:AK43" si="9">R32*Y32</f>
        <v>0</v>
      </c>
      <c r="AL32" s="526">
        <v>0</v>
      </c>
      <c r="AM32" s="526">
        <v>0</v>
      </c>
      <c r="AN32" s="526">
        <v>0</v>
      </c>
      <c r="AO32" s="33">
        <f>AK32+AL32+AM32+AN32</f>
        <v>0</v>
      </c>
      <c r="AP32" s="689">
        <f t="shared" ref="AP32:AP38" si="10">AO32-Q32</f>
        <v>0</v>
      </c>
      <c r="AQ32" s="9"/>
    </row>
    <row r="33" spans="1:43" ht="59.25" customHeight="1">
      <c r="A33" s="753">
        <v>1</v>
      </c>
      <c r="B33" s="1033" t="s">
        <v>832</v>
      </c>
      <c r="C33" s="1033">
        <v>3</v>
      </c>
      <c r="D33" s="744" t="s">
        <v>745</v>
      </c>
      <c r="E33" s="738">
        <v>1</v>
      </c>
      <c r="F33" s="738" t="s">
        <v>828</v>
      </c>
      <c r="G33" s="744" t="s">
        <v>831</v>
      </c>
      <c r="H33" s="752" t="s">
        <v>809</v>
      </c>
      <c r="I33" s="738" t="s">
        <v>733</v>
      </c>
      <c r="J33" s="738" t="s">
        <v>733</v>
      </c>
      <c r="K33" s="738" t="s">
        <v>733</v>
      </c>
      <c r="L33" s="744" t="s">
        <v>808</v>
      </c>
      <c r="M33" s="738" t="s">
        <v>733</v>
      </c>
      <c r="N33" s="743">
        <v>0</v>
      </c>
      <c r="O33" s="743">
        <v>0</v>
      </c>
      <c r="P33" s="743">
        <v>0</v>
      </c>
      <c r="Q33" s="742">
        <f t="shared" si="8"/>
        <v>0</v>
      </c>
      <c r="R33" s="740">
        <v>0</v>
      </c>
      <c r="S33" s="740">
        <v>0</v>
      </c>
      <c r="T33" s="740">
        <v>0</v>
      </c>
      <c r="U33" s="740">
        <v>0</v>
      </c>
      <c r="V33" s="1033">
        <v>8055</v>
      </c>
      <c r="W33" s="738">
        <v>0</v>
      </c>
      <c r="X33" s="738">
        <f>W33/V33*100</f>
        <v>0</v>
      </c>
      <c r="Y33" s="738">
        <v>0</v>
      </c>
      <c r="Z33" s="738">
        <v>0</v>
      </c>
      <c r="AA33" s="738">
        <v>0</v>
      </c>
      <c r="AB33" s="738">
        <v>0</v>
      </c>
      <c r="AC33" s="738">
        <v>0</v>
      </c>
      <c r="AD33" s="738">
        <v>0</v>
      </c>
      <c r="AE33" s="738">
        <v>0</v>
      </c>
      <c r="AF33" s="738">
        <v>0</v>
      </c>
      <c r="AG33" s="737">
        <v>0</v>
      </c>
      <c r="AH33" s="737">
        <v>0</v>
      </c>
      <c r="AI33" s="737">
        <v>0</v>
      </c>
      <c r="AJ33" s="737">
        <v>0</v>
      </c>
      <c r="AK33" s="736">
        <f t="shared" si="9"/>
        <v>0</v>
      </c>
      <c r="AL33" s="736">
        <f>S33*Z33</f>
        <v>0</v>
      </c>
      <c r="AM33" s="736"/>
      <c r="AN33" s="736">
        <v>0</v>
      </c>
      <c r="AO33" s="735">
        <f>AM33+AN33</f>
        <v>0</v>
      </c>
      <c r="AP33" s="734">
        <f t="shared" si="10"/>
        <v>0</v>
      </c>
      <c r="AQ33" s="9"/>
    </row>
    <row r="34" spans="1:43" ht="59.25" customHeight="1">
      <c r="A34" s="492">
        <v>2</v>
      </c>
      <c r="B34" s="1034"/>
      <c r="C34" s="1034"/>
      <c r="D34" s="498" t="s">
        <v>745</v>
      </c>
      <c r="E34" s="499">
        <v>1</v>
      </c>
      <c r="F34" s="499" t="s">
        <v>830</v>
      </c>
      <c r="G34" s="498" t="s">
        <v>829</v>
      </c>
      <c r="H34" s="751" t="s">
        <v>809</v>
      </c>
      <c r="I34" s="499" t="s">
        <v>733</v>
      </c>
      <c r="J34" s="499" t="s">
        <v>733</v>
      </c>
      <c r="K34" s="499" t="s">
        <v>733</v>
      </c>
      <c r="L34" s="498" t="s">
        <v>808</v>
      </c>
      <c r="M34" s="499" t="s">
        <v>733</v>
      </c>
      <c r="N34" s="726">
        <v>0</v>
      </c>
      <c r="O34" s="726">
        <v>0</v>
      </c>
      <c r="P34" s="726">
        <v>0</v>
      </c>
      <c r="Q34" s="725">
        <f t="shared" si="8"/>
        <v>0</v>
      </c>
      <c r="R34" s="501">
        <v>0</v>
      </c>
      <c r="S34" s="501">
        <v>0</v>
      </c>
      <c r="T34" s="501">
        <v>0</v>
      </c>
      <c r="U34" s="501">
        <v>13000</v>
      </c>
      <c r="V34" s="1034"/>
      <c r="W34" s="499">
        <v>0</v>
      </c>
      <c r="X34" s="499">
        <v>0</v>
      </c>
      <c r="Y34" s="499">
        <v>0</v>
      </c>
      <c r="Z34" s="499">
        <v>0</v>
      </c>
      <c r="AA34" s="499">
        <v>0</v>
      </c>
      <c r="AB34" s="499">
        <v>0</v>
      </c>
      <c r="AC34" s="499">
        <v>0</v>
      </c>
      <c r="AD34" s="499">
        <v>0</v>
      </c>
      <c r="AE34" s="499">
        <v>0</v>
      </c>
      <c r="AF34" s="499">
        <v>0</v>
      </c>
      <c r="AG34" s="706">
        <v>0</v>
      </c>
      <c r="AH34" s="706">
        <v>0</v>
      </c>
      <c r="AI34" s="706">
        <v>0</v>
      </c>
      <c r="AJ34" s="706">
        <v>0</v>
      </c>
      <c r="AK34" s="500">
        <f t="shared" si="9"/>
        <v>0</v>
      </c>
      <c r="AL34" s="500">
        <f>S34*Z34</f>
        <v>0</v>
      </c>
      <c r="AM34" s="500"/>
      <c r="AN34" s="500">
        <v>0</v>
      </c>
      <c r="AO34" s="723">
        <f>AM34+AN34</f>
        <v>0</v>
      </c>
      <c r="AP34" s="722">
        <f t="shared" si="10"/>
        <v>0</v>
      </c>
      <c r="AQ34" s="9"/>
    </row>
    <row r="35" spans="1:43" ht="59.25" customHeight="1">
      <c r="A35" s="492">
        <v>3</v>
      </c>
      <c r="B35" s="1034"/>
      <c r="C35" s="1034"/>
      <c r="D35" s="498" t="s">
        <v>695</v>
      </c>
      <c r="E35" s="499">
        <v>1</v>
      </c>
      <c r="F35" s="499" t="s">
        <v>828</v>
      </c>
      <c r="G35" s="498" t="s">
        <v>827</v>
      </c>
      <c r="H35" s="751" t="s">
        <v>809</v>
      </c>
      <c r="I35" s="499" t="s">
        <v>733</v>
      </c>
      <c r="J35" s="499" t="s">
        <v>733</v>
      </c>
      <c r="K35" s="499" t="s">
        <v>733</v>
      </c>
      <c r="L35" s="498" t="s">
        <v>808</v>
      </c>
      <c r="M35" s="499" t="s">
        <v>733</v>
      </c>
      <c r="N35" s="726">
        <v>658524</v>
      </c>
      <c r="O35" s="726">
        <v>475640</v>
      </c>
      <c r="P35" s="726">
        <v>16750</v>
      </c>
      <c r="Q35" s="725">
        <f t="shared" si="8"/>
        <v>1150914</v>
      </c>
      <c r="R35" s="501">
        <v>0</v>
      </c>
      <c r="S35" s="501">
        <v>0</v>
      </c>
      <c r="T35" s="501">
        <v>770</v>
      </c>
      <c r="U35" s="501">
        <v>100</v>
      </c>
      <c r="V35" s="1034"/>
      <c r="W35" s="499">
        <v>1260</v>
      </c>
      <c r="X35" s="499">
        <f>W35/V33*100</f>
        <v>15.64245810055866</v>
      </c>
      <c r="Y35" s="499">
        <v>0</v>
      </c>
      <c r="Z35" s="499">
        <v>0</v>
      </c>
      <c r="AA35" s="499">
        <v>2130</v>
      </c>
      <c r="AB35" s="499">
        <v>0</v>
      </c>
      <c r="AC35" s="499">
        <v>0</v>
      </c>
      <c r="AD35" s="499">
        <v>0</v>
      </c>
      <c r="AE35" s="499">
        <v>0</v>
      </c>
      <c r="AF35" s="499">
        <v>2100</v>
      </c>
      <c r="AG35" s="706">
        <v>0</v>
      </c>
      <c r="AH35" s="706">
        <v>0</v>
      </c>
      <c r="AI35" s="706">
        <v>0</v>
      </c>
      <c r="AJ35" s="706">
        <v>0</v>
      </c>
      <c r="AK35" s="500">
        <f t="shared" si="9"/>
        <v>0</v>
      </c>
      <c r="AL35" s="500">
        <f>S35*Z35</f>
        <v>0</v>
      </c>
      <c r="AM35" s="500">
        <v>743590</v>
      </c>
      <c r="AN35" s="500">
        <v>0</v>
      </c>
      <c r="AO35" s="723">
        <f>AM35+AN35</f>
        <v>743590</v>
      </c>
      <c r="AP35" s="722">
        <f t="shared" si="10"/>
        <v>-407324</v>
      </c>
      <c r="AQ35" s="9"/>
    </row>
    <row r="36" spans="1:43" ht="59.25" customHeight="1">
      <c r="A36" s="492">
        <v>4</v>
      </c>
      <c r="B36" s="1034"/>
      <c r="C36" s="1034"/>
      <c r="D36" s="498" t="s">
        <v>826</v>
      </c>
      <c r="E36" s="499">
        <v>1</v>
      </c>
      <c r="F36" s="499" t="s">
        <v>819</v>
      </c>
      <c r="G36" s="498" t="s">
        <v>825</v>
      </c>
      <c r="H36" s="751" t="s">
        <v>809</v>
      </c>
      <c r="I36" s="499" t="s">
        <v>733</v>
      </c>
      <c r="J36" s="499" t="s">
        <v>733</v>
      </c>
      <c r="K36" s="499" t="s">
        <v>733</v>
      </c>
      <c r="L36" s="498" t="s">
        <v>808</v>
      </c>
      <c r="M36" s="499" t="s">
        <v>733</v>
      </c>
      <c r="N36" s="726">
        <v>612500</v>
      </c>
      <c r="O36" s="726">
        <v>594320</v>
      </c>
      <c r="P36" s="726">
        <v>11475</v>
      </c>
      <c r="Q36" s="725">
        <f t="shared" si="8"/>
        <v>1218295</v>
      </c>
      <c r="R36" s="501">
        <v>0</v>
      </c>
      <c r="S36" s="501">
        <v>0</v>
      </c>
      <c r="T36" s="501">
        <v>0</v>
      </c>
      <c r="U36" s="501">
        <v>100</v>
      </c>
      <c r="V36" s="1034"/>
      <c r="W36" s="499">
        <v>2150</v>
      </c>
      <c r="X36" s="499">
        <f>W36/V33*100</f>
        <v>26.691495965238982</v>
      </c>
      <c r="Y36" s="499">
        <v>0</v>
      </c>
      <c r="Z36" s="499">
        <f>SUM(Z33:Z35)</f>
        <v>0</v>
      </c>
      <c r="AA36" s="499">
        <v>1350</v>
      </c>
      <c r="AB36" s="499">
        <v>0</v>
      </c>
      <c r="AC36" s="499">
        <v>0</v>
      </c>
      <c r="AD36" s="499">
        <v>0</v>
      </c>
      <c r="AE36" s="499">
        <v>0</v>
      </c>
      <c r="AF36" s="499">
        <v>0</v>
      </c>
      <c r="AG36" s="706">
        <v>0</v>
      </c>
      <c r="AH36" s="706">
        <v>0</v>
      </c>
      <c r="AI36" s="706">
        <v>0</v>
      </c>
      <c r="AJ36" s="706">
        <v>0</v>
      </c>
      <c r="AK36" s="500">
        <f t="shared" si="9"/>
        <v>0</v>
      </c>
      <c r="AL36" s="500">
        <f>S36*Z36</f>
        <v>0</v>
      </c>
      <c r="AM36" s="500"/>
      <c r="AN36" s="500">
        <v>1800000</v>
      </c>
      <c r="AO36" s="723">
        <f>AM36+AN36</f>
        <v>1800000</v>
      </c>
      <c r="AP36" s="722">
        <f t="shared" si="10"/>
        <v>581705</v>
      </c>
      <c r="AQ36" s="9"/>
    </row>
    <row r="37" spans="1:43" ht="59.25" customHeight="1">
      <c r="A37" s="492">
        <v>5</v>
      </c>
      <c r="B37" s="1034"/>
      <c r="C37" s="1034"/>
      <c r="D37" s="498" t="s">
        <v>824</v>
      </c>
      <c r="E37" s="499">
        <v>1</v>
      </c>
      <c r="F37" s="499" t="s">
        <v>823</v>
      </c>
      <c r="G37" s="499" t="s">
        <v>822</v>
      </c>
      <c r="H37" s="751" t="s">
        <v>809</v>
      </c>
      <c r="I37" s="499" t="s">
        <v>733</v>
      </c>
      <c r="J37" s="499" t="s">
        <v>733</v>
      </c>
      <c r="K37" s="499" t="s">
        <v>733</v>
      </c>
      <c r="L37" s="498" t="s">
        <v>808</v>
      </c>
      <c r="M37" s="499" t="s">
        <v>733</v>
      </c>
      <c r="N37" s="726">
        <v>612500</v>
      </c>
      <c r="O37" s="726">
        <v>442060</v>
      </c>
      <c r="P37" s="726">
        <v>5100</v>
      </c>
      <c r="Q37" s="725">
        <f t="shared" si="8"/>
        <v>1059660</v>
      </c>
      <c r="R37" s="501">
        <v>0</v>
      </c>
      <c r="S37" s="501">
        <v>0</v>
      </c>
      <c r="T37" s="501">
        <v>0</v>
      </c>
      <c r="U37" s="501">
        <v>100</v>
      </c>
      <c r="V37" s="1034"/>
      <c r="W37" s="499">
        <v>3540</v>
      </c>
      <c r="X37" s="499">
        <f>W37/V33*100</f>
        <v>43.947858472998135</v>
      </c>
      <c r="Y37" s="499">
        <v>0</v>
      </c>
      <c r="Z37" s="499" t="s">
        <v>821</v>
      </c>
      <c r="AA37" s="499">
        <v>1990</v>
      </c>
      <c r="AB37" s="499">
        <v>0</v>
      </c>
      <c r="AC37" s="499">
        <v>0</v>
      </c>
      <c r="AD37" s="499">
        <v>0</v>
      </c>
      <c r="AE37" s="499">
        <v>0</v>
      </c>
      <c r="AF37" s="499">
        <v>0</v>
      </c>
      <c r="AG37" s="706">
        <v>0</v>
      </c>
      <c r="AH37" s="706">
        <v>0</v>
      </c>
      <c r="AI37" s="706">
        <v>0</v>
      </c>
      <c r="AJ37" s="706">
        <v>0</v>
      </c>
      <c r="AK37" s="500">
        <f t="shared" si="9"/>
        <v>0</v>
      </c>
      <c r="AL37" s="500">
        <v>0</v>
      </c>
      <c r="AM37" s="500"/>
      <c r="AN37" s="500">
        <v>1800000</v>
      </c>
      <c r="AO37" s="723">
        <f>AM37+AN37</f>
        <v>1800000</v>
      </c>
      <c r="AP37" s="722">
        <f t="shared" si="10"/>
        <v>740340</v>
      </c>
      <c r="AQ37" s="9"/>
    </row>
    <row r="38" spans="1:43" ht="59.25" customHeight="1">
      <c r="A38" s="492">
        <v>6</v>
      </c>
      <c r="B38" s="1034"/>
      <c r="C38" s="1034"/>
      <c r="D38" s="498" t="s">
        <v>820</v>
      </c>
      <c r="E38" s="499">
        <v>1</v>
      </c>
      <c r="F38" s="499" t="s">
        <v>819</v>
      </c>
      <c r="G38" s="498" t="s">
        <v>818</v>
      </c>
      <c r="H38" s="751" t="s">
        <v>809</v>
      </c>
      <c r="I38" s="499" t="s">
        <v>733</v>
      </c>
      <c r="J38" s="499" t="s">
        <v>733</v>
      </c>
      <c r="K38" s="499" t="s">
        <v>733</v>
      </c>
      <c r="L38" s="498" t="s">
        <v>808</v>
      </c>
      <c r="M38" s="499" t="s">
        <v>733</v>
      </c>
      <c r="N38" s="726">
        <v>542500</v>
      </c>
      <c r="O38" s="726">
        <v>111780</v>
      </c>
      <c r="P38" s="726">
        <v>53550</v>
      </c>
      <c r="Q38" s="725">
        <f t="shared" si="8"/>
        <v>707830</v>
      </c>
      <c r="R38" s="501">
        <v>0</v>
      </c>
      <c r="S38" s="501">
        <v>13000</v>
      </c>
      <c r="T38" s="501">
        <v>0</v>
      </c>
      <c r="U38" s="501">
        <v>14000</v>
      </c>
      <c r="V38" s="1034"/>
      <c r="W38" s="499">
        <v>1500</v>
      </c>
      <c r="X38" s="499">
        <f>W38/V33*100</f>
        <v>18.6219739292365</v>
      </c>
      <c r="Y38" s="499">
        <v>0</v>
      </c>
      <c r="Z38" s="499">
        <v>0</v>
      </c>
      <c r="AA38" s="499">
        <v>105</v>
      </c>
      <c r="AB38" s="499">
        <v>0</v>
      </c>
      <c r="AC38" s="499">
        <v>0</v>
      </c>
      <c r="AD38" s="499">
        <v>0</v>
      </c>
      <c r="AE38" s="499">
        <v>0</v>
      </c>
      <c r="AF38" s="499">
        <v>0</v>
      </c>
      <c r="AG38" s="706">
        <v>0</v>
      </c>
      <c r="AH38" s="706">
        <v>0</v>
      </c>
      <c r="AI38" s="706">
        <v>0</v>
      </c>
      <c r="AJ38" s="706">
        <v>0</v>
      </c>
      <c r="AK38" s="500">
        <f t="shared" si="9"/>
        <v>0</v>
      </c>
      <c r="AL38" s="500">
        <f t="shared" ref="AL38:AL54" si="11">S38*Z38</f>
        <v>0</v>
      </c>
      <c r="AM38" s="500">
        <v>10000</v>
      </c>
      <c r="AN38" s="500">
        <v>708456</v>
      </c>
      <c r="AO38" s="723">
        <f>AG38+AH38+AI38+AJ38+AK38+AL38+AM38+AN38</f>
        <v>718456</v>
      </c>
      <c r="AP38" s="722">
        <f t="shared" si="10"/>
        <v>10626</v>
      </c>
      <c r="AQ38" s="9"/>
    </row>
    <row r="39" spans="1:43" ht="59.25" customHeight="1">
      <c r="A39" s="492">
        <v>7</v>
      </c>
      <c r="B39" s="1034"/>
      <c r="C39" s="1034"/>
      <c r="D39" s="498" t="s">
        <v>289</v>
      </c>
      <c r="E39" s="499">
        <v>1</v>
      </c>
      <c r="F39" s="499" t="s">
        <v>817</v>
      </c>
      <c r="G39" s="499" t="s">
        <v>816</v>
      </c>
      <c r="H39" s="751" t="s">
        <v>809</v>
      </c>
      <c r="I39" s="499" t="s">
        <v>733</v>
      </c>
      <c r="J39" s="499" t="s">
        <v>733</v>
      </c>
      <c r="K39" s="499" t="s">
        <v>733</v>
      </c>
      <c r="L39" s="498" t="s">
        <v>808</v>
      </c>
      <c r="M39" s="499"/>
      <c r="N39" s="726">
        <v>945500</v>
      </c>
      <c r="O39" s="726">
        <v>842320</v>
      </c>
      <c r="P39" s="726">
        <v>26580</v>
      </c>
      <c r="Q39" s="725">
        <f t="shared" si="8"/>
        <v>1814400</v>
      </c>
      <c r="R39" s="501">
        <v>0</v>
      </c>
      <c r="S39" s="501">
        <v>0</v>
      </c>
      <c r="T39" s="501">
        <v>0</v>
      </c>
      <c r="U39" s="501">
        <v>15000</v>
      </c>
      <c r="V39" s="1034"/>
      <c r="W39" s="499">
        <v>6430</v>
      </c>
      <c r="X39" s="499">
        <f>W39/V33*100</f>
        <v>79.826194909993802</v>
      </c>
      <c r="Y39" s="499">
        <v>0</v>
      </c>
      <c r="Z39" s="499">
        <v>0</v>
      </c>
      <c r="AA39" s="499">
        <v>1090</v>
      </c>
      <c r="AB39" s="730">
        <v>0</v>
      </c>
      <c r="AC39" s="499">
        <v>0</v>
      </c>
      <c r="AD39" s="499">
        <v>0</v>
      </c>
      <c r="AE39" s="499">
        <v>0</v>
      </c>
      <c r="AF39" s="499">
        <v>980</v>
      </c>
      <c r="AG39" s="706">
        <v>0</v>
      </c>
      <c r="AH39" s="706">
        <v>0</v>
      </c>
      <c r="AI39" s="706">
        <v>0</v>
      </c>
      <c r="AJ39" s="706">
        <v>0</v>
      </c>
      <c r="AK39" s="500">
        <f t="shared" si="9"/>
        <v>0</v>
      </c>
      <c r="AL39" s="500">
        <f t="shared" si="11"/>
        <v>0</v>
      </c>
      <c r="AM39" s="500">
        <v>1824000</v>
      </c>
      <c r="AN39" s="500">
        <v>0</v>
      </c>
      <c r="AO39" s="723">
        <f>AK39+AL39+AM39+AN39</f>
        <v>1824000</v>
      </c>
      <c r="AP39" s="722">
        <f>Q39-AO39</f>
        <v>-9600</v>
      </c>
      <c r="AQ39" s="9"/>
    </row>
    <row r="40" spans="1:43" ht="59.25" customHeight="1">
      <c r="A40" s="492">
        <v>8</v>
      </c>
      <c r="B40" s="1034"/>
      <c r="C40" s="1034"/>
      <c r="D40" s="498" t="s">
        <v>197</v>
      </c>
      <c r="E40" s="499">
        <v>1</v>
      </c>
      <c r="F40" s="499" t="s">
        <v>815</v>
      </c>
      <c r="G40" s="499">
        <v>1007</v>
      </c>
      <c r="H40" s="751" t="s">
        <v>809</v>
      </c>
      <c r="I40" s="499" t="s">
        <v>733</v>
      </c>
      <c r="J40" s="499" t="s">
        <v>733</v>
      </c>
      <c r="K40" s="499" t="s">
        <v>733</v>
      </c>
      <c r="L40" s="498" t="s">
        <v>808</v>
      </c>
      <c r="M40" s="499" t="s">
        <v>733</v>
      </c>
      <c r="N40" s="726">
        <v>51520</v>
      </c>
      <c r="O40" s="726">
        <v>150000</v>
      </c>
      <c r="P40" s="726">
        <v>0</v>
      </c>
      <c r="Q40" s="725">
        <f t="shared" si="8"/>
        <v>201520</v>
      </c>
      <c r="R40" s="501">
        <v>0</v>
      </c>
      <c r="S40" s="501">
        <v>0</v>
      </c>
      <c r="T40" s="501">
        <v>0</v>
      </c>
      <c r="U40" s="501">
        <v>39040</v>
      </c>
      <c r="V40" s="1034"/>
      <c r="W40" s="499">
        <v>0</v>
      </c>
      <c r="X40" s="499">
        <f>W40/V33*100</f>
        <v>0</v>
      </c>
      <c r="Y40" s="499">
        <v>0</v>
      </c>
      <c r="Z40" s="499">
        <v>0</v>
      </c>
      <c r="AA40" s="499">
        <v>0</v>
      </c>
      <c r="AB40" s="499">
        <v>0</v>
      </c>
      <c r="AC40" s="499">
        <v>0</v>
      </c>
      <c r="AD40" s="499">
        <v>0</v>
      </c>
      <c r="AE40" s="499">
        <v>0</v>
      </c>
      <c r="AF40" s="499">
        <v>0</v>
      </c>
      <c r="AG40" s="706">
        <v>0</v>
      </c>
      <c r="AH40" s="706">
        <v>0</v>
      </c>
      <c r="AI40" s="706">
        <v>0</v>
      </c>
      <c r="AJ40" s="706">
        <v>0</v>
      </c>
      <c r="AK40" s="500">
        <f t="shared" si="9"/>
        <v>0</v>
      </c>
      <c r="AL40" s="500">
        <f t="shared" si="11"/>
        <v>0</v>
      </c>
      <c r="AM40" s="500">
        <v>72000</v>
      </c>
      <c r="AN40" s="750">
        <v>0</v>
      </c>
      <c r="AO40" s="723">
        <f>AM40+AN40</f>
        <v>72000</v>
      </c>
      <c r="AP40" s="722">
        <f t="shared" ref="AP40:AP54" si="12">AO40-Q40</f>
        <v>-129520</v>
      </c>
      <c r="AQ40" s="9"/>
    </row>
    <row r="41" spans="1:43" ht="59.25" customHeight="1">
      <c r="A41" s="492">
        <v>9</v>
      </c>
      <c r="B41" s="1034"/>
      <c r="C41" s="1034"/>
      <c r="D41" s="498" t="s">
        <v>420</v>
      </c>
      <c r="E41" s="499">
        <v>1</v>
      </c>
      <c r="F41" s="499" t="s">
        <v>814</v>
      </c>
      <c r="G41" s="499" t="s">
        <v>813</v>
      </c>
      <c r="H41" s="751" t="s">
        <v>809</v>
      </c>
      <c r="I41" s="499" t="s">
        <v>733</v>
      </c>
      <c r="J41" s="499" t="s">
        <v>733</v>
      </c>
      <c r="K41" s="499" t="s">
        <v>733</v>
      </c>
      <c r="L41" s="498" t="s">
        <v>808</v>
      </c>
      <c r="M41" s="499" t="s">
        <v>733</v>
      </c>
      <c r="N41" s="726">
        <v>0</v>
      </c>
      <c r="O41" s="726">
        <v>0</v>
      </c>
      <c r="P41" s="726">
        <v>0</v>
      </c>
      <c r="Q41" s="725">
        <f t="shared" si="8"/>
        <v>0</v>
      </c>
      <c r="R41" s="501">
        <v>0</v>
      </c>
      <c r="S41" s="501">
        <v>0</v>
      </c>
      <c r="T41" s="501">
        <v>0</v>
      </c>
      <c r="U41" s="501">
        <v>0</v>
      </c>
      <c r="V41" s="1034"/>
      <c r="W41" s="499">
        <v>0</v>
      </c>
      <c r="X41" s="499">
        <f>W41/V33*100</f>
        <v>0</v>
      </c>
      <c r="Y41" s="499">
        <v>0</v>
      </c>
      <c r="Z41" s="499">
        <v>0</v>
      </c>
      <c r="AA41" s="499">
        <v>0</v>
      </c>
      <c r="AB41" s="499">
        <v>0</v>
      </c>
      <c r="AC41" s="499">
        <v>0</v>
      </c>
      <c r="AD41" s="499">
        <v>0</v>
      </c>
      <c r="AE41" s="499">
        <v>0</v>
      </c>
      <c r="AF41" s="499">
        <v>0</v>
      </c>
      <c r="AG41" s="706">
        <v>0</v>
      </c>
      <c r="AH41" s="706">
        <v>0</v>
      </c>
      <c r="AI41" s="706">
        <v>0</v>
      </c>
      <c r="AJ41" s="706">
        <v>0</v>
      </c>
      <c r="AK41" s="500">
        <f t="shared" si="9"/>
        <v>0</v>
      </c>
      <c r="AL41" s="500">
        <f t="shared" si="11"/>
        <v>0</v>
      </c>
      <c r="AM41" s="500">
        <v>0</v>
      </c>
      <c r="AN41" s="750">
        <v>0</v>
      </c>
      <c r="AO41" s="723">
        <f>AM41+AN41</f>
        <v>0</v>
      </c>
      <c r="AP41" s="722">
        <f t="shared" si="12"/>
        <v>0</v>
      </c>
      <c r="AQ41" s="9"/>
    </row>
    <row r="42" spans="1:43" ht="59.25" customHeight="1" thickBot="1">
      <c r="A42" s="749">
        <v>10</v>
      </c>
      <c r="B42" s="1035"/>
      <c r="C42" s="1035"/>
      <c r="D42" s="720" t="s">
        <v>812</v>
      </c>
      <c r="E42" s="713">
        <v>1</v>
      </c>
      <c r="F42" s="713" t="s">
        <v>811</v>
      </c>
      <c r="G42" s="720" t="s">
        <v>810</v>
      </c>
      <c r="H42" s="748" t="s">
        <v>809</v>
      </c>
      <c r="I42" s="713" t="s">
        <v>733</v>
      </c>
      <c r="J42" s="713" t="s">
        <v>733</v>
      </c>
      <c r="K42" s="713" t="s">
        <v>733</v>
      </c>
      <c r="L42" s="720" t="s">
        <v>808</v>
      </c>
      <c r="M42" s="713" t="s">
        <v>733</v>
      </c>
      <c r="N42" s="717">
        <v>503182</v>
      </c>
      <c r="O42" s="717">
        <v>135240</v>
      </c>
      <c r="P42" s="717">
        <v>0</v>
      </c>
      <c r="Q42" s="716">
        <f t="shared" si="8"/>
        <v>638422</v>
      </c>
      <c r="R42" s="714">
        <v>13000</v>
      </c>
      <c r="S42" s="714">
        <v>1200</v>
      </c>
      <c r="T42" s="714">
        <v>0</v>
      </c>
      <c r="U42" s="714">
        <v>13000</v>
      </c>
      <c r="V42" s="1035"/>
      <c r="W42" s="713">
        <v>0</v>
      </c>
      <c r="X42" s="713">
        <f>W42/V33*100</f>
        <v>0</v>
      </c>
      <c r="Y42" s="713">
        <v>0</v>
      </c>
      <c r="Z42" s="713">
        <v>0</v>
      </c>
      <c r="AA42" s="713" t="s">
        <v>201</v>
      </c>
      <c r="AB42" s="713">
        <v>0</v>
      </c>
      <c r="AC42" s="713">
        <v>0</v>
      </c>
      <c r="AD42" s="713">
        <v>0</v>
      </c>
      <c r="AE42" s="713">
        <v>0</v>
      </c>
      <c r="AF42" s="713">
        <v>0</v>
      </c>
      <c r="AG42" s="712">
        <v>0</v>
      </c>
      <c r="AH42" s="712">
        <v>0</v>
      </c>
      <c r="AI42" s="712">
        <v>0</v>
      </c>
      <c r="AJ42" s="712">
        <v>0</v>
      </c>
      <c r="AK42" s="711">
        <f t="shared" si="9"/>
        <v>0</v>
      </c>
      <c r="AL42" s="711">
        <f t="shared" si="11"/>
        <v>0</v>
      </c>
      <c r="AM42" s="711">
        <v>0</v>
      </c>
      <c r="AN42" s="747">
        <v>0</v>
      </c>
      <c r="AO42" s="710">
        <f>AM42+AN42</f>
        <v>0</v>
      </c>
      <c r="AP42" s="709">
        <f t="shared" si="12"/>
        <v>-638422</v>
      </c>
      <c r="AQ42" s="9"/>
    </row>
    <row r="43" spans="1:43" ht="104.25" customHeight="1">
      <c r="A43" s="738">
        <v>1</v>
      </c>
      <c r="B43" s="1033" t="s">
        <v>807</v>
      </c>
      <c r="C43" s="1033">
        <v>11</v>
      </c>
      <c r="D43" s="744" t="s">
        <v>745</v>
      </c>
      <c r="E43" s="738">
        <v>1</v>
      </c>
      <c r="F43" s="746" t="s">
        <v>806</v>
      </c>
      <c r="G43" s="744" t="s">
        <v>805</v>
      </c>
      <c r="H43" s="745" t="s">
        <v>801</v>
      </c>
      <c r="I43" s="738" t="s">
        <v>733</v>
      </c>
      <c r="J43" s="738" t="s">
        <v>733</v>
      </c>
      <c r="K43" s="738" t="s">
        <v>733</v>
      </c>
      <c r="L43" s="744" t="s">
        <v>804</v>
      </c>
      <c r="M43" s="738" t="s">
        <v>733</v>
      </c>
      <c r="N43" s="743">
        <v>0</v>
      </c>
      <c r="O43" s="743">
        <v>49500</v>
      </c>
      <c r="P43" s="743">
        <v>162000</v>
      </c>
      <c r="Q43" s="742">
        <f t="shared" si="8"/>
        <v>211500</v>
      </c>
      <c r="R43" s="741">
        <v>27000</v>
      </c>
      <c r="S43" s="740">
        <v>0</v>
      </c>
      <c r="T43" s="740">
        <v>300</v>
      </c>
      <c r="U43" s="740">
        <v>0</v>
      </c>
      <c r="V43" s="1033">
        <v>11437</v>
      </c>
      <c r="W43" s="738">
        <v>11437</v>
      </c>
      <c r="X43" s="738">
        <v>100</v>
      </c>
      <c r="Y43" s="739">
        <v>0</v>
      </c>
      <c r="Z43" s="739">
        <v>0</v>
      </c>
      <c r="AA43" s="739">
        <v>0</v>
      </c>
      <c r="AB43" s="739">
        <v>13</v>
      </c>
      <c r="AC43" s="739">
        <v>0</v>
      </c>
      <c r="AD43" s="738">
        <v>0</v>
      </c>
      <c r="AE43" s="738">
        <v>0</v>
      </c>
      <c r="AF43" s="738">
        <v>0</v>
      </c>
      <c r="AG43" s="737">
        <v>0</v>
      </c>
      <c r="AH43" s="737">
        <v>0</v>
      </c>
      <c r="AI43" s="737">
        <v>0</v>
      </c>
      <c r="AJ43" s="737">
        <v>0</v>
      </c>
      <c r="AK43" s="736">
        <f t="shared" si="9"/>
        <v>0</v>
      </c>
      <c r="AL43" s="736">
        <f t="shared" si="11"/>
        <v>0</v>
      </c>
      <c r="AM43" s="736">
        <f>T43*AA43</f>
        <v>0</v>
      </c>
      <c r="AN43" s="736">
        <f>U43*AB43</f>
        <v>0</v>
      </c>
      <c r="AO43" s="735">
        <f>AK43+AL43+AM43+AN43</f>
        <v>0</v>
      </c>
      <c r="AP43" s="734">
        <f t="shared" si="12"/>
        <v>-211500</v>
      </c>
      <c r="AQ43" s="9"/>
    </row>
    <row r="44" spans="1:43" ht="105" customHeight="1">
      <c r="A44" s="499">
        <v>2</v>
      </c>
      <c r="B44" s="1034"/>
      <c r="C44" s="1034"/>
      <c r="D44" s="498" t="s">
        <v>745</v>
      </c>
      <c r="E44" s="499">
        <v>1</v>
      </c>
      <c r="F44" s="729" t="s">
        <v>803</v>
      </c>
      <c r="G44" s="498" t="s">
        <v>802</v>
      </c>
      <c r="H44" s="728" t="s">
        <v>801</v>
      </c>
      <c r="I44" s="499" t="s">
        <v>733</v>
      </c>
      <c r="J44" s="499" t="s">
        <v>733</v>
      </c>
      <c r="K44" s="499" t="s">
        <v>733</v>
      </c>
      <c r="L44" s="498" t="s">
        <v>800</v>
      </c>
      <c r="M44" s="499" t="s">
        <v>733</v>
      </c>
      <c r="N44" s="726">
        <v>214500</v>
      </c>
      <c r="O44" s="726">
        <v>458340</v>
      </c>
      <c r="P44" s="726">
        <v>0</v>
      </c>
      <c r="Q44" s="725">
        <f t="shared" si="8"/>
        <v>672840</v>
      </c>
      <c r="R44" s="724">
        <v>30000</v>
      </c>
      <c r="S44" s="501">
        <v>0</v>
      </c>
      <c r="T44" s="501">
        <v>300</v>
      </c>
      <c r="U44" s="501">
        <v>18000</v>
      </c>
      <c r="V44" s="1034"/>
      <c r="W44" s="499">
        <v>40</v>
      </c>
      <c r="X44" s="499">
        <f>W44/V43*100</f>
        <v>0.34974206522689516</v>
      </c>
      <c r="Y44" s="733">
        <v>15</v>
      </c>
      <c r="Z44" s="730">
        <v>0</v>
      </c>
      <c r="AA44" s="730">
        <v>0</v>
      </c>
      <c r="AB44" s="733">
        <v>504</v>
      </c>
      <c r="AC44" s="733">
        <v>15</v>
      </c>
      <c r="AD44" s="499">
        <v>0</v>
      </c>
      <c r="AE44" s="499">
        <v>0</v>
      </c>
      <c r="AF44" s="499">
        <v>0</v>
      </c>
      <c r="AG44" s="706">
        <v>0</v>
      </c>
      <c r="AH44" s="706">
        <v>0</v>
      </c>
      <c r="AI44" s="706">
        <v>0</v>
      </c>
      <c r="AJ44" s="706">
        <v>0</v>
      </c>
      <c r="AK44" s="500">
        <v>0</v>
      </c>
      <c r="AL44" s="500">
        <f t="shared" si="11"/>
        <v>0</v>
      </c>
      <c r="AM44" s="500">
        <f t="shared" ref="AM44:AM54" si="13">T44*AA44</f>
        <v>0</v>
      </c>
      <c r="AN44" s="500">
        <v>392140</v>
      </c>
      <c r="AO44" s="723">
        <f>AK44+AL44+AM44+AN44</f>
        <v>392140</v>
      </c>
      <c r="AP44" s="722">
        <f t="shared" si="12"/>
        <v>-280700</v>
      </c>
      <c r="AQ44" s="9"/>
    </row>
    <row r="45" spans="1:43" ht="78" customHeight="1">
      <c r="A45" s="499">
        <v>3</v>
      </c>
      <c r="B45" s="1034"/>
      <c r="C45" s="1034"/>
      <c r="D45" s="498" t="s">
        <v>63</v>
      </c>
      <c r="E45" s="499">
        <v>1</v>
      </c>
      <c r="F45" s="498" t="s">
        <v>799</v>
      </c>
      <c r="G45" s="498" t="s">
        <v>798</v>
      </c>
      <c r="H45" s="728" t="s">
        <v>779</v>
      </c>
      <c r="I45" s="499" t="s">
        <v>733</v>
      </c>
      <c r="J45" s="499" t="s">
        <v>733</v>
      </c>
      <c r="K45" s="499" t="s">
        <v>733</v>
      </c>
      <c r="L45" s="727" t="s">
        <v>797</v>
      </c>
      <c r="M45" s="499" t="s">
        <v>733</v>
      </c>
      <c r="N45" s="726">
        <v>64500</v>
      </c>
      <c r="O45" s="726">
        <v>46200</v>
      </c>
      <c r="P45" s="726">
        <v>82000</v>
      </c>
      <c r="Q45" s="725">
        <f t="shared" si="8"/>
        <v>192700</v>
      </c>
      <c r="R45" s="724">
        <v>0</v>
      </c>
      <c r="S45" s="501">
        <v>0</v>
      </c>
      <c r="T45" s="501">
        <v>0</v>
      </c>
      <c r="U45" s="501">
        <v>13000</v>
      </c>
      <c r="V45" s="1034"/>
      <c r="W45" s="499">
        <v>1200</v>
      </c>
      <c r="X45" s="499">
        <f>W45/V43*100</f>
        <v>10.492261956806855</v>
      </c>
      <c r="Y45" s="730">
        <v>0</v>
      </c>
      <c r="Z45" s="730">
        <v>0</v>
      </c>
      <c r="AA45" s="730">
        <v>0</v>
      </c>
      <c r="AB45" s="731">
        <v>22</v>
      </c>
      <c r="AC45" s="730">
        <v>0</v>
      </c>
      <c r="AD45" s="499">
        <v>0</v>
      </c>
      <c r="AE45" s="499">
        <v>0</v>
      </c>
      <c r="AF45" s="499">
        <v>6</v>
      </c>
      <c r="AG45" s="706">
        <v>0</v>
      </c>
      <c r="AH45" s="706">
        <v>0</v>
      </c>
      <c r="AI45" s="706">
        <v>0</v>
      </c>
      <c r="AJ45" s="706">
        <v>0</v>
      </c>
      <c r="AK45" s="500">
        <f t="shared" ref="AK45:AK54" si="14">R45*Y45</f>
        <v>0</v>
      </c>
      <c r="AL45" s="500">
        <f t="shared" si="11"/>
        <v>0</v>
      </c>
      <c r="AM45" s="500">
        <f t="shared" si="13"/>
        <v>0</v>
      </c>
      <c r="AN45" s="500">
        <v>3080000</v>
      </c>
      <c r="AO45" s="723">
        <f>AK45+AL45+AM45+AN45</f>
        <v>3080000</v>
      </c>
      <c r="AP45" s="722">
        <f t="shared" si="12"/>
        <v>2887300</v>
      </c>
      <c r="AQ45" s="9"/>
    </row>
    <row r="46" spans="1:43" ht="84" customHeight="1">
      <c r="A46" s="499">
        <v>4</v>
      </c>
      <c r="B46" s="1034"/>
      <c r="C46" s="1034"/>
      <c r="D46" s="498" t="s">
        <v>796</v>
      </c>
      <c r="E46" s="499">
        <v>1</v>
      </c>
      <c r="F46" s="729" t="s">
        <v>795</v>
      </c>
      <c r="G46" s="498" t="s">
        <v>794</v>
      </c>
      <c r="H46" s="728" t="s">
        <v>779</v>
      </c>
      <c r="I46" s="499" t="s">
        <v>733</v>
      </c>
      <c r="J46" s="499" t="s">
        <v>733</v>
      </c>
      <c r="K46" s="499" t="s">
        <v>733</v>
      </c>
      <c r="L46" s="498" t="s">
        <v>793</v>
      </c>
      <c r="M46" s="499" t="s">
        <v>733</v>
      </c>
      <c r="N46" s="726">
        <v>470350</v>
      </c>
      <c r="O46" s="726">
        <v>409279</v>
      </c>
      <c r="P46" s="726">
        <v>13800</v>
      </c>
      <c r="Q46" s="725">
        <f t="shared" si="8"/>
        <v>893429</v>
      </c>
      <c r="R46" s="724">
        <v>0</v>
      </c>
      <c r="S46" s="501">
        <v>0</v>
      </c>
      <c r="T46" s="501">
        <v>0</v>
      </c>
      <c r="U46" s="501">
        <v>200</v>
      </c>
      <c r="V46" s="1034"/>
      <c r="W46" s="499">
        <v>11437</v>
      </c>
      <c r="X46" s="499">
        <f>W46/V43*100</f>
        <v>100</v>
      </c>
      <c r="Y46" s="730">
        <v>0</v>
      </c>
      <c r="Z46" s="730">
        <v>0</v>
      </c>
      <c r="AA46" s="730">
        <v>0</v>
      </c>
      <c r="AB46" s="732">
        <v>0</v>
      </c>
      <c r="AC46" s="730">
        <v>0</v>
      </c>
      <c r="AD46" s="730">
        <v>0</v>
      </c>
      <c r="AE46" s="730">
        <v>1940</v>
      </c>
      <c r="AF46" s="730">
        <v>0</v>
      </c>
      <c r="AG46" s="706">
        <v>0</v>
      </c>
      <c r="AH46" s="706">
        <v>0</v>
      </c>
      <c r="AI46" s="706">
        <v>0</v>
      </c>
      <c r="AJ46" s="706">
        <v>0</v>
      </c>
      <c r="AK46" s="500">
        <f t="shared" si="14"/>
        <v>0</v>
      </c>
      <c r="AL46" s="500">
        <f t="shared" si="11"/>
        <v>0</v>
      </c>
      <c r="AM46" s="500">
        <f t="shared" si="13"/>
        <v>0</v>
      </c>
      <c r="AN46" s="500">
        <v>204000</v>
      </c>
      <c r="AO46" s="723">
        <v>204000</v>
      </c>
      <c r="AP46" s="722">
        <f t="shared" si="12"/>
        <v>-689429</v>
      </c>
      <c r="AQ46" s="9"/>
    </row>
    <row r="47" spans="1:43" ht="64.5" customHeight="1">
      <c r="A47" s="499">
        <v>5</v>
      </c>
      <c r="B47" s="1034"/>
      <c r="C47" s="1034"/>
      <c r="D47" s="498" t="s">
        <v>792</v>
      </c>
      <c r="E47" s="499">
        <v>1</v>
      </c>
      <c r="F47" s="729" t="s">
        <v>791</v>
      </c>
      <c r="G47" s="498" t="s">
        <v>790</v>
      </c>
      <c r="H47" s="728" t="s">
        <v>779</v>
      </c>
      <c r="I47" s="499" t="s">
        <v>733</v>
      </c>
      <c r="J47" s="499" t="s">
        <v>733</v>
      </c>
      <c r="K47" s="499" t="s">
        <v>733</v>
      </c>
      <c r="L47" s="498" t="s">
        <v>789</v>
      </c>
      <c r="M47" s="499" t="s">
        <v>733</v>
      </c>
      <c r="N47" s="726">
        <v>525115</v>
      </c>
      <c r="O47" s="726">
        <v>342500</v>
      </c>
      <c r="P47" s="726">
        <v>36300</v>
      </c>
      <c r="Q47" s="725">
        <f t="shared" si="8"/>
        <v>903915</v>
      </c>
      <c r="R47" s="724">
        <v>0</v>
      </c>
      <c r="S47" s="501">
        <v>0</v>
      </c>
      <c r="T47" s="501">
        <v>0</v>
      </c>
      <c r="U47" s="501">
        <v>0</v>
      </c>
      <c r="V47" s="1034"/>
      <c r="W47" s="499">
        <v>0</v>
      </c>
      <c r="X47" s="499">
        <f>W47/V43*100</f>
        <v>0</v>
      </c>
      <c r="Y47" s="730">
        <v>0</v>
      </c>
      <c r="Z47" s="730">
        <v>0</v>
      </c>
      <c r="AA47" s="730">
        <v>0</v>
      </c>
      <c r="AB47" s="732">
        <v>0</v>
      </c>
      <c r="AC47" s="730">
        <v>0</v>
      </c>
      <c r="AD47" s="730">
        <v>0</v>
      </c>
      <c r="AE47" s="730">
        <v>0</v>
      </c>
      <c r="AF47" s="730">
        <v>0</v>
      </c>
      <c r="AG47" s="706">
        <v>0</v>
      </c>
      <c r="AH47" s="706">
        <v>0</v>
      </c>
      <c r="AI47" s="706">
        <v>0</v>
      </c>
      <c r="AJ47" s="706">
        <v>0</v>
      </c>
      <c r="AK47" s="500">
        <f t="shared" si="14"/>
        <v>0</v>
      </c>
      <c r="AL47" s="500">
        <f t="shared" si="11"/>
        <v>0</v>
      </c>
      <c r="AM47" s="500">
        <f t="shared" si="13"/>
        <v>0</v>
      </c>
      <c r="AN47" s="500">
        <f>U47*AB47</f>
        <v>0</v>
      </c>
      <c r="AO47" s="723">
        <f t="shared" ref="AO47:AO54" si="15">AK47+AL47+AM47+AN47</f>
        <v>0</v>
      </c>
      <c r="AP47" s="722">
        <f t="shared" si="12"/>
        <v>-903915</v>
      </c>
      <c r="AQ47" s="9"/>
    </row>
    <row r="48" spans="1:43" ht="65.25" customHeight="1">
      <c r="A48" s="499">
        <v>6</v>
      </c>
      <c r="B48" s="1034"/>
      <c r="C48" s="1034"/>
      <c r="D48" s="498" t="s">
        <v>788</v>
      </c>
      <c r="E48" s="499">
        <v>1</v>
      </c>
      <c r="F48" s="729" t="s">
        <v>787</v>
      </c>
      <c r="G48" s="498" t="s">
        <v>786</v>
      </c>
      <c r="H48" s="728" t="s">
        <v>779</v>
      </c>
      <c r="I48" s="499" t="s">
        <v>733</v>
      </c>
      <c r="J48" s="499" t="s">
        <v>733</v>
      </c>
      <c r="K48" s="499" t="s">
        <v>733</v>
      </c>
      <c r="L48" s="727" t="s">
        <v>785</v>
      </c>
      <c r="M48" s="499" t="s">
        <v>733</v>
      </c>
      <c r="N48" s="726">
        <v>523993</v>
      </c>
      <c r="O48" s="726">
        <v>784210</v>
      </c>
      <c r="P48" s="726">
        <v>115000</v>
      </c>
      <c r="Q48" s="725">
        <f t="shared" si="8"/>
        <v>1423203</v>
      </c>
      <c r="R48" s="724">
        <v>0</v>
      </c>
      <c r="S48" s="501">
        <v>0</v>
      </c>
      <c r="T48" s="501">
        <v>200</v>
      </c>
      <c r="U48" s="501">
        <v>10000</v>
      </c>
      <c r="V48" s="1034"/>
      <c r="W48" s="499">
        <v>1500</v>
      </c>
      <c r="X48" s="499">
        <f>W48/V43*100</f>
        <v>13.115327446008568</v>
      </c>
      <c r="Y48" s="730">
        <v>0</v>
      </c>
      <c r="Z48" s="730">
        <v>0</v>
      </c>
      <c r="AA48" s="730">
        <v>0</v>
      </c>
      <c r="AB48" s="731">
        <v>128</v>
      </c>
      <c r="AC48" s="730">
        <v>0</v>
      </c>
      <c r="AD48" s="499">
        <v>0</v>
      </c>
      <c r="AE48" s="499">
        <v>0</v>
      </c>
      <c r="AF48" s="499">
        <v>21</v>
      </c>
      <c r="AG48" s="706">
        <v>0</v>
      </c>
      <c r="AH48" s="706">
        <v>0</v>
      </c>
      <c r="AI48" s="706">
        <v>0</v>
      </c>
      <c r="AJ48" s="706">
        <v>21000</v>
      </c>
      <c r="AK48" s="500">
        <f t="shared" si="14"/>
        <v>0</v>
      </c>
      <c r="AL48" s="500">
        <f t="shared" si="11"/>
        <v>0</v>
      </c>
      <c r="AM48" s="500">
        <f t="shared" si="13"/>
        <v>0</v>
      </c>
      <c r="AN48" s="500">
        <v>21000</v>
      </c>
      <c r="AO48" s="723">
        <f t="shared" si="15"/>
        <v>21000</v>
      </c>
      <c r="AP48" s="722">
        <f t="shared" si="12"/>
        <v>-1402203</v>
      </c>
      <c r="AQ48" s="9"/>
    </row>
    <row r="49" spans="1:43" ht="73.5" customHeight="1">
      <c r="A49" s="499">
        <v>7</v>
      </c>
      <c r="B49" s="1034"/>
      <c r="C49" s="1034"/>
      <c r="D49" s="498" t="s">
        <v>784</v>
      </c>
      <c r="E49" s="499">
        <v>1</v>
      </c>
      <c r="F49" s="729">
        <v>44092</v>
      </c>
      <c r="G49" s="498" t="s">
        <v>783</v>
      </c>
      <c r="H49" s="728" t="s">
        <v>779</v>
      </c>
      <c r="I49" s="499"/>
      <c r="J49" s="499"/>
      <c r="K49" s="499"/>
      <c r="L49" s="727" t="s">
        <v>781</v>
      </c>
      <c r="M49" s="499"/>
      <c r="N49" s="726">
        <v>0</v>
      </c>
      <c r="O49" s="726">
        <v>0</v>
      </c>
      <c r="P49" s="726">
        <v>0</v>
      </c>
      <c r="Q49" s="725">
        <f t="shared" si="8"/>
        <v>0</v>
      </c>
      <c r="R49" s="724">
        <v>0</v>
      </c>
      <c r="S49" s="501">
        <v>0</v>
      </c>
      <c r="T49" s="501">
        <v>0</v>
      </c>
      <c r="U49" s="501">
        <v>0</v>
      </c>
      <c r="V49" s="1034"/>
      <c r="W49" s="499">
        <v>0</v>
      </c>
      <c r="X49" s="499">
        <v>0</v>
      </c>
      <c r="Y49" s="499">
        <v>0</v>
      </c>
      <c r="Z49" s="499">
        <v>0</v>
      </c>
      <c r="AA49" s="499">
        <v>0</v>
      </c>
      <c r="AB49" s="499">
        <v>0</v>
      </c>
      <c r="AC49" s="499">
        <v>0</v>
      </c>
      <c r="AD49" s="499">
        <v>0</v>
      </c>
      <c r="AE49" s="499">
        <v>0</v>
      </c>
      <c r="AF49" s="499">
        <v>0</v>
      </c>
      <c r="AG49" s="706">
        <v>0</v>
      </c>
      <c r="AH49" s="706">
        <v>0</v>
      </c>
      <c r="AI49" s="706">
        <v>0</v>
      </c>
      <c r="AJ49" s="706"/>
      <c r="AK49" s="500">
        <f t="shared" si="14"/>
        <v>0</v>
      </c>
      <c r="AL49" s="500">
        <f t="shared" si="11"/>
        <v>0</v>
      </c>
      <c r="AM49" s="500">
        <f t="shared" si="13"/>
        <v>0</v>
      </c>
      <c r="AN49" s="500">
        <f>U49*AB49</f>
        <v>0</v>
      </c>
      <c r="AO49" s="723">
        <f t="shared" si="15"/>
        <v>0</v>
      </c>
      <c r="AP49" s="722">
        <f t="shared" si="12"/>
        <v>0</v>
      </c>
      <c r="AQ49" s="9"/>
    </row>
    <row r="50" spans="1:43" ht="78" customHeight="1">
      <c r="A50" s="499">
        <v>8</v>
      </c>
      <c r="B50" s="1034"/>
      <c r="C50" s="1034"/>
      <c r="D50" s="498" t="s">
        <v>782</v>
      </c>
      <c r="E50" s="499">
        <v>1</v>
      </c>
      <c r="F50" s="729">
        <v>44092</v>
      </c>
      <c r="G50" s="498" t="s">
        <v>635</v>
      </c>
      <c r="H50" s="728" t="s">
        <v>779</v>
      </c>
      <c r="I50" s="499"/>
      <c r="J50" s="499"/>
      <c r="K50" s="499"/>
      <c r="L50" s="727" t="s">
        <v>781</v>
      </c>
      <c r="M50" s="499"/>
      <c r="N50" s="726">
        <v>200998</v>
      </c>
      <c r="O50" s="726">
        <v>443400</v>
      </c>
      <c r="P50" s="726">
        <v>28500</v>
      </c>
      <c r="Q50" s="725">
        <f t="shared" si="8"/>
        <v>672898</v>
      </c>
      <c r="R50" s="724">
        <v>0</v>
      </c>
      <c r="S50" s="501">
        <v>0</v>
      </c>
      <c r="T50" s="501">
        <v>0</v>
      </c>
      <c r="U50" s="501">
        <v>0</v>
      </c>
      <c r="V50" s="1034"/>
      <c r="W50" s="499">
        <v>1200</v>
      </c>
      <c r="X50" s="499">
        <f>W50/V43*100</f>
        <v>10.492261956806855</v>
      </c>
      <c r="Y50" s="499">
        <v>0</v>
      </c>
      <c r="Z50" s="499">
        <v>0</v>
      </c>
      <c r="AA50" s="499">
        <v>0</v>
      </c>
      <c r="AB50" s="499">
        <v>97</v>
      </c>
      <c r="AC50" s="499">
        <v>0</v>
      </c>
      <c r="AD50" s="499">
        <v>0</v>
      </c>
      <c r="AE50" s="499">
        <v>0</v>
      </c>
      <c r="AF50" s="499">
        <v>3</v>
      </c>
      <c r="AG50" s="706">
        <v>0</v>
      </c>
      <c r="AH50" s="706">
        <v>0</v>
      </c>
      <c r="AI50" s="706">
        <v>0</v>
      </c>
      <c r="AJ50" s="706">
        <v>0</v>
      </c>
      <c r="AK50" s="500">
        <f t="shared" si="14"/>
        <v>0</v>
      </c>
      <c r="AL50" s="500">
        <f t="shared" si="11"/>
        <v>0</v>
      </c>
      <c r="AM50" s="500">
        <f t="shared" si="13"/>
        <v>0</v>
      </c>
      <c r="AN50" s="500">
        <f>U50*AB50</f>
        <v>0</v>
      </c>
      <c r="AO50" s="723">
        <f t="shared" si="15"/>
        <v>0</v>
      </c>
      <c r="AP50" s="722">
        <f t="shared" si="12"/>
        <v>-672898</v>
      </c>
      <c r="AQ50" s="9"/>
    </row>
    <row r="51" spans="1:43" ht="78" customHeight="1" thickBot="1">
      <c r="A51" s="713">
        <v>9</v>
      </c>
      <c r="B51" s="1035"/>
      <c r="C51" s="1035"/>
      <c r="D51" s="720" t="s">
        <v>780</v>
      </c>
      <c r="E51" s="713">
        <v>1</v>
      </c>
      <c r="F51" s="721">
        <v>44063</v>
      </c>
      <c r="G51" s="720" t="s">
        <v>118</v>
      </c>
      <c r="H51" s="719" t="s">
        <v>779</v>
      </c>
      <c r="I51" s="713"/>
      <c r="J51" s="713"/>
      <c r="K51" s="713"/>
      <c r="L51" s="718" t="s">
        <v>778</v>
      </c>
      <c r="M51" s="713"/>
      <c r="N51" s="717">
        <v>992000</v>
      </c>
      <c r="O51" s="717">
        <v>554320</v>
      </c>
      <c r="P51" s="717">
        <v>18700</v>
      </c>
      <c r="Q51" s="716">
        <f t="shared" si="8"/>
        <v>1565020</v>
      </c>
      <c r="R51" s="715">
        <v>0</v>
      </c>
      <c r="S51" s="714">
        <v>0</v>
      </c>
      <c r="T51" s="714">
        <v>0</v>
      </c>
      <c r="U51" s="714">
        <v>0</v>
      </c>
      <c r="V51" s="1035"/>
      <c r="W51" s="713">
        <v>0</v>
      </c>
      <c r="X51" s="713">
        <v>0</v>
      </c>
      <c r="Y51" s="713">
        <v>0</v>
      </c>
      <c r="Z51" s="713">
        <v>0</v>
      </c>
      <c r="AA51" s="713">
        <v>0</v>
      </c>
      <c r="AB51" s="713">
        <v>0</v>
      </c>
      <c r="AC51" s="713">
        <v>0</v>
      </c>
      <c r="AD51" s="713">
        <v>0</v>
      </c>
      <c r="AE51" s="713">
        <v>0</v>
      </c>
      <c r="AF51" s="713">
        <v>0</v>
      </c>
      <c r="AG51" s="712">
        <v>0</v>
      </c>
      <c r="AH51" s="712">
        <v>0</v>
      </c>
      <c r="AI51" s="712">
        <v>0</v>
      </c>
      <c r="AJ51" s="712"/>
      <c r="AK51" s="711">
        <f t="shared" si="14"/>
        <v>0</v>
      </c>
      <c r="AL51" s="711">
        <f t="shared" si="11"/>
        <v>0</v>
      </c>
      <c r="AM51" s="711">
        <f t="shared" si="13"/>
        <v>0</v>
      </c>
      <c r="AN51" s="711">
        <f>U51*AB51</f>
        <v>0</v>
      </c>
      <c r="AO51" s="710">
        <f t="shared" si="15"/>
        <v>0</v>
      </c>
      <c r="AP51" s="709">
        <f t="shared" si="12"/>
        <v>-1565020</v>
      </c>
      <c r="AQ51" s="9"/>
    </row>
    <row r="52" spans="1:43" ht="143.25" customHeight="1">
      <c r="A52" s="700">
        <v>1</v>
      </c>
      <c r="B52" s="1036" t="s">
        <v>777</v>
      </c>
      <c r="C52" s="1039">
        <v>5</v>
      </c>
      <c r="D52" s="702" t="s">
        <v>776</v>
      </c>
      <c r="E52" s="700">
        <v>1</v>
      </c>
      <c r="F52" s="708">
        <v>44007</v>
      </c>
      <c r="G52" s="702" t="s">
        <v>775</v>
      </c>
      <c r="H52" s="703" t="s">
        <v>768</v>
      </c>
      <c r="I52" s="700" t="s">
        <v>733</v>
      </c>
      <c r="J52" s="700" t="s">
        <v>733</v>
      </c>
      <c r="K52" s="700" t="s">
        <v>733</v>
      </c>
      <c r="L52" s="702" t="s">
        <v>767</v>
      </c>
      <c r="M52" s="702" t="s">
        <v>766</v>
      </c>
      <c r="N52" s="257">
        <v>1616000</v>
      </c>
      <c r="O52" s="257">
        <v>1051989</v>
      </c>
      <c r="P52" s="257">
        <v>101800</v>
      </c>
      <c r="Q52" s="701">
        <f t="shared" si="8"/>
        <v>2769789</v>
      </c>
      <c r="R52" s="416">
        <v>0</v>
      </c>
      <c r="S52" s="416">
        <v>0</v>
      </c>
      <c r="T52" s="416">
        <v>300</v>
      </c>
      <c r="U52" s="416">
        <v>0</v>
      </c>
      <c r="V52" s="1036">
        <v>20649</v>
      </c>
      <c r="W52" s="707">
        <v>530</v>
      </c>
      <c r="X52" s="707">
        <f>W52/V52*100</f>
        <v>2.5667102523124607</v>
      </c>
      <c r="Y52" s="707">
        <v>0</v>
      </c>
      <c r="Z52" s="707">
        <v>0</v>
      </c>
      <c r="AA52" s="707">
        <v>0</v>
      </c>
      <c r="AB52" s="707">
        <v>0</v>
      </c>
      <c r="AC52" s="707">
        <v>0</v>
      </c>
      <c r="AD52" s="707">
        <v>0</v>
      </c>
      <c r="AE52" s="707">
        <v>0</v>
      </c>
      <c r="AF52" s="707">
        <v>1179230</v>
      </c>
      <c r="AG52" s="699">
        <v>0</v>
      </c>
      <c r="AH52" s="699">
        <v>0</v>
      </c>
      <c r="AI52" s="699">
        <v>0</v>
      </c>
      <c r="AJ52" s="699">
        <v>1179230</v>
      </c>
      <c r="AK52" s="698">
        <f t="shared" si="14"/>
        <v>0</v>
      </c>
      <c r="AL52" s="698">
        <f t="shared" si="11"/>
        <v>0</v>
      </c>
      <c r="AM52" s="698">
        <f t="shared" si="13"/>
        <v>0</v>
      </c>
      <c r="AN52" s="698">
        <v>1179230</v>
      </c>
      <c r="AO52" s="364">
        <f t="shared" si="15"/>
        <v>1179230</v>
      </c>
      <c r="AP52" s="697">
        <f t="shared" si="12"/>
        <v>-1590559</v>
      </c>
      <c r="AQ52" s="9"/>
    </row>
    <row r="53" spans="1:43" ht="156" customHeight="1">
      <c r="A53" s="96">
        <v>2</v>
      </c>
      <c r="B53" s="1037"/>
      <c r="C53" s="1040"/>
      <c r="D53" s="97" t="s">
        <v>774</v>
      </c>
      <c r="E53" s="96">
        <v>1</v>
      </c>
      <c r="F53" s="554">
        <v>44007</v>
      </c>
      <c r="G53" s="97" t="s">
        <v>773</v>
      </c>
      <c r="H53" s="228" t="s">
        <v>768</v>
      </c>
      <c r="I53" s="96" t="s">
        <v>733</v>
      </c>
      <c r="J53" s="96" t="s">
        <v>733</v>
      </c>
      <c r="K53" s="96" t="s">
        <v>733</v>
      </c>
      <c r="L53" s="97" t="s">
        <v>767</v>
      </c>
      <c r="M53" s="97" t="s">
        <v>766</v>
      </c>
      <c r="N53" s="18">
        <v>1216000</v>
      </c>
      <c r="O53" s="18">
        <v>940652</v>
      </c>
      <c r="P53" s="18">
        <v>138335</v>
      </c>
      <c r="Q53" s="61">
        <f t="shared" si="8"/>
        <v>2294987</v>
      </c>
      <c r="R53" s="62">
        <v>0</v>
      </c>
      <c r="S53" s="62">
        <v>0</v>
      </c>
      <c r="T53" s="62">
        <v>0</v>
      </c>
      <c r="U53" s="62">
        <v>0</v>
      </c>
      <c r="V53" s="1037"/>
      <c r="W53" s="694">
        <v>0</v>
      </c>
      <c r="X53" s="694">
        <f>W53/V52*100</f>
        <v>0</v>
      </c>
      <c r="Y53" s="694">
        <v>0</v>
      </c>
      <c r="Z53" s="694">
        <v>0</v>
      </c>
      <c r="AA53" s="694">
        <v>0</v>
      </c>
      <c r="AB53" s="694">
        <v>617179</v>
      </c>
      <c r="AC53" s="694">
        <v>0</v>
      </c>
      <c r="AD53" s="694">
        <v>0</v>
      </c>
      <c r="AE53" s="694">
        <v>0</v>
      </c>
      <c r="AF53" s="694">
        <v>0</v>
      </c>
      <c r="AG53" s="170">
        <v>0</v>
      </c>
      <c r="AH53" s="170">
        <v>0</v>
      </c>
      <c r="AI53" s="170">
        <v>0</v>
      </c>
      <c r="AJ53" s="170">
        <v>0</v>
      </c>
      <c r="AK53" s="64">
        <f t="shared" si="14"/>
        <v>0</v>
      </c>
      <c r="AL53" s="64">
        <f t="shared" si="11"/>
        <v>0</v>
      </c>
      <c r="AM53" s="64">
        <f t="shared" si="13"/>
        <v>0</v>
      </c>
      <c r="AN53" s="64">
        <f>U53*AB53</f>
        <v>0</v>
      </c>
      <c r="AO53" s="105">
        <f t="shared" si="15"/>
        <v>0</v>
      </c>
      <c r="AP53" s="165">
        <f t="shared" si="12"/>
        <v>-2294987</v>
      </c>
      <c r="AQ53" s="9"/>
    </row>
    <row r="54" spans="1:43" ht="133.5" customHeight="1">
      <c r="A54" s="96">
        <v>3</v>
      </c>
      <c r="B54" s="1037"/>
      <c r="C54" s="1040"/>
      <c r="D54" s="97" t="s">
        <v>772</v>
      </c>
      <c r="E54" s="96">
        <v>1</v>
      </c>
      <c r="F54" s="554">
        <v>44085</v>
      </c>
      <c r="G54" s="97" t="s">
        <v>771</v>
      </c>
      <c r="H54" s="228" t="s">
        <v>768</v>
      </c>
      <c r="I54" s="96" t="s">
        <v>733</v>
      </c>
      <c r="J54" s="96" t="s">
        <v>733</v>
      </c>
      <c r="K54" s="96" t="s">
        <v>733</v>
      </c>
      <c r="L54" s="97" t="s">
        <v>767</v>
      </c>
      <c r="M54" s="97" t="s">
        <v>766</v>
      </c>
      <c r="N54" s="18">
        <v>3450000</v>
      </c>
      <c r="O54" s="18">
        <v>33758200</v>
      </c>
      <c r="P54" s="18">
        <v>889530</v>
      </c>
      <c r="Q54" s="61">
        <f t="shared" si="8"/>
        <v>38097730</v>
      </c>
      <c r="R54" s="62">
        <v>0</v>
      </c>
      <c r="S54" s="62">
        <v>0</v>
      </c>
      <c r="T54" s="62">
        <v>0</v>
      </c>
      <c r="U54" s="62">
        <v>0</v>
      </c>
      <c r="V54" s="1037"/>
      <c r="W54" s="694">
        <v>0</v>
      </c>
      <c r="X54" s="694">
        <f>W54/V52*100</f>
        <v>0</v>
      </c>
      <c r="Y54" s="694">
        <v>0</v>
      </c>
      <c r="Z54" s="694">
        <v>0</v>
      </c>
      <c r="AA54" s="694">
        <v>0</v>
      </c>
      <c r="AB54" s="694">
        <v>7340050</v>
      </c>
      <c r="AC54" s="694">
        <v>0</v>
      </c>
      <c r="AD54" s="694">
        <v>0</v>
      </c>
      <c r="AE54" s="694">
        <v>0</v>
      </c>
      <c r="AF54" s="694">
        <v>7340050</v>
      </c>
      <c r="AG54" s="170">
        <v>0</v>
      </c>
      <c r="AH54" s="170">
        <v>0</v>
      </c>
      <c r="AI54" s="170">
        <v>0</v>
      </c>
      <c r="AJ54" s="706">
        <v>12916786</v>
      </c>
      <c r="AK54" s="64">
        <f t="shared" si="14"/>
        <v>0</v>
      </c>
      <c r="AL54" s="64">
        <f t="shared" si="11"/>
        <v>0</v>
      </c>
      <c r="AM54" s="64">
        <f t="shared" si="13"/>
        <v>0</v>
      </c>
      <c r="AN54" s="64">
        <v>12916786</v>
      </c>
      <c r="AO54" s="105">
        <f t="shared" si="15"/>
        <v>12916786</v>
      </c>
      <c r="AP54" s="165">
        <f t="shared" si="12"/>
        <v>-25180944</v>
      </c>
      <c r="AQ54" s="9"/>
    </row>
    <row r="55" spans="1:43" ht="146.25" customHeight="1" thickBot="1">
      <c r="A55" s="528">
        <v>4</v>
      </c>
      <c r="B55" s="1038"/>
      <c r="C55" s="1041"/>
      <c r="D55" s="704" t="s">
        <v>770</v>
      </c>
      <c r="E55" s="528">
        <v>1</v>
      </c>
      <c r="F55" s="705">
        <v>43842</v>
      </c>
      <c r="G55" s="704" t="s">
        <v>769</v>
      </c>
      <c r="H55" s="530" t="s">
        <v>768</v>
      </c>
      <c r="I55" s="528" t="s">
        <v>733</v>
      </c>
      <c r="J55" s="528" t="s">
        <v>733</v>
      </c>
      <c r="K55" s="528" t="s">
        <v>733</v>
      </c>
      <c r="L55" s="704" t="s">
        <v>767</v>
      </c>
      <c r="M55" s="704" t="s">
        <v>766</v>
      </c>
      <c r="N55" s="30">
        <v>5123683</v>
      </c>
      <c r="O55" s="30">
        <v>5334320</v>
      </c>
      <c r="P55" s="30">
        <v>3756480</v>
      </c>
      <c r="Q55" s="691">
        <f>SUM(N55+O55+P55)</f>
        <v>14214483</v>
      </c>
      <c r="R55" s="418">
        <v>0</v>
      </c>
      <c r="S55" s="418">
        <v>0</v>
      </c>
      <c r="T55" s="418">
        <v>0</v>
      </c>
      <c r="U55" s="418" t="s">
        <v>765</v>
      </c>
      <c r="V55" s="1038"/>
      <c r="W55" s="690">
        <v>0</v>
      </c>
      <c r="X55" s="690">
        <v>0</v>
      </c>
      <c r="Y55" s="690">
        <v>0</v>
      </c>
      <c r="Z55" s="690">
        <v>0</v>
      </c>
      <c r="AA55" s="690">
        <v>0</v>
      </c>
      <c r="AB55" s="690">
        <v>5789710</v>
      </c>
      <c r="AC55" s="690">
        <v>0</v>
      </c>
      <c r="AD55" s="690">
        <v>0</v>
      </c>
      <c r="AE55" s="690">
        <v>0</v>
      </c>
      <c r="AF55" s="690">
        <v>4693400</v>
      </c>
      <c r="AG55" s="95">
        <v>0</v>
      </c>
      <c r="AH55" s="95">
        <v>0</v>
      </c>
      <c r="AI55" s="95">
        <v>0</v>
      </c>
      <c r="AJ55" s="95">
        <v>4693400</v>
      </c>
      <c r="AK55" s="526">
        <v>0</v>
      </c>
      <c r="AL55" s="526">
        <v>0</v>
      </c>
      <c r="AM55" s="526">
        <v>0</v>
      </c>
      <c r="AN55" s="526">
        <v>14859400</v>
      </c>
      <c r="AO55" s="33">
        <v>14116400</v>
      </c>
      <c r="AP55" s="689">
        <f>SUM(AO55-Q55)</f>
        <v>-98083</v>
      </c>
      <c r="AQ55" s="9"/>
    </row>
    <row r="56" spans="1:43" ht="111" customHeight="1">
      <c r="A56" s="700">
        <v>1</v>
      </c>
      <c r="B56" s="1039" t="s">
        <v>764</v>
      </c>
      <c r="C56" s="1042">
        <v>16</v>
      </c>
      <c r="D56" s="702" t="s">
        <v>763</v>
      </c>
      <c r="E56" s="702">
        <v>1</v>
      </c>
      <c r="F56" s="702" t="s">
        <v>762</v>
      </c>
      <c r="G56" s="702" t="s">
        <v>761</v>
      </c>
      <c r="H56" s="703" t="s">
        <v>741</v>
      </c>
      <c r="I56" s="700" t="s">
        <v>733</v>
      </c>
      <c r="J56" s="700" t="s">
        <v>733</v>
      </c>
      <c r="K56" s="700" t="s">
        <v>733</v>
      </c>
      <c r="L56" s="700" t="s">
        <v>733</v>
      </c>
      <c r="M56" s="702" t="s">
        <v>750</v>
      </c>
      <c r="N56" s="257">
        <v>0</v>
      </c>
      <c r="O56" s="257">
        <v>74000</v>
      </c>
      <c r="P56" s="257">
        <v>0</v>
      </c>
      <c r="Q56" s="701">
        <f>N56+O56+P56</f>
        <v>74000</v>
      </c>
      <c r="R56" s="416">
        <v>0</v>
      </c>
      <c r="S56" s="416">
        <v>0</v>
      </c>
      <c r="T56" s="416">
        <v>250</v>
      </c>
      <c r="U56" s="416">
        <v>0</v>
      </c>
      <c r="V56" s="1039">
        <v>6379</v>
      </c>
      <c r="W56" s="700">
        <v>0</v>
      </c>
      <c r="X56" s="700">
        <f>W56/V56*100</f>
        <v>0</v>
      </c>
      <c r="Y56" s="700">
        <v>0</v>
      </c>
      <c r="Z56" s="700">
        <v>0</v>
      </c>
      <c r="AA56" s="700" t="s">
        <v>760</v>
      </c>
      <c r="AB56" s="700">
        <v>0</v>
      </c>
      <c r="AC56" s="700">
        <v>0</v>
      </c>
      <c r="AD56" s="700">
        <v>0</v>
      </c>
      <c r="AE56" s="700">
        <v>0</v>
      </c>
      <c r="AF56" s="700">
        <v>0</v>
      </c>
      <c r="AG56" s="699">
        <v>0</v>
      </c>
      <c r="AH56" s="699">
        <v>0</v>
      </c>
      <c r="AI56" s="699">
        <v>0</v>
      </c>
      <c r="AJ56" s="699">
        <v>0</v>
      </c>
      <c r="AK56" s="698">
        <f t="shared" ref="AK56:AL58" si="16">R56*Y56</f>
        <v>0</v>
      </c>
      <c r="AL56" s="698">
        <f t="shared" si="16"/>
        <v>0</v>
      </c>
      <c r="AM56" s="698">
        <v>0</v>
      </c>
      <c r="AN56" s="698">
        <f>U56*AB56</f>
        <v>0</v>
      </c>
      <c r="AO56" s="364">
        <f t="shared" ref="AO56:AO61" si="17">AK56+AL56+AM56+AN56</f>
        <v>0</v>
      </c>
      <c r="AP56" s="697">
        <f>AO56-Q56</f>
        <v>-74000</v>
      </c>
      <c r="AQ56" s="9"/>
    </row>
    <row r="57" spans="1:43" ht="111" customHeight="1">
      <c r="A57" s="96">
        <v>2</v>
      </c>
      <c r="B57" s="1040"/>
      <c r="C57" s="1043"/>
      <c r="D57" s="97" t="s">
        <v>759</v>
      </c>
      <c r="E57" s="97">
        <v>1</v>
      </c>
      <c r="F57" s="554">
        <v>44013</v>
      </c>
      <c r="G57" s="97" t="s">
        <v>758</v>
      </c>
      <c r="H57" s="228" t="s">
        <v>741</v>
      </c>
      <c r="I57" s="96" t="s">
        <v>733</v>
      </c>
      <c r="J57" s="96" t="s">
        <v>733</v>
      </c>
      <c r="K57" s="96" t="s">
        <v>733</v>
      </c>
      <c r="L57" s="96" t="s">
        <v>733</v>
      </c>
      <c r="M57" s="97" t="s">
        <v>750</v>
      </c>
      <c r="N57" s="18">
        <v>0</v>
      </c>
      <c r="O57" s="18">
        <v>215000</v>
      </c>
      <c r="P57" s="18">
        <v>0</v>
      </c>
      <c r="Q57" s="61">
        <f>N57+O57+P57</f>
        <v>215000</v>
      </c>
      <c r="R57" s="62">
        <v>0</v>
      </c>
      <c r="S57" s="62">
        <v>0</v>
      </c>
      <c r="T57" s="62">
        <v>200</v>
      </c>
      <c r="U57" s="62">
        <v>0</v>
      </c>
      <c r="V57" s="1040"/>
      <c r="W57" s="96">
        <v>0</v>
      </c>
      <c r="X57" s="96">
        <f>W57/V56*100</f>
        <v>0</v>
      </c>
      <c r="Y57" s="96">
        <v>0</v>
      </c>
      <c r="Z57" s="96">
        <v>0</v>
      </c>
      <c r="AA57" s="96"/>
      <c r="AB57" s="96">
        <v>0</v>
      </c>
      <c r="AC57" s="96"/>
      <c r="AD57" s="96">
        <v>0</v>
      </c>
      <c r="AE57" s="96">
        <v>0</v>
      </c>
      <c r="AF57" s="96" t="s">
        <v>757</v>
      </c>
      <c r="AG57" s="170">
        <v>0</v>
      </c>
      <c r="AH57" s="170">
        <v>0</v>
      </c>
      <c r="AI57" s="170">
        <v>0</v>
      </c>
      <c r="AJ57" s="170">
        <v>370000</v>
      </c>
      <c r="AK57" s="64">
        <f t="shared" si="16"/>
        <v>0</v>
      </c>
      <c r="AL57" s="64">
        <f t="shared" si="16"/>
        <v>0</v>
      </c>
      <c r="AM57" s="64">
        <v>0</v>
      </c>
      <c r="AN57" s="64">
        <v>370000</v>
      </c>
      <c r="AO57" s="105">
        <f t="shared" si="17"/>
        <v>370000</v>
      </c>
      <c r="AP57" s="165">
        <f>AO57-Q57</f>
        <v>155000</v>
      </c>
      <c r="AQ57" s="9"/>
    </row>
    <row r="58" spans="1:43" ht="128.25" customHeight="1">
      <c r="A58" s="96">
        <v>3</v>
      </c>
      <c r="B58" s="1040"/>
      <c r="C58" s="1043"/>
      <c r="D58" s="97" t="s">
        <v>576</v>
      </c>
      <c r="E58" s="97">
        <v>1</v>
      </c>
      <c r="F58" s="554">
        <v>44084</v>
      </c>
      <c r="G58" s="97" t="s">
        <v>756</v>
      </c>
      <c r="H58" s="228" t="s">
        <v>741</v>
      </c>
      <c r="I58" s="96" t="s">
        <v>733</v>
      </c>
      <c r="J58" s="96" t="s">
        <v>733</v>
      </c>
      <c r="K58" s="96" t="s">
        <v>733</v>
      </c>
      <c r="L58" s="96" t="s">
        <v>733</v>
      </c>
      <c r="M58" s="97" t="s">
        <v>750</v>
      </c>
      <c r="N58" s="18">
        <v>0</v>
      </c>
      <c r="O58" s="18"/>
      <c r="P58" s="18">
        <v>338000</v>
      </c>
      <c r="Q58" s="61">
        <f>N58+O58+P58</f>
        <v>338000</v>
      </c>
      <c r="R58" s="62">
        <v>0</v>
      </c>
      <c r="S58" s="62">
        <v>0</v>
      </c>
      <c r="T58" s="62">
        <v>0</v>
      </c>
      <c r="U58" s="62"/>
      <c r="V58" s="1040"/>
      <c r="W58" s="96"/>
      <c r="X58" s="96">
        <f>W58/V56*100</f>
        <v>0</v>
      </c>
      <c r="Y58" s="96">
        <v>0</v>
      </c>
      <c r="Z58" s="96"/>
      <c r="AA58" s="96"/>
      <c r="AB58" s="96"/>
      <c r="AC58" s="96">
        <v>0</v>
      </c>
      <c r="AD58" s="96">
        <v>0</v>
      </c>
      <c r="AE58" s="96"/>
      <c r="AF58" s="96">
        <v>0</v>
      </c>
      <c r="AG58" s="170">
        <v>0</v>
      </c>
      <c r="AH58" s="170">
        <v>0</v>
      </c>
      <c r="AI58" s="170"/>
      <c r="AJ58" s="170">
        <v>0</v>
      </c>
      <c r="AK58" s="64">
        <f t="shared" si="16"/>
        <v>0</v>
      </c>
      <c r="AL58" s="64">
        <f t="shared" si="16"/>
        <v>0</v>
      </c>
      <c r="AM58" s="64">
        <v>0</v>
      </c>
      <c r="AN58" s="64">
        <v>0</v>
      </c>
      <c r="AO58" s="105">
        <f t="shared" si="17"/>
        <v>0</v>
      </c>
      <c r="AP58" s="165">
        <f>AO58-Q58</f>
        <v>-338000</v>
      </c>
      <c r="AQ58" s="9"/>
    </row>
    <row r="59" spans="1:43" ht="116.25" customHeight="1">
      <c r="A59" s="96">
        <v>4</v>
      </c>
      <c r="B59" s="1040"/>
      <c r="C59" s="1043"/>
      <c r="D59" s="97" t="s">
        <v>755</v>
      </c>
      <c r="E59" s="97">
        <v>2</v>
      </c>
      <c r="F59" s="554">
        <v>44043</v>
      </c>
      <c r="G59" s="97" t="s">
        <v>754</v>
      </c>
      <c r="H59" s="228" t="s">
        <v>741</v>
      </c>
      <c r="I59" s="96" t="s">
        <v>733</v>
      </c>
      <c r="J59" s="96" t="s">
        <v>733</v>
      </c>
      <c r="K59" s="96" t="s">
        <v>733</v>
      </c>
      <c r="L59" s="96" t="s">
        <v>733</v>
      </c>
      <c r="M59" s="97" t="s">
        <v>750</v>
      </c>
      <c r="N59" s="18">
        <v>0</v>
      </c>
      <c r="O59" s="18">
        <v>0</v>
      </c>
      <c r="P59" s="18">
        <v>0</v>
      </c>
      <c r="Q59" s="61">
        <v>0</v>
      </c>
      <c r="R59" s="62"/>
      <c r="S59" s="62">
        <v>0</v>
      </c>
      <c r="T59" s="62">
        <v>0</v>
      </c>
      <c r="U59" s="62">
        <v>0</v>
      </c>
      <c r="V59" s="1040"/>
      <c r="W59" s="96">
        <v>0</v>
      </c>
      <c r="X59" s="96">
        <f>W59/V56*100</f>
        <v>0</v>
      </c>
      <c r="Y59" s="96">
        <v>0</v>
      </c>
      <c r="Z59" s="96">
        <v>0</v>
      </c>
      <c r="AA59" s="96">
        <v>0</v>
      </c>
      <c r="AB59" s="96">
        <v>0</v>
      </c>
      <c r="AC59" s="96" t="s">
        <v>753</v>
      </c>
      <c r="AD59" s="96">
        <v>0</v>
      </c>
      <c r="AE59" s="96">
        <v>0</v>
      </c>
      <c r="AF59" s="96">
        <v>0</v>
      </c>
      <c r="AG59" s="170">
        <v>394000</v>
      </c>
      <c r="AH59" s="170">
        <v>0</v>
      </c>
      <c r="AI59" s="170">
        <v>0</v>
      </c>
      <c r="AJ59" s="170">
        <v>0</v>
      </c>
      <c r="AK59" s="64">
        <v>394000</v>
      </c>
      <c r="AL59" s="64">
        <f>S59*Z59</f>
        <v>0</v>
      </c>
      <c r="AM59" s="64">
        <f>T59*AA59</f>
        <v>0</v>
      </c>
      <c r="AN59" s="64">
        <f>U59*AB59</f>
        <v>0</v>
      </c>
      <c r="AO59" s="105">
        <f t="shared" si="17"/>
        <v>394000</v>
      </c>
      <c r="AP59" s="165">
        <f>AO59-Q59</f>
        <v>394000</v>
      </c>
      <c r="AQ59" s="9"/>
    </row>
    <row r="60" spans="1:43" s="303" customFormat="1" ht="107.25" customHeight="1">
      <c r="A60" s="96">
        <v>5</v>
      </c>
      <c r="B60" s="1040"/>
      <c r="C60" s="1043"/>
      <c r="D60" s="97" t="s">
        <v>752</v>
      </c>
      <c r="E60" s="97">
        <v>2</v>
      </c>
      <c r="F60" s="554">
        <v>44041</v>
      </c>
      <c r="G60" s="97" t="s">
        <v>751</v>
      </c>
      <c r="H60" s="228" t="s">
        <v>741</v>
      </c>
      <c r="I60" s="96" t="s">
        <v>733</v>
      </c>
      <c r="J60" s="96" t="s">
        <v>733</v>
      </c>
      <c r="K60" s="96" t="s">
        <v>733</v>
      </c>
      <c r="L60" s="96" t="s">
        <v>733</v>
      </c>
      <c r="M60" s="97" t="s">
        <v>750</v>
      </c>
      <c r="N60" s="18">
        <v>0</v>
      </c>
      <c r="O60" s="18">
        <v>0</v>
      </c>
      <c r="P60" s="18">
        <v>0</v>
      </c>
      <c r="Q60" s="61">
        <f>N60+O60</f>
        <v>0</v>
      </c>
      <c r="R60" s="62">
        <v>0</v>
      </c>
      <c r="S60" s="62">
        <v>0</v>
      </c>
      <c r="T60" s="62">
        <v>0</v>
      </c>
      <c r="U60" s="62">
        <v>0</v>
      </c>
      <c r="V60" s="1040"/>
      <c r="W60" s="96">
        <v>0</v>
      </c>
      <c r="X60" s="96">
        <f>W60/V56*100</f>
        <v>0</v>
      </c>
      <c r="Y60" s="96">
        <v>0</v>
      </c>
      <c r="Z60" s="96">
        <v>0</v>
      </c>
      <c r="AA60" s="96">
        <v>0</v>
      </c>
      <c r="AB60" s="96">
        <v>0</v>
      </c>
      <c r="AC60" s="96">
        <v>0</v>
      </c>
      <c r="AD60" s="96">
        <v>0</v>
      </c>
      <c r="AE60" s="96">
        <v>0</v>
      </c>
      <c r="AF60" s="96">
        <v>0</v>
      </c>
      <c r="AG60" s="170">
        <v>0</v>
      </c>
      <c r="AH60" s="170">
        <v>0</v>
      </c>
      <c r="AI60" s="170">
        <v>0</v>
      </c>
      <c r="AJ60" s="170">
        <v>0</v>
      </c>
      <c r="AK60" s="64">
        <f>R60*Y60</f>
        <v>0</v>
      </c>
      <c r="AL60" s="64">
        <f>S60*Z60</f>
        <v>0</v>
      </c>
      <c r="AM60" s="64">
        <f>T60*AA60</f>
        <v>0</v>
      </c>
      <c r="AN60" s="64"/>
      <c r="AO60" s="105">
        <f t="shared" si="17"/>
        <v>0</v>
      </c>
      <c r="AP60" s="165">
        <f>AO60-Q62</f>
        <v>0</v>
      </c>
      <c r="AQ60" s="302"/>
    </row>
    <row r="61" spans="1:43" ht="120" customHeight="1">
      <c r="A61" s="96">
        <v>6</v>
      </c>
      <c r="B61" s="1040"/>
      <c r="C61" s="1043"/>
      <c r="D61" s="97" t="s">
        <v>749</v>
      </c>
      <c r="E61" s="97">
        <v>1</v>
      </c>
      <c r="F61" s="554">
        <v>44123</v>
      </c>
      <c r="G61" s="97" t="s">
        <v>748</v>
      </c>
      <c r="H61" s="228" t="s">
        <v>741</v>
      </c>
      <c r="I61" s="96" t="s">
        <v>733</v>
      </c>
      <c r="J61" s="96" t="s">
        <v>733</v>
      </c>
      <c r="K61" s="96" t="s">
        <v>733</v>
      </c>
      <c r="L61" s="97" t="s">
        <v>747</v>
      </c>
      <c r="M61" s="97" t="s">
        <v>731</v>
      </c>
      <c r="N61" s="18">
        <v>0</v>
      </c>
      <c r="O61" s="18">
        <v>0</v>
      </c>
      <c r="P61" s="18">
        <v>0</v>
      </c>
      <c r="Q61" s="61">
        <f>P61+O61</f>
        <v>0</v>
      </c>
      <c r="R61" s="62">
        <v>0</v>
      </c>
      <c r="S61" s="62">
        <v>0</v>
      </c>
      <c r="T61" s="62">
        <v>0</v>
      </c>
      <c r="U61" s="62">
        <v>0</v>
      </c>
      <c r="V61" s="1040"/>
      <c r="W61" s="96"/>
      <c r="X61" s="96">
        <f>W61/V56*100</f>
        <v>0</v>
      </c>
      <c r="Y61" s="96">
        <v>0</v>
      </c>
      <c r="Z61" s="96">
        <v>0</v>
      </c>
      <c r="AA61" s="96">
        <v>0</v>
      </c>
      <c r="AB61" s="96">
        <v>0</v>
      </c>
      <c r="AC61" s="96">
        <v>0</v>
      </c>
      <c r="AD61" s="96">
        <v>0</v>
      </c>
      <c r="AE61" s="96">
        <v>0</v>
      </c>
      <c r="AF61" s="96">
        <v>0</v>
      </c>
      <c r="AG61" s="170">
        <v>0</v>
      </c>
      <c r="AH61" s="170">
        <v>0</v>
      </c>
      <c r="AI61" s="170">
        <v>0</v>
      </c>
      <c r="AJ61" s="170">
        <v>0</v>
      </c>
      <c r="AK61" s="64">
        <v>0</v>
      </c>
      <c r="AL61" s="64">
        <v>0</v>
      </c>
      <c r="AM61" s="64">
        <v>0</v>
      </c>
      <c r="AN61" s="64">
        <v>0</v>
      </c>
      <c r="AO61" s="105">
        <f t="shared" si="17"/>
        <v>0</v>
      </c>
      <c r="AP61" s="165">
        <f t="shared" ref="AP61:AP66" si="18">AO61-Q61</f>
        <v>0</v>
      </c>
      <c r="AQ61" s="9"/>
    </row>
    <row r="62" spans="1:43" ht="113.25" customHeight="1">
      <c r="A62" s="96">
        <v>7</v>
      </c>
      <c r="B62" s="1040"/>
      <c r="C62" s="1043"/>
      <c r="D62" s="97" t="s">
        <v>745</v>
      </c>
      <c r="E62" s="97">
        <v>2</v>
      </c>
      <c r="F62" s="554">
        <v>44117</v>
      </c>
      <c r="G62" s="97" t="s">
        <v>746</v>
      </c>
      <c r="H62" s="228" t="s">
        <v>741</v>
      </c>
      <c r="I62" s="96" t="s">
        <v>733</v>
      </c>
      <c r="J62" s="96" t="s">
        <v>733</v>
      </c>
      <c r="K62" s="96" t="s">
        <v>733</v>
      </c>
      <c r="L62" s="96" t="s">
        <v>733</v>
      </c>
      <c r="M62" s="97" t="s">
        <v>731</v>
      </c>
      <c r="N62" s="18">
        <v>0</v>
      </c>
      <c r="O62" s="18">
        <v>0</v>
      </c>
      <c r="P62" s="18">
        <v>0</v>
      </c>
      <c r="Q62" s="61">
        <v>0</v>
      </c>
      <c r="R62" s="62">
        <v>0</v>
      </c>
      <c r="S62" s="62">
        <v>0</v>
      </c>
      <c r="T62" s="62">
        <v>0</v>
      </c>
      <c r="U62" s="62">
        <v>0</v>
      </c>
      <c r="V62" s="1040"/>
      <c r="W62" s="96">
        <v>0</v>
      </c>
      <c r="X62" s="96">
        <v>0</v>
      </c>
      <c r="Y62" s="96">
        <v>0</v>
      </c>
      <c r="Z62" s="96">
        <v>0</v>
      </c>
      <c r="AA62" s="96">
        <v>0</v>
      </c>
      <c r="AB62" s="96">
        <v>0</v>
      </c>
      <c r="AC62" s="96">
        <v>0</v>
      </c>
      <c r="AD62" s="96">
        <v>0</v>
      </c>
      <c r="AE62" s="96">
        <v>0</v>
      </c>
      <c r="AF62" s="96">
        <v>0</v>
      </c>
      <c r="AG62" s="170">
        <v>0</v>
      </c>
      <c r="AH62" s="170">
        <v>0</v>
      </c>
      <c r="AI62" s="170">
        <v>0</v>
      </c>
      <c r="AJ62" s="170">
        <v>0</v>
      </c>
      <c r="AK62" s="64">
        <f>R62*Y62</f>
        <v>0</v>
      </c>
      <c r="AL62" s="64">
        <f>S62*Z62</f>
        <v>0</v>
      </c>
      <c r="AM62" s="64">
        <f>T62*AA62</f>
        <v>0</v>
      </c>
      <c r="AN62" s="64">
        <v>0</v>
      </c>
      <c r="AO62" s="105">
        <v>0</v>
      </c>
      <c r="AP62" s="165">
        <f t="shared" si="18"/>
        <v>0</v>
      </c>
      <c r="AQ62" s="9"/>
    </row>
    <row r="63" spans="1:43" s="303" customFormat="1" ht="125.25" customHeight="1">
      <c r="A63" s="96">
        <v>8</v>
      </c>
      <c r="B63" s="1040"/>
      <c r="C63" s="1043"/>
      <c r="D63" s="97" t="s">
        <v>745</v>
      </c>
      <c r="E63" s="97">
        <v>1</v>
      </c>
      <c r="F63" s="554">
        <v>44148</v>
      </c>
      <c r="G63" s="97" t="s">
        <v>744</v>
      </c>
      <c r="H63" s="228" t="s">
        <v>741</v>
      </c>
      <c r="I63" s="96" t="s">
        <v>733</v>
      </c>
      <c r="J63" s="96" t="s">
        <v>733</v>
      </c>
      <c r="K63" s="96" t="s">
        <v>733</v>
      </c>
      <c r="L63" s="96" t="s">
        <v>733</v>
      </c>
      <c r="M63" s="97" t="s">
        <v>731</v>
      </c>
      <c r="N63" s="18">
        <v>0</v>
      </c>
      <c r="O63" s="18">
        <v>99000</v>
      </c>
      <c r="P63" s="18">
        <v>0</v>
      </c>
      <c r="Q63" s="61">
        <f>P63+O63+N63</f>
        <v>99000</v>
      </c>
      <c r="R63" s="62">
        <v>0</v>
      </c>
      <c r="S63" s="62">
        <v>0</v>
      </c>
      <c r="T63" s="62">
        <v>0</v>
      </c>
      <c r="U63" s="62" t="s">
        <v>743</v>
      </c>
      <c r="V63" s="1040"/>
      <c r="W63" s="96">
        <v>0</v>
      </c>
      <c r="X63" s="96">
        <v>0</v>
      </c>
      <c r="Y63" s="96">
        <v>0</v>
      </c>
      <c r="Z63" s="96"/>
      <c r="AA63" s="96" t="s">
        <v>742</v>
      </c>
      <c r="AB63" s="96">
        <v>0</v>
      </c>
      <c r="AC63" s="96">
        <v>0</v>
      </c>
      <c r="AD63" s="96"/>
      <c r="AE63" s="96">
        <v>0</v>
      </c>
      <c r="AF63" s="96">
        <v>0</v>
      </c>
      <c r="AG63" s="170">
        <v>0</v>
      </c>
      <c r="AH63" s="170">
        <v>0</v>
      </c>
      <c r="AI63" s="170">
        <v>0</v>
      </c>
      <c r="AJ63" s="170">
        <v>0</v>
      </c>
      <c r="AK63" s="64">
        <v>0</v>
      </c>
      <c r="AL63" s="64"/>
      <c r="AM63" s="64">
        <v>0</v>
      </c>
      <c r="AN63" s="64">
        <v>0</v>
      </c>
      <c r="AO63" s="105">
        <f>AK63+AL63+AM63+AN63</f>
        <v>0</v>
      </c>
      <c r="AP63" s="165">
        <f t="shared" si="18"/>
        <v>-99000</v>
      </c>
      <c r="AQ63" s="302"/>
    </row>
    <row r="64" spans="1:43" ht="118.5" customHeight="1">
      <c r="A64" s="96">
        <v>9</v>
      </c>
      <c r="B64" s="1040"/>
      <c r="C64" s="1043"/>
      <c r="D64" s="97" t="s">
        <v>62</v>
      </c>
      <c r="E64" s="97">
        <v>1</v>
      </c>
      <c r="F64" s="554">
        <v>44167</v>
      </c>
      <c r="G64" s="97" t="s">
        <v>310</v>
      </c>
      <c r="H64" s="228" t="s">
        <v>741</v>
      </c>
      <c r="I64" s="96" t="s">
        <v>733</v>
      </c>
      <c r="J64" s="96" t="s">
        <v>733</v>
      </c>
      <c r="K64" s="96" t="s">
        <v>733</v>
      </c>
      <c r="L64" s="96" t="s">
        <v>733</v>
      </c>
      <c r="M64" s="97" t="s">
        <v>731</v>
      </c>
      <c r="N64" s="18">
        <v>0</v>
      </c>
      <c r="O64" s="18"/>
      <c r="P64" s="18"/>
      <c r="Q64" s="61"/>
      <c r="R64" s="62">
        <v>0</v>
      </c>
      <c r="S64" s="62">
        <v>0</v>
      </c>
      <c r="T64" s="62">
        <v>0</v>
      </c>
      <c r="U64" s="62"/>
      <c r="V64" s="1040"/>
      <c r="W64" s="96">
        <v>2</v>
      </c>
      <c r="X64" s="96">
        <v>0</v>
      </c>
      <c r="Y64" s="96">
        <v>0</v>
      </c>
      <c r="Z64" s="96">
        <v>0</v>
      </c>
      <c r="AA64" s="96">
        <v>0</v>
      </c>
      <c r="AB64" s="96">
        <v>0</v>
      </c>
      <c r="AC64" s="96">
        <v>0</v>
      </c>
      <c r="AD64" s="96"/>
      <c r="AE64" s="96">
        <v>0</v>
      </c>
      <c r="AF64" s="96" t="s">
        <v>740</v>
      </c>
      <c r="AG64" s="170">
        <v>0</v>
      </c>
      <c r="AH64" s="170">
        <v>0</v>
      </c>
      <c r="AI64" s="170">
        <v>0</v>
      </c>
      <c r="AJ64" s="170">
        <v>296000</v>
      </c>
      <c r="AK64" s="64">
        <f>R64*Y64</f>
        <v>0</v>
      </c>
      <c r="AL64" s="64"/>
      <c r="AM64" s="64"/>
      <c r="AN64" s="64">
        <v>0</v>
      </c>
      <c r="AO64" s="105">
        <v>296000</v>
      </c>
      <c r="AP64" s="165">
        <f t="shared" si="18"/>
        <v>296000</v>
      </c>
      <c r="AQ64" s="9"/>
    </row>
    <row r="65" spans="1:43" ht="120.75" customHeight="1">
      <c r="A65" s="96">
        <v>10</v>
      </c>
      <c r="B65" s="1040"/>
      <c r="C65" s="1043"/>
      <c r="D65" s="695" t="s">
        <v>739</v>
      </c>
      <c r="E65" s="695">
        <v>1</v>
      </c>
      <c r="F65" s="696">
        <v>44397</v>
      </c>
      <c r="G65" s="695" t="s">
        <v>738</v>
      </c>
      <c r="H65" s="228" t="s">
        <v>734</v>
      </c>
      <c r="I65" s="694" t="s">
        <v>733</v>
      </c>
      <c r="J65" s="694" t="s">
        <v>733</v>
      </c>
      <c r="K65" s="694" t="s">
        <v>733</v>
      </c>
      <c r="L65" s="695" t="s">
        <v>737</v>
      </c>
      <c r="M65" s="695" t="s">
        <v>731</v>
      </c>
      <c r="N65" s="18">
        <v>0</v>
      </c>
      <c r="O65" s="18">
        <v>0</v>
      </c>
      <c r="P65" s="18">
        <v>0</v>
      </c>
      <c r="Q65" s="61">
        <f>N65+O65+P65</f>
        <v>0</v>
      </c>
      <c r="R65" s="62">
        <v>0</v>
      </c>
      <c r="S65" s="62">
        <v>0</v>
      </c>
      <c r="T65" s="62">
        <v>0</v>
      </c>
      <c r="U65" s="62"/>
      <c r="V65" s="1040"/>
      <c r="W65" s="694">
        <v>0</v>
      </c>
      <c r="X65" s="694">
        <v>0</v>
      </c>
      <c r="Y65" s="694">
        <v>0</v>
      </c>
      <c r="Z65" s="694">
        <v>0</v>
      </c>
      <c r="AA65" s="694">
        <v>0</v>
      </c>
      <c r="AB65" s="694">
        <v>0</v>
      </c>
      <c r="AC65" s="694">
        <v>0</v>
      </c>
      <c r="AD65" s="694">
        <v>0</v>
      </c>
      <c r="AE65" s="694">
        <v>0</v>
      </c>
      <c r="AF65" s="694"/>
      <c r="AG65" s="170">
        <v>0</v>
      </c>
      <c r="AH65" s="170">
        <v>0</v>
      </c>
      <c r="AI65" s="170">
        <v>0</v>
      </c>
      <c r="AJ65" s="170"/>
      <c r="AK65" s="64">
        <v>0</v>
      </c>
      <c r="AL65" s="64">
        <v>0</v>
      </c>
      <c r="AM65" s="64">
        <v>0</v>
      </c>
      <c r="AN65" s="64"/>
      <c r="AO65" s="105">
        <f>AN65</f>
        <v>0</v>
      </c>
      <c r="AP65" s="165">
        <f t="shared" si="18"/>
        <v>0</v>
      </c>
      <c r="AQ65" s="9"/>
    </row>
    <row r="66" spans="1:43" ht="116.25" customHeight="1" thickBot="1">
      <c r="A66" s="528">
        <v>11</v>
      </c>
      <c r="B66" s="1041"/>
      <c r="C66" s="934"/>
      <c r="D66" s="692" t="s">
        <v>736</v>
      </c>
      <c r="E66" s="692">
        <v>1</v>
      </c>
      <c r="F66" s="693">
        <v>44032</v>
      </c>
      <c r="G66" s="692" t="s">
        <v>735</v>
      </c>
      <c r="H66" s="530" t="s">
        <v>734</v>
      </c>
      <c r="I66" s="690" t="s">
        <v>733</v>
      </c>
      <c r="J66" s="690" t="s">
        <v>733</v>
      </c>
      <c r="K66" s="690" t="s">
        <v>733</v>
      </c>
      <c r="L66" s="692" t="s">
        <v>732</v>
      </c>
      <c r="M66" s="692" t="s">
        <v>731</v>
      </c>
      <c r="N66" s="30">
        <v>0</v>
      </c>
      <c r="O66" s="30"/>
      <c r="P66" s="30">
        <v>0</v>
      </c>
      <c r="Q66" s="691">
        <f>N66+O66+P66</f>
        <v>0</v>
      </c>
      <c r="R66" s="418">
        <v>0</v>
      </c>
      <c r="S66" s="418">
        <v>0</v>
      </c>
      <c r="T66" s="418">
        <v>0</v>
      </c>
      <c r="U66" s="418">
        <v>0</v>
      </c>
      <c r="V66" s="1041"/>
      <c r="W66" s="690">
        <v>0</v>
      </c>
      <c r="X66" s="690">
        <v>0</v>
      </c>
      <c r="Y66" s="690">
        <v>0</v>
      </c>
      <c r="Z66" s="690">
        <v>0</v>
      </c>
      <c r="AA66" s="690">
        <v>0</v>
      </c>
      <c r="AB66" s="690">
        <v>0</v>
      </c>
      <c r="AC66" s="690">
        <v>0</v>
      </c>
      <c r="AD66" s="690">
        <v>0</v>
      </c>
      <c r="AE66" s="690">
        <v>0</v>
      </c>
      <c r="AF66" s="690">
        <v>0</v>
      </c>
      <c r="AG66" s="95">
        <v>0</v>
      </c>
      <c r="AH66" s="95">
        <v>0</v>
      </c>
      <c r="AI66" s="95">
        <v>0</v>
      </c>
      <c r="AJ66" s="95">
        <v>0</v>
      </c>
      <c r="AK66" s="526">
        <v>0</v>
      </c>
      <c r="AL66" s="526">
        <v>0</v>
      </c>
      <c r="AM66" s="526">
        <v>0</v>
      </c>
      <c r="AN66" s="526">
        <v>0</v>
      </c>
      <c r="AO66" s="33">
        <v>0</v>
      </c>
      <c r="AP66" s="689">
        <f t="shared" si="18"/>
        <v>0</v>
      </c>
      <c r="AQ66" s="9"/>
    </row>
    <row r="67" spans="1:43" ht="18" customHeight="1" thickBot="1">
      <c r="A67" s="482"/>
      <c r="B67" s="226" t="s">
        <v>45</v>
      </c>
      <c r="C67" s="482">
        <f>SUM(C7:C66)</f>
        <v>55</v>
      </c>
      <c r="D67" s="482"/>
      <c r="E67" s="482">
        <f>SUM(E7:E66)</f>
        <v>67</v>
      </c>
      <c r="F67" s="482"/>
      <c r="G67" s="482"/>
      <c r="H67" s="482"/>
      <c r="I67" s="482"/>
      <c r="J67" s="482"/>
      <c r="K67" s="482"/>
      <c r="L67" s="482"/>
      <c r="M67" s="482"/>
      <c r="N67" s="482">
        <f>SUM(N7:N66)</f>
        <v>38623365</v>
      </c>
      <c r="O67" s="482">
        <f t="shared" ref="O67:W67" si="19">SUM(O7:O66)</f>
        <v>63424410</v>
      </c>
      <c r="P67" s="482">
        <f t="shared" si="19"/>
        <v>14279700</v>
      </c>
      <c r="Q67" s="482">
        <f t="shared" si="19"/>
        <v>116327475</v>
      </c>
      <c r="R67" s="482">
        <f t="shared" si="19"/>
        <v>82000</v>
      </c>
      <c r="S67" s="482">
        <f t="shared" si="19"/>
        <v>18200</v>
      </c>
      <c r="T67" s="482">
        <f t="shared" si="19"/>
        <v>2320</v>
      </c>
      <c r="U67" s="482">
        <f t="shared" si="19"/>
        <v>195810</v>
      </c>
      <c r="V67" s="482">
        <f t="shared" si="19"/>
        <v>64095</v>
      </c>
      <c r="W67" s="482">
        <f t="shared" si="19"/>
        <v>55455</v>
      </c>
      <c r="X67" s="482">
        <v>0</v>
      </c>
      <c r="Y67" s="482">
        <f t="shared" ref="Y67:AP67" si="20">SUM(Y7:Y66)</f>
        <v>37</v>
      </c>
      <c r="Z67" s="482">
        <f t="shared" si="20"/>
        <v>130</v>
      </c>
      <c r="AA67" s="482">
        <f t="shared" si="20"/>
        <v>21813</v>
      </c>
      <c r="AB67" s="482">
        <f t="shared" si="20"/>
        <v>13757053</v>
      </c>
      <c r="AC67" s="482">
        <f t="shared" si="20"/>
        <v>15</v>
      </c>
      <c r="AD67" s="482">
        <f t="shared" si="20"/>
        <v>0</v>
      </c>
      <c r="AE67" s="482">
        <f t="shared" si="20"/>
        <v>1940</v>
      </c>
      <c r="AF67" s="482">
        <f t="shared" si="20"/>
        <v>13225216</v>
      </c>
      <c r="AG67" s="482">
        <f t="shared" si="20"/>
        <v>737000</v>
      </c>
      <c r="AH67" s="482">
        <f t="shared" si="20"/>
        <v>0</v>
      </c>
      <c r="AI67" s="482">
        <f t="shared" si="20"/>
        <v>0</v>
      </c>
      <c r="AJ67" s="482">
        <f t="shared" si="20"/>
        <v>34282816</v>
      </c>
      <c r="AK67" s="482">
        <f t="shared" si="20"/>
        <v>394000</v>
      </c>
      <c r="AL67" s="482">
        <f t="shared" si="20"/>
        <v>0</v>
      </c>
      <c r="AM67" s="482">
        <f t="shared" si="20"/>
        <v>2649590</v>
      </c>
      <c r="AN67" s="482">
        <f t="shared" si="20"/>
        <v>39557012</v>
      </c>
      <c r="AO67" s="482">
        <f t="shared" si="20"/>
        <v>42153602</v>
      </c>
      <c r="AP67" s="688">
        <f t="shared" si="20"/>
        <v>-58900033</v>
      </c>
    </row>
    <row r="68" spans="1:43">
      <c r="AG68" s="1"/>
      <c r="AH68" s="1"/>
      <c r="AI68" s="1"/>
      <c r="AJ68" s="1"/>
    </row>
    <row r="69" spans="1:43">
      <c r="AG69" s="1"/>
      <c r="AH69" s="1"/>
      <c r="AI69" s="1"/>
      <c r="AJ69" s="1"/>
    </row>
    <row r="70" spans="1:43">
      <c r="AG70" s="1"/>
      <c r="AH70" s="1"/>
      <c r="AI70" s="1"/>
      <c r="AJ70" s="1"/>
    </row>
    <row r="71" spans="1:43">
      <c r="AG71" s="1"/>
      <c r="AH71" s="1"/>
      <c r="AI71" s="1"/>
      <c r="AJ71" s="1"/>
    </row>
    <row r="72" spans="1:43">
      <c r="AG72" s="1"/>
      <c r="AH72" s="1"/>
      <c r="AI72" s="1"/>
      <c r="AJ72" s="1"/>
    </row>
    <row r="73" spans="1:43">
      <c r="AG73" s="1"/>
      <c r="AH73" s="1"/>
      <c r="AI73" s="1"/>
      <c r="AJ73" s="1"/>
    </row>
    <row r="74" spans="1:43">
      <c r="AG74" s="1"/>
      <c r="AH74" s="1"/>
      <c r="AI74" s="1"/>
      <c r="AJ74" s="1"/>
    </row>
    <row r="75" spans="1:43">
      <c r="AG75" s="1"/>
      <c r="AH75" s="1"/>
      <c r="AI75" s="1"/>
      <c r="AJ75" s="1"/>
    </row>
    <row r="76" spans="1:43">
      <c r="AG76" s="1"/>
      <c r="AH76" s="1"/>
      <c r="AI76" s="1"/>
      <c r="AJ76" s="1"/>
    </row>
    <row r="77" spans="1:43">
      <c r="AG77" s="1"/>
      <c r="AH77" s="1"/>
      <c r="AI77" s="1"/>
      <c r="AJ77" s="1"/>
    </row>
    <row r="78" spans="1:43">
      <c r="AG78" s="1"/>
      <c r="AH78" s="1"/>
      <c r="AI78" s="1"/>
      <c r="AJ78" s="1"/>
    </row>
    <row r="79" spans="1:43">
      <c r="AG79" s="1"/>
      <c r="AH79" s="1"/>
      <c r="AI79" s="1"/>
      <c r="AJ79" s="1"/>
    </row>
    <row r="80" spans="1:43">
      <c r="AG80" s="1"/>
      <c r="AH80" s="1"/>
      <c r="AI80" s="1"/>
      <c r="AJ80" s="1"/>
    </row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</sheetData>
  <mergeCells count="48">
    <mergeCell ref="B52:B55"/>
    <mergeCell ref="C52:C55"/>
    <mergeCell ref="B56:B66"/>
    <mergeCell ref="C56:C66"/>
    <mergeCell ref="V52:V55"/>
    <mergeCell ref="V56:V66"/>
    <mergeCell ref="C43:C51"/>
    <mergeCell ref="N3:N4"/>
    <mergeCell ref="V7:V10"/>
    <mergeCell ref="V16:V32"/>
    <mergeCell ref="B43:B51"/>
    <mergeCell ref="V43:V51"/>
    <mergeCell ref="Q3:Q4"/>
    <mergeCell ref="B33:B42"/>
    <mergeCell ref="C33:C42"/>
    <mergeCell ref="C2:C4"/>
    <mergeCell ref="V2:X2"/>
    <mergeCell ref="P3:P4"/>
    <mergeCell ref="D2:H2"/>
    <mergeCell ref="I2:M2"/>
    <mergeCell ref="B7:B32"/>
    <mergeCell ref="C7:C32"/>
    <mergeCell ref="V3:X3"/>
    <mergeCell ref="V33:V42"/>
    <mergeCell ref="L3:L4"/>
    <mergeCell ref="M3:M4"/>
    <mergeCell ref="Y3:AB3"/>
    <mergeCell ref="AG2:AP2"/>
    <mergeCell ref="AP3:AP4"/>
    <mergeCell ref="R2:U3"/>
    <mergeCell ref="AG3:AJ3"/>
    <mergeCell ref="AC3:AF3"/>
    <mergeCell ref="A1:AO1"/>
    <mergeCell ref="A2:A5"/>
    <mergeCell ref="B2:B5"/>
    <mergeCell ref="D3:D5"/>
    <mergeCell ref="E3:E4"/>
    <mergeCell ref="F3:F4"/>
    <mergeCell ref="G3:G4"/>
    <mergeCell ref="H3:H4"/>
    <mergeCell ref="AK3:AN3"/>
    <mergeCell ref="AO3:AO4"/>
    <mergeCell ref="I3:I4"/>
    <mergeCell ref="J3:J4"/>
    <mergeCell ref="K3:K4"/>
    <mergeCell ref="Y2:AF2"/>
    <mergeCell ref="N2:Q2"/>
    <mergeCell ref="O3:O4"/>
  </mergeCells>
  <pageMargins left="0.22" right="0.2" top="0.4" bottom="0.17" header="0.3" footer="0.17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Արագածոտն</vt:lpstr>
      <vt:lpstr>Արարատ</vt:lpstr>
      <vt:lpstr>Արմավիր</vt:lpstr>
      <vt:lpstr>Գեղարքունիք</vt:lpstr>
      <vt:lpstr>Լոռի</vt:lpstr>
      <vt:lpstr>Կոտայք</vt:lpstr>
      <vt:lpstr>Շիրակ</vt:lpstr>
      <vt:lpstr>Սյունիք</vt:lpstr>
      <vt:lpstr>Վայոց ձոր</vt:lpstr>
      <vt:lpstr>Տավուշ</vt:lpstr>
      <vt:lpstr>Ամփոփ</vt:lpstr>
      <vt:lpstr>Արմավիր!Print_Area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https:/mul2-aragatsotn.gov.am/tasks/31630/oneclick/Texnika-1.xlsx?token=92d1523dd847512e91e23d2351f349ed</cp:keywords>
  <cp:lastModifiedBy/>
  <dcterms:created xsi:type="dcterms:W3CDTF">2006-09-16T00:00:00Z</dcterms:created>
  <dcterms:modified xsi:type="dcterms:W3CDTF">2024-08-26T12:10:08Z</dcterms:modified>
</cp:coreProperties>
</file>