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75C1D9D2-09CB-4B41-A657-48937829C8A5}" xr6:coauthVersionLast="47" xr6:coauthVersionMax="47" xr10:uidLastSave="{00000000-0000-0000-0000-000000000000}"/>
  <bookViews>
    <workbookView xWindow="-120" yWindow="-120" windowWidth="29040" windowHeight="15720" tabRatio="782" xr2:uid="{00000000-000D-0000-FFFF-FFFF00000000}"/>
  </bookViews>
  <sheets>
    <sheet name="2022-2023" sheetId="4" r:id="rId1"/>
    <sheet name="% (2)" sheetId="5" r:id="rId2"/>
    <sheet name="AMPOP_GJUX" sheetId="6" r:id="rId3"/>
    <sheet name="Արագածոտն" sheetId="8" r:id="rId4"/>
    <sheet name="Արարատ" sheetId="10" r:id="rId5"/>
    <sheet name="Արմավիր" sheetId="20" r:id="rId6"/>
    <sheet name="Գեղարքունիք" sheetId="11" r:id="rId7"/>
    <sheet name="Լոռի" sheetId="14" r:id="rId8"/>
    <sheet name="Կոտայք" sheetId="22" r:id="rId9"/>
    <sheet name="Շիրակ" sheetId="15" r:id="rId10"/>
    <sheet name="Սյունիք" sheetId="19" r:id="rId11"/>
    <sheet name="Վայոց ձոր" sheetId="18" r:id="rId12"/>
    <sheet name="Տավուշ" sheetId="17" r:id="rId13"/>
  </sheets>
  <externalReferences>
    <externalReference r:id="rId14"/>
  </externalReferences>
  <definedNames>
    <definedName name="_xlnm._FilterDatabase" localSheetId="1" hidden="1">'% (2)'!$A$8:$L$8</definedName>
    <definedName name="_xlnm._FilterDatabase" localSheetId="0" hidden="1">'2022-2023'!$A$1:$M$20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77" i="6" l="1"/>
  <c r="D62" i="22" l="1"/>
  <c r="E74" i="22"/>
  <c r="F74" i="22"/>
  <c r="M19" i="22"/>
  <c r="S78" i="22"/>
  <c r="I78" i="22"/>
  <c r="I77" i="22"/>
  <c r="C74" i="22"/>
  <c r="Z73" i="22"/>
  <c r="Y73" i="22"/>
  <c r="X73" i="22"/>
  <c r="W73" i="22"/>
  <c r="U73" i="22"/>
  <c r="T73" i="22"/>
  <c r="S73" i="22"/>
  <c r="R73" i="22"/>
  <c r="P73" i="22"/>
  <c r="O73" i="22"/>
  <c r="N73" i="22"/>
  <c r="M73" i="22"/>
  <c r="K73" i="22"/>
  <c r="J73" i="22"/>
  <c r="I73" i="22"/>
  <c r="H73" i="22"/>
  <c r="AE72" i="22"/>
  <c r="AD72" i="22"/>
  <c r="AC72" i="22"/>
  <c r="AB72" i="22"/>
  <c r="AA72" i="22"/>
  <c r="V72" i="22"/>
  <c r="Q72" i="22"/>
  <c r="L72" i="22"/>
  <c r="AE71" i="22"/>
  <c r="AD71" i="22"/>
  <c r="AC71" i="22"/>
  <c r="AB71" i="22"/>
  <c r="AA71" i="22"/>
  <c r="V71" i="22"/>
  <c r="Q71" i="22"/>
  <c r="L71" i="22"/>
  <c r="AE70" i="22"/>
  <c r="AD70" i="22"/>
  <c r="AC70" i="22"/>
  <c r="AB70" i="22"/>
  <c r="AA70" i="22"/>
  <c r="V70" i="22"/>
  <c r="Q70" i="22"/>
  <c r="L70" i="22"/>
  <c r="AE69" i="22"/>
  <c r="AD69" i="22"/>
  <c r="AC69" i="22"/>
  <c r="AB69" i="22"/>
  <c r="AA69" i="22"/>
  <c r="V69" i="22"/>
  <c r="Q69" i="22"/>
  <c r="L69" i="22"/>
  <c r="AE68" i="22"/>
  <c r="AE73" i="22" s="1"/>
  <c r="AD68" i="22"/>
  <c r="AC68" i="22"/>
  <c r="AC73" i="22" s="1"/>
  <c r="AB68" i="22"/>
  <c r="AB73" i="22" s="1"/>
  <c r="AA68" i="22"/>
  <c r="AA73" i="22" s="1"/>
  <c r="V68" i="22"/>
  <c r="V73" i="22" s="1"/>
  <c r="Q68" i="22"/>
  <c r="Q73" i="22" s="1"/>
  <c r="L68" i="22"/>
  <c r="L73" i="22" s="1"/>
  <c r="D68" i="22"/>
  <c r="Z67" i="22"/>
  <c r="Y67" i="22"/>
  <c r="X67" i="22"/>
  <c r="W67" i="22"/>
  <c r="U67" i="22"/>
  <c r="T67" i="22"/>
  <c r="S67" i="22"/>
  <c r="R67" i="22"/>
  <c r="P67" i="22"/>
  <c r="O67" i="22"/>
  <c r="N67" i="22"/>
  <c r="M67" i="22"/>
  <c r="K67" i="22"/>
  <c r="J67" i="22"/>
  <c r="I67" i="22"/>
  <c r="H67" i="22"/>
  <c r="AE66" i="22"/>
  <c r="AD66" i="22"/>
  <c r="AC66" i="22"/>
  <c r="AB66" i="22"/>
  <c r="AA66" i="22"/>
  <c r="V66" i="22"/>
  <c r="Q66" i="22"/>
  <c r="L66" i="22"/>
  <c r="AE65" i="22"/>
  <c r="AD65" i="22"/>
  <c r="AC65" i="22"/>
  <c r="AB65" i="22"/>
  <c r="AA65" i="22"/>
  <c r="V65" i="22"/>
  <c r="Q65" i="22"/>
  <c r="L65" i="22"/>
  <c r="AE64" i="22"/>
  <c r="AD64" i="22"/>
  <c r="AC64" i="22"/>
  <c r="AB64" i="22"/>
  <c r="AA64" i="22"/>
  <c r="V64" i="22"/>
  <c r="Q64" i="22"/>
  <c r="L64" i="22"/>
  <c r="AE63" i="22"/>
  <c r="AD63" i="22"/>
  <c r="AC63" i="22"/>
  <c r="AB63" i="22"/>
  <c r="AA63" i="22"/>
  <c r="V63" i="22"/>
  <c r="Q63" i="22"/>
  <c r="L63" i="22"/>
  <c r="AE62" i="22"/>
  <c r="AD62" i="22"/>
  <c r="AD67" i="22" s="1"/>
  <c r="AC62" i="22"/>
  <c r="AC67" i="22" s="1"/>
  <c r="AB62" i="22"/>
  <c r="AB67" i="22" s="1"/>
  <c r="AA62" i="22"/>
  <c r="AA67" i="22" s="1"/>
  <c r="V62" i="22"/>
  <c r="V67" i="22" s="1"/>
  <c r="Q62" i="22"/>
  <c r="Q67" i="22" s="1"/>
  <c r="L62" i="22"/>
  <c r="Z61" i="22"/>
  <c r="Y61" i="22"/>
  <c r="X61" i="22"/>
  <c r="W61" i="22"/>
  <c r="U61" i="22"/>
  <c r="T61" i="22"/>
  <c r="S61" i="22"/>
  <c r="R61" i="22"/>
  <c r="P61" i="22"/>
  <c r="O61" i="22"/>
  <c r="N61" i="22"/>
  <c r="M61" i="22"/>
  <c r="K61" i="22"/>
  <c r="J61" i="22"/>
  <c r="I61" i="22"/>
  <c r="H61" i="22"/>
  <c r="AE60" i="22"/>
  <c r="AD60" i="22"/>
  <c r="AC60" i="22"/>
  <c r="AB60" i="22"/>
  <c r="AA60" i="22"/>
  <c r="V60" i="22"/>
  <c r="Q60" i="22"/>
  <c r="L60" i="22"/>
  <c r="AE59" i="22"/>
  <c r="AD59" i="22"/>
  <c r="AC59" i="22"/>
  <c r="AB59" i="22"/>
  <c r="AA59" i="22"/>
  <c r="V59" i="22"/>
  <c r="Q59" i="22"/>
  <c r="L59" i="22"/>
  <c r="AE58" i="22"/>
  <c r="AD58" i="22"/>
  <c r="AC58" i="22"/>
  <c r="AB58" i="22"/>
  <c r="AA58" i="22"/>
  <c r="V58" i="22"/>
  <c r="Q58" i="22"/>
  <c r="L58" i="22"/>
  <c r="AE57" i="22"/>
  <c r="AD57" i="22"/>
  <c r="AC57" i="22"/>
  <c r="AB57" i="22"/>
  <c r="AA57" i="22"/>
  <c r="V57" i="22"/>
  <c r="Q57" i="22"/>
  <c r="L57" i="22"/>
  <c r="AE56" i="22"/>
  <c r="AE61" i="22" s="1"/>
  <c r="AD56" i="22"/>
  <c r="AD61" i="22" s="1"/>
  <c r="AC56" i="22"/>
  <c r="AC61" i="22" s="1"/>
  <c r="AB56" i="22"/>
  <c r="AA56" i="22"/>
  <c r="AA61" i="22" s="1"/>
  <c r="V56" i="22"/>
  <c r="V61" i="22" s="1"/>
  <c r="Q56" i="22"/>
  <c r="Q61" i="22" s="1"/>
  <c r="L56" i="22"/>
  <c r="D56" i="22"/>
  <c r="Z55" i="22"/>
  <c r="Y55" i="22"/>
  <c r="X55" i="22"/>
  <c r="W55" i="22"/>
  <c r="U55" i="22"/>
  <c r="T55" i="22"/>
  <c r="S55" i="22"/>
  <c r="R55" i="22"/>
  <c r="P55" i="22"/>
  <c r="O55" i="22"/>
  <c r="N55" i="22"/>
  <c r="M55" i="22"/>
  <c r="K55" i="22"/>
  <c r="J55" i="22"/>
  <c r="I55" i="22"/>
  <c r="H55" i="22"/>
  <c r="AE54" i="22"/>
  <c r="AD54" i="22"/>
  <c r="AC54" i="22"/>
  <c r="AB54" i="22"/>
  <c r="AA54" i="22"/>
  <c r="V54" i="22"/>
  <c r="Q54" i="22"/>
  <c r="L54" i="22"/>
  <c r="AE53" i="22"/>
  <c r="AD53" i="22"/>
  <c r="AC53" i="22"/>
  <c r="AB53" i="22"/>
  <c r="AA53" i="22"/>
  <c r="V53" i="22"/>
  <c r="Q53" i="22"/>
  <c r="L53" i="22"/>
  <c r="AE52" i="22"/>
  <c r="AD52" i="22"/>
  <c r="AC52" i="22"/>
  <c r="AB52" i="22"/>
  <c r="AA52" i="22"/>
  <c r="V52" i="22"/>
  <c r="Q52" i="22"/>
  <c r="L52" i="22"/>
  <c r="AE51" i="22"/>
  <c r="AD51" i="22"/>
  <c r="AC51" i="22"/>
  <c r="AB51" i="22"/>
  <c r="AA51" i="22"/>
  <c r="V51" i="22"/>
  <c r="Q51" i="22"/>
  <c r="L51" i="22"/>
  <c r="AE50" i="22"/>
  <c r="AE55" i="22" s="1"/>
  <c r="AD50" i="22"/>
  <c r="AD55" i="22" s="1"/>
  <c r="AC50" i="22"/>
  <c r="AC55" i="22" s="1"/>
  <c r="AB50" i="22"/>
  <c r="AB55" i="22" s="1"/>
  <c r="AA50" i="22"/>
  <c r="AA55" i="22" s="1"/>
  <c r="V50" i="22"/>
  <c r="V55" i="22" s="1"/>
  <c r="Q50" i="22"/>
  <c r="Q55" i="22" s="1"/>
  <c r="L50" i="22"/>
  <c r="L55" i="22" s="1"/>
  <c r="D50" i="22"/>
  <c r="Z49" i="22"/>
  <c r="Y49" i="22"/>
  <c r="X49" i="22"/>
  <c r="W49" i="22"/>
  <c r="U49" i="22"/>
  <c r="T49" i="22"/>
  <c r="S49" i="22"/>
  <c r="R49" i="22"/>
  <c r="P49" i="22"/>
  <c r="O49" i="22"/>
  <c r="N49" i="22"/>
  <c r="M49" i="22"/>
  <c r="K49" i="22"/>
  <c r="J49" i="22"/>
  <c r="I49" i="22"/>
  <c r="H49" i="22"/>
  <c r="AE48" i="22"/>
  <c r="AD48" i="22"/>
  <c r="AC48" i="22"/>
  <c r="AB48" i="22"/>
  <c r="AA48" i="22"/>
  <c r="V48" i="22"/>
  <c r="Q48" i="22"/>
  <c r="L48" i="22"/>
  <c r="AE47" i="22"/>
  <c r="AD47" i="22"/>
  <c r="AC47" i="22"/>
  <c r="AB47" i="22"/>
  <c r="AA47" i="22"/>
  <c r="V47" i="22"/>
  <c r="Q47" i="22"/>
  <c r="L47" i="22"/>
  <c r="AE46" i="22"/>
  <c r="AD46" i="22"/>
  <c r="AC46" i="22"/>
  <c r="AB46" i="22"/>
  <c r="AA46" i="22"/>
  <c r="V46" i="22"/>
  <c r="Q46" i="22"/>
  <c r="L46" i="22"/>
  <c r="AE45" i="22"/>
  <c r="AD45" i="22"/>
  <c r="AC45" i="22"/>
  <c r="AB45" i="22"/>
  <c r="AA45" i="22"/>
  <c r="V45" i="22"/>
  <c r="Q45" i="22"/>
  <c r="L45" i="22"/>
  <c r="AE44" i="22"/>
  <c r="AE49" i="22" s="1"/>
  <c r="AD44" i="22"/>
  <c r="AD49" i="22" s="1"/>
  <c r="AC44" i="22"/>
  <c r="AB44" i="22"/>
  <c r="AB49" i="22" s="1"/>
  <c r="AA44" i="22"/>
  <c r="AA49" i="22" s="1"/>
  <c r="V44" i="22"/>
  <c r="Q44" i="22"/>
  <c r="Q49" i="22" s="1"/>
  <c r="L44" i="22"/>
  <c r="D44" i="22"/>
  <c r="Z43" i="22"/>
  <c r="Y43" i="22"/>
  <c r="X43" i="22"/>
  <c r="W43" i="22"/>
  <c r="U43" i="22"/>
  <c r="T43" i="22"/>
  <c r="S43" i="22"/>
  <c r="R43" i="22"/>
  <c r="P43" i="22"/>
  <c r="O43" i="22"/>
  <c r="N43" i="22"/>
  <c r="M43" i="22"/>
  <c r="L43" i="22"/>
  <c r="K43" i="22"/>
  <c r="J43" i="22"/>
  <c r="I43" i="22"/>
  <c r="H43" i="22"/>
  <c r="AE42" i="22"/>
  <c r="AD42" i="22"/>
  <c r="AC42" i="22"/>
  <c r="AB42" i="22"/>
  <c r="AA42" i="22"/>
  <c r="V42" i="22"/>
  <c r="Q42" i="22"/>
  <c r="L42" i="22"/>
  <c r="AE41" i="22"/>
  <c r="AD41" i="22"/>
  <c r="AC41" i="22"/>
  <c r="AB41" i="22"/>
  <c r="AA41" i="22"/>
  <c r="V41" i="22"/>
  <c r="Q41" i="22"/>
  <c r="L41" i="22"/>
  <c r="AE40" i="22"/>
  <c r="AD40" i="22"/>
  <c r="AC40" i="22"/>
  <c r="AB40" i="22"/>
  <c r="AA40" i="22"/>
  <c r="V40" i="22"/>
  <c r="Q40" i="22"/>
  <c r="L40" i="22"/>
  <c r="AE39" i="22"/>
  <c r="AD39" i="22"/>
  <c r="AC39" i="22"/>
  <c r="AB39" i="22"/>
  <c r="AA39" i="22"/>
  <c r="V39" i="22"/>
  <c r="Q39" i="22"/>
  <c r="L39" i="22"/>
  <c r="AE38" i="22"/>
  <c r="AE43" i="22" s="1"/>
  <c r="AD38" i="22"/>
  <c r="AD43" i="22" s="1"/>
  <c r="AC38" i="22"/>
  <c r="AB38" i="22"/>
  <c r="AB43" i="22" s="1"/>
  <c r="AA38" i="22"/>
  <c r="AA43" i="22" s="1"/>
  <c r="V38" i="22"/>
  <c r="V43" i="22" s="1"/>
  <c r="Q38" i="22"/>
  <c r="Q43" i="22" s="1"/>
  <c r="L38" i="22"/>
  <c r="D38" i="22"/>
  <c r="AB37" i="22"/>
  <c r="AA37" i="22"/>
  <c r="Z37" i="22"/>
  <c r="Y37" i="22"/>
  <c r="X37" i="22"/>
  <c r="W37" i="22"/>
  <c r="U37" i="22"/>
  <c r="T37" i="22"/>
  <c r="S37" i="22"/>
  <c r="R37" i="22"/>
  <c r="P37" i="22"/>
  <c r="O37" i="22"/>
  <c r="N37" i="22"/>
  <c r="M37" i="22"/>
  <c r="K37" i="22"/>
  <c r="J37" i="22"/>
  <c r="I37" i="22"/>
  <c r="H37" i="22"/>
  <c r="AE36" i="22"/>
  <c r="AD36" i="22"/>
  <c r="AC36" i="22"/>
  <c r="AB36" i="22"/>
  <c r="AA36" i="22"/>
  <c r="V36" i="22"/>
  <c r="Q36" i="22"/>
  <c r="L36" i="22"/>
  <c r="AE35" i="22"/>
  <c r="AD35" i="22"/>
  <c r="AC35" i="22"/>
  <c r="AB35" i="22"/>
  <c r="AA35" i="22"/>
  <c r="V35" i="22"/>
  <c r="Q35" i="22"/>
  <c r="L35" i="22"/>
  <c r="AE34" i="22"/>
  <c r="AD34" i="22"/>
  <c r="AC34" i="22"/>
  <c r="AB34" i="22"/>
  <c r="AA34" i="22"/>
  <c r="V34" i="22"/>
  <c r="Q34" i="22"/>
  <c r="L34" i="22"/>
  <c r="AE33" i="22"/>
  <c r="AD33" i="22"/>
  <c r="AC33" i="22"/>
  <c r="AB33" i="22"/>
  <c r="AA33" i="22"/>
  <c r="V33" i="22"/>
  <c r="Q33" i="22"/>
  <c r="L33" i="22"/>
  <c r="AE32" i="22"/>
  <c r="AE37" i="22" s="1"/>
  <c r="AD32" i="22"/>
  <c r="AD37" i="22" s="1"/>
  <c r="AC32" i="22"/>
  <c r="AC37" i="22" s="1"/>
  <c r="AB32" i="22"/>
  <c r="AA32" i="22"/>
  <c r="V32" i="22"/>
  <c r="V37" i="22" s="1"/>
  <c r="Q32" i="22"/>
  <c r="Q37" i="22" s="1"/>
  <c r="L32" i="22"/>
  <c r="L37" i="22" s="1"/>
  <c r="D32" i="22"/>
  <c r="AB31" i="22"/>
  <c r="Z31" i="22"/>
  <c r="Y31" i="22"/>
  <c r="X31" i="22"/>
  <c r="W31" i="22"/>
  <c r="U31" i="22"/>
  <c r="T31" i="22"/>
  <c r="S31" i="22"/>
  <c r="R31" i="22"/>
  <c r="P31" i="22"/>
  <c r="O31" i="22"/>
  <c r="N31" i="22"/>
  <c r="M31" i="22"/>
  <c r="K31" i="22"/>
  <c r="J31" i="22"/>
  <c r="I31" i="22"/>
  <c r="H31" i="22"/>
  <c r="AE30" i="22"/>
  <c r="AD30" i="22"/>
  <c r="AC30" i="22"/>
  <c r="AB30" i="22"/>
  <c r="AA30" i="22"/>
  <c r="V30" i="22"/>
  <c r="Q30" i="22"/>
  <c r="L30" i="22"/>
  <c r="AE29" i="22"/>
  <c r="AD29" i="22"/>
  <c r="AC29" i="22"/>
  <c r="AB29" i="22"/>
  <c r="AA29" i="22"/>
  <c r="V29" i="22"/>
  <c r="Q29" i="22"/>
  <c r="L29" i="22"/>
  <c r="AE28" i="22"/>
  <c r="AD28" i="22"/>
  <c r="AC28" i="22"/>
  <c r="AB28" i="22"/>
  <c r="AA28" i="22"/>
  <c r="V28" i="22"/>
  <c r="Q28" i="22"/>
  <c r="L28" i="22"/>
  <c r="AE27" i="22"/>
  <c r="AD27" i="22"/>
  <c r="AC27" i="22"/>
  <c r="AB27" i="22"/>
  <c r="AA27" i="22"/>
  <c r="V27" i="22"/>
  <c r="Q27" i="22"/>
  <c r="L27" i="22"/>
  <c r="AE26" i="22"/>
  <c r="AE31" i="22" s="1"/>
  <c r="AD26" i="22"/>
  <c r="AD31" i="22" s="1"/>
  <c r="AC26" i="22"/>
  <c r="AC31" i="22" s="1"/>
  <c r="AB26" i="22"/>
  <c r="AA26" i="22"/>
  <c r="AA31" i="22" s="1"/>
  <c r="V26" i="22"/>
  <c r="V31" i="22" s="1"/>
  <c r="Q26" i="22"/>
  <c r="Q31" i="22" s="1"/>
  <c r="L26" i="22"/>
  <c r="L31" i="22" s="1"/>
  <c r="D26" i="22"/>
  <c r="B25" i="22"/>
  <c r="AE24" i="22"/>
  <c r="AD24" i="22"/>
  <c r="AB24" i="22"/>
  <c r="Z24" i="22"/>
  <c r="Z78" i="22" s="1"/>
  <c r="Y24" i="22"/>
  <c r="Y78" i="22" s="1"/>
  <c r="X24" i="22"/>
  <c r="W24" i="22"/>
  <c r="W78" i="22" s="1"/>
  <c r="U24" i="22"/>
  <c r="U78" i="22" s="1"/>
  <c r="T24" i="22"/>
  <c r="T78" i="22" s="1"/>
  <c r="S24" i="22"/>
  <c r="R24" i="22"/>
  <c r="R78" i="22" s="1"/>
  <c r="P24" i="22"/>
  <c r="P78" i="22" s="1"/>
  <c r="O24" i="22"/>
  <c r="O78" i="22" s="1"/>
  <c r="N24" i="22"/>
  <c r="M24" i="22"/>
  <c r="M78" i="22" s="1"/>
  <c r="K24" i="22"/>
  <c r="L24" i="22" s="1"/>
  <c r="J24" i="22"/>
  <c r="J78" i="22" s="1"/>
  <c r="H24" i="22"/>
  <c r="H78" i="22" s="1"/>
  <c r="G24" i="22"/>
  <c r="AE23" i="22"/>
  <c r="AD23" i="22"/>
  <c r="AB23" i="22"/>
  <c r="Z23" i="22"/>
  <c r="Z77" i="22" s="1"/>
  <c r="Y23" i="22"/>
  <c r="Y77" i="22" s="1"/>
  <c r="X23" i="22"/>
  <c r="AA23" i="22" s="1"/>
  <c r="W23" i="22"/>
  <c r="W77" i="22" s="1"/>
  <c r="U23" i="22"/>
  <c r="U77" i="22" s="1"/>
  <c r="T23" i="22"/>
  <c r="T77" i="22" s="1"/>
  <c r="S23" i="22"/>
  <c r="S77" i="22" s="1"/>
  <c r="R23" i="22"/>
  <c r="R77" i="22" s="1"/>
  <c r="P23" i="22"/>
  <c r="P77" i="22" s="1"/>
  <c r="O23" i="22"/>
  <c r="O77" i="22" s="1"/>
  <c r="N23" i="22"/>
  <c r="M23" i="22"/>
  <c r="M77" i="22" s="1"/>
  <c r="K23" i="22"/>
  <c r="K77" i="22" s="1"/>
  <c r="J23" i="22"/>
  <c r="J77" i="22" s="1"/>
  <c r="H23" i="22"/>
  <c r="H77" i="22" s="1"/>
  <c r="G23" i="22"/>
  <c r="AE22" i="22"/>
  <c r="AD22" i="22"/>
  <c r="AC22" i="22"/>
  <c r="AB22" i="22"/>
  <c r="Z22" i="22"/>
  <c r="Z76" i="22" s="1"/>
  <c r="Y22" i="22"/>
  <c r="Y76" i="22" s="1"/>
  <c r="X22" i="22"/>
  <c r="AA22" i="22" s="1"/>
  <c r="W22" i="22"/>
  <c r="W76" i="22" s="1"/>
  <c r="U22" i="22"/>
  <c r="U76" i="22" s="1"/>
  <c r="T22" i="22"/>
  <c r="T76" i="22" s="1"/>
  <c r="S22" i="22"/>
  <c r="R22" i="22"/>
  <c r="R76" i="22" s="1"/>
  <c r="P22" i="22"/>
  <c r="P76" i="22" s="1"/>
  <c r="O22" i="22"/>
  <c r="O76" i="22" s="1"/>
  <c r="N22" i="22"/>
  <c r="M22" i="22"/>
  <c r="M76" i="22" s="1"/>
  <c r="K22" i="22"/>
  <c r="K76" i="22" s="1"/>
  <c r="J22" i="22"/>
  <c r="J76" i="22" s="1"/>
  <c r="I22" i="22"/>
  <c r="I76" i="22" s="1"/>
  <c r="H22" i="22"/>
  <c r="H76" i="22" s="1"/>
  <c r="G22" i="22"/>
  <c r="AE21" i="22"/>
  <c r="AD21" i="22"/>
  <c r="AC21" i="22"/>
  <c r="AB21" i="22"/>
  <c r="Z21" i="22"/>
  <c r="Z75" i="22" s="1"/>
  <c r="Y21" i="22"/>
  <c r="Y75" i="22" s="1"/>
  <c r="X21" i="22"/>
  <c r="X75" i="22" s="1"/>
  <c r="W21" i="22"/>
  <c r="W75" i="22" s="1"/>
  <c r="U21" i="22"/>
  <c r="U75" i="22" s="1"/>
  <c r="T21" i="22"/>
  <c r="S21" i="22"/>
  <c r="S75" i="22" s="1"/>
  <c r="R21" i="22"/>
  <c r="R75" i="22" s="1"/>
  <c r="P21" i="22"/>
  <c r="P75" i="22" s="1"/>
  <c r="O21" i="22"/>
  <c r="O75" i="22" s="1"/>
  <c r="N21" i="22"/>
  <c r="M21" i="22"/>
  <c r="M75" i="22" s="1"/>
  <c r="K21" i="22"/>
  <c r="K75" i="22" s="1"/>
  <c r="J21" i="22"/>
  <c r="J75" i="22" s="1"/>
  <c r="I21" i="22"/>
  <c r="L21" i="22" s="1"/>
  <c r="H21" i="22"/>
  <c r="H75" i="22" s="1"/>
  <c r="G21" i="22"/>
  <c r="AE20" i="22"/>
  <c r="AD20" i="22"/>
  <c r="AC20" i="22"/>
  <c r="AB20" i="22"/>
  <c r="Z20" i="22"/>
  <c r="Z74" i="22" s="1"/>
  <c r="Y20" i="22"/>
  <c r="X20" i="22"/>
  <c r="W20" i="22"/>
  <c r="W74" i="22" s="1"/>
  <c r="U20" i="22"/>
  <c r="U74" i="22" s="1"/>
  <c r="T20" i="22"/>
  <c r="T74" i="22" s="1"/>
  <c r="S20" i="22"/>
  <c r="S74" i="22" s="1"/>
  <c r="R20" i="22"/>
  <c r="R74" i="22" s="1"/>
  <c r="P20" i="22"/>
  <c r="P74" i="22" s="1"/>
  <c r="O20" i="22"/>
  <c r="O74" i="22" s="1"/>
  <c r="N20" i="22"/>
  <c r="N74" i="22" s="1"/>
  <c r="M20" i="22"/>
  <c r="M74" i="22" s="1"/>
  <c r="K20" i="22"/>
  <c r="K74" i="22" s="1"/>
  <c r="J20" i="22"/>
  <c r="J74" i="22" s="1"/>
  <c r="I20" i="22"/>
  <c r="H20" i="22"/>
  <c r="H74" i="22" s="1"/>
  <c r="G20" i="22"/>
  <c r="D20" i="22"/>
  <c r="AE19" i="22"/>
  <c r="AD19" i="22"/>
  <c r="Z19" i="22"/>
  <c r="Y19" i="22"/>
  <c r="X19" i="22"/>
  <c r="W19" i="22"/>
  <c r="U19" i="22"/>
  <c r="T19" i="22"/>
  <c r="S19" i="22"/>
  <c r="R19" i="22"/>
  <c r="P19" i="22"/>
  <c r="O19" i="22"/>
  <c r="N19" i="22"/>
  <c r="K19" i="22"/>
  <c r="J19" i="22"/>
  <c r="I19" i="22"/>
  <c r="H19" i="22"/>
  <c r="AA18" i="22"/>
  <c r="V18" i="22"/>
  <c r="Q18" i="22"/>
  <c r="L18" i="22"/>
  <c r="AA17" i="22"/>
  <c r="V17" i="22"/>
  <c r="Q17" i="22"/>
  <c r="L17" i="22"/>
  <c r="AC16" i="22"/>
  <c r="AB16" i="22"/>
  <c r="AA16" i="22"/>
  <c r="V16" i="22"/>
  <c r="Q16" i="22"/>
  <c r="L16" i="22"/>
  <c r="AC15" i="22"/>
  <c r="AB15" i="22"/>
  <c r="AA15" i="22"/>
  <c r="V15" i="22"/>
  <c r="Q15" i="22"/>
  <c r="L15" i="22"/>
  <c r="AC14" i="22"/>
  <c r="AB14" i="22"/>
  <c r="AA14" i="22"/>
  <c r="V14" i="22"/>
  <c r="Q14" i="22"/>
  <c r="L14" i="22"/>
  <c r="D14" i="22"/>
  <c r="AE13" i="22"/>
  <c r="AD13" i="22"/>
  <c r="AC13" i="22"/>
  <c r="AB13" i="22"/>
  <c r="Z13" i="22"/>
  <c r="Y13" i="22"/>
  <c r="X13" i="22"/>
  <c r="W13" i="22"/>
  <c r="U13" i="22"/>
  <c r="T13" i="22"/>
  <c r="S13" i="22"/>
  <c r="R13" i="22"/>
  <c r="P13" i="22"/>
  <c r="O13" i="22"/>
  <c r="N13" i="22"/>
  <c r="M13" i="22"/>
  <c r="K13" i="22"/>
  <c r="J13" i="22"/>
  <c r="I13" i="22"/>
  <c r="H13" i="22"/>
  <c r="AA12" i="22"/>
  <c r="V12" i="22"/>
  <c r="Q12" i="22"/>
  <c r="L12" i="22"/>
  <c r="AA11" i="22"/>
  <c r="V11" i="22"/>
  <c r="Q11" i="22"/>
  <c r="L11" i="22"/>
  <c r="AA10" i="22"/>
  <c r="V10" i="22"/>
  <c r="Q10" i="22"/>
  <c r="L10" i="22"/>
  <c r="AA9" i="22"/>
  <c r="V9" i="22"/>
  <c r="Q9" i="22"/>
  <c r="L9" i="22"/>
  <c r="AA8" i="22"/>
  <c r="V8" i="22"/>
  <c r="Q8" i="22"/>
  <c r="L8" i="22"/>
  <c r="D8" i="22"/>
  <c r="AA20" i="22" l="1"/>
  <c r="AB25" i="22"/>
  <c r="X76" i="22"/>
  <c r="Y25" i="22"/>
  <c r="Y79" i="22" s="1"/>
  <c r="V24" i="22"/>
  <c r="V78" i="22" s="1"/>
  <c r="L19" i="22"/>
  <c r="D74" i="22"/>
  <c r="AB74" i="22"/>
  <c r="Q20" i="22"/>
  <c r="Q74" i="22" s="1"/>
  <c r="T25" i="22"/>
  <c r="T79" i="22" s="1"/>
  <c r="L61" i="22"/>
  <c r="AE67" i="22"/>
  <c r="AC49" i="22"/>
  <c r="L67" i="22"/>
  <c r="AD25" i="22"/>
  <c r="U25" i="22"/>
  <c r="U79" i="22" s="1"/>
  <c r="Z25" i="22"/>
  <c r="Z79" i="22" s="1"/>
  <c r="R25" i="22"/>
  <c r="R79" i="22" s="1"/>
  <c r="AD73" i="22"/>
  <c r="I75" i="22"/>
  <c r="J25" i="22"/>
  <c r="J79" i="22" s="1"/>
  <c r="AC25" i="22"/>
  <c r="AA21" i="22"/>
  <c r="AA75" i="22" s="1"/>
  <c r="AA24" i="22"/>
  <c r="AA78" i="22" s="1"/>
  <c r="K78" i="22"/>
  <c r="X74" i="22"/>
  <c r="X77" i="22"/>
  <c r="P25" i="22"/>
  <c r="P79" i="22" s="1"/>
  <c r="AC43" i="22"/>
  <c r="V22" i="22"/>
  <c r="V76" i="22" s="1"/>
  <c r="L49" i="22"/>
  <c r="AB61" i="22"/>
  <c r="AB77" i="22"/>
  <c r="AC76" i="22"/>
  <c r="AA13" i="22"/>
  <c r="V19" i="22"/>
  <c r="AB75" i="22"/>
  <c r="AA19" i="22"/>
  <c r="AB76" i="22"/>
  <c r="AA77" i="22"/>
  <c r="Q13" i="22"/>
  <c r="AA74" i="22"/>
  <c r="L75" i="22"/>
  <c r="Q19" i="22"/>
  <c r="AA76" i="22"/>
  <c r="V49" i="22"/>
  <c r="L20" i="22"/>
  <c r="I25" i="22"/>
  <c r="I79" i="22" s="1"/>
  <c r="S76" i="22"/>
  <c r="V23" i="22"/>
  <c r="V77" i="22" s="1"/>
  <c r="AE77" i="22"/>
  <c r="AC75" i="22"/>
  <c r="AD76" i="22"/>
  <c r="N77" i="22"/>
  <c r="Q23" i="22"/>
  <c r="Q77" i="22" s="1"/>
  <c r="M25" i="22"/>
  <c r="M79" i="22" s="1"/>
  <c r="X25" i="22"/>
  <c r="X79" i="22" s="1"/>
  <c r="T75" i="22"/>
  <c r="L13" i="22"/>
  <c r="AB19" i="22"/>
  <c r="V21" i="22"/>
  <c r="V75" i="22" s="1"/>
  <c r="I74" i="22"/>
  <c r="AC19" i="22"/>
  <c r="AC74" i="22"/>
  <c r="V20" i="22"/>
  <c r="V74" i="22" s="1"/>
  <c r="AB78" i="22"/>
  <c r="AD78" i="22"/>
  <c r="AC77" i="22"/>
  <c r="AC78" i="22"/>
  <c r="Y74" i="22"/>
  <c r="S25" i="22"/>
  <c r="S79" i="22" s="1"/>
  <c r="L23" i="22"/>
  <c r="L77" i="22" s="1"/>
  <c r="AD77" i="22"/>
  <c r="N78" i="22"/>
  <c r="Q24" i="22"/>
  <c r="Q78" i="22" s="1"/>
  <c r="H25" i="22"/>
  <c r="H79" i="22" s="1"/>
  <c r="K25" i="22"/>
  <c r="K79" i="22" s="1"/>
  <c r="L22" i="22"/>
  <c r="L76" i="22" s="1"/>
  <c r="W25" i="22"/>
  <c r="W79" i="22" s="1"/>
  <c r="AD75" i="22"/>
  <c r="X78" i="22"/>
  <c r="L78" i="22"/>
  <c r="AD74" i="22"/>
  <c r="AE75" i="22"/>
  <c r="N76" i="22"/>
  <c r="Q22" i="22"/>
  <c r="Q76" i="22" s="1"/>
  <c r="AE76" i="22"/>
  <c r="N25" i="22"/>
  <c r="N79" i="22" s="1"/>
  <c r="V13" i="22"/>
  <c r="AE74" i="22"/>
  <c r="N75" i="22"/>
  <c r="Q21" i="22"/>
  <c r="Q75" i="22" s="1"/>
  <c r="O25" i="22"/>
  <c r="O79" i="22" s="1"/>
  <c r="AE78" i="22"/>
  <c r="AE25" i="22"/>
  <c r="AD79" i="22" l="1"/>
  <c r="AA25" i="22"/>
  <c r="AA79" i="22" s="1"/>
  <c r="AC79" i="22"/>
  <c r="AE79" i="22"/>
  <c r="Q25" i="22"/>
  <c r="Q79" i="22" s="1"/>
  <c r="AB79" i="22"/>
  <c r="L25" i="22"/>
  <c r="L74" i="22"/>
  <c r="V25" i="22"/>
  <c r="V79" i="22" s="1"/>
  <c r="D21" i="6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8" i="20"/>
  <c r="I56" i="20"/>
  <c r="J56" i="20"/>
  <c r="K56" i="20"/>
  <c r="L56" i="20"/>
  <c r="M56" i="20"/>
  <c r="N56" i="20"/>
  <c r="O56" i="20"/>
  <c r="P56" i="20"/>
  <c r="Q56" i="20"/>
  <c r="R56" i="20"/>
  <c r="S56" i="20"/>
  <c r="T56" i="20"/>
  <c r="U56" i="20"/>
  <c r="V56" i="20"/>
  <c r="W56" i="20"/>
  <c r="X56" i="20"/>
  <c r="Y56" i="20"/>
  <c r="Z56" i="20"/>
  <c r="AA56" i="20"/>
  <c r="AC56" i="20"/>
  <c r="AD56" i="20"/>
  <c r="AE56" i="20"/>
  <c r="I57" i="20"/>
  <c r="J57" i="20"/>
  <c r="K57" i="20"/>
  <c r="L57" i="20"/>
  <c r="M57" i="20"/>
  <c r="N57" i="20"/>
  <c r="O57" i="20"/>
  <c r="P57" i="20"/>
  <c r="Q57" i="20"/>
  <c r="R57" i="20"/>
  <c r="S57" i="20"/>
  <c r="T57" i="20"/>
  <c r="U57" i="20"/>
  <c r="V57" i="20"/>
  <c r="W57" i="20"/>
  <c r="X57" i="20"/>
  <c r="Y57" i="20"/>
  <c r="Z57" i="20"/>
  <c r="AA57" i="20"/>
  <c r="AC57" i="20"/>
  <c r="AD57" i="20"/>
  <c r="AE57" i="20"/>
  <c r="I58" i="20"/>
  <c r="J58" i="20"/>
  <c r="K58" i="20"/>
  <c r="L58" i="20"/>
  <c r="M58" i="20"/>
  <c r="N58" i="20"/>
  <c r="O58" i="20"/>
  <c r="P58" i="20"/>
  <c r="Q58" i="20"/>
  <c r="R58" i="20"/>
  <c r="S58" i="20"/>
  <c r="T58" i="20"/>
  <c r="U58" i="20"/>
  <c r="V58" i="20"/>
  <c r="W58" i="20"/>
  <c r="X58" i="20"/>
  <c r="Y58" i="20"/>
  <c r="Z58" i="20"/>
  <c r="AA58" i="20"/>
  <c r="AC58" i="20"/>
  <c r="AD58" i="20"/>
  <c r="AE58" i="20"/>
  <c r="I59" i="20"/>
  <c r="J59" i="20"/>
  <c r="K59" i="20"/>
  <c r="L59" i="20"/>
  <c r="M59" i="20"/>
  <c r="N59" i="20"/>
  <c r="O59" i="20"/>
  <c r="P59" i="20"/>
  <c r="Q59" i="20"/>
  <c r="R59" i="20"/>
  <c r="S59" i="20"/>
  <c r="T59" i="20"/>
  <c r="U59" i="20"/>
  <c r="V59" i="20"/>
  <c r="W59" i="20"/>
  <c r="X59" i="20"/>
  <c r="Y59" i="20"/>
  <c r="Z59" i="20"/>
  <c r="AA59" i="20"/>
  <c r="AC59" i="20"/>
  <c r="AD59" i="20"/>
  <c r="AE59" i="20"/>
  <c r="I60" i="20"/>
  <c r="J60" i="20"/>
  <c r="K60" i="20"/>
  <c r="L60" i="20"/>
  <c r="M60" i="20"/>
  <c r="N60" i="20"/>
  <c r="O60" i="20"/>
  <c r="P60" i="20"/>
  <c r="Q60" i="20"/>
  <c r="R60" i="20"/>
  <c r="S60" i="20"/>
  <c r="T60" i="20"/>
  <c r="U60" i="20"/>
  <c r="V60" i="20"/>
  <c r="W60" i="20"/>
  <c r="X60" i="20"/>
  <c r="Y60" i="20"/>
  <c r="Z60" i="20"/>
  <c r="AA60" i="20"/>
  <c r="AC60" i="20"/>
  <c r="AD60" i="20"/>
  <c r="AE60" i="20"/>
  <c r="I61" i="20"/>
  <c r="J61" i="20"/>
  <c r="K61" i="20"/>
  <c r="L61" i="20"/>
  <c r="M61" i="20"/>
  <c r="N61" i="20"/>
  <c r="O61" i="20"/>
  <c r="P61" i="20"/>
  <c r="Q61" i="20"/>
  <c r="R61" i="20"/>
  <c r="S61" i="20"/>
  <c r="T61" i="20"/>
  <c r="U61" i="20"/>
  <c r="V61" i="20"/>
  <c r="W61" i="20"/>
  <c r="X61" i="20"/>
  <c r="Y61" i="20"/>
  <c r="Z61" i="20"/>
  <c r="AA61" i="20"/>
  <c r="H57" i="20"/>
  <c r="H58" i="20"/>
  <c r="H59" i="20"/>
  <c r="H60" i="20"/>
  <c r="H61" i="20"/>
  <c r="C56" i="20" l="1"/>
  <c r="D56" i="20"/>
  <c r="E56" i="20"/>
  <c r="K13" i="20" l="1"/>
  <c r="K19" i="20"/>
  <c r="K25" i="20"/>
  <c r="K31" i="20"/>
  <c r="K37" i="20"/>
  <c r="K43" i="20"/>
  <c r="K49" i="20"/>
  <c r="K55" i="20"/>
  <c r="H56" i="20"/>
  <c r="AD55" i="20"/>
  <c r="Z55" i="20"/>
  <c r="Y55" i="20"/>
  <c r="X55" i="20"/>
  <c r="W55" i="20"/>
  <c r="U55" i="20"/>
  <c r="T55" i="20"/>
  <c r="S55" i="20"/>
  <c r="R55" i="20"/>
  <c r="P55" i="20"/>
  <c r="O55" i="20"/>
  <c r="N55" i="20"/>
  <c r="M55" i="20"/>
  <c r="J55" i="20"/>
  <c r="I55" i="20"/>
  <c r="H55" i="20"/>
  <c r="AE54" i="20"/>
  <c r="AC54" i="20"/>
  <c r="AA54" i="20"/>
  <c r="V54" i="20"/>
  <c r="Q54" i="20"/>
  <c r="AE53" i="20"/>
  <c r="AC53" i="20"/>
  <c r="AA53" i="20"/>
  <c r="V53" i="20"/>
  <c r="Q53" i="20"/>
  <c r="AE52" i="20"/>
  <c r="AC52" i="20"/>
  <c r="AA52" i="20"/>
  <c r="V52" i="20"/>
  <c r="Q52" i="20"/>
  <c r="AE51" i="20"/>
  <c r="AC51" i="20"/>
  <c r="AA51" i="20"/>
  <c r="V51" i="20"/>
  <c r="Q51" i="20"/>
  <c r="AE50" i="20"/>
  <c r="AC50" i="20"/>
  <c r="AA50" i="20"/>
  <c r="V50" i="20"/>
  <c r="Q50" i="20"/>
  <c r="L50" i="20"/>
  <c r="L55" i="20" s="1"/>
  <c r="D50" i="20"/>
  <c r="Z49" i="20"/>
  <c r="Y49" i="20"/>
  <c r="X49" i="20"/>
  <c r="W49" i="20"/>
  <c r="U49" i="20"/>
  <c r="T49" i="20"/>
  <c r="S49" i="20"/>
  <c r="R49" i="20"/>
  <c r="P49" i="20"/>
  <c r="O49" i="20"/>
  <c r="N49" i="20"/>
  <c r="M49" i="20"/>
  <c r="J49" i="20"/>
  <c r="I49" i="20"/>
  <c r="H49" i="20"/>
  <c r="AE48" i="20"/>
  <c r="AD48" i="20"/>
  <c r="AC48" i="20"/>
  <c r="AA48" i="20"/>
  <c r="V48" i="20"/>
  <c r="Q48" i="20"/>
  <c r="L48" i="20"/>
  <c r="AE47" i="20"/>
  <c r="AD47" i="20"/>
  <c r="AC47" i="20"/>
  <c r="AA47" i="20"/>
  <c r="V47" i="20"/>
  <c r="Q47" i="20"/>
  <c r="L47" i="20"/>
  <c r="AE46" i="20"/>
  <c r="AD46" i="20"/>
  <c r="AC46" i="20"/>
  <c r="AA46" i="20"/>
  <c r="V46" i="20"/>
  <c r="Q46" i="20"/>
  <c r="L46" i="20"/>
  <c r="AE45" i="20"/>
  <c r="AD45" i="20"/>
  <c r="AC45" i="20"/>
  <c r="AA45" i="20"/>
  <c r="V45" i="20"/>
  <c r="Q45" i="20"/>
  <c r="L45" i="20"/>
  <c r="AE44" i="20"/>
  <c r="AD44" i="20"/>
  <c r="AC44" i="20"/>
  <c r="AA44" i="20"/>
  <c r="AA49" i="20" s="1"/>
  <c r="V44" i="20"/>
  <c r="Q44" i="20"/>
  <c r="L44" i="20"/>
  <c r="L49" i="20" s="1"/>
  <c r="D44" i="20"/>
  <c r="Z43" i="20"/>
  <c r="Y43" i="20"/>
  <c r="X43" i="20"/>
  <c r="W43" i="20"/>
  <c r="U43" i="20"/>
  <c r="T43" i="20"/>
  <c r="S43" i="20"/>
  <c r="R43" i="20"/>
  <c r="P43" i="20"/>
  <c r="O43" i="20"/>
  <c r="N43" i="20"/>
  <c r="M43" i="20"/>
  <c r="J43" i="20"/>
  <c r="I43" i="20"/>
  <c r="H43" i="20"/>
  <c r="AE42" i="20"/>
  <c r="AD42" i="20"/>
  <c r="AC42" i="20"/>
  <c r="AA42" i="20"/>
  <c r="V42" i="20"/>
  <c r="Q42" i="20"/>
  <c r="L42" i="20"/>
  <c r="AE41" i="20"/>
  <c r="AD41" i="20"/>
  <c r="AC41" i="20"/>
  <c r="AA41" i="20"/>
  <c r="V41" i="20"/>
  <c r="Q41" i="20"/>
  <c r="L41" i="20"/>
  <c r="AE40" i="20"/>
  <c r="AD40" i="20"/>
  <c r="AC40" i="20"/>
  <c r="AA40" i="20"/>
  <c r="V40" i="20"/>
  <c r="Q40" i="20"/>
  <c r="L40" i="20"/>
  <c r="AE39" i="20"/>
  <c r="AD39" i="20"/>
  <c r="AC39" i="20"/>
  <c r="AA39" i="20"/>
  <c r="V39" i="20"/>
  <c r="Q39" i="20"/>
  <c r="L39" i="20"/>
  <c r="AE38" i="20"/>
  <c r="AD38" i="20"/>
  <c r="AC38" i="20"/>
  <c r="AA38" i="20"/>
  <c r="V38" i="20"/>
  <c r="Q38" i="20"/>
  <c r="L38" i="20"/>
  <c r="D38" i="20"/>
  <c r="Z37" i="20"/>
  <c r="Y37" i="20"/>
  <c r="X37" i="20"/>
  <c r="W37" i="20"/>
  <c r="U37" i="20"/>
  <c r="T37" i="20"/>
  <c r="S37" i="20"/>
  <c r="R37" i="20"/>
  <c r="P37" i="20"/>
  <c r="O37" i="20"/>
  <c r="N37" i="20"/>
  <c r="M37" i="20"/>
  <c r="J37" i="20"/>
  <c r="I37" i="20"/>
  <c r="H37" i="20"/>
  <c r="AE36" i="20"/>
  <c r="AD36" i="20"/>
  <c r="AC36" i="20"/>
  <c r="AA36" i="20"/>
  <c r="V36" i="20"/>
  <c r="Q36" i="20"/>
  <c r="L36" i="20"/>
  <c r="AE35" i="20"/>
  <c r="AD35" i="20"/>
  <c r="AC35" i="20"/>
  <c r="AA35" i="20"/>
  <c r="V35" i="20"/>
  <c r="Q35" i="20"/>
  <c r="L35" i="20"/>
  <c r="AE34" i="20"/>
  <c r="AD34" i="20"/>
  <c r="AC34" i="20"/>
  <c r="AA34" i="20"/>
  <c r="V34" i="20"/>
  <c r="Q34" i="20"/>
  <c r="L34" i="20"/>
  <c r="AE33" i="20"/>
  <c r="AD33" i="20"/>
  <c r="AC33" i="20"/>
  <c r="AA33" i="20"/>
  <c r="V33" i="20"/>
  <c r="Q33" i="20"/>
  <c r="L33" i="20"/>
  <c r="AE32" i="20"/>
  <c r="AE37" i="20" s="1"/>
  <c r="AD32" i="20"/>
  <c r="AD37" i="20" s="1"/>
  <c r="AC32" i="20"/>
  <c r="AC37" i="20" s="1"/>
  <c r="AA32" i="20"/>
  <c r="AA37" i="20" s="1"/>
  <c r="V32" i="20"/>
  <c r="Q32" i="20"/>
  <c r="Q37" i="20" s="1"/>
  <c r="L32" i="20"/>
  <c r="D32" i="20"/>
  <c r="AD31" i="20"/>
  <c r="Z31" i="20"/>
  <c r="Y31" i="20"/>
  <c r="X31" i="20"/>
  <c r="W31" i="20"/>
  <c r="U31" i="20"/>
  <c r="T31" i="20"/>
  <c r="S31" i="20"/>
  <c r="R31" i="20"/>
  <c r="P31" i="20"/>
  <c r="O31" i="20"/>
  <c r="N31" i="20"/>
  <c r="M31" i="20"/>
  <c r="J31" i="20"/>
  <c r="I31" i="20"/>
  <c r="H31" i="20"/>
  <c r="AE30" i="20"/>
  <c r="AC30" i="20"/>
  <c r="AA30" i="20"/>
  <c r="V30" i="20"/>
  <c r="Q30" i="20"/>
  <c r="L30" i="20"/>
  <c r="AE29" i="20"/>
  <c r="AC29" i="20"/>
  <c r="AA29" i="20"/>
  <c r="V29" i="20"/>
  <c r="Q29" i="20"/>
  <c r="L29" i="20"/>
  <c r="AE28" i="20"/>
  <c r="AC28" i="20"/>
  <c r="AA28" i="20"/>
  <c r="V28" i="20"/>
  <c r="Q28" i="20"/>
  <c r="L28" i="20"/>
  <c r="AE27" i="20"/>
  <c r="AC27" i="20"/>
  <c r="AA27" i="20"/>
  <c r="V27" i="20"/>
  <c r="Q27" i="20"/>
  <c r="L27" i="20"/>
  <c r="AE26" i="20"/>
  <c r="AC26" i="20"/>
  <c r="AA26" i="20"/>
  <c r="V26" i="20"/>
  <c r="Q26" i="20"/>
  <c r="L26" i="20"/>
  <c r="F26" i="20"/>
  <c r="F56" i="20" s="1"/>
  <c r="E26" i="20"/>
  <c r="AD25" i="20"/>
  <c r="Z25" i="20"/>
  <c r="Y25" i="20"/>
  <c r="X25" i="20"/>
  <c r="W25" i="20"/>
  <c r="U25" i="20"/>
  <c r="T25" i="20"/>
  <c r="S25" i="20"/>
  <c r="R25" i="20"/>
  <c r="P25" i="20"/>
  <c r="O25" i="20"/>
  <c r="N25" i="20"/>
  <c r="M25" i="20"/>
  <c r="J25" i="20"/>
  <c r="I25" i="20"/>
  <c r="H25" i="20"/>
  <c r="AE24" i="20"/>
  <c r="AC24" i="20"/>
  <c r="AA24" i="20"/>
  <c r="V24" i="20"/>
  <c r="Q24" i="20"/>
  <c r="L24" i="20"/>
  <c r="AE23" i="20"/>
  <c r="AC23" i="20"/>
  <c r="AA23" i="20"/>
  <c r="V23" i="20"/>
  <c r="Q23" i="20"/>
  <c r="L23" i="20"/>
  <c r="AE22" i="20"/>
  <c r="AC22" i="20"/>
  <c r="AA22" i="20"/>
  <c r="V22" i="20"/>
  <c r="Q22" i="20"/>
  <c r="L22" i="20"/>
  <c r="AE21" i="20"/>
  <c r="AC21" i="20"/>
  <c r="AA21" i="20"/>
  <c r="V21" i="20"/>
  <c r="Q21" i="20"/>
  <c r="L21" i="20"/>
  <c r="AE20" i="20"/>
  <c r="AC20" i="20"/>
  <c r="AA20" i="20"/>
  <c r="V20" i="20"/>
  <c r="Q20" i="20"/>
  <c r="L20" i="20"/>
  <c r="D20" i="20"/>
  <c r="Z19" i="20"/>
  <c r="Y19" i="20"/>
  <c r="X19" i="20"/>
  <c r="W19" i="20"/>
  <c r="U19" i="20"/>
  <c r="T19" i="20"/>
  <c r="S19" i="20"/>
  <c r="R19" i="20"/>
  <c r="P19" i="20"/>
  <c r="O19" i="20"/>
  <c r="N19" i="20"/>
  <c r="M19" i="20"/>
  <c r="J19" i="20"/>
  <c r="I19" i="20"/>
  <c r="H19" i="20"/>
  <c r="AE18" i="20"/>
  <c r="AC18" i="20"/>
  <c r="AA18" i="20"/>
  <c r="V18" i="20"/>
  <c r="Q18" i="20"/>
  <c r="L18" i="20"/>
  <c r="AE17" i="20"/>
  <c r="AC17" i="20"/>
  <c r="AA17" i="20"/>
  <c r="V17" i="20"/>
  <c r="Q17" i="20"/>
  <c r="L17" i="20"/>
  <c r="AE16" i="20"/>
  <c r="AC16" i="20"/>
  <c r="AA16" i="20"/>
  <c r="V16" i="20"/>
  <c r="Q16" i="20"/>
  <c r="L16" i="20"/>
  <c r="AE15" i="20"/>
  <c r="AC15" i="20"/>
  <c r="AA15" i="20"/>
  <c r="V15" i="20"/>
  <c r="Q15" i="20"/>
  <c r="L15" i="20"/>
  <c r="AE14" i="20"/>
  <c r="AD14" i="20"/>
  <c r="AD19" i="20" s="1"/>
  <c r="AC14" i="20"/>
  <c r="AA14" i="20"/>
  <c r="V14" i="20"/>
  <c r="Q14" i="20"/>
  <c r="L14" i="20"/>
  <c r="D14" i="20"/>
  <c r="AD13" i="20"/>
  <c r="AB61" i="20"/>
  <c r="Z13" i="20"/>
  <c r="Y13" i="20"/>
  <c r="X13" i="20"/>
  <c r="W13" i="20"/>
  <c r="U13" i="20"/>
  <c r="T13" i="20"/>
  <c r="S13" i="20"/>
  <c r="R13" i="20"/>
  <c r="P13" i="20"/>
  <c r="O13" i="20"/>
  <c r="N13" i="20"/>
  <c r="M13" i="20"/>
  <c r="J13" i="20"/>
  <c r="I13" i="20"/>
  <c r="H13" i="20"/>
  <c r="AE12" i="20"/>
  <c r="AC12" i="20"/>
  <c r="AA12" i="20"/>
  <c r="V12" i="20"/>
  <c r="Q12" i="20"/>
  <c r="L12" i="20"/>
  <c r="AE11" i="20"/>
  <c r="AC11" i="20"/>
  <c r="AA11" i="20"/>
  <c r="V11" i="20"/>
  <c r="Q11" i="20"/>
  <c r="L11" i="20"/>
  <c r="AE10" i="20"/>
  <c r="AC10" i="20"/>
  <c r="AA10" i="20"/>
  <c r="V10" i="20"/>
  <c r="Q10" i="20"/>
  <c r="L10" i="20"/>
  <c r="AE9" i="20"/>
  <c r="AC9" i="20"/>
  <c r="AA9" i="20"/>
  <c r="V9" i="20"/>
  <c r="Q9" i="20"/>
  <c r="L9" i="20"/>
  <c r="AE8" i="20"/>
  <c r="AC8" i="20"/>
  <c r="AA8" i="20"/>
  <c r="V8" i="20"/>
  <c r="Q8" i="20"/>
  <c r="L8" i="20"/>
  <c r="D8" i="20"/>
  <c r="AC49" i="20" l="1"/>
  <c r="L37" i="20"/>
  <c r="AA43" i="20"/>
  <c r="Q25" i="20"/>
  <c r="AA31" i="20"/>
  <c r="D26" i="20"/>
  <c r="V43" i="20"/>
  <c r="AE49" i="20"/>
  <c r="V49" i="20"/>
  <c r="V55" i="20"/>
  <c r="Q49" i="20"/>
  <c r="Q13" i="20"/>
  <c r="AE13" i="20"/>
  <c r="AC25" i="20"/>
  <c r="V31" i="20"/>
  <c r="AC31" i="20"/>
  <c r="AE43" i="20"/>
  <c r="Q43" i="20"/>
  <c r="V13" i="20"/>
  <c r="AE25" i="20"/>
  <c r="AA25" i="20"/>
  <c r="AA13" i="20"/>
  <c r="V19" i="20"/>
  <c r="AE19" i="20"/>
  <c r="Q19" i="20"/>
  <c r="V25" i="20"/>
  <c r="L31" i="20"/>
  <c r="L43" i="20"/>
  <c r="AA55" i="20"/>
  <c r="Q55" i="20"/>
  <c r="AC55" i="20"/>
  <c r="L13" i="20"/>
  <c r="AA19" i="20"/>
  <c r="L19" i="20"/>
  <c r="Q31" i="20"/>
  <c r="AE31" i="20"/>
  <c r="V37" i="20"/>
  <c r="AC43" i="20"/>
  <c r="AC13" i="20"/>
  <c r="AC19" i="20"/>
  <c r="L25" i="20"/>
  <c r="AD49" i="20"/>
  <c r="AD61" i="20" s="1"/>
  <c r="AE55" i="20"/>
  <c r="AD43" i="20"/>
  <c r="AC61" i="20" l="1"/>
  <c r="AE61" i="20"/>
  <c r="Y55" i="19"/>
  <c r="X55" i="19"/>
  <c r="W55" i="19"/>
  <c r="Z55" i="19" s="1"/>
  <c r="V55" i="19"/>
  <c r="T55" i="19"/>
  <c r="S55" i="19"/>
  <c r="R55" i="19"/>
  <c r="Q55" i="19"/>
  <c r="O55" i="19"/>
  <c r="N55" i="19"/>
  <c r="M55" i="19"/>
  <c r="P55" i="19" s="1"/>
  <c r="L55" i="19"/>
  <c r="J55" i="19"/>
  <c r="I55" i="19"/>
  <c r="H55" i="19"/>
  <c r="G55" i="19"/>
  <c r="Y54" i="19"/>
  <c r="X54" i="19"/>
  <c r="W54" i="19"/>
  <c r="Z54" i="19" s="1"/>
  <c r="V54" i="19"/>
  <c r="T54" i="19"/>
  <c r="S54" i="19"/>
  <c r="R54" i="19"/>
  <c r="Q54" i="19"/>
  <c r="O54" i="19"/>
  <c r="N54" i="19"/>
  <c r="M54" i="19"/>
  <c r="P54" i="19" s="1"/>
  <c r="L54" i="19"/>
  <c r="J54" i="19"/>
  <c r="I54" i="19"/>
  <c r="H54" i="19"/>
  <c r="G54" i="19"/>
  <c r="Y53" i="19"/>
  <c r="X53" i="19"/>
  <c r="W53" i="19"/>
  <c r="V53" i="19"/>
  <c r="T53" i="19"/>
  <c r="S53" i="19"/>
  <c r="R53" i="19"/>
  <c r="Q53" i="19"/>
  <c r="O53" i="19"/>
  <c r="N53" i="19"/>
  <c r="M53" i="19"/>
  <c r="L53" i="19"/>
  <c r="J53" i="19"/>
  <c r="I53" i="19"/>
  <c r="H53" i="19"/>
  <c r="G53" i="19"/>
  <c r="Y52" i="19"/>
  <c r="X52" i="19"/>
  <c r="W52" i="19"/>
  <c r="Z52" i="19" s="1"/>
  <c r="V52" i="19"/>
  <c r="T52" i="19"/>
  <c r="S52" i="19"/>
  <c r="R52" i="19"/>
  <c r="Q52" i="19"/>
  <c r="O52" i="19"/>
  <c r="N52" i="19"/>
  <c r="M52" i="19"/>
  <c r="P52" i="19" s="1"/>
  <c r="L52" i="19"/>
  <c r="J52" i="19"/>
  <c r="I52" i="19"/>
  <c r="H52" i="19"/>
  <c r="G52" i="19"/>
  <c r="Y51" i="19"/>
  <c r="X51" i="19"/>
  <c r="W51" i="19"/>
  <c r="V51" i="19"/>
  <c r="T51" i="19"/>
  <c r="S51" i="19"/>
  <c r="R51" i="19"/>
  <c r="Q51" i="19"/>
  <c r="O51" i="19"/>
  <c r="N51" i="19"/>
  <c r="M51" i="19"/>
  <c r="L51" i="19"/>
  <c r="J51" i="19"/>
  <c r="I51" i="19"/>
  <c r="H51" i="19"/>
  <c r="G51" i="19"/>
  <c r="E51" i="19"/>
  <c r="D51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AD49" i="19"/>
  <c r="AC49" i="19"/>
  <c r="AB49" i="19"/>
  <c r="AA49" i="19"/>
  <c r="AD48" i="19"/>
  <c r="AC48" i="19"/>
  <c r="AB48" i="19"/>
  <c r="AA48" i="19"/>
  <c r="AD47" i="19"/>
  <c r="AC47" i="19"/>
  <c r="AB47" i="19"/>
  <c r="AA47" i="19"/>
  <c r="AD46" i="19"/>
  <c r="AC46" i="19"/>
  <c r="AB46" i="19"/>
  <c r="AA46" i="19"/>
  <c r="AD45" i="19"/>
  <c r="AC45" i="19"/>
  <c r="AB45" i="19"/>
  <c r="AA45" i="19"/>
  <c r="C45" i="19"/>
  <c r="Y44" i="19"/>
  <c r="X44" i="19"/>
  <c r="W44" i="19"/>
  <c r="V44" i="19"/>
  <c r="T44" i="19"/>
  <c r="S44" i="19"/>
  <c r="R44" i="19"/>
  <c r="Q44" i="19"/>
  <c r="O44" i="19"/>
  <c r="N44" i="19"/>
  <c r="M44" i="19"/>
  <c r="L44" i="19"/>
  <c r="J44" i="19"/>
  <c r="I44" i="19"/>
  <c r="H44" i="19"/>
  <c r="G44" i="19"/>
  <c r="AD43" i="19"/>
  <c r="AC43" i="19"/>
  <c r="AB43" i="19"/>
  <c r="AA43" i="19"/>
  <c r="Z43" i="19"/>
  <c r="U43" i="19"/>
  <c r="P43" i="19"/>
  <c r="K43" i="19"/>
  <c r="AD42" i="19"/>
  <c r="AC42" i="19"/>
  <c r="AB42" i="19"/>
  <c r="AA42" i="19"/>
  <c r="Z42" i="19"/>
  <c r="U42" i="19"/>
  <c r="P42" i="19"/>
  <c r="K42" i="19"/>
  <c r="AD41" i="19"/>
  <c r="AC41" i="19"/>
  <c r="AB41" i="19"/>
  <c r="AA41" i="19"/>
  <c r="Z41" i="19"/>
  <c r="P41" i="19"/>
  <c r="K41" i="19"/>
  <c r="AD40" i="19"/>
  <c r="AC40" i="19"/>
  <c r="AB40" i="19"/>
  <c r="AA40" i="19"/>
  <c r="Z40" i="19"/>
  <c r="U40" i="19"/>
  <c r="P40" i="19"/>
  <c r="K40" i="19"/>
  <c r="AD39" i="19"/>
  <c r="AC39" i="19"/>
  <c r="AB39" i="19"/>
  <c r="AA39" i="19"/>
  <c r="Z39" i="19"/>
  <c r="U39" i="19"/>
  <c r="P39" i="19"/>
  <c r="K39" i="19"/>
  <c r="C39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AD37" i="19"/>
  <c r="AC37" i="19"/>
  <c r="AB37" i="19"/>
  <c r="AA37" i="19"/>
  <c r="AD36" i="19"/>
  <c r="AC36" i="19"/>
  <c r="AB36" i="19"/>
  <c r="AA36" i="19"/>
  <c r="AD35" i="19"/>
  <c r="AC35" i="19"/>
  <c r="AB35" i="19"/>
  <c r="AA35" i="19"/>
  <c r="AD34" i="19"/>
  <c r="AC34" i="19"/>
  <c r="AB34" i="19"/>
  <c r="AA34" i="19"/>
  <c r="AD33" i="19"/>
  <c r="AC33" i="19"/>
  <c r="AB33" i="19"/>
  <c r="AA33" i="19"/>
  <c r="AA38" i="19" s="1"/>
  <c r="C33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AD31" i="19"/>
  <c r="AC31" i="19"/>
  <c r="AB31" i="19"/>
  <c r="AA31" i="19"/>
  <c r="AD30" i="19"/>
  <c r="AC30" i="19"/>
  <c r="AB30" i="19"/>
  <c r="AA30" i="19"/>
  <c r="AD29" i="19"/>
  <c r="AC29" i="19"/>
  <c r="AB29" i="19"/>
  <c r="AA29" i="19"/>
  <c r="AD28" i="19"/>
  <c r="AC28" i="19"/>
  <c r="AB28" i="19"/>
  <c r="AA28" i="19"/>
  <c r="AD27" i="19"/>
  <c r="AC27" i="19"/>
  <c r="AB27" i="19"/>
  <c r="AB32" i="19" s="1"/>
  <c r="AA27" i="19"/>
  <c r="C27" i="19"/>
  <c r="Y26" i="19"/>
  <c r="X26" i="19"/>
  <c r="W26" i="19"/>
  <c r="V26" i="19"/>
  <c r="T26" i="19"/>
  <c r="S26" i="19"/>
  <c r="R26" i="19"/>
  <c r="Q26" i="19"/>
  <c r="O26" i="19"/>
  <c r="N26" i="19"/>
  <c r="M26" i="19"/>
  <c r="L26" i="19"/>
  <c r="J26" i="19"/>
  <c r="I26" i="19"/>
  <c r="H26" i="19"/>
  <c r="G26" i="19"/>
  <c r="AD25" i="19"/>
  <c r="AC25" i="19"/>
  <c r="AB25" i="19"/>
  <c r="AA25" i="19"/>
  <c r="Z25" i="19"/>
  <c r="U25" i="19"/>
  <c r="P25" i="19"/>
  <c r="K25" i="19"/>
  <c r="AD24" i="19"/>
  <c r="AC24" i="19"/>
  <c r="AB24" i="19"/>
  <c r="AA24" i="19"/>
  <c r="Z24" i="19"/>
  <c r="U24" i="19"/>
  <c r="P24" i="19"/>
  <c r="K24" i="19"/>
  <c r="AD23" i="19"/>
  <c r="AC23" i="19"/>
  <c r="AB23" i="19"/>
  <c r="AA23" i="19"/>
  <c r="Z23" i="19"/>
  <c r="U23" i="19"/>
  <c r="P23" i="19"/>
  <c r="K23" i="19"/>
  <c r="AD22" i="19"/>
  <c r="AC22" i="19"/>
  <c r="AB22" i="19"/>
  <c r="AA22" i="19"/>
  <c r="Z22" i="19"/>
  <c r="U22" i="19"/>
  <c r="P22" i="19"/>
  <c r="K22" i="19"/>
  <c r="AD21" i="19"/>
  <c r="AD26" i="19" s="1"/>
  <c r="AC21" i="19"/>
  <c r="AC26" i="19" s="1"/>
  <c r="AB21" i="19"/>
  <c r="AB26" i="19" s="1"/>
  <c r="AA21" i="19"/>
  <c r="Z21" i="19"/>
  <c r="U21" i="19"/>
  <c r="P21" i="19"/>
  <c r="P26" i="19" s="1"/>
  <c r="K21" i="19"/>
  <c r="K26" i="19" s="1"/>
  <c r="C21" i="19"/>
  <c r="Y20" i="19"/>
  <c r="X20" i="19"/>
  <c r="W20" i="19"/>
  <c r="V20" i="19"/>
  <c r="T20" i="19"/>
  <c r="S20" i="19"/>
  <c r="R20" i="19"/>
  <c r="Q20" i="19"/>
  <c r="O20" i="19"/>
  <c r="N20" i="19"/>
  <c r="M20" i="19"/>
  <c r="L20" i="19"/>
  <c r="J20" i="19"/>
  <c r="I20" i="19"/>
  <c r="H20" i="19"/>
  <c r="G20" i="19"/>
  <c r="AD19" i="19"/>
  <c r="AC19" i="19"/>
  <c r="AB19" i="19"/>
  <c r="AA19" i="19"/>
  <c r="Z19" i="19"/>
  <c r="U19" i="19"/>
  <c r="P19" i="19"/>
  <c r="K19" i="19"/>
  <c r="AD18" i="19"/>
  <c r="AC18" i="19"/>
  <c r="AB18" i="19"/>
  <c r="AA18" i="19"/>
  <c r="Z18" i="19"/>
  <c r="U18" i="19"/>
  <c r="P18" i="19"/>
  <c r="K18" i="19"/>
  <c r="AD17" i="19"/>
  <c r="AC17" i="19"/>
  <c r="AB17" i="19"/>
  <c r="AA17" i="19"/>
  <c r="Z17" i="19"/>
  <c r="U17" i="19"/>
  <c r="P17" i="19"/>
  <c r="K17" i="19"/>
  <c r="AD16" i="19"/>
  <c r="AC16" i="19"/>
  <c r="AB16" i="19"/>
  <c r="AA16" i="19"/>
  <c r="Z16" i="19"/>
  <c r="U16" i="19"/>
  <c r="P16" i="19"/>
  <c r="K16" i="19"/>
  <c r="AD15" i="19"/>
  <c r="AD20" i="19" s="1"/>
  <c r="AC15" i="19"/>
  <c r="AB15" i="19"/>
  <c r="AA15" i="19"/>
  <c r="AA20" i="19" s="1"/>
  <c r="Z15" i="19"/>
  <c r="U15" i="19"/>
  <c r="U20" i="19" s="1"/>
  <c r="P15" i="19"/>
  <c r="P20" i="19" s="1"/>
  <c r="K15" i="19"/>
  <c r="K20" i="19" s="1"/>
  <c r="C15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AD13" i="19"/>
  <c r="AC13" i="19"/>
  <c r="AB13" i="19"/>
  <c r="AA13" i="19"/>
  <c r="AD12" i="19"/>
  <c r="AC12" i="19"/>
  <c r="AB12" i="19"/>
  <c r="AA12" i="19"/>
  <c r="AD11" i="19"/>
  <c r="AC11" i="19"/>
  <c r="AB11" i="19"/>
  <c r="AA11" i="19"/>
  <c r="AD10" i="19"/>
  <c r="AC10" i="19"/>
  <c r="AB10" i="19"/>
  <c r="AA10" i="19"/>
  <c r="AD9" i="19"/>
  <c r="AC9" i="19"/>
  <c r="AB9" i="19"/>
  <c r="AA9" i="19"/>
  <c r="C9" i="19"/>
  <c r="Z44" i="19" l="1"/>
  <c r="Z20" i="19"/>
  <c r="U26" i="19"/>
  <c r="AA44" i="19"/>
  <c r="AC32" i="19"/>
  <c r="AB38" i="19"/>
  <c r="K44" i="19"/>
  <c r="U52" i="19"/>
  <c r="AA52" i="19"/>
  <c r="Z53" i="19"/>
  <c r="AA53" i="19"/>
  <c r="AA54" i="19"/>
  <c r="AA55" i="19"/>
  <c r="J56" i="19"/>
  <c r="T56" i="19"/>
  <c r="U53" i="19"/>
  <c r="U54" i="19"/>
  <c r="C51" i="19"/>
  <c r="L56" i="19"/>
  <c r="V56" i="19"/>
  <c r="AA32" i="19"/>
  <c r="AD55" i="19"/>
  <c r="AC52" i="19"/>
  <c r="AC20" i="19"/>
  <c r="AA26" i="19"/>
  <c r="M56" i="19"/>
  <c r="W56" i="19"/>
  <c r="K52" i="19"/>
  <c r="AA14" i="19"/>
  <c r="AD32" i="19"/>
  <c r="AC38" i="19"/>
  <c r="P44" i="19"/>
  <c r="AA50" i="19"/>
  <c r="N56" i="19"/>
  <c r="X56" i="19"/>
  <c r="AC53" i="19"/>
  <c r="AB14" i="19"/>
  <c r="AD38" i="19"/>
  <c r="U44" i="19"/>
  <c r="AB50" i="19"/>
  <c r="O56" i="19"/>
  <c r="Y56" i="19"/>
  <c r="AD53" i="19"/>
  <c r="AC14" i="19"/>
  <c r="AC50" i="19"/>
  <c r="G56" i="19"/>
  <c r="Q56" i="19"/>
  <c r="Z51" i="19"/>
  <c r="AC54" i="19"/>
  <c r="AD14" i="19"/>
  <c r="AB44" i="19"/>
  <c r="AD50" i="19"/>
  <c r="H56" i="19"/>
  <c r="U51" i="19"/>
  <c r="AA51" i="19"/>
  <c r="P53" i="19"/>
  <c r="K54" i="19"/>
  <c r="U55" i="19"/>
  <c r="AD44" i="19"/>
  <c r="AB20" i="19"/>
  <c r="Z26" i="19"/>
  <c r="AC44" i="19"/>
  <c r="I56" i="19"/>
  <c r="AC51" i="19"/>
  <c r="AC55" i="19"/>
  <c r="R56" i="19"/>
  <c r="K51" i="19"/>
  <c r="K53" i="19"/>
  <c r="AB52" i="19"/>
  <c r="AD51" i="19"/>
  <c r="AD52" i="19"/>
  <c r="AD54" i="19"/>
  <c r="P51" i="19"/>
  <c r="K55" i="19"/>
  <c r="S56" i="19"/>
  <c r="AB51" i="19"/>
  <c r="AB53" i="19"/>
  <c r="AB54" i="19"/>
  <c r="AB55" i="19"/>
  <c r="Z56" i="19" l="1"/>
  <c r="AA56" i="19"/>
  <c r="P56" i="19"/>
  <c r="U56" i="19"/>
  <c r="AC56" i="19"/>
  <c r="AD56" i="19"/>
  <c r="AB56" i="19"/>
  <c r="K56" i="19"/>
  <c r="H19" i="4" l="1"/>
  <c r="G19" i="4"/>
  <c r="D19" i="5"/>
  <c r="H61" i="18"/>
  <c r="I61" i="18"/>
  <c r="J61" i="18"/>
  <c r="K61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X61" i="18"/>
  <c r="Y61" i="18"/>
  <c r="Z61" i="18"/>
  <c r="AA61" i="18"/>
  <c r="AB61" i="18"/>
  <c r="AC61" i="18"/>
  <c r="AD61" i="18"/>
  <c r="AA58" i="6"/>
  <c r="AA59" i="6"/>
  <c r="AA60" i="6"/>
  <c r="AA61" i="6"/>
  <c r="AA57" i="6"/>
  <c r="Z21" i="8"/>
  <c r="Z22" i="8"/>
  <c r="Z23" i="8"/>
  <c r="Z24" i="8"/>
  <c r="Z20" i="8"/>
  <c r="AA10" i="6"/>
  <c r="AA11" i="6"/>
  <c r="AA12" i="6"/>
  <c r="AA13" i="6"/>
  <c r="AA9" i="6"/>
  <c r="H57" i="18"/>
  <c r="H58" i="18"/>
  <c r="H59" i="18"/>
  <c r="H60" i="18"/>
  <c r="H56" i="18"/>
  <c r="D57" i="6"/>
  <c r="Y60" i="18"/>
  <c r="X60" i="18"/>
  <c r="W60" i="18"/>
  <c r="V60" i="18"/>
  <c r="T60" i="18"/>
  <c r="S60" i="18"/>
  <c r="R60" i="18"/>
  <c r="Q60" i="18"/>
  <c r="O60" i="18"/>
  <c r="N60" i="18"/>
  <c r="M60" i="18"/>
  <c r="L60" i="18"/>
  <c r="J60" i="18"/>
  <c r="I60" i="18"/>
  <c r="G60" i="18"/>
  <c r="Y59" i="18"/>
  <c r="X59" i="18"/>
  <c r="W59" i="18"/>
  <c r="V59" i="18"/>
  <c r="T59" i="18"/>
  <c r="S59" i="18"/>
  <c r="R59" i="18"/>
  <c r="Q59" i="18"/>
  <c r="O59" i="18"/>
  <c r="N59" i="18"/>
  <c r="M59" i="18"/>
  <c r="L59" i="18"/>
  <c r="J59" i="18"/>
  <c r="I59" i="18"/>
  <c r="G59" i="18"/>
  <c r="Y58" i="18"/>
  <c r="X58" i="18"/>
  <c r="W58" i="18"/>
  <c r="V58" i="18"/>
  <c r="T58" i="18"/>
  <c r="S58" i="18"/>
  <c r="R58" i="18"/>
  <c r="Q58" i="18"/>
  <c r="O58" i="18"/>
  <c r="N58" i="18"/>
  <c r="M58" i="18"/>
  <c r="L58" i="18"/>
  <c r="J58" i="18"/>
  <c r="I58" i="18"/>
  <c r="G58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G57" i="18"/>
  <c r="Z56" i="18"/>
  <c r="Y56" i="18"/>
  <c r="X56" i="18"/>
  <c r="W56" i="18"/>
  <c r="V56" i="18"/>
  <c r="T56" i="18"/>
  <c r="S56" i="18"/>
  <c r="R56" i="18"/>
  <c r="Q56" i="18"/>
  <c r="O56" i="18"/>
  <c r="N56" i="18"/>
  <c r="M56" i="18"/>
  <c r="L56" i="18"/>
  <c r="J56" i="18"/>
  <c r="I56" i="18"/>
  <c r="G56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AD54" i="18"/>
  <c r="AC54" i="18"/>
  <c r="AB54" i="18"/>
  <c r="AA54" i="18"/>
  <c r="AD53" i="18"/>
  <c r="AC53" i="18"/>
  <c r="AB53" i="18"/>
  <c r="AA53" i="18"/>
  <c r="AD52" i="18"/>
  <c r="AC52" i="18"/>
  <c r="AB52" i="18"/>
  <c r="AA52" i="18"/>
  <c r="AD51" i="18"/>
  <c r="AC51" i="18"/>
  <c r="AB51" i="18"/>
  <c r="AA51" i="18"/>
  <c r="AD50" i="18"/>
  <c r="AC50" i="18"/>
  <c r="AB50" i="18"/>
  <c r="AA50" i="18"/>
  <c r="AA55" i="18" s="1"/>
  <c r="AD49" i="18"/>
  <c r="AC49" i="18"/>
  <c r="AB49" i="18"/>
  <c r="AA49" i="18"/>
  <c r="Z49" i="18"/>
  <c r="W49" i="18"/>
  <c r="V49" i="18"/>
  <c r="U49" i="18"/>
  <c r="R49" i="18"/>
  <c r="Q49" i="18"/>
  <c r="P49" i="18"/>
  <c r="M49" i="18"/>
  <c r="L49" i="18"/>
  <c r="K49" i="18"/>
  <c r="H49" i="18"/>
  <c r="G49" i="18"/>
  <c r="V43" i="18"/>
  <c r="U43" i="18"/>
  <c r="R43" i="18"/>
  <c r="Q43" i="18"/>
  <c r="P43" i="18"/>
  <c r="M43" i="18"/>
  <c r="L43" i="18"/>
  <c r="K43" i="18"/>
  <c r="H43" i="18"/>
  <c r="G43" i="18"/>
  <c r="AD42" i="18"/>
  <c r="AC42" i="18"/>
  <c r="AB42" i="18"/>
  <c r="AA42" i="18"/>
  <c r="AD41" i="18"/>
  <c r="AC41" i="18"/>
  <c r="AB41" i="18"/>
  <c r="AA41" i="18"/>
  <c r="AD40" i="18"/>
  <c r="AC40" i="18"/>
  <c r="AB40" i="18"/>
  <c r="AA40" i="18"/>
  <c r="AD39" i="18"/>
  <c r="AD43" i="18" s="1"/>
  <c r="AC39" i="18"/>
  <c r="AC43" i="18" s="1"/>
  <c r="AB39" i="18"/>
  <c r="AA39" i="18"/>
  <c r="AD38" i="18"/>
  <c r="AC38" i="18"/>
  <c r="AB38" i="18"/>
  <c r="AA38" i="18"/>
  <c r="Z37" i="18"/>
  <c r="Y37" i="18"/>
  <c r="X37" i="18"/>
  <c r="W37" i="18"/>
  <c r="V37" i="18"/>
  <c r="U37" i="18"/>
  <c r="R37" i="18"/>
  <c r="Q37" i="18"/>
  <c r="P37" i="18"/>
  <c r="M37" i="18"/>
  <c r="L37" i="18"/>
  <c r="K37" i="18"/>
  <c r="H37" i="18"/>
  <c r="G37" i="18"/>
  <c r="AD36" i="18"/>
  <c r="AC36" i="18"/>
  <c r="AB36" i="18"/>
  <c r="AA36" i="18"/>
  <c r="AD35" i="18"/>
  <c r="AC35" i="18"/>
  <c r="AB35" i="18"/>
  <c r="AA35" i="18"/>
  <c r="AD34" i="18"/>
  <c r="AC34" i="18"/>
  <c r="AB34" i="18"/>
  <c r="AA34" i="18"/>
  <c r="AD33" i="18"/>
  <c r="AC33" i="18"/>
  <c r="AB33" i="18"/>
  <c r="AA33" i="18"/>
  <c r="AD32" i="18"/>
  <c r="AC32" i="18"/>
  <c r="AC37" i="18" s="1"/>
  <c r="AB32" i="18"/>
  <c r="AB37" i="18" s="1"/>
  <c r="AA32" i="18"/>
  <c r="AA37" i="18" s="1"/>
  <c r="AD25" i="18"/>
  <c r="AC25" i="18"/>
  <c r="AB25" i="18"/>
  <c r="AA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AD18" i="18"/>
  <c r="AC18" i="18"/>
  <c r="AB18" i="18"/>
  <c r="AA18" i="18"/>
  <c r="AD17" i="18"/>
  <c r="AC17" i="18"/>
  <c r="AB17" i="18"/>
  <c r="AA17" i="18"/>
  <c r="AD16" i="18"/>
  <c r="AC16" i="18"/>
  <c r="AB16" i="18"/>
  <c r="AA16" i="18"/>
  <c r="AD15" i="18"/>
  <c r="AC15" i="18"/>
  <c r="AB15" i="18"/>
  <c r="AA15" i="18"/>
  <c r="AD14" i="18"/>
  <c r="AC14" i="18"/>
  <c r="AC19" i="18" s="1"/>
  <c r="AB14" i="18"/>
  <c r="AA14" i="18"/>
  <c r="AA19" i="18" s="1"/>
  <c r="Y13" i="18"/>
  <c r="X13" i="18"/>
  <c r="W13" i="18"/>
  <c r="V13" i="18"/>
  <c r="T13" i="18"/>
  <c r="S13" i="18"/>
  <c r="R13" i="18"/>
  <c r="Q13" i="18"/>
  <c r="O13" i="18"/>
  <c r="N13" i="18"/>
  <c r="M13" i="18"/>
  <c r="L13" i="18"/>
  <c r="J13" i="18"/>
  <c r="I13" i="18"/>
  <c r="H13" i="18"/>
  <c r="G13" i="18"/>
  <c r="AD12" i="18"/>
  <c r="AC12" i="18"/>
  <c r="AB12" i="18"/>
  <c r="AA12" i="18"/>
  <c r="Z12" i="18"/>
  <c r="Z60" i="18" s="1"/>
  <c r="U12" i="18"/>
  <c r="U60" i="18" s="1"/>
  <c r="P12" i="18"/>
  <c r="P60" i="18" s="1"/>
  <c r="K12" i="18"/>
  <c r="K60" i="18" s="1"/>
  <c r="AD11" i="18"/>
  <c r="AC11" i="18"/>
  <c r="AB11" i="18"/>
  <c r="AA11" i="18"/>
  <c r="Z11" i="18"/>
  <c r="Z59" i="18" s="1"/>
  <c r="U11" i="18"/>
  <c r="U59" i="18" s="1"/>
  <c r="P11" i="18"/>
  <c r="P59" i="18" s="1"/>
  <c r="K11" i="18"/>
  <c r="K59" i="18" s="1"/>
  <c r="AD10" i="18"/>
  <c r="AC10" i="18"/>
  <c r="AB10" i="18"/>
  <c r="AA10" i="18"/>
  <c r="Z10" i="18"/>
  <c r="Z58" i="18" s="1"/>
  <c r="U10" i="18"/>
  <c r="U58" i="18" s="1"/>
  <c r="P10" i="18"/>
  <c r="P58" i="18" s="1"/>
  <c r="K10" i="18"/>
  <c r="K58" i="18" s="1"/>
  <c r="AD9" i="18"/>
  <c r="AC9" i="18"/>
  <c r="AB9" i="18"/>
  <c r="AA9" i="18"/>
  <c r="Z9" i="18"/>
  <c r="Z13" i="18" s="1"/>
  <c r="AD8" i="18"/>
  <c r="AC8" i="18"/>
  <c r="AC13" i="18" s="1"/>
  <c r="AB8" i="18"/>
  <c r="AA8" i="18"/>
  <c r="Z8" i="18"/>
  <c r="U8" i="18"/>
  <c r="P8" i="18"/>
  <c r="P56" i="18" s="1"/>
  <c r="K8" i="18"/>
  <c r="D63" i="6"/>
  <c r="D32" i="11"/>
  <c r="D26" i="11"/>
  <c r="D20" i="11"/>
  <c r="D14" i="11"/>
  <c r="D8" i="11"/>
  <c r="C38" i="11"/>
  <c r="Y36" i="17"/>
  <c r="X36" i="17"/>
  <c r="W36" i="17"/>
  <c r="V36" i="17"/>
  <c r="T36" i="17"/>
  <c r="U36" i="17" s="1"/>
  <c r="S36" i="17"/>
  <c r="R36" i="17"/>
  <c r="Q36" i="17"/>
  <c r="O36" i="17"/>
  <c r="N36" i="17"/>
  <c r="M36" i="17"/>
  <c r="L36" i="17"/>
  <c r="J36" i="17"/>
  <c r="K36" i="17" s="1"/>
  <c r="I36" i="17"/>
  <c r="H36" i="17"/>
  <c r="G36" i="17"/>
  <c r="Y35" i="17"/>
  <c r="X35" i="17"/>
  <c r="W35" i="17"/>
  <c r="V35" i="17"/>
  <c r="T35" i="17"/>
  <c r="S35" i="17"/>
  <c r="R35" i="17"/>
  <c r="Q35" i="17"/>
  <c r="O35" i="17"/>
  <c r="N35" i="17"/>
  <c r="M35" i="17"/>
  <c r="L35" i="17"/>
  <c r="J35" i="17"/>
  <c r="I35" i="17"/>
  <c r="H35" i="17"/>
  <c r="G35" i="17"/>
  <c r="Y34" i="17"/>
  <c r="X34" i="17"/>
  <c r="W34" i="17"/>
  <c r="V34" i="17"/>
  <c r="T34" i="17"/>
  <c r="S34" i="17"/>
  <c r="R34" i="17"/>
  <c r="Q34" i="17"/>
  <c r="O34" i="17"/>
  <c r="N34" i="17"/>
  <c r="M34" i="17"/>
  <c r="L34" i="17"/>
  <c r="J34" i="17"/>
  <c r="I34" i="17"/>
  <c r="H34" i="17"/>
  <c r="G34" i="17"/>
  <c r="AA34" i="17" s="1"/>
  <c r="Y33" i="17"/>
  <c r="Z33" i="17" s="1"/>
  <c r="X33" i="17"/>
  <c r="W33" i="17"/>
  <c r="V33" i="17"/>
  <c r="T33" i="17"/>
  <c r="S33" i="17"/>
  <c r="R33" i="17"/>
  <c r="Q33" i="17"/>
  <c r="O33" i="17"/>
  <c r="P33" i="17" s="1"/>
  <c r="N33" i="17"/>
  <c r="M33" i="17"/>
  <c r="L33" i="17"/>
  <c r="J33" i="17"/>
  <c r="I33" i="17"/>
  <c r="H33" i="17"/>
  <c r="AB33" i="17" s="1"/>
  <c r="G33" i="17"/>
  <c r="AA33" i="17" s="1"/>
  <c r="Y32" i="17"/>
  <c r="Z32" i="17" s="1"/>
  <c r="X32" i="17"/>
  <c r="W32" i="17"/>
  <c r="V32" i="17"/>
  <c r="T32" i="17"/>
  <c r="S32" i="17"/>
  <c r="S37" i="17" s="1"/>
  <c r="R32" i="17"/>
  <c r="R37" i="17" s="1"/>
  <c r="Q32" i="17"/>
  <c r="Q37" i="17" s="1"/>
  <c r="O32" i="17"/>
  <c r="P32" i="17" s="1"/>
  <c r="N32" i="17"/>
  <c r="M32" i="17"/>
  <c r="L32" i="17"/>
  <c r="J32" i="17"/>
  <c r="I32" i="17"/>
  <c r="AC32" i="17" s="1"/>
  <c r="H32" i="17"/>
  <c r="AB32" i="17" s="1"/>
  <c r="G32" i="17"/>
  <c r="AA32" i="17" s="1"/>
  <c r="E32" i="17"/>
  <c r="D32" i="17"/>
  <c r="Y31" i="17"/>
  <c r="X31" i="17"/>
  <c r="W31" i="17"/>
  <c r="V31" i="17"/>
  <c r="T31" i="17"/>
  <c r="S31" i="17"/>
  <c r="R31" i="17"/>
  <c r="Q31" i="17"/>
  <c r="O31" i="17"/>
  <c r="N31" i="17"/>
  <c r="M31" i="17"/>
  <c r="L31" i="17"/>
  <c r="K31" i="17"/>
  <c r="J31" i="17"/>
  <c r="I31" i="17"/>
  <c r="H31" i="17"/>
  <c r="G31" i="17"/>
  <c r="AD30" i="17"/>
  <c r="AC30" i="17"/>
  <c r="AB30" i="17"/>
  <c r="AA30" i="17"/>
  <c r="Z30" i="17"/>
  <c r="U30" i="17"/>
  <c r="P30" i="17"/>
  <c r="K30" i="17"/>
  <c r="AD29" i="17"/>
  <c r="AC29" i="17"/>
  <c r="AB29" i="17"/>
  <c r="AA29" i="17"/>
  <c r="Z29" i="17"/>
  <c r="U29" i="17"/>
  <c r="P29" i="17"/>
  <c r="K29" i="17"/>
  <c r="AD28" i="17"/>
  <c r="AC28" i="17"/>
  <c r="AB28" i="17"/>
  <c r="AA28" i="17"/>
  <c r="Z28" i="17"/>
  <c r="U28" i="17"/>
  <c r="P28" i="17"/>
  <c r="K28" i="17"/>
  <c r="AD27" i="17"/>
  <c r="AC27" i="17"/>
  <c r="AB27" i="17"/>
  <c r="AA27" i="17"/>
  <c r="Z27" i="17"/>
  <c r="U27" i="17"/>
  <c r="P27" i="17"/>
  <c r="K27" i="17"/>
  <c r="AD26" i="17"/>
  <c r="AD31" i="17" s="1"/>
  <c r="AC26" i="17"/>
  <c r="AC31" i="17" s="1"/>
  <c r="AB26" i="17"/>
  <c r="AB31" i="17" s="1"/>
  <c r="AA26" i="17"/>
  <c r="AA31" i="17" s="1"/>
  <c r="Z26" i="17"/>
  <c r="Z31" i="17" s="1"/>
  <c r="U26" i="17"/>
  <c r="U31" i="17" s="1"/>
  <c r="P26" i="17"/>
  <c r="P31" i="17" s="1"/>
  <c r="K26" i="17"/>
  <c r="C26" i="17"/>
  <c r="Y25" i="17"/>
  <c r="X25" i="17"/>
  <c r="W25" i="17"/>
  <c r="V25" i="17"/>
  <c r="U25" i="17"/>
  <c r="T25" i="17"/>
  <c r="S25" i="17"/>
  <c r="R25" i="17"/>
  <c r="Q25" i="17"/>
  <c r="O25" i="17"/>
  <c r="N25" i="17"/>
  <c r="M25" i="17"/>
  <c r="L25" i="17"/>
  <c r="J25" i="17"/>
  <c r="I25" i="17"/>
  <c r="H25" i="17"/>
  <c r="G25" i="17"/>
  <c r="AD24" i="17"/>
  <c r="AC24" i="17"/>
  <c r="AB24" i="17"/>
  <c r="AA24" i="17"/>
  <c r="Z24" i="17"/>
  <c r="U24" i="17"/>
  <c r="P24" i="17"/>
  <c r="K24" i="17"/>
  <c r="AD23" i="17"/>
  <c r="AC23" i="17"/>
  <c r="AB23" i="17"/>
  <c r="AA23" i="17"/>
  <c r="Z23" i="17"/>
  <c r="U23" i="17"/>
  <c r="P23" i="17"/>
  <c r="K23" i="17"/>
  <c r="AD22" i="17"/>
  <c r="AC22" i="17"/>
  <c r="AB22" i="17"/>
  <c r="AA22" i="17"/>
  <c r="Z22" i="17"/>
  <c r="U22" i="17"/>
  <c r="P22" i="17"/>
  <c r="K22" i="17"/>
  <c r="AD21" i="17"/>
  <c r="AC21" i="17"/>
  <c r="AB21" i="17"/>
  <c r="AA21" i="17"/>
  <c r="Z21" i="17"/>
  <c r="U21" i="17"/>
  <c r="P21" i="17"/>
  <c r="K21" i="17"/>
  <c r="AD20" i="17"/>
  <c r="AD25" i="17" s="1"/>
  <c r="AC20" i="17"/>
  <c r="AC25" i="17" s="1"/>
  <c r="AB20" i="17"/>
  <c r="AB25" i="17" s="1"/>
  <c r="AA20" i="17"/>
  <c r="AA25" i="17" s="1"/>
  <c r="Z20" i="17"/>
  <c r="Z25" i="17" s="1"/>
  <c r="U20" i="17"/>
  <c r="P20" i="17"/>
  <c r="P25" i="17" s="1"/>
  <c r="K20" i="17"/>
  <c r="K25" i="17" s="1"/>
  <c r="C20" i="17"/>
  <c r="Y19" i="17"/>
  <c r="X19" i="17"/>
  <c r="W19" i="17"/>
  <c r="V19" i="17"/>
  <c r="T19" i="17"/>
  <c r="S19" i="17"/>
  <c r="R19" i="17"/>
  <c r="Q19" i="17"/>
  <c r="O19" i="17"/>
  <c r="N19" i="17"/>
  <c r="M19" i="17"/>
  <c r="L19" i="17"/>
  <c r="J19" i="17"/>
  <c r="I19" i="17"/>
  <c r="H19" i="17"/>
  <c r="G19" i="17"/>
  <c r="AD18" i="17"/>
  <c r="AC18" i="17"/>
  <c r="AB18" i="17"/>
  <c r="AA18" i="17"/>
  <c r="AD17" i="17"/>
  <c r="AC17" i="17"/>
  <c r="AB17" i="17"/>
  <c r="AA17" i="17"/>
  <c r="AD16" i="17"/>
  <c r="AC16" i="17"/>
  <c r="AB16" i="17"/>
  <c r="AA16" i="17"/>
  <c r="Z16" i="17"/>
  <c r="U16" i="17"/>
  <c r="P16" i="17"/>
  <c r="K16" i="17"/>
  <c r="AD15" i="17"/>
  <c r="AC15" i="17"/>
  <c r="AB15" i="17"/>
  <c r="AA15" i="17"/>
  <c r="Z15" i="17"/>
  <c r="U15" i="17"/>
  <c r="P15" i="17"/>
  <c r="K15" i="17"/>
  <c r="AD14" i="17"/>
  <c r="AC14" i="17"/>
  <c r="AB14" i="17"/>
  <c r="AA14" i="17"/>
  <c r="Z14" i="17"/>
  <c r="Z19" i="17" s="1"/>
  <c r="U14" i="17"/>
  <c r="U19" i="17" s="1"/>
  <c r="P14" i="17"/>
  <c r="P19" i="17" s="1"/>
  <c r="K14" i="17"/>
  <c r="K19" i="17" s="1"/>
  <c r="C14" i="17"/>
  <c r="Y13" i="17"/>
  <c r="X13" i="17"/>
  <c r="W13" i="17"/>
  <c r="V13" i="17"/>
  <c r="U13" i="17"/>
  <c r="T13" i="17"/>
  <c r="S13" i="17"/>
  <c r="R13" i="17"/>
  <c r="Q13" i="17"/>
  <c r="O13" i="17"/>
  <c r="N13" i="17"/>
  <c r="M13" i="17"/>
  <c r="L13" i="17"/>
  <c r="J13" i="17"/>
  <c r="I13" i="17"/>
  <c r="H13" i="17"/>
  <c r="G13" i="17"/>
  <c r="AD12" i="17"/>
  <c r="AC12" i="17"/>
  <c r="AB12" i="17"/>
  <c r="AA12" i="17"/>
  <c r="Z12" i="17"/>
  <c r="U12" i="17"/>
  <c r="P12" i="17"/>
  <c r="K12" i="17"/>
  <c r="AD11" i="17"/>
  <c r="AC11" i="17"/>
  <c r="AB11" i="17"/>
  <c r="AA11" i="17"/>
  <c r="Z11" i="17"/>
  <c r="U11" i="17"/>
  <c r="P11" i="17"/>
  <c r="K11" i="17"/>
  <c r="AD10" i="17"/>
  <c r="AC10" i="17"/>
  <c r="AB10" i="17"/>
  <c r="AA10" i="17"/>
  <c r="Z10" i="17"/>
  <c r="U10" i="17"/>
  <c r="P10" i="17"/>
  <c r="K10" i="17"/>
  <c r="AD9" i="17"/>
  <c r="AC9" i="17"/>
  <c r="AB9" i="17"/>
  <c r="AA9" i="17"/>
  <c r="Z9" i="17"/>
  <c r="U9" i="17"/>
  <c r="P9" i="17"/>
  <c r="K9" i="17"/>
  <c r="AD8" i="17"/>
  <c r="AD13" i="17" s="1"/>
  <c r="AC8" i="17"/>
  <c r="AC13" i="17" s="1"/>
  <c r="AB8" i="17"/>
  <c r="AB13" i="17" s="1"/>
  <c r="AA8" i="17"/>
  <c r="AA13" i="17" s="1"/>
  <c r="Z8" i="17"/>
  <c r="Z13" i="17" s="1"/>
  <c r="U8" i="17"/>
  <c r="P8" i="17"/>
  <c r="P13" i="17" s="1"/>
  <c r="K8" i="17"/>
  <c r="K13" i="17" s="1"/>
  <c r="C8" i="17"/>
  <c r="C32" i="17" l="1"/>
  <c r="AD32" i="17"/>
  <c r="AD33" i="17"/>
  <c r="P34" i="17"/>
  <c r="P37" i="17" s="1"/>
  <c r="Z34" i="17"/>
  <c r="Z37" i="17" s="1"/>
  <c r="AD34" i="17"/>
  <c r="P35" i="17"/>
  <c r="Z35" i="17"/>
  <c r="AA19" i="17"/>
  <c r="K32" i="17"/>
  <c r="K37" i="17" s="1"/>
  <c r="U32" i="17"/>
  <c r="U37" i="17" s="1"/>
  <c r="AC33" i="17"/>
  <c r="AC37" i="17" s="1"/>
  <c r="AB34" i="17"/>
  <c r="AA35" i="17"/>
  <c r="AA37" i="17" s="1"/>
  <c r="AD35" i="17"/>
  <c r="P36" i="17"/>
  <c r="Z36" i="17"/>
  <c r="AB19" i="17"/>
  <c r="L37" i="17"/>
  <c r="V37" i="17"/>
  <c r="K33" i="17"/>
  <c r="U33" i="17"/>
  <c r="AC34" i="17"/>
  <c r="AB35" i="17"/>
  <c r="AA36" i="17"/>
  <c r="AD36" i="17"/>
  <c r="AC19" i="17"/>
  <c r="M37" i="17"/>
  <c r="W37" i="17"/>
  <c r="K34" i="17"/>
  <c r="U34" i="17"/>
  <c r="AC35" i="17"/>
  <c r="AB36" i="17"/>
  <c r="AD19" i="17"/>
  <c r="N37" i="17"/>
  <c r="X37" i="17"/>
  <c r="K35" i="17"/>
  <c r="U35" i="17"/>
  <c r="AC36" i="17"/>
  <c r="AC58" i="18"/>
  <c r="AD37" i="18"/>
  <c r="AA58" i="18"/>
  <c r="AB19" i="18"/>
  <c r="AD19" i="18"/>
  <c r="AB55" i="18"/>
  <c r="AA13" i="18"/>
  <c r="AC55" i="18"/>
  <c r="AD59" i="18"/>
  <c r="AA60" i="18"/>
  <c r="AB58" i="18"/>
  <c r="G61" i="18"/>
  <c r="AD58" i="18"/>
  <c r="AA59" i="18"/>
  <c r="AB59" i="18"/>
  <c r="U13" i="18"/>
  <c r="AB13" i="18"/>
  <c r="AD55" i="18"/>
  <c r="AD56" i="18"/>
  <c r="AC57" i="18"/>
  <c r="AA57" i="18"/>
  <c r="AC60" i="18"/>
  <c r="AB60" i="18"/>
  <c r="AD13" i="18"/>
  <c r="K13" i="18"/>
  <c r="AA43" i="18"/>
  <c r="AC59" i="18"/>
  <c r="AD57" i="18"/>
  <c r="AB57" i="18"/>
  <c r="Z57" i="18"/>
  <c r="AD60" i="18"/>
  <c r="P13" i="18"/>
  <c r="K56" i="18"/>
  <c r="AA56" i="18"/>
  <c r="AB56" i="18"/>
  <c r="U56" i="18"/>
  <c r="AC56" i="18"/>
  <c r="D38" i="11"/>
  <c r="AB37" i="17"/>
  <c r="G37" i="17"/>
  <c r="O37" i="17"/>
  <c r="H37" i="17"/>
  <c r="I37" i="17"/>
  <c r="Y37" i="17"/>
  <c r="J37" i="17"/>
  <c r="T37" i="17"/>
  <c r="AD37" i="17" l="1"/>
  <c r="D51" i="6"/>
  <c r="D44" i="15" l="1"/>
  <c r="E44" i="15"/>
  <c r="D45" i="6"/>
  <c r="H44" i="15"/>
  <c r="I44" i="15"/>
  <c r="J44" i="15"/>
  <c r="L44" i="15"/>
  <c r="M44" i="15"/>
  <c r="N44" i="15"/>
  <c r="O44" i="15"/>
  <c r="Q44" i="15"/>
  <c r="R44" i="15"/>
  <c r="S44" i="15"/>
  <c r="T44" i="15"/>
  <c r="V44" i="15"/>
  <c r="W44" i="15"/>
  <c r="X44" i="15"/>
  <c r="Y44" i="15"/>
  <c r="H45" i="15"/>
  <c r="I45" i="15"/>
  <c r="J45" i="15"/>
  <c r="L45" i="15"/>
  <c r="M45" i="15"/>
  <c r="N45" i="15"/>
  <c r="O45" i="15"/>
  <c r="Q45" i="15"/>
  <c r="R45" i="15"/>
  <c r="S45" i="15"/>
  <c r="T45" i="15"/>
  <c r="V45" i="15"/>
  <c r="W45" i="15"/>
  <c r="X45" i="15"/>
  <c r="Y45" i="15"/>
  <c r="H46" i="15"/>
  <c r="I46" i="15"/>
  <c r="J46" i="15"/>
  <c r="L46" i="15"/>
  <c r="M46" i="15"/>
  <c r="N46" i="15"/>
  <c r="O46" i="15"/>
  <c r="Q46" i="15"/>
  <c r="R46" i="15"/>
  <c r="S46" i="15"/>
  <c r="T46" i="15"/>
  <c r="V46" i="15"/>
  <c r="W46" i="15"/>
  <c r="X46" i="15"/>
  <c r="Y46" i="15"/>
  <c r="H47" i="15"/>
  <c r="I47" i="15"/>
  <c r="J47" i="15"/>
  <c r="L47" i="15"/>
  <c r="M47" i="15"/>
  <c r="N47" i="15"/>
  <c r="O47" i="15"/>
  <c r="Q47" i="15"/>
  <c r="R47" i="15"/>
  <c r="S47" i="15"/>
  <c r="T47" i="15"/>
  <c r="V47" i="15"/>
  <c r="W47" i="15"/>
  <c r="X47" i="15"/>
  <c r="Y47" i="15"/>
  <c r="Z47" i="15"/>
  <c r="H48" i="15"/>
  <c r="I48" i="15"/>
  <c r="J48" i="15"/>
  <c r="L48" i="15"/>
  <c r="M48" i="15"/>
  <c r="N48" i="15"/>
  <c r="O48" i="15"/>
  <c r="Q48" i="15"/>
  <c r="R48" i="15"/>
  <c r="S48" i="15"/>
  <c r="T48" i="15"/>
  <c r="V48" i="15"/>
  <c r="W48" i="15"/>
  <c r="X48" i="15"/>
  <c r="Y48" i="15"/>
  <c r="Z48" i="15"/>
  <c r="AA48" i="15"/>
  <c r="G45" i="15"/>
  <c r="G46" i="15"/>
  <c r="G47" i="15"/>
  <c r="G48" i="15"/>
  <c r="G44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AD42" i="15"/>
  <c r="AC42" i="15"/>
  <c r="AB42" i="15"/>
  <c r="AA42" i="15"/>
  <c r="AD41" i="15"/>
  <c r="AC41" i="15"/>
  <c r="AB41" i="15"/>
  <c r="AA41" i="15"/>
  <c r="AD40" i="15"/>
  <c r="AC40" i="15"/>
  <c r="AB40" i="15"/>
  <c r="AA40" i="15"/>
  <c r="AD39" i="15"/>
  <c r="AC39" i="15"/>
  <c r="AB39" i="15"/>
  <c r="AA39" i="15"/>
  <c r="AD38" i="15"/>
  <c r="AC38" i="15"/>
  <c r="AB38" i="15"/>
  <c r="AA38" i="15"/>
  <c r="C38" i="15"/>
  <c r="Y37" i="15"/>
  <c r="X37" i="15"/>
  <c r="W37" i="15"/>
  <c r="V37" i="15"/>
  <c r="T37" i="15"/>
  <c r="S37" i="15"/>
  <c r="R37" i="15"/>
  <c r="Q37" i="15"/>
  <c r="O37" i="15"/>
  <c r="N37" i="15"/>
  <c r="M37" i="15"/>
  <c r="L37" i="15"/>
  <c r="J37" i="15"/>
  <c r="I37" i="15"/>
  <c r="H37" i="15"/>
  <c r="G37" i="15"/>
  <c r="AD36" i="15"/>
  <c r="AC36" i="15"/>
  <c r="AB36" i="15"/>
  <c r="AA36" i="15"/>
  <c r="P36" i="15"/>
  <c r="K36" i="15"/>
  <c r="AD35" i="15"/>
  <c r="AC35" i="15"/>
  <c r="AB35" i="15"/>
  <c r="AA35" i="15"/>
  <c r="Z35" i="15"/>
  <c r="K35" i="15"/>
  <c r="AD34" i="15"/>
  <c r="AC34" i="15"/>
  <c r="AB34" i="15"/>
  <c r="AA34" i="15"/>
  <c r="Z34" i="15"/>
  <c r="U34" i="15"/>
  <c r="U46" i="15" s="1"/>
  <c r="P34" i="15"/>
  <c r="K34" i="15"/>
  <c r="AD33" i="15"/>
  <c r="AC33" i="15"/>
  <c r="AB33" i="15"/>
  <c r="AA33" i="15"/>
  <c r="K33" i="15"/>
  <c r="AD32" i="15"/>
  <c r="AC32" i="15"/>
  <c r="AB32" i="15"/>
  <c r="AA32" i="15"/>
  <c r="Z32" i="15"/>
  <c r="U32" i="15"/>
  <c r="P32" i="15"/>
  <c r="K32" i="15"/>
  <c r="C32" i="15"/>
  <c r="Y31" i="15"/>
  <c r="X31" i="15"/>
  <c r="W31" i="15"/>
  <c r="V31" i="15"/>
  <c r="T31" i="15"/>
  <c r="S31" i="15"/>
  <c r="R31" i="15"/>
  <c r="Q31" i="15"/>
  <c r="O31" i="15"/>
  <c r="N31" i="15"/>
  <c r="M31" i="15"/>
  <c r="L31" i="15"/>
  <c r="J31" i="15"/>
  <c r="I31" i="15"/>
  <c r="H31" i="15"/>
  <c r="G31" i="15"/>
  <c r="AD30" i="15"/>
  <c r="AC30" i="15"/>
  <c r="AB30" i="15"/>
  <c r="AA30" i="15"/>
  <c r="Z30" i="15"/>
  <c r="U30" i="15"/>
  <c r="U48" i="15" s="1"/>
  <c r="P30" i="15"/>
  <c r="K30" i="15"/>
  <c r="AD29" i="15"/>
  <c r="AC29" i="15"/>
  <c r="AB29" i="15"/>
  <c r="AA29" i="15"/>
  <c r="Z29" i="15"/>
  <c r="U29" i="15"/>
  <c r="U47" i="15" s="1"/>
  <c r="P29" i="15"/>
  <c r="P47" i="15" s="1"/>
  <c r="K29" i="15"/>
  <c r="K47" i="15" s="1"/>
  <c r="AD28" i="15"/>
  <c r="AC28" i="15"/>
  <c r="AB28" i="15"/>
  <c r="AA28" i="15"/>
  <c r="Z28" i="15"/>
  <c r="U28" i="15"/>
  <c r="P28" i="15"/>
  <c r="P46" i="15" s="1"/>
  <c r="K28" i="15"/>
  <c r="K46" i="15" s="1"/>
  <c r="AD27" i="15"/>
  <c r="AC27" i="15"/>
  <c r="AB27" i="15"/>
  <c r="AA27" i="15"/>
  <c r="Z27" i="15"/>
  <c r="Z45" i="15" s="1"/>
  <c r="U27" i="15"/>
  <c r="U45" i="15" s="1"/>
  <c r="P27" i="15"/>
  <c r="P45" i="15" s="1"/>
  <c r="K27" i="15"/>
  <c r="K45" i="15" s="1"/>
  <c r="AD26" i="15"/>
  <c r="AC26" i="15"/>
  <c r="AB26" i="15"/>
  <c r="AA26" i="15"/>
  <c r="Z26" i="15"/>
  <c r="U26" i="15"/>
  <c r="U44" i="15" s="1"/>
  <c r="P26" i="15"/>
  <c r="P31" i="15" s="1"/>
  <c r="K26" i="15"/>
  <c r="K31" i="15" s="1"/>
  <c r="C26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AD24" i="15"/>
  <c r="AC24" i="15"/>
  <c r="AB24" i="15"/>
  <c r="AA24" i="15"/>
  <c r="AD23" i="15"/>
  <c r="AC23" i="15"/>
  <c r="AB23" i="15"/>
  <c r="AA23" i="15"/>
  <c r="AD22" i="15"/>
  <c r="AC22" i="15"/>
  <c r="AB22" i="15"/>
  <c r="AA22" i="15"/>
  <c r="AD21" i="15"/>
  <c r="AC21" i="15"/>
  <c r="AB21" i="15"/>
  <c r="AA21" i="15"/>
  <c r="AD20" i="15"/>
  <c r="AC20" i="15"/>
  <c r="AB20" i="15"/>
  <c r="AB25" i="15" s="1"/>
  <c r="AA20" i="15"/>
  <c r="C20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AD18" i="15"/>
  <c r="AC18" i="15"/>
  <c r="AB18" i="15"/>
  <c r="AA18" i="15"/>
  <c r="AD17" i="15"/>
  <c r="AC17" i="15"/>
  <c r="AB17" i="15"/>
  <c r="AA17" i="15"/>
  <c r="AD16" i="15"/>
  <c r="AC16" i="15"/>
  <c r="AB16" i="15"/>
  <c r="AA16" i="15"/>
  <c r="AD15" i="15"/>
  <c r="AC15" i="15"/>
  <c r="AB15" i="15"/>
  <c r="AA15" i="15"/>
  <c r="AD14" i="15"/>
  <c r="AC14" i="15"/>
  <c r="AB14" i="15"/>
  <c r="AA14" i="15"/>
  <c r="C14" i="15"/>
  <c r="Z13" i="15"/>
  <c r="Y13" i="15"/>
  <c r="X13" i="15"/>
  <c r="W13" i="15"/>
  <c r="W49" i="15" s="1"/>
  <c r="V13" i="15"/>
  <c r="V49" i="15" s="1"/>
  <c r="U13" i="15"/>
  <c r="T13" i="15"/>
  <c r="S13" i="15"/>
  <c r="R13" i="15"/>
  <c r="Q13" i="15"/>
  <c r="P13" i="15"/>
  <c r="O13" i="15"/>
  <c r="O49" i="15" s="1"/>
  <c r="N13" i="15"/>
  <c r="N49" i="15" s="1"/>
  <c r="M13" i="15"/>
  <c r="L13" i="15"/>
  <c r="K13" i="15"/>
  <c r="J13" i="15"/>
  <c r="I13" i="15"/>
  <c r="H13" i="15"/>
  <c r="G13" i="15"/>
  <c r="AD12" i="15"/>
  <c r="AD48" i="15" s="1"/>
  <c r="AC12" i="15"/>
  <c r="AB12" i="15"/>
  <c r="AA12" i="15"/>
  <c r="AD11" i="15"/>
  <c r="AC11" i="15"/>
  <c r="AB11" i="15"/>
  <c r="AA11" i="15"/>
  <c r="AD10" i="15"/>
  <c r="AD46" i="15" s="1"/>
  <c r="AC10" i="15"/>
  <c r="AB10" i="15"/>
  <c r="AA10" i="15"/>
  <c r="AD9" i="15"/>
  <c r="AC9" i="15"/>
  <c r="AB9" i="15"/>
  <c r="AA9" i="15"/>
  <c r="AA45" i="15" s="1"/>
  <c r="AD8" i="15"/>
  <c r="AD13" i="15" s="1"/>
  <c r="AC8" i="15"/>
  <c r="AB8" i="15"/>
  <c r="AA8" i="15"/>
  <c r="C8" i="15"/>
  <c r="D33" i="6"/>
  <c r="U15" i="14"/>
  <c r="U16" i="14"/>
  <c r="U17" i="14"/>
  <c r="U18" i="14"/>
  <c r="U14" i="14"/>
  <c r="U19" i="14" s="1"/>
  <c r="U21" i="14"/>
  <c r="U22" i="14"/>
  <c r="U23" i="14"/>
  <c r="U24" i="14"/>
  <c r="C68" i="14"/>
  <c r="H74" i="14"/>
  <c r="I74" i="14"/>
  <c r="J74" i="14"/>
  <c r="L74" i="14"/>
  <c r="M74" i="14"/>
  <c r="N74" i="14"/>
  <c r="O74" i="14"/>
  <c r="Q74" i="14"/>
  <c r="R74" i="14"/>
  <c r="S74" i="14"/>
  <c r="T74" i="14"/>
  <c r="V74" i="14"/>
  <c r="W74" i="14"/>
  <c r="X74" i="14"/>
  <c r="Y74" i="14"/>
  <c r="H75" i="14"/>
  <c r="I75" i="14"/>
  <c r="J75" i="14"/>
  <c r="L75" i="14"/>
  <c r="M75" i="14"/>
  <c r="N75" i="14"/>
  <c r="O75" i="14"/>
  <c r="Q75" i="14"/>
  <c r="R75" i="14"/>
  <c r="S75" i="14"/>
  <c r="T75" i="14"/>
  <c r="V75" i="14"/>
  <c r="W75" i="14"/>
  <c r="X75" i="14"/>
  <c r="Y75" i="14"/>
  <c r="H76" i="14"/>
  <c r="I76" i="14"/>
  <c r="J76" i="14"/>
  <c r="L76" i="14"/>
  <c r="M76" i="14"/>
  <c r="N76" i="14"/>
  <c r="O76" i="14"/>
  <c r="Q76" i="14"/>
  <c r="R76" i="14"/>
  <c r="S76" i="14"/>
  <c r="T76" i="14"/>
  <c r="V76" i="14"/>
  <c r="W76" i="14"/>
  <c r="X76" i="14"/>
  <c r="Y76" i="14"/>
  <c r="H77" i="14"/>
  <c r="I77" i="14"/>
  <c r="J77" i="14"/>
  <c r="L77" i="14"/>
  <c r="M77" i="14"/>
  <c r="N77" i="14"/>
  <c r="O77" i="14"/>
  <c r="Q77" i="14"/>
  <c r="R77" i="14"/>
  <c r="S77" i="14"/>
  <c r="T77" i="14"/>
  <c r="V77" i="14"/>
  <c r="W77" i="14"/>
  <c r="X77" i="14"/>
  <c r="Y77" i="14"/>
  <c r="H78" i="14"/>
  <c r="I78" i="14"/>
  <c r="J78" i="14"/>
  <c r="L78" i="14"/>
  <c r="M78" i="14"/>
  <c r="N78" i="14"/>
  <c r="O78" i="14"/>
  <c r="Q78" i="14"/>
  <c r="R78" i="14"/>
  <c r="S78" i="14"/>
  <c r="T78" i="14"/>
  <c r="V78" i="14"/>
  <c r="W78" i="14"/>
  <c r="X78" i="14"/>
  <c r="Y78" i="14"/>
  <c r="G75" i="14"/>
  <c r="G76" i="14"/>
  <c r="G77" i="14"/>
  <c r="G78" i="14"/>
  <c r="G74" i="14"/>
  <c r="H73" i="14"/>
  <c r="I73" i="14"/>
  <c r="J73" i="14"/>
  <c r="L73" i="14"/>
  <c r="M73" i="14"/>
  <c r="N73" i="14"/>
  <c r="O73" i="14"/>
  <c r="Q73" i="14"/>
  <c r="R73" i="14"/>
  <c r="S73" i="14"/>
  <c r="T73" i="14"/>
  <c r="V73" i="14"/>
  <c r="W73" i="14"/>
  <c r="X73" i="14"/>
  <c r="Y73" i="14"/>
  <c r="Z73" i="14"/>
  <c r="AC73" i="14"/>
  <c r="H61" i="14"/>
  <c r="I61" i="14"/>
  <c r="J61" i="14"/>
  <c r="L61" i="14"/>
  <c r="M61" i="14"/>
  <c r="N61" i="14"/>
  <c r="O61" i="14"/>
  <c r="Q61" i="14"/>
  <c r="R61" i="14"/>
  <c r="S61" i="14"/>
  <c r="T61" i="14"/>
  <c r="V61" i="14"/>
  <c r="W61" i="14"/>
  <c r="X61" i="14"/>
  <c r="Y61" i="14"/>
  <c r="AD61" i="14"/>
  <c r="H49" i="14"/>
  <c r="I49" i="14"/>
  <c r="J49" i="14"/>
  <c r="L49" i="14"/>
  <c r="M49" i="14"/>
  <c r="N49" i="14"/>
  <c r="O49" i="14"/>
  <c r="Q49" i="14"/>
  <c r="R49" i="14"/>
  <c r="S49" i="14"/>
  <c r="T49" i="14"/>
  <c r="V49" i="14"/>
  <c r="W49" i="14"/>
  <c r="X49" i="14"/>
  <c r="Y49" i="14"/>
  <c r="I43" i="14"/>
  <c r="J43" i="14"/>
  <c r="L43" i="14"/>
  <c r="M43" i="14"/>
  <c r="N43" i="14"/>
  <c r="O43" i="14"/>
  <c r="Q43" i="14"/>
  <c r="R43" i="14"/>
  <c r="S43" i="14"/>
  <c r="T43" i="14"/>
  <c r="V43" i="14"/>
  <c r="W43" i="14"/>
  <c r="X43" i="14"/>
  <c r="Y43" i="14"/>
  <c r="H37" i="14"/>
  <c r="I37" i="14"/>
  <c r="J37" i="14"/>
  <c r="L37" i="14"/>
  <c r="M37" i="14"/>
  <c r="N37" i="14"/>
  <c r="O37" i="14"/>
  <c r="Q37" i="14"/>
  <c r="R37" i="14"/>
  <c r="S37" i="14"/>
  <c r="T37" i="14"/>
  <c r="V37" i="14"/>
  <c r="W37" i="14"/>
  <c r="X37" i="14"/>
  <c r="Y37" i="14"/>
  <c r="H31" i="14"/>
  <c r="I31" i="14"/>
  <c r="J31" i="14"/>
  <c r="L31" i="14"/>
  <c r="M31" i="14"/>
  <c r="N31" i="14"/>
  <c r="O31" i="14"/>
  <c r="Q31" i="14"/>
  <c r="R31" i="14"/>
  <c r="S31" i="14"/>
  <c r="T31" i="14"/>
  <c r="V31" i="14"/>
  <c r="W31" i="14"/>
  <c r="X31" i="14"/>
  <c r="Y31" i="14"/>
  <c r="H25" i="14"/>
  <c r="I25" i="14"/>
  <c r="J25" i="14"/>
  <c r="L25" i="14"/>
  <c r="M25" i="14"/>
  <c r="N25" i="14"/>
  <c r="O25" i="14"/>
  <c r="Q25" i="14"/>
  <c r="R25" i="14"/>
  <c r="S25" i="14"/>
  <c r="T25" i="14"/>
  <c r="V25" i="14"/>
  <c r="W25" i="14"/>
  <c r="X25" i="14"/>
  <c r="Y25" i="14"/>
  <c r="H19" i="14"/>
  <c r="I19" i="14"/>
  <c r="J19" i="14"/>
  <c r="L19" i="14"/>
  <c r="M19" i="14"/>
  <c r="N19" i="14"/>
  <c r="O19" i="14"/>
  <c r="Q19" i="14"/>
  <c r="R19" i="14"/>
  <c r="S19" i="14"/>
  <c r="T19" i="14"/>
  <c r="V19" i="14"/>
  <c r="W19" i="14"/>
  <c r="X19" i="14"/>
  <c r="Y19" i="14"/>
  <c r="H13" i="14"/>
  <c r="I13" i="14"/>
  <c r="J13" i="14"/>
  <c r="L13" i="14"/>
  <c r="M13" i="14"/>
  <c r="N13" i="14"/>
  <c r="O13" i="14"/>
  <c r="Q13" i="14"/>
  <c r="R13" i="14"/>
  <c r="S13" i="14"/>
  <c r="T13" i="14"/>
  <c r="V13" i="14"/>
  <c r="W13" i="14"/>
  <c r="X13" i="14"/>
  <c r="Y13" i="14"/>
  <c r="E74" i="14"/>
  <c r="D74" i="14"/>
  <c r="G73" i="14"/>
  <c r="AD72" i="14"/>
  <c r="AC72" i="14"/>
  <c r="AB72" i="14"/>
  <c r="AA72" i="14"/>
  <c r="Z72" i="14"/>
  <c r="U72" i="14"/>
  <c r="P72" i="14"/>
  <c r="K72" i="14"/>
  <c r="AD71" i="14"/>
  <c r="AC71" i="14"/>
  <c r="AB71" i="14"/>
  <c r="AA71" i="14"/>
  <c r="Z71" i="14"/>
  <c r="U71" i="14"/>
  <c r="P71" i="14"/>
  <c r="K71" i="14"/>
  <c r="AD70" i="14"/>
  <c r="AC70" i="14"/>
  <c r="AB70" i="14"/>
  <c r="AA70" i="14"/>
  <c r="Z70" i="14"/>
  <c r="U70" i="14"/>
  <c r="P70" i="14"/>
  <c r="K70" i="14"/>
  <c r="AD69" i="14"/>
  <c r="AC69" i="14"/>
  <c r="AB69" i="14"/>
  <c r="AA69" i="14"/>
  <c r="Z69" i="14"/>
  <c r="U69" i="14"/>
  <c r="P69" i="14"/>
  <c r="K69" i="14"/>
  <c r="AD68" i="14"/>
  <c r="AD73" i="14" s="1"/>
  <c r="AC68" i="14"/>
  <c r="AB68" i="14"/>
  <c r="AB73" i="14" s="1"/>
  <c r="AA68" i="14"/>
  <c r="AA73" i="14" s="1"/>
  <c r="Z68" i="14"/>
  <c r="U68" i="14"/>
  <c r="U73" i="14" s="1"/>
  <c r="P68" i="14"/>
  <c r="K68" i="14"/>
  <c r="K73" i="14" s="1"/>
  <c r="Y67" i="14"/>
  <c r="Z67" i="14" s="1"/>
  <c r="X67" i="14"/>
  <c r="W67" i="14"/>
  <c r="V67" i="14"/>
  <c r="T67" i="14"/>
  <c r="S67" i="14"/>
  <c r="R67" i="14"/>
  <c r="Q67" i="14"/>
  <c r="O67" i="14"/>
  <c r="N67" i="14"/>
  <c r="M67" i="14"/>
  <c r="L67" i="14"/>
  <c r="J67" i="14"/>
  <c r="I67" i="14"/>
  <c r="H67" i="14"/>
  <c r="G67" i="14"/>
  <c r="AA67" i="14" s="1"/>
  <c r="AD66" i="14"/>
  <c r="AC66" i="14"/>
  <c r="AB66" i="14"/>
  <c r="AA66" i="14"/>
  <c r="Z66" i="14"/>
  <c r="U66" i="14"/>
  <c r="P66" i="14"/>
  <c r="K66" i="14"/>
  <c r="AD65" i="14"/>
  <c r="AC65" i="14"/>
  <c r="AB65" i="14"/>
  <c r="AA65" i="14"/>
  <c r="Z65" i="14"/>
  <c r="U65" i="14"/>
  <c r="P65" i="14"/>
  <c r="K65" i="14"/>
  <c r="AD64" i="14"/>
  <c r="AC64" i="14"/>
  <c r="AB64" i="14"/>
  <c r="AA64" i="14"/>
  <c r="Z64" i="14"/>
  <c r="U64" i="14"/>
  <c r="P64" i="14"/>
  <c r="K64" i="14"/>
  <c r="AD63" i="14"/>
  <c r="AC63" i="14"/>
  <c r="AB63" i="14"/>
  <c r="AA63" i="14"/>
  <c r="Z63" i="14"/>
  <c r="U63" i="14"/>
  <c r="P63" i="14"/>
  <c r="K63" i="14"/>
  <c r="AD62" i="14"/>
  <c r="AC62" i="14"/>
  <c r="AB62" i="14"/>
  <c r="AA62" i="14"/>
  <c r="Z62" i="14"/>
  <c r="U62" i="14"/>
  <c r="U67" i="14" s="1"/>
  <c r="P62" i="14"/>
  <c r="P67" i="14" s="1"/>
  <c r="K62" i="14"/>
  <c r="K67" i="14" s="1"/>
  <c r="C62" i="14"/>
  <c r="G61" i="14"/>
  <c r="AD60" i="14"/>
  <c r="AC60" i="14"/>
  <c r="AB60" i="14"/>
  <c r="AA60" i="14"/>
  <c r="Z60" i="14"/>
  <c r="U60" i="14"/>
  <c r="P60" i="14"/>
  <c r="K60" i="14"/>
  <c r="AD59" i="14"/>
  <c r="AC59" i="14"/>
  <c r="AB59" i="14"/>
  <c r="AA59" i="14"/>
  <c r="Z59" i="14"/>
  <c r="U59" i="14"/>
  <c r="P59" i="14"/>
  <c r="K59" i="14"/>
  <c r="AD58" i="14"/>
  <c r="AC58" i="14"/>
  <c r="AB58" i="14"/>
  <c r="AA58" i="14"/>
  <c r="Z58" i="14"/>
  <c r="U58" i="14"/>
  <c r="P58" i="14"/>
  <c r="K58" i="14"/>
  <c r="AD57" i="14"/>
  <c r="AC57" i="14"/>
  <c r="AB57" i="14"/>
  <c r="AA57" i="14"/>
  <c r="Z57" i="14"/>
  <c r="U57" i="14"/>
  <c r="P57" i="14"/>
  <c r="K57" i="14"/>
  <c r="AD56" i="14"/>
  <c r="AC56" i="14"/>
  <c r="AC61" i="14" s="1"/>
  <c r="AB56" i="14"/>
  <c r="AA56" i="14"/>
  <c r="AA61" i="14" s="1"/>
  <c r="Z56" i="14"/>
  <c r="Z61" i="14" s="1"/>
  <c r="U56" i="14"/>
  <c r="P56" i="14"/>
  <c r="P61" i="14" s="1"/>
  <c r="K56" i="14"/>
  <c r="K61" i="14" s="1"/>
  <c r="C56" i="14"/>
  <c r="Y55" i="14"/>
  <c r="X55" i="14"/>
  <c r="W55" i="14"/>
  <c r="V55" i="14"/>
  <c r="T55" i="14"/>
  <c r="S55" i="14"/>
  <c r="R55" i="14"/>
  <c r="Q55" i="14"/>
  <c r="O55" i="14"/>
  <c r="N55" i="14"/>
  <c r="M55" i="14"/>
  <c r="L55" i="14"/>
  <c r="J55" i="14"/>
  <c r="I55" i="14"/>
  <c r="H55" i="14"/>
  <c r="G55" i="14"/>
  <c r="AD54" i="14"/>
  <c r="AC54" i="14"/>
  <c r="AB54" i="14"/>
  <c r="AA54" i="14"/>
  <c r="Z54" i="14"/>
  <c r="U54" i="14"/>
  <c r="P54" i="14"/>
  <c r="K54" i="14"/>
  <c r="AD53" i="14"/>
  <c r="AC53" i="14"/>
  <c r="AB53" i="14"/>
  <c r="AA53" i="14"/>
  <c r="Z53" i="14"/>
  <c r="U53" i="14"/>
  <c r="P53" i="14"/>
  <c r="K53" i="14"/>
  <c r="AD52" i="14"/>
  <c r="AC52" i="14"/>
  <c r="AB52" i="14"/>
  <c r="AA52" i="14"/>
  <c r="Z52" i="14"/>
  <c r="U52" i="14"/>
  <c r="P52" i="14"/>
  <c r="K52" i="14"/>
  <c r="AD51" i="14"/>
  <c r="AC51" i="14"/>
  <c r="AB51" i="14"/>
  <c r="AA51" i="14"/>
  <c r="Z51" i="14"/>
  <c r="U51" i="14"/>
  <c r="P51" i="14"/>
  <c r="K51" i="14"/>
  <c r="AD50" i="14"/>
  <c r="AC50" i="14"/>
  <c r="AB50" i="14"/>
  <c r="AA50" i="14"/>
  <c r="Z50" i="14"/>
  <c r="U50" i="14"/>
  <c r="U55" i="14" s="1"/>
  <c r="P50" i="14"/>
  <c r="P55" i="14" s="1"/>
  <c r="K50" i="14"/>
  <c r="K55" i="14" s="1"/>
  <c r="C50" i="14"/>
  <c r="G49" i="14"/>
  <c r="AD48" i="14"/>
  <c r="AC48" i="14"/>
  <c r="AB48" i="14"/>
  <c r="AA48" i="14"/>
  <c r="Z48" i="14"/>
  <c r="U48" i="14"/>
  <c r="P48" i="14"/>
  <c r="K48" i="14"/>
  <c r="AD47" i="14"/>
  <c r="AC47" i="14"/>
  <c r="AB47" i="14"/>
  <c r="AA47" i="14"/>
  <c r="Z47" i="14"/>
  <c r="U47" i="14"/>
  <c r="P47" i="14"/>
  <c r="K47" i="14"/>
  <c r="AD46" i="14"/>
  <c r="AC46" i="14"/>
  <c r="AB46" i="14"/>
  <c r="AA46" i="14"/>
  <c r="Z46" i="14"/>
  <c r="U46" i="14"/>
  <c r="P46" i="14"/>
  <c r="K46" i="14"/>
  <c r="AD45" i="14"/>
  <c r="AC45" i="14"/>
  <c r="AB45" i="14"/>
  <c r="AA45" i="14"/>
  <c r="Z45" i="14"/>
  <c r="U45" i="14"/>
  <c r="P45" i="14"/>
  <c r="K45" i="14"/>
  <c r="AD44" i="14"/>
  <c r="AD49" i="14" s="1"/>
  <c r="AC44" i="14"/>
  <c r="AB44" i="14"/>
  <c r="AB49" i="14" s="1"/>
  <c r="AA44" i="14"/>
  <c r="AA49" i="14" s="1"/>
  <c r="Z44" i="14"/>
  <c r="Z49" i="14" s="1"/>
  <c r="U44" i="14"/>
  <c r="U49" i="14" s="1"/>
  <c r="P44" i="14"/>
  <c r="P49" i="14" s="1"/>
  <c r="K44" i="14"/>
  <c r="K49" i="14" s="1"/>
  <c r="C44" i="14"/>
  <c r="H43" i="14"/>
  <c r="G43" i="14"/>
  <c r="AD42" i="14"/>
  <c r="AC42" i="14"/>
  <c r="AB42" i="14"/>
  <c r="AA42" i="14"/>
  <c r="Z42" i="14"/>
  <c r="U42" i="14"/>
  <c r="P42" i="14"/>
  <c r="K42" i="14"/>
  <c r="AD41" i="14"/>
  <c r="AC41" i="14"/>
  <c r="AB41" i="14"/>
  <c r="AA41" i="14"/>
  <c r="Z41" i="14"/>
  <c r="U41" i="14"/>
  <c r="P41" i="14"/>
  <c r="K41" i="14"/>
  <c r="AD40" i="14"/>
  <c r="AC40" i="14"/>
  <c r="AB40" i="14"/>
  <c r="AA40" i="14"/>
  <c r="Z40" i="14"/>
  <c r="U40" i="14"/>
  <c r="P40" i="14"/>
  <c r="K40" i="14"/>
  <c r="AD39" i="14"/>
  <c r="AC39" i="14"/>
  <c r="AB39" i="14"/>
  <c r="AA39" i="14"/>
  <c r="Z39" i="14"/>
  <c r="U39" i="14"/>
  <c r="P39" i="14"/>
  <c r="K39" i="14"/>
  <c r="AD38" i="14"/>
  <c r="AC38" i="14"/>
  <c r="AC43" i="14" s="1"/>
  <c r="AB38" i="14"/>
  <c r="AB43" i="14" s="1"/>
  <c r="AA38" i="14"/>
  <c r="AA43" i="14" s="1"/>
  <c r="Z38" i="14"/>
  <c r="Z43" i="14" s="1"/>
  <c r="U38" i="14"/>
  <c r="U43" i="14" s="1"/>
  <c r="P38" i="14"/>
  <c r="K38" i="14"/>
  <c r="K43" i="14" s="1"/>
  <c r="C38" i="14"/>
  <c r="G37" i="14"/>
  <c r="AD36" i="14"/>
  <c r="AC36" i="14"/>
  <c r="AB36" i="14"/>
  <c r="AA36" i="14"/>
  <c r="Z36" i="14"/>
  <c r="U36" i="14"/>
  <c r="P36" i="14"/>
  <c r="K36" i="14"/>
  <c r="AD35" i="14"/>
  <c r="AC35" i="14"/>
  <c r="AB35" i="14"/>
  <c r="AA35" i="14"/>
  <c r="Z35" i="14"/>
  <c r="U35" i="14"/>
  <c r="P35" i="14"/>
  <c r="K35" i="14"/>
  <c r="AD34" i="14"/>
  <c r="AC34" i="14"/>
  <c r="AB34" i="14"/>
  <c r="AA34" i="14"/>
  <c r="Z34" i="14"/>
  <c r="U34" i="14"/>
  <c r="P34" i="14"/>
  <c r="K34" i="14"/>
  <c r="AD33" i="14"/>
  <c r="AC33" i="14"/>
  <c r="AB33" i="14"/>
  <c r="AA33" i="14"/>
  <c r="Z33" i="14"/>
  <c r="U33" i="14"/>
  <c r="P33" i="14"/>
  <c r="K33" i="14"/>
  <c r="AD32" i="14"/>
  <c r="AD37" i="14" s="1"/>
  <c r="AC32" i="14"/>
  <c r="AC37" i="14" s="1"/>
  <c r="AB32" i="14"/>
  <c r="AB37" i="14" s="1"/>
  <c r="AA32" i="14"/>
  <c r="AA37" i="14" s="1"/>
  <c r="Z32" i="14"/>
  <c r="Z37" i="14" s="1"/>
  <c r="U32" i="14"/>
  <c r="U37" i="14" s="1"/>
  <c r="P32" i="14"/>
  <c r="P37" i="14" s="1"/>
  <c r="K32" i="14"/>
  <c r="K37" i="14" s="1"/>
  <c r="C32" i="14"/>
  <c r="G31" i="14"/>
  <c r="AD30" i="14"/>
  <c r="AC30" i="14"/>
  <c r="AB30" i="14"/>
  <c r="AA30" i="14"/>
  <c r="Z30" i="14"/>
  <c r="U30" i="14"/>
  <c r="P30" i="14"/>
  <c r="K30" i="14"/>
  <c r="AD29" i="14"/>
  <c r="AC29" i="14"/>
  <c r="AB29" i="14"/>
  <c r="AA29" i="14"/>
  <c r="Z29" i="14"/>
  <c r="U29" i="14"/>
  <c r="P29" i="14"/>
  <c r="K29" i="14"/>
  <c r="AD28" i="14"/>
  <c r="AC28" i="14"/>
  <c r="AB28" i="14"/>
  <c r="AA28" i="14"/>
  <c r="Z28" i="14"/>
  <c r="U28" i="14"/>
  <c r="P28" i="14"/>
  <c r="K28" i="14"/>
  <c r="AD27" i="14"/>
  <c r="AC27" i="14"/>
  <c r="AB27" i="14"/>
  <c r="AA27" i="14"/>
  <c r="Z27" i="14"/>
  <c r="U27" i="14"/>
  <c r="P27" i="14"/>
  <c r="K27" i="14"/>
  <c r="AD26" i="14"/>
  <c r="AD31" i="14" s="1"/>
  <c r="AC26" i="14"/>
  <c r="AC31" i="14" s="1"/>
  <c r="AB26" i="14"/>
  <c r="AB31" i="14" s="1"/>
  <c r="AA26" i="14"/>
  <c r="AA31" i="14" s="1"/>
  <c r="Z26" i="14"/>
  <c r="U26" i="14"/>
  <c r="U31" i="14" s="1"/>
  <c r="P26" i="14"/>
  <c r="K26" i="14"/>
  <c r="K31" i="14" s="1"/>
  <c r="C26" i="14"/>
  <c r="G25" i="14"/>
  <c r="AD24" i="14"/>
  <c r="AC24" i="14"/>
  <c r="AB24" i="14"/>
  <c r="AA24" i="14"/>
  <c r="Z24" i="14"/>
  <c r="P24" i="14"/>
  <c r="K24" i="14"/>
  <c r="K25" i="14" s="1"/>
  <c r="AD23" i="14"/>
  <c r="AC23" i="14"/>
  <c r="AB23" i="14"/>
  <c r="AA23" i="14"/>
  <c r="Z23" i="14"/>
  <c r="P23" i="14"/>
  <c r="K23" i="14"/>
  <c r="AD22" i="14"/>
  <c r="AC22" i="14"/>
  <c r="AB22" i="14"/>
  <c r="AA22" i="14"/>
  <c r="Z22" i="14"/>
  <c r="P22" i="14"/>
  <c r="K22" i="14"/>
  <c r="AD21" i="14"/>
  <c r="AC21" i="14"/>
  <c r="AB21" i="14"/>
  <c r="AA21" i="14"/>
  <c r="Z21" i="14"/>
  <c r="P21" i="14"/>
  <c r="K21" i="14"/>
  <c r="AD20" i="14"/>
  <c r="AC20" i="14"/>
  <c r="AB20" i="14"/>
  <c r="AA20" i="14"/>
  <c r="Z20" i="14"/>
  <c r="U20" i="14"/>
  <c r="P20" i="14"/>
  <c r="P25" i="14" s="1"/>
  <c r="K20" i="14"/>
  <c r="C20" i="14"/>
  <c r="G19" i="14"/>
  <c r="AD18" i="14"/>
  <c r="AC18" i="14"/>
  <c r="AC19" i="14" s="1"/>
  <c r="AB18" i="14"/>
  <c r="AA18" i="14"/>
  <c r="Z18" i="14"/>
  <c r="P18" i="14"/>
  <c r="K18" i="14"/>
  <c r="AD17" i="14"/>
  <c r="AC17" i="14"/>
  <c r="AB17" i="14"/>
  <c r="AA17" i="14"/>
  <c r="Z17" i="14"/>
  <c r="P17" i="14"/>
  <c r="K17" i="14"/>
  <c r="AD16" i="14"/>
  <c r="AC16" i="14"/>
  <c r="AB16" i="14"/>
  <c r="AA16" i="14"/>
  <c r="Z16" i="14"/>
  <c r="P16" i="14"/>
  <c r="K16" i="14"/>
  <c r="AD15" i="14"/>
  <c r="AC15" i="14"/>
  <c r="AB15" i="14"/>
  <c r="AA15" i="14"/>
  <c r="Z15" i="14"/>
  <c r="P15" i="14"/>
  <c r="K15" i="14"/>
  <c r="AD14" i="14"/>
  <c r="AD19" i="14" s="1"/>
  <c r="AC14" i="14"/>
  <c r="AB14" i="14"/>
  <c r="AA14" i="14"/>
  <c r="Z14" i="14"/>
  <c r="P14" i="14"/>
  <c r="C14" i="14"/>
  <c r="G13" i="14"/>
  <c r="AD12" i="14"/>
  <c r="AC12" i="14"/>
  <c r="AB12" i="14"/>
  <c r="AA12" i="14"/>
  <c r="Z12" i="14"/>
  <c r="U12" i="14"/>
  <c r="P12" i="14"/>
  <c r="K12" i="14"/>
  <c r="AD11" i="14"/>
  <c r="AC11" i="14"/>
  <c r="AB11" i="14"/>
  <c r="AA11" i="14"/>
  <c r="Z11" i="14"/>
  <c r="U11" i="14"/>
  <c r="P11" i="14"/>
  <c r="K11" i="14"/>
  <c r="AD10" i="14"/>
  <c r="AC10" i="14"/>
  <c r="AB10" i="14"/>
  <c r="AA10" i="14"/>
  <c r="Z10" i="14"/>
  <c r="U10" i="14"/>
  <c r="P10" i="14"/>
  <c r="K10" i="14"/>
  <c r="AD9" i="14"/>
  <c r="AC9" i="14"/>
  <c r="AB9" i="14"/>
  <c r="AA9" i="14"/>
  <c r="Z9" i="14"/>
  <c r="Z13" i="14" s="1"/>
  <c r="U9" i="14"/>
  <c r="P9" i="14"/>
  <c r="K9" i="14"/>
  <c r="AD8" i="14"/>
  <c r="AC8" i="14"/>
  <c r="AB8" i="14"/>
  <c r="AA8" i="14"/>
  <c r="Z8" i="14"/>
  <c r="U8" i="14"/>
  <c r="U13" i="14" s="1"/>
  <c r="P8" i="14"/>
  <c r="K8" i="14"/>
  <c r="C8" i="14"/>
  <c r="C74" i="14" s="1"/>
  <c r="D39" i="6"/>
  <c r="AA47" i="15" l="1"/>
  <c r="G49" i="15"/>
  <c r="AB45" i="15"/>
  <c r="H49" i="15"/>
  <c r="Z46" i="15"/>
  <c r="L49" i="15"/>
  <c r="K48" i="15"/>
  <c r="T49" i="15"/>
  <c r="AB48" i="15"/>
  <c r="AA44" i="15"/>
  <c r="S49" i="15"/>
  <c r="AB37" i="15"/>
  <c r="AD43" i="15"/>
  <c r="AC13" i="15"/>
  <c r="AC46" i="15"/>
  <c r="AC48" i="15"/>
  <c r="M49" i="15"/>
  <c r="AB46" i="15"/>
  <c r="AA25" i="15"/>
  <c r="AB47" i="15"/>
  <c r="X49" i="15"/>
  <c r="AC47" i="15"/>
  <c r="Z37" i="15"/>
  <c r="AA46" i="15"/>
  <c r="AD45" i="15"/>
  <c r="AD47" i="15"/>
  <c r="J49" i="15"/>
  <c r="R49" i="15"/>
  <c r="AC45" i="15"/>
  <c r="I49" i="15"/>
  <c r="Q49" i="15"/>
  <c r="Y49" i="15"/>
  <c r="P48" i="15"/>
  <c r="AC43" i="15"/>
  <c r="U61" i="14"/>
  <c r="R79" i="14"/>
  <c r="P43" i="14"/>
  <c r="Q79" i="14"/>
  <c r="AB25" i="14"/>
  <c r="P31" i="14"/>
  <c r="Z31" i="14"/>
  <c r="AC55" i="14"/>
  <c r="K19" i="14"/>
  <c r="AC49" i="14"/>
  <c r="P73" i="14"/>
  <c r="Z19" i="14"/>
  <c r="AB61" i="14"/>
  <c r="L79" i="14"/>
  <c r="AB19" i="15"/>
  <c r="AD19" i="15"/>
  <c r="AC25" i="15"/>
  <c r="AD37" i="15"/>
  <c r="K44" i="15"/>
  <c r="AD25" i="15"/>
  <c r="AC31" i="15"/>
  <c r="Z44" i="15"/>
  <c r="AA13" i="15"/>
  <c r="AB13" i="15"/>
  <c r="AB43" i="15"/>
  <c r="AD44" i="15"/>
  <c r="AC44" i="15"/>
  <c r="AC19" i="15"/>
  <c r="AC37" i="15"/>
  <c r="AB44" i="15"/>
  <c r="AA31" i="15"/>
  <c r="AB31" i="15"/>
  <c r="U37" i="15"/>
  <c r="AA43" i="15"/>
  <c r="P44" i="15"/>
  <c r="U31" i="15"/>
  <c r="U49" i="15" s="1"/>
  <c r="AD31" i="15"/>
  <c r="P37" i="15"/>
  <c r="P49" i="15" s="1"/>
  <c r="C44" i="15"/>
  <c r="AA19" i="15"/>
  <c r="AA37" i="15"/>
  <c r="Z31" i="15"/>
  <c r="K37" i="15"/>
  <c r="K49" i="15" s="1"/>
  <c r="Z78" i="14"/>
  <c r="U77" i="14"/>
  <c r="AA74" i="14"/>
  <c r="AA75" i="14"/>
  <c r="AA76" i="14"/>
  <c r="AA77" i="14"/>
  <c r="AA78" i="14"/>
  <c r="AA19" i="14"/>
  <c r="G79" i="14"/>
  <c r="AC25" i="14"/>
  <c r="Z55" i="14"/>
  <c r="Y79" i="14"/>
  <c r="U76" i="14"/>
  <c r="P75" i="14"/>
  <c r="Z25" i="14"/>
  <c r="P19" i="14"/>
  <c r="AA25" i="14"/>
  <c r="AB67" i="14"/>
  <c r="J79" i="14"/>
  <c r="Z74" i="14"/>
  <c r="O79" i="14"/>
  <c r="AB19" i="14"/>
  <c r="K78" i="14"/>
  <c r="AD25" i="14"/>
  <c r="P76" i="14"/>
  <c r="P77" i="14"/>
  <c r="P78" i="14"/>
  <c r="AA55" i="14"/>
  <c r="AD13" i="14"/>
  <c r="AD43" i="14"/>
  <c r="X79" i="14"/>
  <c r="T79" i="14"/>
  <c r="I79" i="14"/>
  <c r="Z77" i="14"/>
  <c r="U75" i="14"/>
  <c r="AB55" i="14"/>
  <c r="H79" i="14"/>
  <c r="S79" i="14"/>
  <c r="U25" i="14"/>
  <c r="U79" i="14" s="1"/>
  <c r="AB74" i="14"/>
  <c r="AB75" i="14"/>
  <c r="AB78" i="14"/>
  <c r="AC67" i="14"/>
  <c r="N79" i="14"/>
  <c r="AC75" i="14"/>
  <c r="AC77" i="14"/>
  <c r="M79" i="14"/>
  <c r="AD78" i="14"/>
  <c r="AD55" i="14"/>
  <c r="K74" i="14"/>
  <c r="K75" i="14"/>
  <c r="K76" i="14"/>
  <c r="K77" i="14"/>
  <c r="AD75" i="14"/>
  <c r="P74" i="14"/>
  <c r="AB77" i="14"/>
  <c r="W79" i="14"/>
  <c r="AC76" i="14"/>
  <c r="V79" i="14"/>
  <c r="AD77" i="14"/>
  <c r="U74" i="14"/>
  <c r="U78" i="14"/>
  <c r="AD74" i="14"/>
  <c r="AB76" i="14"/>
  <c r="AC74" i="14"/>
  <c r="AC78" i="14"/>
  <c r="AD76" i="14"/>
  <c r="Z75" i="14"/>
  <c r="Z76" i="14"/>
  <c r="AC13" i="14"/>
  <c r="AA13" i="14"/>
  <c r="K13" i="14"/>
  <c r="K79" i="14" s="1"/>
  <c r="AB13" i="14"/>
  <c r="P13" i="14"/>
  <c r="AD67" i="14"/>
  <c r="AC49" i="15" l="1"/>
  <c r="Z49" i="15"/>
  <c r="AD49" i="15"/>
  <c r="Z79" i="14"/>
  <c r="AC79" i="14"/>
  <c r="AB49" i="15"/>
  <c r="AA49" i="15"/>
  <c r="P79" i="14"/>
  <c r="AB79" i="14"/>
  <c r="AD79" i="14"/>
  <c r="AA79" i="14"/>
  <c r="L9" i="11" l="1"/>
  <c r="L10" i="11"/>
  <c r="L11" i="11"/>
  <c r="L12" i="11"/>
  <c r="L14" i="11"/>
  <c r="L15" i="11"/>
  <c r="L16" i="11"/>
  <c r="L17" i="11"/>
  <c r="L18" i="11"/>
  <c r="L20" i="11"/>
  <c r="L21" i="11"/>
  <c r="L22" i="11"/>
  <c r="L23" i="11"/>
  <c r="L24" i="11"/>
  <c r="L26" i="11"/>
  <c r="L27" i="11"/>
  <c r="L28" i="11"/>
  <c r="L29" i="11"/>
  <c r="L30" i="11"/>
  <c r="L32" i="11"/>
  <c r="L33" i="11"/>
  <c r="L34" i="11"/>
  <c r="L35" i="11"/>
  <c r="L36" i="11"/>
  <c r="L8" i="11"/>
  <c r="Q9" i="11"/>
  <c r="Q10" i="11"/>
  <c r="Q11" i="11"/>
  <c r="Q12" i="11"/>
  <c r="Q14" i="11"/>
  <c r="Q15" i="11"/>
  <c r="Q16" i="11"/>
  <c r="Q17" i="11"/>
  <c r="Q18" i="11"/>
  <c r="Q20" i="11"/>
  <c r="Q21" i="11"/>
  <c r="Q22" i="11"/>
  <c r="Q23" i="11"/>
  <c r="Q24" i="11"/>
  <c r="Q26" i="11"/>
  <c r="Q27" i="11"/>
  <c r="Q28" i="11"/>
  <c r="Q29" i="11"/>
  <c r="Q30" i="11"/>
  <c r="Q32" i="11"/>
  <c r="Q33" i="11"/>
  <c r="Q34" i="11"/>
  <c r="Q35" i="11"/>
  <c r="Q36" i="11"/>
  <c r="V9" i="11"/>
  <c r="V10" i="11"/>
  <c r="V11" i="11"/>
  <c r="V12" i="11"/>
  <c r="V14" i="11"/>
  <c r="V15" i="11"/>
  <c r="V16" i="11"/>
  <c r="V17" i="11"/>
  <c r="V18" i="11"/>
  <c r="V20" i="11"/>
  <c r="V21" i="11"/>
  <c r="V22" i="11"/>
  <c r="V23" i="11"/>
  <c r="V24" i="11"/>
  <c r="V26" i="11"/>
  <c r="V27" i="11"/>
  <c r="V28" i="11"/>
  <c r="V29" i="11"/>
  <c r="V30" i="11"/>
  <c r="V32" i="11"/>
  <c r="V33" i="11"/>
  <c r="V34" i="11"/>
  <c r="V35" i="11"/>
  <c r="V36" i="11"/>
  <c r="V8" i="11"/>
  <c r="AA9" i="11"/>
  <c r="AA10" i="11"/>
  <c r="AA11" i="11"/>
  <c r="AA12" i="11"/>
  <c r="AA14" i="11"/>
  <c r="AA15" i="11"/>
  <c r="AA16" i="11"/>
  <c r="AA17" i="11"/>
  <c r="AA18" i="11"/>
  <c r="AA20" i="11"/>
  <c r="AA21" i="11"/>
  <c r="AA22" i="11"/>
  <c r="AA23" i="11"/>
  <c r="AA24" i="11"/>
  <c r="AA26" i="11"/>
  <c r="AA27" i="11"/>
  <c r="AA28" i="11"/>
  <c r="AA29" i="11"/>
  <c r="AA30" i="11"/>
  <c r="AA32" i="11"/>
  <c r="AA33" i="11"/>
  <c r="AA34" i="11"/>
  <c r="AA35" i="11"/>
  <c r="AA36" i="11"/>
  <c r="AA8" i="11"/>
  <c r="I38" i="11"/>
  <c r="J38" i="11"/>
  <c r="K38" i="11"/>
  <c r="L38" i="11" s="1"/>
  <c r="M38" i="11"/>
  <c r="N38" i="11"/>
  <c r="O38" i="11"/>
  <c r="P38" i="11"/>
  <c r="R38" i="11"/>
  <c r="S38" i="11"/>
  <c r="T38" i="11"/>
  <c r="U38" i="11"/>
  <c r="V38" i="11" s="1"/>
  <c r="W38" i="11"/>
  <c r="X38" i="11"/>
  <c r="Y38" i="11"/>
  <c r="Z38" i="11"/>
  <c r="AD38" i="11"/>
  <c r="AE38" i="11"/>
  <c r="I39" i="11"/>
  <c r="J39" i="11"/>
  <c r="K39" i="11"/>
  <c r="M39" i="11"/>
  <c r="N39" i="11"/>
  <c r="O39" i="11"/>
  <c r="P39" i="11"/>
  <c r="R39" i="11"/>
  <c r="S39" i="11"/>
  <c r="T39" i="11"/>
  <c r="U39" i="11"/>
  <c r="W39" i="11"/>
  <c r="X39" i="11"/>
  <c r="Y39" i="11"/>
  <c r="Z39" i="11"/>
  <c r="AD39" i="11"/>
  <c r="AE39" i="11"/>
  <c r="I40" i="11"/>
  <c r="J40" i="11"/>
  <c r="K40" i="11"/>
  <c r="M40" i="11"/>
  <c r="N40" i="11"/>
  <c r="O40" i="11"/>
  <c r="P40" i="11"/>
  <c r="Q40" i="11" s="1"/>
  <c r="R40" i="11"/>
  <c r="S40" i="11"/>
  <c r="T40" i="11"/>
  <c r="U40" i="11"/>
  <c r="W40" i="11"/>
  <c r="X40" i="11"/>
  <c r="Y40" i="11"/>
  <c r="Z40" i="11"/>
  <c r="AD40" i="11"/>
  <c r="AE40" i="11"/>
  <c r="I41" i="11"/>
  <c r="J41" i="11"/>
  <c r="K41" i="11"/>
  <c r="M41" i="11"/>
  <c r="N41" i="11"/>
  <c r="O41" i="11"/>
  <c r="P41" i="11"/>
  <c r="R41" i="11"/>
  <c r="S41" i="11"/>
  <c r="T41" i="11"/>
  <c r="U41" i="11"/>
  <c r="W41" i="11"/>
  <c r="X41" i="11"/>
  <c r="Y41" i="11"/>
  <c r="Z41" i="11"/>
  <c r="AD41" i="11"/>
  <c r="AE41" i="11"/>
  <c r="I42" i="11"/>
  <c r="J42" i="11"/>
  <c r="K42" i="11"/>
  <c r="M42" i="11"/>
  <c r="N42" i="11"/>
  <c r="O42" i="11"/>
  <c r="P42" i="11"/>
  <c r="R42" i="11"/>
  <c r="S42" i="11"/>
  <c r="T42" i="11"/>
  <c r="U42" i="11"/>
  <c r="W42" i="11"/>
  <c r="X42" i="11"/>
  <c r="Y42" i="11"/>
  <c r="Z42" i="11"/>
  <c r="AD42" i="11"/>
  <c r="AE42" i="11"/>
  <c r="AD43" i="11"/>
  <c r="AE43" i="11"/>
  <c r="H39" i="11"/>
  <c r="H40" i="11"/>
  <c r="H41" i="11"/>
  <c r="H42" i="11"/>
  <c r="AB9" i="11"/>
  <c r="AC9" i="11"/>
  <c r="AB10" i="11"/>
  <c r="AC10" i="11"/>
  <c r="AB11" i="11"/>
  <c r="AC11" i="11"/>
  <c r="AB12" i="11"/>
  <c r="AC12" i="11"/>
  <c r="AB14" i="11"/>
  <c r="AC14" i="11"/>
  <c r="AB15" i="11"/>
  <c r="AC15" i="11"/>
  <c r="AB16" i="11"/>
  <c r="AC16" i="11"/>
  <c r="AB17" i="11"/>
  <c r="AC17" i="11"/>
  <c r="AB18" i="11"/>
  <c r="AC18" i="11"/>
  <c r="AB20" i="11"/>
  <c r="AC20" i="11"/>
  <c r="AB21" i="11"/>
  <c r="AC21" i="11"/>
  <c r="AB22" i="11"/>
  <c r="AC22" i="11"/>
  <c r="AB23" i="11"/>
  <c r="AC23" i="11"/>
  <c r="AB24" i="11"/>
  <c r="AC24" i="11"/>
  <c r="AB26" i="11"/>
  <c r="AC26" i="11"/>
  <c r="AB27" i="11"/>
  <c r="AC27" i="11"/>
  <c r="AB28" i="11"/>
  <c r="AC28" i="11"/>
  <c r="AB29" i="11"/>
  <c r="AC29" i="11"/>
  <c r="AB30" i="11"/>
  <c r="AC30" i="11"/>
  <c r="AB32" i="11"/>
  <c r="AC32" i="11"/>
  <c r="AB33" i="11"/>
  <c r="AC33" i="11"/>
  <c r="AB34" i="11"/>
  <c r="AC34" i="11"/>
  <c r="AB35" i="11"/>
  <c r="AC35" i="11"/>
  <c r="AB36" i="11"/>
  <c r="AC36" i="11"/>
  <c r="AC8" i="11"/>
  <c r="AB8" i="11"/>
  <c r="I37" i="11"/>
  <c r="J37" i="11"/>
  <c r="K37" i="11"/>
  <c r="M37" i="11"/>
  <c r="N37" i="11"/>
  <c r="O37" i="11"/>
  <c r="P37" i="11"/>
  <c r="R37" i="11"/>
  <c r="S37" i="11"/>
  <c r="T37" i="11"/>
  <c r="U37" i="11"/>
  <c r="W37" i="11"/>
  <c r="X37" i="11"/>
  <c r="Y37" i="11"/>
  <c r="Z37" i="11"/>
  <c r="I31" i="11"/>
  <c r="J31" i="11"/>
  <c r="K31" i="11"/>
  <c r="M31" i="11"/>
  <c r="N31" i="11"/>
  <c r="O31" i="11"/>
  <c r="P31" i="11"/>
  <c r="R31" i="11"/>
  <c r="S31" i="11"/>
  <c r="T31" i="11"/>
  <c r="U31" i="11"/>
  <c r="W31" i="11"/>
  <c r="X31" i="11"/>
  <c r="Y31" i="11"/>
  <c r="Z31" i="11"/>
  <c r="H31" i="11"/>
  <c r="I25" i="11"/>
  <c r="J25" i="11"/>
  <c r="K25" i="11"/>
  <c r="M25" i="11"/>
  <c r="N25" i="11"/>
  <c r="O25" i="11"/>
  <c r="P25" i="11"/>
  <c r="R25" i="11"/>
  <c r="S25" i="11"/>
  <c r="T25" i="11"/>
  <c r="U25" i="11"/>
  <c r="W25" i="11"/>
  <c r="X25" i="11"/>
  <c r="Y25" i="11"/>
  <c r="Z25" i="11"/>
  <c r="H25" i="11"/>
  <c r="I19" i="11"/>
  <c r="J19" i="11"/>
  <c r="K19" i="11"/>
  <c r="M19" i="11"/>
  <c r="N19" i="11"/>
  <c r="O19" i="11"/>
  <c r="P19" i="11"/>
  <c r="R19" i="11"/>
  <c r="S19" i="11"/>
  <c r="T19" i="11"/>
  <c r="U19" i="11"/>
  <c r="W19" i="11"/>
  <c r="X19" i="11"/>
  <c r="Y19" i="11"/>
  <c r="Z19" i="11"/>
  <c r="H19" i="11"/>
  <c r="I13" i="11"/>
  <c r="J13" i="11"/>
  <c r="K13" i="11"/>
  <c r="M13" i="11"/>
  <c r="N13" i="11"/>
  <c r="O13" i="11"/>
  <c r="P13" i="11"/>
  <c r="R13" i="11"/>
  <c r="S13" i="11"/>
  <c r="T13" i="11"/>
  <c r="U13" i="11"/>
  <c r="W13" i="11"/>
  <c r="X13" i="11"/>
  <c r="Y13" i="11"/>
  <c r="Z13" i="11"/>
  <c r="D27" i="6"/>
  <c r="H38" i="11"/>
  <c r="F38" i="11"/>
  <c r="E38" i="11"/>
  <c r="H37" i="11"/>
  <c r="H13" i="11"/>
  <c r="Q8" i="11"/>
  <c r="L40" i="11" l="1"/>
  <c r="L37" i="11"/>
  <c r="P43" i="11"/>
  <c r="L39" i="11"/>
  <c r="Z43" i="11"/>
  <c r="Q42" i="11"/>
  <c r="L41" i="11"/>
  <c r="AA42" i="11"/>
  <c r="AB37" i="11"/>
  <c r="AA13" i="11"/>
  <c r="Q13" i="11"/>
  <c r="AB42" i="11"/>
  <c r="AB39" i="11"/>
  <c r="AA39" i="11"/>
  <c r="Q39" i="11"/>
  <c r="H43" i="11"/>
  <c r="S43" i="11"/>
  <c r="L13" i="11"/>
  <c r="V19" i="11"/>
  <c r="L19" i="11"/>
  <c r="V25" i="11"/>
  <c r="L25" i="11"/>
  <c r="V31" i="11"/>
  <c r="L31" i="11"/>
  <c r="AB38" i="11"/>
  <c r="V42" i="11"/>
  <c r="L42" i="11"/>
  <c r="R43" i="11"/>
  <c r="V41" i="11"/>
  <c r="V39" i="11"/>
  <c r="I43" i="11"/>
  <c r="AA38" i="11"/>
  <c r="Q38" i="11"/>
  <c r="Y43" i="11"/>
  <c r="O43" i="11"/>
  <c r="AB25" i="11"/>
  <c r="AA37" i="11"/>
  <c r="Q37" i="11"/>
  <c r="AC41" i="11"/>
  <c r="AC13" i="11"/>
  <c r="V40" i="11"/>
  <c r="V13" i="11"/>
  <c r="X43" i="11"/>
  <c r="Q19" i="11"/>
  <c r="AA25" i="11"/>
  <c r="Q25" i="11"/>
  <c r="AA31" i="11"/>
  <c r="Q31" i="11"/>
  <c r="AB41" i="11"/>
  <c r="AB13" i="11"/>
  <c r="W43" i="11"/>
  <c r="M43" i="11"/>
  <c r="AC40" i="11"/>
  <c r="U43" i="11"/>
  <c r="AC19" i="11"/>
  <c r="AC25" i="11"/>
  <c r="AC31" i="11"/>
  <c r="AB40" i="11"/>
  <c r="AA41" i="11"/>
  <c r="Q41" i="11"/>
  <c r="T43" i="11"/>
  <c r="J43" i="11"/>
  <c r="AB31" i="11"/>
  <c r="V37" i="11"/>
  <c r="AC37" i="11"/>
  <c r="AC42" i="11"/>
  <c r="AC38" i="11"/>
  <c r="AC39" i="11"/>
  <c r="AA40" i="11"/>
  <c r="AA19" i="11"/>
  <c r="AB19" i="11"/>
  <c r="N43" i="11"/>
  <c r="K43" i="11"/>
  <c r="L43" i="11" l="1"/>
  <c r="V43" i="11"/>
  <c r="AA43" i="11"/>
  <c r="AB43" i="11"/>
  <c r="AC43" i="11"/>
  <c r="Q43" i="11"/>
  <c r="D15" i="6"/>
  <c r="Y42" i="10"/>
  <c r="X42" i="10"/>
  <c r="W42" i="10"/>
  <c r="V42" i="10"/>
  <c r="T42" i="10"/>
  <c r="S42" i="10"/>
  <c r="R42" i="10"/>
  <c r="Q42" i="10"/>
  <c r="O42" i="10"/>
  <c r="N42" i="10"/>
  <c r="M42" i="10"/>
  <c r="L42" i="10"/>
  <c r="J42" i="10"/>
  <c r="I42" i="10"/>
  <c r="AC42" i="10" s="1"/>
  <c r="H42" i="10"/>
  <c r="G42" i="10"/>
  <c r="Y41" i="10"/>
  <c r="X41" i="10"/>
  <c r="W41" i="10"/>
  <c r="V41" i="10"/>
  <c r="T41" i="10"/>
  <c r="S41" i="10"/>
  <c r="R41" i="10"/>
  <c r="Q41" i="10"/>
  <c r="O41" i="10"/>
  <c r="N41" i="10"/>
  <c r="M41" i="10"/>
  <c r="L41" i="10"/>
  <c r="J41" i="10"/>
  <c r="I41" i="10"/>
  <c r="AC41" i="10" s="1"/>
  <c r="H41" i="10"/>
  <c r="G41" i="10"/>
  <c r="Y40" i="10"/>
  <c r="X40" i="10"/>
  <c r="W40" i="10"/>
  <c r="V40" i="10"/>
  <c r="T40" i="10"/>
  <c r="S40" i="10"/>
  <c r="R40" i="10"/>
  <c r="Q40" i="10"/>
  <c r="O40" i="10"/>
  <c r="N40" i="10"/>
  <c r="M40" i="10"/>
  <c r="L40" i="10"/>
  <c r="J40" i="10"/>
  <c r="I40" i="10"/>
  <c r="H40" i="10"/>
  <c r="G40" i="10"/>
  <c r="Y39" i="10"/>
  <c r="X39" i="10"/>
  <c r="W39" i="10"/>
  <c r="V39" i="10"/>
  <c r="T39" i="10"/>
  <c r="S39" i="10"/>
  <c r="R39" i="10"/>
  <c r="Q39" i="10"/>
  <c r="O39" i="10"/>
  <c r="N39" i="10"/>
  <c r="M39" i="10"/>
  <c r="L39" i="10"/>
  <c r="J39" i="10"/>
  <c r="I39" i="10"/>
  <c r="H39" i="10"/>
  <c r="G39" i="10"/>
  <c r="Y38" i="10"/>
  <c r="Y43" i="10" s="1"/>
  <c r="X38" i="10"/>
  <c r="X43" i="10" s="1"/>
  <c r="W38" i="10"/>
  <c r="W43" i="10" s="1"/>
  <c r="V38" i="10"/>
  <c r="T38" i="10"/>
  <c r="S38" i="10"/>
  <c r="R38" i="10"/>
  <c r="Q38" i="10"/>
  <c r="O38" i="10"/>
  <c r="N38" i="10"/>
  <c r="N43" i="10" s="1"/>
  <c r="M38" i="10"/>
  <c r="M43" i="10" s="1"/>
  <c r="L38" i="10"/>
  <c r="J38" i="10"/>
  <c r="I38" i="10"/>
  <c r="H38" i="10"/>
  <c r="G38" i="10"/>
  <c r="E38" i="10"/>
  <c r="D38" i="10"/>
  <c r="C38" i="10" s="1"/>
  <c r="Z37" i="10"/>
  <c r="Y37" i="10"/>
  <c r="X37" i="10"/>
  <c r="W37" i="10"/>
  <c r="V37" i="10"/>
  <c r="T37" i="10"/>
  <c r="S37" i="10"/>
  <c r="R37" i="10"/>
  <c r="Q37" i="10"/>
  <c r="O37" i="10"/>
  <c r="N37" i="10"/>
  <c r="M37" i="10"/>
  <c r="L37" i="10"/>
  <c r="J37" i="10"/>
  <c r="I37" i="10"/>
  <c r="H37" i="10"/>
  <c r="G37" i="10"/>
  <c r="AD36" i="10"/>
  <c r="AC36" i="10"/>
  <c r="AB36" i="10"/>
  <c r="AA36" i="10"/>
  <c r="Z36" i="10"/>
  <c r="U36" i="10"/>
  <c r="P36" i="10"/>
  <c r="K36" i="10"/>
  <c r="AD35" i="10"/>
  <c r="AC35" i="10"/>
  <c r="AB35" i="10"/>
  <c r="AA35" i="10"/>
  <c r="Z35" i="10"/>
  <c r="U35" i="10"/>
  <c r="P35" i="10"/>
  <c r="K35" i="10"/>
  <c r="AD34" i="10"/>
  <c r="AC34" i="10"/>
  <c r="AB34" i="10"/>
  <c r="AA34" i="10"/>
  <c r="Z34" i="10"/>
  <c r="U34" i="10"/>
  <c r="P34" i="10"/>
  <c r="K34" i="10"/>
  <c r="AD33" i="10"/>
  <c r="AC33" i="10"/>
  <c r="AB33" i="10"/>
  <c r="AA33" i="10"/>
  <c r="Z33" i="10"/>
  <c r="U33" i="10"/>
  <c r="P33" i="10"/>
  <c r="K33" i="10"/>
  <c r="AD32" i="10"/>
  <c r="AD37" i="10" s="1"/>
  <c r="AC32" i="10"/>
  <c r="AC37" i="10" s="1"/>
  <c r="AB32" i="10"/>
  <c r="AB37" i="10" s="1"/>
  <c r="AA32" i="10"/>
  <c r="AA37" i="10" s="1"/>
  <c r="Z32" i="10"/>
  <c r="U32" i="10"/>
  <c r="U37" i="10" s="1"/>
  <c r="P32" i="10"/>
  <c r="P37" i="10" s="1"/>
  <c r="K32" i="10"/>
  <c r="K37" i="10" s="1"/>
  <c r="C32" i="10"/>
  <c r="Y31" i="10"/>
  <c r="X31" i="10"/>
  <c r="W31" i="10"/>
  <c r="V31" i="10"/>
  <c r="T31" i="10"/>
  <c r="S31" i="10"/>
  <c r="R31" i="10"/>
  <c r="Q31" i="10"/>
  <c r="O31" i="10"/>
  <c r="N31" i="10"/>
  <c r="M31" i="10"/>
  <c r="L31" i="10"/>
  <c r="J31" i="10"/>
  <c r="I31" i="10"/>
  <c r="H31" i="10"/>
  <c r="G31" i="10"/>
  <c r="AD30" i="10"/>
  <c r="AC30" i="10"/>
  <c r="AB30" i="10"/>
  <c r="AA30" i="10"/>
  <c r="Z30" i="10"/>
  <c r="U30" i="10"/>
  <c r="P30" i="10"/>
  <c r="K30" i="10"/>
  <c r="AD29" i="10"/>
  <c r="AC29" i="10"/>
  <c r="AB29" i="10"/>
  <c r="AA29" i="10"/>
  <c r="Z29" i="10"/>
  <c r="U29" i="10"/>
  <c r="P29" i="10"/>
  <c r="K29" i="10"/>
  <c r="AD28" i="10"/>
  <c r="AC28" i="10"/>
  <c r="AB28" i="10"/>
  <c r="AA28" i="10"/>
  <c r="Z28" i="10"/>
  <c r="U28" i="10"/>
  <c r="P28" i="10"/>
  <c r="K28" i="10"/>
  <c r="AD27" i="10"/>
  <c r="AC27" i="10"/>
  <c r="AB27" i="10"/>
  <c r="AA27" i="10"/>
  <c r="Z27" i="10"/>
  <c r="U27" i="10"/>
  <c r="P27" i="10"/>
  <c r="K27" i="10"/>
  <c r="AD26" i="10"/>
  <c r="AD31" i="10" s="1"/>
  <c r="AC26" i="10"/>
  <c r="AC31" i="10" s="1"/>
  <c r="AB26" i="10"/>
  <c r="AB31" i="10" s="1"/>
  <c r="AA26" i="10"/>
  <c r="AA31" i="10" s="1"/>
  <c r="Z26" i="10"/>
  <c r="Z31" i="10" s="1"/>
  <c r="U26" i="10"/>
  <c r="U31" i="10" s="1"/>
  <c r="P26" i="10"/>
  <c r="P31" i="10" s="1"/>
  <c r="K26" i="10"/>
  <c r="K31" i="10" s="1"/>
  <c r="C26" i="10"/>
  <c r="Y25" i="10"/>
  <c r="X25" i="10"/>
  <c r="W25" i="10"/>
  <c r="V25" i="10"/>
  <c r="T25" i="10"/>
  <c r="S25" i="10"/>
  <c r="R25" i="10"/>
  <c r="Q25" i="10"/>
  <c r="O25" i="10"/>
  <c r="N25" i="10"/>
  <c r="M25" i="10"/>
  <c r="L25" i="10"/>
  <c r="J25" i="10"/>
  <c r="I25" i="10"/>
  <c r="H25" i="10"/>
  <c r="G25" i="10"/>
  <c r="AD24" i="10"/>
  <c r="AC24" i="10"/>
  <c r="AB24" i="10"/>
  <c r="AA24" i="10"/>
  <c r="Z24" i="10"/>
  <c r="U24" i="10"/>
  <c r="P24" i="10"/>
  <c r="K24" i="10"/>
  <c r="AD23" i="10"/>
  <c r="AC23" i="10"/>
  <c r="AB23" i="10"/>
  <c r="AA23" i="10"/>
  <c r="Z23" i="10"/>
  <c r="U23" i="10"/>
  <c r="P23" i="10"/>
  <c r="K23" i="10"/>
  <c r="AD22" i="10"/>
  <c r="AC22" i="10"/>
  <c r="AB22" i="10"/>
  <c r="AA22" i="10"/>
  <c r="Z22" i="10"/>
  <c r="U22" i="10"/>
  <c r="P22" i="10"/>
  <c r="K22" i="10"/>
  <c r="AD21" i="10"/>
  <c r="AC21" i="10"/>
  <c r="AB21" i="10"/>
  <c r="AA21" i="10"/>
  <c r="Z21" i="10"/>
  <c r="U21" i="10"/>
  <c r="P21" i="10"/>
  <c r="K21" i="10"/>
  <c r="AD20" i="10"/>
  <c r="AD25" i="10" s="1"/>
  <c r="AC20" i="10"/>
  <c r="AC25" i="10" s="1"/>
  <c r="AB20" i="10"/>
  <c r="AB25" i="10" s="1"/>
  <c r="AA20" i="10"/>
  <c r="AA25" i="10" s="1"/>
  <c r="Z20" i="10"/>
  <c r="Z25" i="10" s="1"/>
  <c r="U20" i="10"/>
  <c r="P20" i="10"/>
  <c r="P25" i="10" s="1"/>
  <c r="K20" i="10"/>
  <c r="K25" i="10" s="1"/>
  <c r="C20" i="10"/>
  <c r="Y19" i="10"/>
  <c r="X19" i="10"/>
  <c r="W19" i="10"/>
  <c r="V19" i="10"/>
  <c r="T19" i="10"/>
  <c r="S19" i="10"/>
  <c r="R19" i="10"/>
  <c r="Q19" i="10"/>
  <c r="O19" i="10"/>
  <c r="N19" i="10"/>
  <c r="M19" i="10"/>
  <c r="L19" i="10"/>
  <c r="J19" i="10"/>
  <c r="I19" i="10"/>
  <c r="H19" i="10"/>
  <c r="G19" i="10"/>
  <c r="AD18" i="10"/>
  <c r="AC18" i="10"/>
  <c r="AB18" i="10"/>
  <c r="AA18" i="10"/>
  <c r="Z18" i="10"/>
  <c r="U18" i="10"/>
  <c r="P18" i="10"/>
  <c r="K18" i="10"/>
  <c r="AD17" i="10"/>
  <c r="AC17" i="10"/>
  <c r="AB17" i="10"/>
  <c r="AA17" i="10"/>
  <c r="Z17" i="10"/>
  <c r="U17" i="10"/>
  <c r="P17" i="10"/>
  <c r="K17" i="10"/>
  <c r="AD16" i="10"/>
  <c r="AC16" i="10"/>
  <c r="AB16" i="10"/>
  <c r="AA16" i="10"/>
  <c r="Z16" i="10"/>
  <c r="U16" i="10"/>
  <c r="P16" i="10"/>
  <c r="K16" i="10"/>
  <c r="AD15" i="10"/>
  <c r="AC15" i="10"/>
  <c r="AB15" i="10"/>
  <c r="AA15" i="10"/>
  <c r="Z15" i="10"/>
  <c r="U15" i="10"/>
  <c r="P15" i="10"/>
  <c r="K15" i="10"/>
  <c r="AD14" i="10"/>
  <c r="AD19" i="10" s="1"/>
  <c r="AC14" i="10"/>
  <c r="AC19" i="10" s="1"/>
  <c r="AB14" i="10"/>
  <c r="AB19" i="10" s="1"/>
  <c r="AA14" i="10"/>
  <c r="Z14" i="10"/>
  <c r="Z19" i="10" s="1"/>
  <c r="U14" i="10"/>
  <c r="U19" i="10" s="1"/>
  <c r="P14" i="10"/>
  <c r="P19" i="10" s="1"/>
  <c r="K14" i="10"/>
  <c r="K19" i="10" s="1"/>
  <c r="C14" i="10"/>
  <c r="Y13" i="10"/>
  <c r="X13" i="10"/>
  <c r="W13" i="10"/>
  <c r="V13" i="10"/>
  <c r="T13" i="10"/>
  <c r="S13" i="10"/>
  <c r="R13" i="10"/>
  <c r="Q13" i="10"/>
  <c r="O13" i="10"/>
  <c r="N13" i="10"/>
  <c r="M13" i="10"/>
  <c r="L13" i="10"/>
  <c r="J13" i="10"/>
  <c r="I13" i="10"/>
  <c r="H13" i="10"/>
  <c r="G13" i="10"/>
  <c r="AD12" i="10"/>
  <c r="AC12" i="10"/>
  <c r="AB12" i="10"/>
  <c r="AA12" i="10"/>
  <c r="Z12" i="10"/>
  <c r="U12" i="10"/>
  <c r="P12" i="10"/>
  <c r="K12" i="10"/>
  <c r="AD11" i="10"/>
  <c r="AC11" i="10"/>
  <c r="AB11" i="10"/>
  <c r="AA11" i="10"/>
  <c r="Z11" i="10"/>
  <c r="U11" i="10"/>
  <c r="P11" i="10"/>
  <c r="K11" i="10"/>
  <c r="AD10" i="10"/>
  <c r="AC10" i="10"/>
  <c r="AB10" i="10"/>
  <c r="AA10" i="10"/>
  <c r="Z10" i="10"/>
  <c r="U10" i="10"/>
  <c r="P10" i="10"/>
  <c r="K10" i="10"/>
  <c r="AD9" i="10"/>
  <c r="AC9" i="10"/>
  <c r="AB9" i="10"/>
  <c r="AA9" i="10"/>
  <c r="Z9" i="10"/>
  <c r="U9" i="10"/>
  <c r="P9" i="10"/>
  <c r="K9" i="10"/>
  <c r="AD8" i="10"/>
  <c r="AC8" i="10"/>
  <c r="AC13" i="10" s="1"/>
  <c r="AB8" i="10"/>
  <c r="AB13" i="10" s="1"/>
  <c r="AA8" i="10"/>
  <c r="AA13" i="10" s="1"/>
  <c r="Z8" i="10"/>
  <c r="Z13" i="10" s="1"/>
  <c r="U8" i="10"/>
  <c r="U13" i="10" s="1"/>
  <c r="P8" i="10"/>
  <c r="P13" i="10" s="1"/>
  <c r="K8" i="10"/>
  <c r="K13" i="10" s="1"/>
  <c r="C8" i="10"/>
  <c r="AA19" i="10" l="1"/>
  <c r="AD13" i="10"/>
  <c r="V43" i="10"/>
  <c r="U25" i="10"/>
  <c r="P39" i="10"/>
  <c r="P40" i="10"/>
  <c r="P41" i="10"/>
  <c r="P42" i="10"/>
  <c r="Z38" i="10"/>
  <c r="Z39" i="10"/>
  <c r="Z40" i="10"/>
  <c r="Z41" i="10"/>
  <c r="Z42" i="10"/>
  <c r="U38" i="10"/>
  <c r="U39" i="10"/>
  <c r="U40" i="10"/>
  <c r="U41" i="10"/>
  <c r="U42" i="10"/>
  <c r="P38" i="10"/>
  <c r="AA38" i="10"/>
  <c r="O43" i="10"/>
  <c r="AB38" i="10"/>
  <c r="Q43" i="10"/>
  <c r="AA39" i="10"/>
  <c r="AC38" i="10"/>
  <c r="R43" i="10"/>
  <c r="AB39" i="10"/>
  <c r="AA40" i="10"/>
  <c r="AD38" i="10"/>
  <c r="S43" i="10"/>
  <c r="AC39" i="10"/>
  <c r="AA41" i="10"/>
  <c r="L43" i="10"/>
  <c r="T43" i="10"/>
  <c r="AC40" i="10"/>
  <c r="AA42" i="10"/>
  <c r="AB40" i="10"/>
  <c r="AD39" i="10"/>
  <c r="AB41" i="10"/>
  <c r="AD40" i="10"/>
  <c r="AB42" i="10"/>
  <c r="G43" i="10"/>
  <c r="K38" i="10"/>
  <c r="K39" i="10"/>
  <c r="K40" i="10"/>
  <c r="K41" i="10"/>
  <c r="K42" i="10"/>
  <c r="AD41" i="10"/>
  <c r="AD42" i="10"/>
  <c r="H43" i="10"/>
  <c r="I43" i="10"/>
  <c r="J43" i="10"/>
  <c r="D9" i="6"/>
  <c r="Y60" i="8"/>
  <c r="X60" i="8"/>
  <c r="W60" i="8"/>
  <c r="V60" i="8"/>
  <c r="T60" i="8"/>
  <c r="S60" i="8"/>
  <c r="R60" i="8"/>
  <c r="Q60" i="8"/>
  <c r="O60" i="8"/>
  <c r="AD60" i="8" s="1"/>
  <c r="N60" i="8"/>
  <c r="AC60" i="8" s="1"/>
  <c r="M60" i="8"/>
  <c r="L60" i="8"/>
  <c r="J60" i="8"/>
  <c r="I60" i="8"/>
  <c r="H60" i="8"/>
  <c r="G60" i="8"/>
  <c r="Y59" i="8"/>
  <c r="X59" i="8"/>
  <c r="W59" i="8"/>
  <c r="V59" i="8"/>
  <c r="T59" i="8"/>
  <c r="S59" i="8"/>
  <c r="R59" i="8"/>
  <c r="Q59" i="8"/>
  <c r="O59" i="8"/>
  <c r="AD59" i="8" s="1"/>
  <c r="N59" i="8"/>
  <c r="AC59" i="8" s="1"/>
  <c r="M59" i="8"/>
  <c r="L59" i="8"/>
  <c r="J59" i="8"/>
  <c r="I59" i="8"/>
  <c r="H59" i="8"/>
  <c r="G59" i="8"/>
  <c r="Y58" i="8"/>
  <c r="X58" i="8"/>
  <c r="W58" i="8"/>
  <c r="V58" i="8"/>
  <c r="T58" i="8"/>
  <c r="S58" i="8"/>
  <c r="R58" i="8"/>
  <c r="Q58" i="8"/>
  <c r="O58" i="8"/>
  <c r="AD58" i="8" s="1"/>
  <c r="N58" i="8"/>
  <c r="AC58" i="8" s="1"/>
  <c r="M58" i="8"/>
  <c r="L58" i="8"/>
  <c r="J58" i="8"/>
  <c r="I58" i="8"/>
  <c r="H58" i="8"/>
  <c r="G58" i="8"/>
  <c r="Y57" i="8"/>
  <c r="X57" i="8"/>
  <c r="W57" i="8"/>
  <c r="V57" i="8"/>
  <c r="T57" i="8"/>
  <c r="S57" i="8"/>
  <c r="R57" i="8"/>
  <c r="Q57" i="8"/>
  <c r="O57" i="8"/>
  <c r="AD57" i="8" s="1"/>
  <c r="N57" i="8"/>
  <c r="AC57" i="8" s="1"/>
  <c r="M57" i="8"/>
  <c r="L57" i="8"/>
  <c r="J57" i="8"/>
  <c r="I57" i="8"/>
  <c r="H57" i="8"/>
  <c r="G57" i="8"/>
  <c r="Y56" i="8"/>
  <c r="Y61" i="8" s="1"/>
  <c r="X56" i="8"/>
  <c r="X61" i="8" s="1"/>
  <c r="W56" i="8"/>
  <c r="V56" i="8"/>
  <c r="V61" i="8" s="1"/>
  <c r="T56" i="8"/>
  <c r="T61" i="8" s="1"/>
  <c r="S56" i="8"/>
  <c r="S61" i="8" s="1"/>
  <c r="R56" i="8"/>
  <c r="R61" i="8" s="1"/>
  <c r="Q56" i="8"/>
  <c r="Q61" i="8" s="1"/>
  <c r="O56" i="8"/>
  <c r="AD56" i="8" s="1"/>
  <c r="AD61" i="8" s="1"/>
  <c r="N56" i="8"/>
  <c r="M56" i="8"/>
  <c r="M61" i="8" s="1"/>
  <c r="L56" i="8"/>
  <c r="L61" i="8" s="1"/>
  <c r="J56" i="8"/>
  <c r="J61" i="8" s="1"/>
  <c r="I56" i="8"/>
  <c r="I61" i="8" s="1"/>
  <c r="H56" i="8"/>
  <c r="H61" i="8" s="1"/>
  <c r="G56" i="8"/>
  <c r="E56" i="8"/>
  <c r="D56" i="8"/>
  <c r="Y55" i="8"/>
  <c r="X55" i="8"/>
  <c r="W55" i="8"/>
  <c r="V55" i="8"/>
  <c r="T55" i="8"/>
  <c r="S55" i="8"/>
  <c r="R55" i="8"/>
  <c r="Q55" i="8"/>
  <c r="O55" i="8"/>
  <c r="N55" i="8"/>
  <c r="M55" i="8"/>
  <c r="L55" i="8"/>
  <c r="J55" i="8"/>
  <c r="I55" i="8"/>
  <c r="H55" i="8"/>
  <c r="G55" i="8"/>
  <c r="AD54" i="8"/>
  <c r="AC54" i="8"/>
  <c r="AB54" i="8"/>
  <c r="AA54" i="8"/>
  <c r="Z54" i="8"/>
  <c r="U54" i="8"/>
  <c r="P54" i="8"/>
  <c r="K54" i="8"/>
  <c r="AD53" i="8"/>
  <c r="AC53" i="8"/>
  <c r="AB53" i="8"/>
  <c r="AA53" i="8"/>
  <c r="Z53" i="8"/>
  <c r="U53" i="8"/>
  <c r="P53" i="8"/>
  <c r="K53" i="8"/>
  <c r="AD52" i="8"/>
  <c r="AC52" i="8"/>
  <c r="AB52" i="8"/>
  <c r="AA52" i="8"/>
  <c r="Z52" i="8"/>
  <c r="U52" i="8"/>
  <c r="P52" i="8"/>
  <c r="K52" i="8"/>
  <c r="AD51" i="8"/>
  <c r="AC51" i="8"/>
  <c r="AB51" i="8"/>
  <c r="AA51" i="8"/>
  <c r="Z51" i="8"/>
  <c r="U51" i="8"/>
  <c r="P51" i="8"/>
  <c r="K51" i="8"/>
  <c r="AD50" i="8"/>
  <c r="AD55" i="8" s="1"/>
  <c r="AC50" i="8"/>
  <c r="AC55" i="8" s="1"/>
  <c r="AB50" i="8"/>
  <c r="AB55" i="8" s="1"/>
  <c r="AA50" i="8"/>
  <c r="AA55" i="8" s="1"/>
  <c r="Z50" i="8"/>
  <c r="Z55" i="8" s="1"/>
  <c r="U50" i="8"/>
  <c r="U55" i="8" s="1"/>
  <c r="P50" i="8"/>
  <c r="P55" i="8" s="1"/>
  <c r="K50" i="8"/>
  <c r="K55" i="8" s="1"/>
  <c r="C50" i="8"/>
  <c r="Y49" i="8"/>
  <c r="X49" i="8"/>
  <c r="W49" i="8"/>
  <c r="V49" i="8"/>
  <c r="T49" i="8"/>
  <c r="S49" i="8"/>
  <c r="R49" i="8"/>
  <c r="Q49" i="8"/>
  <c r="O49" i="8"/>
  <c r="N49" i="8"/>
  <c r="M49" i="8"/>
  <c r="L49" i="8"/>
  <c r="K49" i="8"/>
  <c r="J49" i="8"/>
  <c r="I49" i="8"/>
  <c r="H49" i="8"/>
  <c r="G49" i="8"/>
  <c r="AD48" i="8"/>
  <c r="AC48" i="8"/>
  <c r="AB48" i="8"/>
  <c r="AA48" i="8"/>
  <c r="Z48" i="8"/>
  <c r="U48" i="8"/>
  <c r="P48" i="8"/>
  <c r="K48" i="8"/>
  <c r="AD47" i="8"/>
  <c r="AC47" i="8"/>
  <c r="AB47" i="8"/>
  <c r="AA47" i="8"/>
  <c r="Z47" i="8"/>
  <c r="U47" i="8"/>
  <c r="P47" i="8"/>
  <c r="K47" i="8"/>
  <c r="AD46" i="8"/>
  <c r="AC46" i="8"/>
  <c r="AB46" i="8"/>
  <c r="AA46" i="8"/>
  <c r="Z46" i="8"/>
  <c r="U46" i="8"/>
  <c r="P46" i="8"/>
  <c r="K46" i="8"/>
  <c r="AD45" i="8"/>
  <c r="AC45" i="8"/>
  <c r="AB45" i="8"/>
  <c r="AA45" i="8"/>
  <c r="Z45" i="8"/>
  <c r="U45" i="8"/>
  <c r="P45" i="8"/>
  <c r="K45" i="8"/>
  <c r="AD44" i="8"/>
  <c r="AD49" i="8" s="1"/>
  <c r="AC44" i="8"/>
  <c r="AC49" i="8" s="1"/>
  <c r="AB44" i="8"/>
  <c r="AB49" i="8" s="1"/>
  <c r="AA44" i="8"/>
  <c r="AA49" i="8" s="1"/>
  <c r="Z44" i="8"/>
  <c r="Z49" i="8" s="1"/>
  <c r="U44" i="8"/>
  <c r="U49" i="8" s="1"/>
  <c r="P44" i="8"/>
  <c r="P49" i="8" s="1"/>
  <c r="K44" i="8"/>
  <c r="C44" i="8"/>
  <c r="Y43" i="8"/>
  <c r="X43" i="8"/>
  <c r="W43" i="8"/>
  <c r="V43" i="8"/>
  <c r="T43" i="8"/>
  <c r="S43" i="8"/>
  <c r="R43" i="8"/>
  <c r="Q43" i="8"/>
  <c r="O43" i="8"/>
  <c r="N43" i="8"/>
  <c r="M43" i="8"/>
  <c r="L43" i="8"/>
  <c r="K43" i="8"/>
  <c r="J43" i="8"/>
  <c r="I43" i="8"/>
  <c r="H43" i="8"/>
  <c r="G43" i="8"/>
  <c r="AD42" i="8"/>
  <c r="AC42" i="8"/>
  <c r="AB42" i="8"/>
  <c r="AA42" i="8"/>
  <c r="Z42" i="8"/>
  <c r="U42" i="8"/>
  <c r="P42" i="8"/>
  <c r="K42" i="8"/>
  <c r="AD41" i="8"/>
  <c r="AC41" i="8"/>
  <c r="AB41" i="8"/>
  <c r="AA41" i="8"/>
  <c r="Z41" i="8"/>
  <c r="U41" i="8"/>
  <c r="P41" i="8"/>
  <c r="K41" i="8"/>
  <c r="AD40" i="8"/>
  <c r="AC40" i="8"/>
  <c r="AB40" i="8"/>
  <c r="AA40" i="8"/>
  <c r="Z40" i="8"/>
  <c r="U40" i="8"/>
  <c r="P40" i="8"/>
  <c r="K40" i="8"/>
  <c r="AD39" i="8"/>
  <c r="AC39" i="8"/>
  <c r="AB39" i="8"/>
  <c r="AA39" i="8"/>
  <c r="Z39" i="8"/>
  <c r="U39" i="8"/>
  <c r="P39" i="8"/>
  <c r="K39" i="8"/>
  <c r="AD38" i="8"/>
  <c r="AD43" i="8" s="1"/>
  <c r="AC38" i="8"/>
  <c r="AC43" i="8" s="1"/>
  <c r="AB38" i="8"/>
  <c r="AB43" i="8" s="1"/>
  <c r="AA38" i="8"/>
  <c r="AA43" i="8" s="1"/>
  <c r="Z38" i="8"/>
  <c r="Z43" i="8" s="1"/>
  <c r="U38" i="8"/>
  <c r="U43" i="8" s="1"/>
  <c r="P38" i="8"/>
  <c r="P43" i="8" s="1"/>
  <c r="K38" i="8"/>
  <c r="C38" i="8"/>
  <c r="Y37" i="8"/>
  <c r="X37" i="8"/>
  <c r="W37" i="8"/>
  <c r="V37" i="8"/>
  <c r="T37" i="8"/>
  <c r="S37" i="8"/>
  <c r="R37" i="8"/>
  <c r="Q37" i="8"/>
  <c r="O37" i="8"/>
  <c r="N37" i="8"/>
  <c r="M37" i="8"/>
  <c r="L37" i="8"/>
  <c r="J37" i="8"/>
  <c r="I37" i="8"/>
  <c r="H37" i="8"/>
  <c r="G37" i="8"/>
  <c r="AD36" i="8"/>
  <c r="AC36" i="8"/>
  <c r="AB36" i="8"/>
  <c r="AA36" i="8"/>
  <c r="Z36" i="8"/>
  <c r="U36" i="8"/>
  <c r="P36" i="8"/>
  <c r="K36" i="8"/>
  <c r="AD35" i="8"/>
  <c r="AC35" i="8"/>
  <c r="AB35" i="8"/>
  <c r="AA35" i="8"/>
  <c r="Z35" i="8"/>
  <c r="U35" i="8"/>
  <c r="P35" i="8"/>
  <c r="K35" i="8"/>
  <c r="AD34" i="8"/>
  <c r="AC34" i="8"/>
  <c r="AB34" i="8"/>
  <c r="AA34" i="8"/>
  <c r="Z34" i="8"/>
  <c r="U34" i="8"/>
  <c r="P34" i="8"/>
  <c r="K34" i="8"/>
  <c r="AD33" i="8"/>
  <c r="AC33" i="8"/>
  <c r="AB33" i="8"/>
  <c r="AA33" i="8"/>
  <c r="Z33" i="8"/>
  <c r="U33" i="8"/>
  <c r="P33" i="8"/>
  <c r="K33" i="8"/>
  <c r="AD32" i="8"/>
  <c r="AD37" i="8" s="1"/>
  <c r="AC32" i="8"/>
  <c r="AC37" i="8" s="1"/>
  <c r="AB32" i="8"/>
  <c r="AB37" i="8" s="1"/>
  <c r="AA32" i="8"/>
  <c r="AA37" i="8" s="1"/>
  <c r="Z32" i="8"/>
  <c r="Z37" i="8" s="1"/>
  <c r="U32" i="8"/>
  <c r="U37" i="8" s="1"/>
  <c r="P32" i="8"/>
  <c r="P37" i="8" s="1"/>
  <c r="K32" i="8"/>
  <c r="K37" i="8" s="1"/>
  <c r="C32" i="8"/>
  <c r="Y31" i="8"/>
  <c r="X31" i="8"/>
  <c r="W31" i="8"/>
  <c r="V31" i="8"/>
  <c r="T31" i="8"/>
  <c r="S31" i="8"/>
  <c r="R31" i="8"/>
  <c r="Q31" i="8"/>
  <c r="O31" i="8"/>
  <c r="N31" i="8"/>
  <c r="M31" i="8"/>
  <c r="L31" i="8"/>
  <c r="K31" i="8"/>
  <c r="J31" i="8"/>
  <c r="I31" i="8"/>
  <c r="H31" i="8"/>
  <c r="G31" i="8"/>
  <c r="AD30" i="8"/>
  <c r="AC30" i="8"/>
  <c r="AB30" i="8"/>
  <c r="AA30" i="8"/>
  <c r="Z30" i="8"/>
  <c r="U30" i="8"/>
  <c r="P30" i="8"/>
  <c r="K30" i="8"/>
  <c r="AD29" i="8"/>
  <c r="AC29" i="8"/>
  <c r="AB29" i="8"/>
  <c r="AA29" i="8"/>
  <c r="Z29" i="8"/>
  <c r="U29" i="8"/>
  <c r="P29" i="8"/>
  <c r="K29" i="8"/>
  <c r="AD28" i="8"/>
  <c r="AC28" i="8"/>
  <c r="AB28" i="8"/>
  <c r="AA28" i="8"/>
  <c r="Z28" i="8"/>
  <c r="U28" i="8"/>
  <c r="P28" i="8"/>
  <c r="K28" i="8"/>
  <c r="AD27" i="8"/>
  <c r="AC27" i="8"/>
  <c r="AB27" i="8"/>
  <c r="AA27" i="8"/>
  <c r="Z27" i="8"/>
  <c r="U27" i="8"/>
  <c r="P27" i="8"/>
  <c r="K27" i="8"/>
  <c r="AD26" i="8"/>
  <c r="AD31" i="8" s="1"/>
  <c r="AC26" i="8"/>
  <c r="AC31" i="8" s="1"/>
  <c r="AB26" i="8"/>
  <c r="AB31" i="8" s="1"/>
  <c r="AA26" i="8"/>
  <c r="AA31" i="8" s="1"/>
  <c r="Z26" i="8"/>
  <c r="Z31" i="8" s="1"/>
  <c r="U26" i="8"/>
  <c r="U31" i="8" s="1"/>
  <c r="P26" i="8"/>
  <c r="P31" i="8" s="1"/>
  <c r="K26" i="8"/>
  <c r="C26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AD24" i="8"/>
  <c r="AC24" i="8"/>
  <c r="AB24" i="8"/>
  <c r="AA24" i="8"/>
  <c r="AD23" i="8"/>
  <c r="AC23" i="8"/>
  <c r="AB23" i="8"/>
  <c r="AA23" i="8"/>
  <c r="AD22" i="8"/>
  <c r="AC22" i="8"/>
  <c r="AB22" i="8"/>
  <c r="AA22" i="8"/>
  <c r="AD21" i="8"/>
  <c r="AC21" i="8"/>
  <c r="AB21" i="8"/>
  <c r="AA21" i="8"/>
  <c r="AD20" i="8"/>
  <c r="AD25" i="8" s="1"/>
  <c r="AC20" i="8"/>
  <c r="AC25" i="8" s="1"/>
  <c r="AB20" i="8"/>
  <c r="AA20" i="8"/>
  <c r="C20" i="8"/>
  <c r="Y19" i="8"/>
  <c r="X19" i="8"/>
  <c r="W19" i="8"/>
  <c r="V19" i="8"/>
  <c r="T19" i="8"/>
  <c r="S19" i="8"/>
  <c r="R19" i="8"/>
  <c r="Q19" i="8"/>
  <c r="O19" i="8"/>
  <c r="N19" i="8"/>
  <c r="M19" i="8"/>
  <c r="L19" i="8"/>
  <c r="K19" i="8"/>
  <c r="J19" i="8"/>
  <c r="I19" i="8"/>
  <c r="H19" i="8"/>
  <c r="G19" i="8"/>
  <c r="AD18" i="8"/>
  <c r="AC18" i="8"/>
  <c r="AB18" i="8"/>
  <c r="AA18" i="8"/>
  <c r="Z18" i="8"/>
  <c r="U18" i="8"/>
  <c r="P18" i="8"/>
  <c r="K18" i="8"/>
  <c r="AD17" i="8"/>
  <c r="AC17" i="8"/>
  <c r="AB17" i="8"/>
  <c r="AA17" i="8"/>
  <c r="Z17" i="8"/>
  <c r="U17" i="8"/>
  <c r="P17" i="8"/>
  <c r="K17" i="8"/>
  <c r="AD16" i="8"/>
  <c r="AC16" i="8"/>
  <c r="AB16" i="8"/>
  <c r="AA16" i="8"/>
  <c r="Z16" i="8"/>
  <c r="U16" i="8"/>
  <c r="P16" i="8"/>
  <c r="K16" i="8"/>
  <c r="AD15" i="8"/>
  <c r="AC15" i="8"/>
  <c r="AB15" i="8"/>
  <c r="AA15" i="8"/>
  <c r="Z15" i="8"/>
  <c r="U15" i="8"/>
  <c r="P15" i="8"/>
  <c r="K15" i="8"/>
  <c r="AD14" i="8"/>
  <c r="AD19" i="8" s="1"/>
  <c r="AC14" i="8"/>
  <c r="AC19" i="8" s="1"/>
  <c r="AB14" i="8"/>
  <c r="AB19" i="8" s="1"/>
  <c r="AA14" i="8"/>
  <c r="AA19" i="8" s="1"/>
  <c r="Z14" i="8"/>
  <c r="Z19" i="8" s="1"/>
  <c r="U14" i="8"/>
  <c r="P14" i="8"/>
  <c r="P19" i="8" s="1"/>
  <c r="K14" i="8"/>
  <c r="C14" i="8"/>
  <c r="Y13" i="8"/>
  <c r="X13" i="8"/>
  <c r="W13" i="8"/>
  <c r="V13" i="8"/>
  <c r="T13" i="8"/>
  <c r="S13" i="8"/>
  <c r="R13" i="8"/>
  <c r="Q13" i="8"/>
  <c r="O13" i="8"/>
  <c r="N13" i="8"/>
  <c r="M13" i="8"/>
  <c r="L13" i="8"/>
  <c r="J13" i="8"/>
  <c r="I13" i="8"/>
  <c r="H13" i="8"/>
  <c r="G13" i="8"/>
  <c r="AD12" i="8"/>
  <c r="AC12" i="8"/>
  <c r="AB12" i="8"/>
  <c r="AA12" i="8"/>
  <c r="Z12" i="8"/>
  <c r="U12" i="8"/>
  <c r="P12" i="8"/>
  <c r="K12" i="8"/>
  <c r="AD11" i="8"/>
  <c r="AC11" i="8"/>
  <c r="AB11" i="8"/>
  <c r="AA11" i="8"/>
  <c r="Z11" i="8"/>
  <c r="U11" i="8"/>
  <c r="P11" i="8"/>
  <c r="K11" i="8"/>
  <c r="AD10" i="8"/>
  <c r="AC10" i="8"/>
  <c r="AB10" i="8"/>
  <c r="AA10" i="8"/>
  <c r="Z10" i="8"/>
  <c r="U10" i="8"/>
  <c r="P10" i="8"/>
  <c r="K10" i="8"/>
  <c r="AD9" i="8"/>
  <c r="AC9" i="8"/>
  <c r="AB9" i="8"/>
  <c r="AA9" i="8"/>
  <c r="Z9" i="8"/>
  <c r="U9" i="8"/>
  <c r="P9" i="8"/>
  <c r="K9" i="8"/>
  <c r="AD8" i="8"/>
  <c r="AD13" i="8" s="1"/>
  <c r="AC8" i="8"/>
  <c r="AC13" i="8" s="1"/>
  <c r="AB8" i="8"/>
  <c r="AB13" i="8" s="1"/>
  <c r="AA8" i="8"/>
  <c r="AA13" i="8" s="1"/>
  <c r="Z8" i="8"/>
  <c r="Z13" i="8" s="1"/>
  <c r="U8" i="8"/>
  <c r="U13" i="8" s="1"/>
  <c r="P8" i="8"/>
  <c r="P13" i="8" s="1"/>
  <c r="K8" i="8"/>
  <c r="C8" i="8"/>
  <c r="D19" i="4"/>
  <c r="K14" i="4"/>
  <c r="E14" i="4"/>
  <c r="P43" i="10" l="1"/>
  <c r="P57" i="8"/>
  <c r="P58" i="8"/>
  <c r="P59" i="8"/>
  <c r="P60" i="8"/>
  <c r="C56" i="8"/>
  <c r="K56" i="8"/>
  <c r="K57" i="8"/>
  <c r="K58" i="8"/>
  <c r="K59" i="8"/>
  <c r="K60" i="8"/>
  <c r="Z57" i="8"/>
  <c r="Z58" i="8"/>
  <c r="Z59" i="8"/>
  <c r="Z60" i="8"/>
  <c r="AA25" i="8"/>
  <c r="AB25" i="8"/>
  <c r="U43" i="10"/>
  <c r="AC43" i="10"/>
  <c r="Z43" i="10"/>
  <c r="AD43" i="10"/>
  <c r="AB43" i="10"/>
  <c r="AA43" i="10"/>
  <c r="K43" i="10"/>
  <c r="AB56" i="8"/>
  <c r="AB61" i="8" s="1"/>
  <c r="AB57" i="8"/>
  <c r="N61" i="8"/>
  <c r="AA56" i="8"/>
  <c r="AA57" i="8"/>
  <c r="AA58" i="8"/>
  <c r="AA59" i="8"/>
  <c r="AA60" i="8"/>
  <c r="AB58" i="8"/>
  <c r="AB59" i="8"/>
  <c r="AB60" i="8"/>
  <c r="K13" i="8"/>
  <c r="U56" i="8"/>
  <c r="U57" i="8"/>
  <c r="U58" i="8"/>
  <c r="U59" i="8"/>
  <c r="U60" i="8"/>
  <c r="G61" i="8"/>
  <c r="O61" i="8"/>
  <c r="W61" i="8"/>
  <c r="U19" i="8"/>
  <c r="P56" i="8"/>
  <c r="P61" i="8" s="1"/>
  <c r="Z56" i="8"/>
  <c r="Z61" i="8" s="1"/>
  <c r="AC56" i="8"/>
  <c r="AC61" i="8" s="1"/>
  <c r="G19" i="5"/>
  <c r="E19" i="5"/>
  <c r="K11" i="5"/>
  <c r="K61" i="8" l="1"/>
  <c r="AA61" i="8"/>
  <c r="U61" i="8"/>
  <c r="V22" i="6"/>
  <c r="V23" i="6"/>
  <c r="V24" i="6"/>
  <c r="V25" i="6"/>
  <c r="V21" i="6"/>
  <c r="Q22" i="6"/>
  <c r="Q23" i="6"/>
  <c r="Q24" i="6"/>
  <c r="Q25" i="6"/>
  <c r="Q21" i="6"/>
  <c r="L22" i="6"/>
  <c r="L23" i="6"/>
  <c r="L24" i="6"/>
  <c r="L25" i="6"/>
  <c r="L21" i="6"/>
  <c r="AE39" i="6"/>
  <c r="AE40" i="6"/>
  <c r="AE41" i="6"/>
  <c r="AE42" i="6"/>
  <c r="AE43" i="6"/>
  <c r="AD43" i="6"/>
  <c r="AD39" i="6"/>
  <c r="AD40" i="6"/>
  <c r="AD41" i="6"/>
  <c r="AD42" i="6"/>
  <c r="AC39" i="6"/>
  <c r="AC40" i="6"/>
  <c r="AC41" i="6"/>
  <c r="AC42" i="6"/>
  <c r="AC43" i="6"/>
  <c r="AB39" i="6"/>
  <c r="AB40" i="6"/>
  <c r="AB41" i="6"/>
  <c r="AB42" i="6"/>
  <c r="AB43" i="6"/>
  <c r="AC44" i="6" l="1"/>
  <c r="AD44" i="6"/>
  <c r="AE44" i="6"/>
  <c r="AB44" i="6"/>
  <c r="Z73" i="6" l="1"/>
  <c r="Y73" i="6"/>
  <c r="X73" i="6"/>
  <c r="W73" i="6"/>
  <c r="U73" i="6"/>
  <c r="T73" i="6"/>
  <c r="S73" i="6"/>
  <c r="R73" i="6"/>
  <c r="P73" i="6"/>
  <c r="O73" i="6"/>
  <c r="N73" i="6"/>
  <c r="M73" i="6"/>
  <c r="K73" i="6"/>
  <c r="J73" i="6"/>
  <c r="I73" i="6"/>
  <c r="H73" i="6"/>
  <c r="Z72" i="6"/>
  <c r="Y72" i="6"/>
  <c r="X72" i="6"/>
  <c r="W72" i="6"/>
  <c r="U72" i="6"/>
  <c r="T72" i="6"/>
  <c r="S72" i="6"/>
  <c r="R72" i="6"/>
  <c r="P72" i="6"/>
  <c r="O72" i="6"/>
  <c r="N72" i="6"/>
  <c r="M72" i="6"/>
  <c r="K72" i="6"/>
  <c r="J72" i="6"/>
  <c r="I72" i="6"/>
  <c r="H72" i="6"/>
  <c r="Z71" i="6"/>
  <c r="Y71" i="6"/>
  <c r="X71" i="6"/>
  <c r="W71" i="6"/>
  <c r="U71" i="6"/>
  <c r="T71" i="6"/>
  <c r="S71" i="6"/>
  <c r="R71" i="6"/>
  <c r="P71" i="6"/>
  <c r="O71" i="6"/>
  <c r="N71" i="6"/>
  <c r="M71" i="6"/>
  <c r="K71" i="6"/>
  <c r="J71" i="6"/>
  <c r="I71" i="6"/>
  <c r="H71" i="6"/>
  <c r="Z70" i="6"/>
  <c r="Y70" i="6"/>
  <c r="X70" i="6"/>
  <c r="W70" i="6"/>
  <c r="U70" i="6"/>
  <c r="T70" i="6"/>
  <c r="S70" i="6"/>
  <c r="R70" i="6"/>
  <c r="P70" i="6"/>
  <c r="O70" i="6"/>
  <c r="N70" i="6"/>
  <c r="M70" i="6"/>
  <c r="K70" i="6"/>
  <c r="J70" i="6"/>
  <c r="I70" i="6"/>
  <c r="H70" i="6"/>
  <c r="Z69" i="6"/>
  <c r="Y69" i="6"/>
  <c r="X69" i="6"/>
  <c r="W69" i="6"/>
  <c r="U69" i="6"/>
  <c r="T69" i="6"/>
  <c r="S69" i="6"/>
  <c r="R69" i="6"/>
  <c r="P69" i="6"/>
  <c r="O69" i="6"/>
  <c r="N69" i="6"/>
  <c r="M69" i="6"/>
  <c r="K69" i="6"/>
  <c r="J69" i="6"/>
  <c r="I69" i="6"/>
  <c r="H69" i="6"/>
  <c r="F69" i="6"/>
  <c r="E69" i="6"/>
  <c r="Z68" i="6"/>
  <c r="Y68" i="6"/>
  <c r="X68" i="6"/>
  <c r="W68" i="6"/>
  <c r="U68" i="6"/>
  <c r="T68" i="6"/>
  <c r="S68" i="6"/>
  <c r="R68" i="6"/>
  <c r="P68" i="6"/>
  <c r="O68" i="6"/>
  <c r="N68" i="6"/>
  <c r="M68" i="6"/>
  <c r="K68" i="6"/>
  <c r="J68" i="6"/>
  <c r="I68" i="6"/>
  <c r="H68" i="6"/>
  <c r="AE67" i="6"/>
  <c r="AD67" i="6"/>
  <c r="AC67" i="6"/>
  <c r="AB67" i="6"/>
  <c r="AA67" i="6"/>
  <c r="V67" i="6"/>
  <c r="Q67" i="6"/>
  <c r="L67" i="6"/>
  <c r="AE66" i="6"/>
  <c r="AD66" i="6"/>
  <c r="AC66" i="6"/>
  <c r="AB66" i="6"/>
  <c r="AA66" i="6"/>
  <c r="V66" i="6"/>
  <c r="Q66" i="6"/>
  <c r="L66" i="6"/>
  <c r="AE65" i="6"/>
  <c r="AD65" i="6"/>
  <c r="AC65" i="6"/>
  <c r="AB65" i="6"/>
  <c r="AA65" i="6"/>
  <c r="V65" i="6"/>
  <c r="Q65" i="6"/>
  <c r="L65" i="6"/>
  <c r="AE64" i="6"/>
  <c r="AD64" i="6"/>
  <c r="AC64" i="6"/>
  <c r="AB64" i="6"/>
  <c r="AA64" i="6"/>
  <c r="V64" i="6"/>
  <c r="Q64" i="6"/>
  <c r="L64" i="6"/>
  <c r="AE63" i="6"/>
  <c r="AD63" i="6"/>
  <c r="AD68" i="6" s="1"/>
  <c r="AC63" i="6"/>
  <c r="AB63" i="6"/>
  <c r="AB68" i="6" s="1"/>
  <c r="AA63" i="6"/>
  <c r="AA68" i="6" s="1"/>
  <c r="V63" i="6"/>
  <c r="Q63" i="6"/>
  <c r="Q68" i="6" s="1"/>
  <c r="L63" i="6"/>
  <c r="Z62" i="6"/>
  <c r="Y62" i="6"/>
  <c r="X62" i="6"/>
  <c r="W62" i="6"/>
  <c r="U62" i="6"/>
  <c r="T62" i="6"/>
  <c r="S62" i="6"/>
  <c r="R62" i="6"/>
  <c r="P62" i="6"/>
  <c r="O62" i="6"/>
  <c r="N62" i="6"/>
  <c r="M62" i="6"/>
  <c r="K62" i="6"/>
  <c r="J62" i="6"/>
  <c r="I62" i="6"/>
  <c r="H62" i="6"/>
  <c r="AE61" i="6"/>
  <c r="AD61" i="6"/>
  <c r="AC61" i="6"/>
  <c r="AB61" i="6"/>
  <c r="V61" i="6"/>
  <c r="Q61" i="6"/>
  <c r="L61" i="6"/>
  <c r="AE60" i="6"/>
  <c r="AD60" i="6"/>
  <c r="AC60" i="6"/>
  <c r="AB60" i="6"/>
  <c r="V60" i="6"/>
  <c r="Q60" i="6"/>
  <c r="L60" i="6"/>
  <c r="AE59" i="6"/>
  <c r="AD59" i="6"/>
  <c r="AC59" i="6"/>
  <c r="AB59" i="6"/>
  <c r="V59" i="6"/>
  <c r="Q59" i="6"/>
  <c r="L59" i="6"/>
  <c r="AE58" i="6"/>
  <c r="AD58" i="6"/>
  <c r="AC58" i="6"/>
  <c r="AB58" i="6"/>
  <c r="V58" i="6"/>
  <c r="Q58" i="6"/>
  <c r="L58" i="6"/>
  <c r="AE57" i="6"/>
  <c r="AD57" i="6"/>
  <c r="AC57" i="6"/>
  <c r="AB57" i="6"/>
  <c r="AA62" i="6"/>
  <c r="V57" i="6"/>
  <c r="Q57" i="6"/>
  <c r="L57" i="6"/>
  <c r="Z56" i="6"/>
  <c r="Y56" i="6"/>
  <c r="X56" i="6"/>
  <c r="W56" i="6"/>
  <c r="U56" i="6"/>
  <c r="T56" i="6"/>
  <c r="S56" i="6"/>
  <c r="R56" i="6"/>
  <c r="P56" i="6"/>
  <c r="O56" i="6"/>
  <c r="N56" i="6"/>
  <c r="M56" i="6"/>
  <c r="K56" i="6"/>
  <c r="J56" i="6"/>
  <c r="I56" i="6"/>
  <c r="H56" i="6"/>
  <c r="AE55" i="6"/>
  <c r="AD55" i="6"/>
  <c r="AC55" i="6"/>
  <c r="AB55" i="6"/>
  <c r="AA55" i="6"/>
  <c r="V55" i="6"/>
  <c r="Q55" i="6"/>
  <c r="L55" i="6"/>
  <c r="AE54" i="6"/>
  <c r="AD54" i="6"/>
  <c r="AC54" i="6"/>
  <c r="AB54" i="6"/>
  <c r="AA54" i="6"/>
  <c r="V54" i="6"/>
  <c r="Q54" i="6"/>
  <c r="L54" i="6"/>
  <c r="AE53" i="6"/>
  <c r="AD53" i="6"/>
  <c r="AC53" i="6"/>
  <c r="AB53" i="6"/>
  <c r="AA53" i="6"/>
  <c r="V53" i="6"/>
  <c r="Q53" i="6"/>
  <c r="L53" i="6"/>
  <c r="AE52" i="6"/>
  <c r="AD52" i="6"/>
  <c r="AC52" i="6"/>
  <c r="AB52" i="6"/>
  <c r="AA52" i="6"/>
  <c r="V52" i="6"/>
  <c r="Q52" i="6"/>
  <c r="L52" i="6"/>
  <c r="AE51" i="6"/>
  <c r="AE56" i="6" s="1"/>
  <c r="AD51" i="6"/>
  <c r="AC51" i="6"/>
  <c r="AB51" i="6"/>
  <c r="AB56" i="6" s="1"/>
  <c r="AA51" i="6"/>
  <c r="AA56" i="6" s="1"/>
  <c r="V51" i="6"/>
  <c r="V56" i="6" s="1"/>
  <c r="Q51" i="6"/>
  <c r="Q56" i="6" s="1"/>
  <c r="L51" i="6"/>
  <c r="Z50" i="6"/>
  <c r="Y50" i="6"/>
  <c r="X50" i="6"/>
  <c r="W50" i="6"/>
  <c r="U50" i="6"/>
  <c r="T50" i="6"/>
  <c r="S50" i="6"/>
  <c r="R50" i="6"/>
  <c r="P50" i="6"/>
  <c r="O50" i="6"/>
  <c r="N50" i="6"/>
  <c r="M50" i="6"/>
  <c r="K50" i="6"/>
  <c r="J50" i="6"/>
  <c r="I50" i="6"/>
  <c r="H50" i="6"/>
  <c r="AE49" i="6"/>
  <c r="AD49" i="6"/>
  <c r="AC49" i="6"/>
  <c r="AB49" i="6"/>
  <c r="AA49" i="6"/>
  <c r="V49" i="6"/>
  <c r="Q49" i="6"/>
  <c r="L49" i="6"/>
  <c r="AE48" i="6"/>
  <c r="AD48" i="6"/>
  <c r="AC48" i="6"/>
  <c r="AB48" i="6"/>
  <c r="AA48" i="6"/>
  <c r="V48" i="6"/>
  <c r="Q48" i="6"/>
  <c r="L48" i="6"/>
  <c r="AE47" i="6"/>
  <c r="AD47" i="6"/>
  <c r="AC47" i="6"/>
  <c r="AB47" i="6"/>
  <c r="AA47" i="6"/>
  <c r="V47" i="6"/>
  <c r="Q47" i="6"/>
  <c r="L47" i="6"/>
  <c r="AE46" i="6"/>
  <c r="AD46" i="6"/>
  <c r="AC46" i="6"/>
  <c r="AB46" i="6"/>
  <c r="AA46" i="6"/>
  <c r="V46" i="6"/>
  <c r="Q46" i="6"/>
  <c r="L46" i="6"/>
  <c r="AE45" i="6"/>
  <c r="AD45" i="6"/>
  <c r="AD50" i="6" s="1"/>
  <c r="AC45" i="6"/>
  <c r="AB45" i="6"/>
  <c r="AB50" i="6" s="1"/>
  <c r="AA45" i="6"/>
  <c r="AA50" i="6" s="1"/>
  <c r="V45" i="6"/>
  <c r="V50" i="6" s="1"/>
  <c r="Q45" i="6"/>
  <c r="Q50" i="6" s="1"/>
  <c r="L45" i="6"/>
  <c r="L50" i="6" s="1"/>
  <c r="Z44" i="6"/>
  <c r="Y44" i="6"/>
  <c r="X44" i="6"/>
  <c r="W44" i="6"/>
  <c r="U44" i="6"/>
  <c r="T44" i="6"/>
  <c r="S44" i="6"/>
  <c r="R44" i="6"/>
  <c r="P44" i="6"/>
  <c r="O44" i="6"/>
  <c r="N44" i="6"/>
  <c r="M44" i="6"/>
  <c r="K44" i="6"/>
  <c r="J44" i="6"/>
  <c r="I44" i="6"/>
  <c r="H44" i="6"/>
  <c r="AA43" i="6"/>
  <c r="V43" i="6"/>
  <c r="Q43" i="6"/>
  <c r="L43" i="6"/>
  <c r="AA42" i="6"/>
  <c r="V42" i="6"/>
  <c r="Q42" i="6"/>
  <c r="L42" i="6"/>
  <c r="AA41" i="6"/>
  <c r="V41" i="6"/>
  <c r="Q41" i="6"/>
  <c r="L41" i="6"/>
  <c r="AA40" i="6"/>
  <c r="V40" i="6"/>
  <c r="Q40" i="6"/>
  <c r="L40" i="6"/>
  <c r="AA39" i="6"/>
  <c r="V39" i="6"/>
  <c r="Q39" i="6"/>
  <c r="L39" i="6"/>
  <c r="Z38" i="6"/>
  <c r="Y38" i="6"/>
  <c r="X38" i="6"/>
  <c r="W38" i="6"/>
  <c r="U38" i="6"/>
  <c r="T38" i="6"/>
  <c r="S38" i="6"/>
  <c r="R38" i="6"/>
  <c r="P38" i="6"/>
  <c r="O38" i="6"/>
  <c r="N38" i="6"/>
  <c r="M38" i="6"/>
  <c r="K38" i="6"/>
  <c r="J38" i="6"/>
  <c r="I38" i="6"/>
  <c r="H38" i="6"/>
  <c r="AE37" i="6"/>
  <c r="AD37" i="6"/>
  <c r="AC37" i="6"/>
  <c r="AB37" i="6"/>
  <c r="AA37" i="6"/>
  <c r="V37" i="6"/>
  <c r="Q37" i="6"/>
  <c r="L37" i="6"/>
  <c r="AE36" i="6"/>
  <c r="AD36" i="6"/>
  <c r="AC36" i="6"/>
  <c r="AB36" i="6"/>
  <c r="AA36" i="6"/>
  <c r="V36" i="6"/>
  <c r="Q36" i="6"/>
  <c r="L36" i="6"/>
  <c r="AE35" i="6"/>
  <c r="AD35" i="6"/>
  <c r="AC35" i="6"/>
  <c r="AB35" i="6"/>
  <c r="AA35" i="6"/>
  <c r="V35" i="6"/>
  <c r="Q35" i="6"/>
  <c r="L35" i="6"/>
  <c r="AE34" i="6"/>
  <c r="AD34" i="6"/>
  <c r="AC34" i="6"/>
  <c r="AB34" i="6"/>
  <c r="AA34" i="6"/>
  <c r="V34" i="6"/>
  <c r="Q34" i="6"/>
  <c r="L34" i="6"/>
  <c r="AE33" i="6"/>
  <c r="AE38" i="6" s="1"/>
  <c r="AD33" i="6"/>
  <c r="AD38" i="6" s="1"/>
  <c r="AC33" i="6"/>
  <c r="AB33" i="6"/>
  <c r="AA33" i="6"/>
  <c r="AA38" i="6" s="1"/>
  <c r="V33" i="6"/>
  <c r="V38" i="6" s="1"/>
  <c r="Q33" i="6"/>
  <c r="Q38" i="6" s="1"/>
  <c r="L33" i="6"/>
  <c r="L38" i="6" s="1"/>
  <c r="Z32" i="6"/>
  <c r="Y32" i="6"/>
  <c r="X32" i="6"/>
  <c r="W32" i="6"/>
  <c r="U32" i="6"/>
  <c r="T32" i="6"/>
  <c r="S32" i="6"/>
  <c r="R32" i="6"/>
  <c r="P32" i="6"/>
  <c r="O32" i="6"/>
  <c r="N32" i="6"/>
  <c r="M32" i="6"/>
  <c r="K32" i="6"/>
  <c r="J32" i="6"/>
  <c r="I32" i="6"/>
  <c r="H32" i="6"/>
  <c r="AE31" i="6"/>
  <c r="AD31" i="6"/>
  <c r="AC31" i="6"/>
  <c r="AB31" i="6"/>
  <c r="AA31" i="6"/>
  <c r="V31" i="6"/>
  <c r="Q31" i="6"/>
  <c r="L31" i="6"/>
  <c r="AE30" i="6"/>
  <c r="AD30" i="6"/>
  <c r="AC30" i="6"/>
  <c r="AB30" i="6"/>
  <c r="AA30" i="6"/>
  <c r="V30" i="6"/>
  <c r="Q30" i="6"/>
  <c r="L30" i="6"/>
  <c r="AE29" i="6"/>
  <c r="AD29" i="6"/>
  <c r="AC29" i="6"/>
  <c r="AB29" i="6"/>
  <c r="AA29" i="6"/>
  <c r="V29" i="6"/>
  <c r="Q29" i="6"/>
  <c r="L29" i="6"/>
  <c r="AE28" i="6"/>
  <c r="AD28" i="6"/>
  <c r="AC28" i="6"/>
  <c r="AB28" i="6"/>
  <c r="AA28" i="6"/>
  <c r="V28" i="6"/>
  <c r="Q28" i="6"/>
  <c r="L28" i="6"/>
  <c r="AE27" i="6"/>
  <c r="AE32" i="6" s="1"/>
  <c r="AD27" i="6"/>
  <c r="AD32" i="6" s="1"/>
  <c r="AC27" i="6"/>
  <c r="AB27" i="6"/>
  <c r="AA27" i="6"/>
  <c r="AA32" i="6" s="1"/>
  <c r="V27" i="6"/>
  <c r="V32" i="6" s="1"/>
  <c r="Q27" i="6"/>
  <c r="Q32" i="6" s="1"/>
  <c r="L27" i="6"/>
  <c r="Z26" i="6"/>
  <c r="Y26" i="6"/>
  <c r="X26" i="6"/>
  <c r="W26" i="6"/>
  <c r="U26" i="6"/>
  <c r="T26" i="6"/>
  <c r="S26" i="6"/>
  <c r="R26" i="6"/>
  <c r="P26" i="6"/>
  <c r="O26" i="6"/>
  <c r="N26" i="6"/>
  <c r="M26" i="6"/>
  <c r="K26" i="6"/>
  <c r="J26" i="6"/>
  <c r="I26" i="6"/>
  <c r="H26" i="6"/>
  <c r="AE25" i="6"/>
  <c r="AD25" i="6"/>
  <c r="AC25" i="6"/>
  <c r="AB25" i="6"/>
  <c r="AA25" i="6"/>
  <c r="AE24" i="6"/>
  <c r="AD24" i="6"/>
  <c r="AC24" i="6"/>
  <c r="AB24" i="6"/>
  <c r="AA24" i="6"/>
  <c r="AE23" i="6"/>
  <c r="AD23" i="6"/>
  <c r="AC23" i="6"/>
  <c r="AB23" i="6"/>
  <c r="AA23" i="6"/>
  <c r="AE22" i="6"/>
  <c r="AD22" i="6"/>
  <c r="AC22" i="6"/>
  <c r="AB22" i="6"/>
  <c r="AA22" i="6"/>
  <c r="AE21" i="6"/>
  <c r="AD21" i="6"/>
  <c r="AC21" i="6"/>
  <c r="AB21" i="6"/>
  <c r="AA21" i="6"/>
  <c r="V26" i="6"/>
  <c r="Q26" i="6"/>
  <c r="L26" i="6"/>
  <c r="Z20" i="6"/>
  <c r="Y20" i="6"/>
  <c r="X20" i="6"/>
  <c r="W20" i="6"/>
  <c r="U20" i="6"/>
  <c r="T20" i="6"/>
  <c r="S20" i="6"/>
  <c r="R20" i="6"/>
  <c r="P20" i="6"/>
  <c r="O20" i="6"/>
  <c r="N20" i="6"/>
  <c r="M20" i="6"/>
  <c r="K20" i="6"/>
  <c r="J20" i="6"/>
  <c r="I20" i="6"/>
  <c r="H20" i="6"/>
  <c r="AE19" i="6"/>
  <c r="AD19" i="6"/>
  <c r="AC19" i="6"/>
  <c r="AB19" i="6"/>
  <c r="AA19" i="6"/>
  <c r="V19" i="6"/>
  <c r="Q19" i="6"/>
  <c r="L19" i="6"/>
  <c r="AE18" i="6"/>
  <c r="AD18" i="6"/>
  <c r="AC18" i="6"/>
  <c r="AB18" i="6"/>
  <c r="AA18" i="6"/>
  <c r="V18" i="6"/>
  <c r="Q18" i="6"/>
  <c r="L18" i="6"/>
  <c r="AE17" i="6"/>
  <c r="AD17" i="6"/>
  <c r="AC17" i="6"/>
  <c r="AB17" i="6"/>
  <c r="AA17" i="6"/>
  <c r="V17" i="6"/>
  <c r="Q17" i="6"/>
  <c r="L17" i="6"/>
  <c r="AE16" i="6"/>
  <c r="AD16" i="6"/>
  <c r="AC16" i="6"/>
  <c r="AB16" i="6"/>
  <c r="AA16" i="6"/>
  <c r="V16" i="6"/>
  <c r="Q16" i="6"/>
  <c r="L16" i="6"/>
  <c r="AE15" i="6"/>
  <c r="AE20" i="6" s="1"/>
  <c r="AD15" i="6"/>
  <c r="AC15" i="6"/>
  <c r="AC20" i="6" s="1"/>
  <c r="AB15" i="6"/>
  <c r="AB20" i="6" s="1"/>
  <c r="AA15" i="6"/>
  <c r="AA20" i="6" s="1"/>
  <c r="V15" i="6"/>
  <c r="V20" i="6" s="1"/>
  <c r="Q15" i="6"/>
  <c r="Q20" i="6" s="1"/>
  <c r="L15" i="6"/>
  <c r="Z14" i="6"/>
  <c r="Y14" i="6"/>
  <c r="X14" i="6"/>
  <c r="W14" i="6"/>
  <c r="U14" i="6"/>
  <c r="T14" i="6"/>
  <c r="S14" i="6"/>
  <c r="R14" i="6"/>
  <c r="P14" i="6"/>
  <c r="O14" i="6"/>
  <c r="N14" i="6"/>
  <c r="M14" i="6"/>
  <c r="K14" i="6"/>
  <c r="J14" i="6"/>
  <c r="I14" i="6"/>
  <c r="H14" i="6"/>
  <c r="AE13" i="6"/>
  <c r="AD13" i="6"/>
  <c r="AC13" i="6"/>
  <c r="AB13" i="6"/>
  <c r="V13" i="6"/>
  <c r="Q13" i="6"/>
  <c r="L13" i="6"/>
  <c r="AE12" i="6"/>
  <c r="AD12" i="6"/>
  <c r="AC12" i="6"/>
  <c r="AB12" i="6"/>
  <c r="V12" i="6"/>
  <c r="Q12" i="6"/>
  <c r="L12" i="6"/>
  <c r="AE11" i="6"/>
  <c r="AD11" i="6"/>
  <c r="AC11" i="6"/>
  <c r="AB11" i="6"/>
  <c r="V11" i="6"/>
  <c r="Q11" i="6"/>
  <c r="L11" i="6"/>
  <c r="AE10" i="6"/>
  <c r="AD10" i="6"/>
  <c r="AC10" i="6"/>
  <c r="AB10" i="6"/>
  <c r="V10" i="6"/>
  <c r="Q10" i="6"/>
  <c r="L10" i="6"/>
  <c r="AE9" i="6"/>
  <c r="AD9" i="6"/>
  <c r="AC9" i="6"/>
  <c r="AB9" i="6"/>
  <c r="V9" i="6"/>
  <c r="Q9" i="6"/>
  <c r="L9" i="6"/>
  <c r="D69" i="6"/>
  <c r="C69" i="6"/>
  <c r="H19" i="5"/>
  <c r="C19" i="5"/>
  <c r="K18" i="5"/>
  <c r="J18" i="5"/>
  <c r="I18" i="5"/>
  <c r="F18" i="5"/>
  <c r="K17" i="5"/>
  <c r="J17" i="5"/>
  <c r="I17" i="5"/>
  <c r="F17" i="5"/>
  <c r="K16" i="5"/>
  <c r="J16" i="5"/>
  <c r="I16" i="5"/>
  <c r="F16" i="5"/>
  <c r="K15" i="5"/>
  <c r="J15" i="5"/>
  <c r="I15" i="5"/>
  <c r="F15" i="5"/>
  <c r="K14" i="5"/>
  <c r="J14" i="5"/>
  <c r="I14" i="5"/>
  <c r="F14" i="5"/>
  <c r="K13" i="5"/>
  <c r="J13" i="5"/>
  <c r="I13" i="5"/>
  <c r="F13" i="5"/>
  <c r="K12" i="5"/>
  <c r="J12" i="5"/>
  <c r="I12" i="5"/>
  <c r="F12" i="5"/>
  <c r="J11" i="5"/>
  <c r="I11" i="5"/>
  <c r="F11" i="5"/>
  <c r="K10" i="5"/>
  <c r="J10" i="5"/>
  <c r="I10" i="5"/>
  <c r="F10" i="5"/>
  <c r="K9" i="5"/>
  <c r="J9" i="5"/>
  <c r="I9" i="5"/>
  <c r="F9" i="5"/>
  <c r="I19" i="4"/>
  <c r="C19" i="4"/>
  <c r="K18" i="4"/>
  <c r="J18" i="4"/>
  <c r="H18" i="4"/>
  <c r="F18" i="4"/>
  <c r="E18" i="4"/>
  <c r="K17" i="4"/>
  <c r="J17" i="4"/>
  <c r="H17" i="4"/>
  <c r="F17" i="4"/>
  <c r="E17" i="4"/>
  <c r="K16" i="4"/>
  <c r="J16" i="4"/>
  <c r="H16" i="4"/>
  <c r="F16" i="4"/>
  <c r="E16" i="4"/>
  <c r="K15" i="4"/>
  <c r="J15" i="4"/>
  <c r="H15" i="4"/>
  <c r="F15" i="4"/>
  <c r="E15" i="4"/>
  <c r="J14" i="4"/>
  <c r="H14" i="4"/>
  <c r="F14" i="4"/>
  <c r="K13" i="4"/>
  <c r="J13" i="4"/>
  <c r="H13" i="4"/>
  <c r="F13" i="4"/>
  <c r="E13" i="4"/>
  <c r="K12" i="4"/>
  <c r="J12" i="4"/>
  <c r="H12" i="4"/>
  <c r="F12" i="4"/>
  <c r="E12" i="4"/>
  <c r="K11" i="4"/>
  <c r="J11" i="4"/>
  <c r="H11" i="4"/>
  <c r="F11" i="4"/>
  <c r="E11" i="4"/>
  <c r="K10" i="4"/>
  <c r="J10" i="4"/>
  <c r="H10" i="4"/>
  <c r="F10" i="4"/>
  <c r="E10" i="4"/>
  <c r="K9" i="4"/>
  <c r="J9" i="4"/>
  <c r="H9" i="4"/>
  <c r="F9" i="4"/>
  <c r="E9" i="4"/>
  <c r="AD56" i="6" l="1"/>
  <c r="AC56" i="6"/>
  <c r="S74" i="6"/>
  <c r="AD20" i="6"/>
  <c r="AB26" i="6"/>
  <c r="AG14" i="6"/>
  <c r="AA73" i="6"/>
  <c r="Z74" i="6"/>
  <c r="V68" i="6"/>
  <c r="T74" i="6"/>
  <c r="P74" i="6"/>
  <c r="AC68" i="6"/>
  <c r="AE68" i="6"/>
  <c r="L62" i="6"/>
  <c r="AD62" i="6"/>
  <c r="AE50" i="6"/>
  <c r="Q73" i="6"/>
  <c r="AB38" i="6"/>
  <c r="K74" i="6"/>
  <c r="V73" i="6"/>
  <c r="AA70" i="6"/>
  <c r="AA71" i="6"/>
  <c r="W74" i="6"/>
  <c r="AB32" i="6"/>
  <c r="AC32" i="6"/>
  <c r="M74" i="6"/>
  <c r="N74" i="6"/>
  <c r="AB72" i="6"/>
  <c r="AB73" i="6"/>
  <c r="AE73" i="6"/>
  <c r="J74" i="6"/>
  <c r="I74" i="6"/>
  <c r="AA69" i="6"/>
  <c r="V69" i="6"/>
  <c r="V70" i="6"/>
  <c r="V71" i="6"/>
  <c r="V72" i="6"/>
  <c r="Q69" i="6"/>
  <c r="Q70" i="6"/>
  <c r="Q71" i="6"/>
  <c r="Q72" i="6"/>
  <c r="AB69" i="6"/>
  <c r="AB70" i="6"/>
  <c r="AB71" i="6"/>
  <c r="AC70" i="6"/>
  <c r="AE69" i="6"/>
  <c r="AD69" i="6"/>
  <c r="AD70" i="6"/>
  <c r="AD71" i="6"/>
  <c r="AD72" i="6"/>
  <c r="AD73" i="6"/>
  <c r="O74" i="6"/>
  <c r="Y74" i="6"/>
  <c r="AD26" i="6"/>
  <c r="V44" i="6"/>
  <c r="AE70" i="6"/>
  <c r="AE71" i="6"/>
  <c r="AE72" i="6"/>
  <c r="L69" i="6"/>
  <c r="L71" i="6"/>
  <c r="L73" i="6"/>
  <c r="H74" i="6"/>
  <c r="R74" i="6"/>
  <c r="L9" i="4"/>
  <c r="Q62" i="6"/>
  <c r="V62" i="6"/>
  <c r="AA72" i="6"/>
  <c r="U74" i="6"/>
  <c r="AB62" i="6"/>
  <c r="AC72" i="6"/>
  <c r="X74" i="6"/>
  <c r="L11" i="4"/>
  <c r="L13" i="5"/>
  <c r="AE62" i="6"/>
  <c r="J19" i="4"/>
  <c r="Q44" i="6"/>
  <c r="L17" i="5"/>
  <c r="K19" i="5"/>
  <c r="L15" i="5"/>
  <c r="L9" i="5"/>
  <c r="I19" i="5"/>
  <c r="F19" i="5"/>
  <c r="AC38" i="6"/>
  <c r="AA26" i="6"/>
  <c r="AE26" i="6"/>
  <c r="K19" i="4"/>
  <c r="L13" i="4"/>
  <c r="E19" i="4"/>
  <c r="L16" i="4"/>
  <c r="L10" i="4"/>
  <c r="L12" i="4"/>
  <c r="L14" i="4"/>
  <c r="L18" i="4"/>
  <c r="L15" i="4"/>
  <c r="L17" i="4"/>
  <c r="L11" i="5"/>
  <c r="L10" i="5"/>
  <c r="L12" i="5"/>
  <c r="L14" i="5"/>
  <c r="L16" i="5"/>
  <c r="L18" i="5"/>
  <c r="AA44" i="6"/>
  <c r="Q14" i="6"/>
  <c r="AA14" i="6"/>
  <c r="AC14" i="6"/>
  <c r="AE14" i="6"/>
  <c r="L20" i="6"/>
  <c r="AC26" i="6"/>
  <c r="L32" i="6"/>
  <c r="L44" i="6"/>
  <c r="AC50" i="6"/>
  <c r="L56" i="6"/>
  <c r="AC62" i="6"/>
  <c r="L68" i="6"/>
  <c r="AC69" i="6"/>
  <c r="L70" i="6"/>
  <c r="AC71" i="6"/>
  <c r="L72" i="6"/>
  <c r="AC73" i="6"/>
  <c r="L14" i="6"/>
  <c r="V14" i="6"/>
  <c r="AB14" i="6"/>
  <c r="AD14" i="6"/>
  <c r="J19" i="5"/>
  <c r="F19" i="4"/>
  <c r="V74" i="6" l="1"/>
  <c r="L19" i="4"/>
  <c r="AB74" i="6"/>
  <c r="AD74" i="6"/>
  <c r="Q74" i="6"/>
  <c r="AE74" i="6"/>
  <c r="AA74" i="6"/>
  <c r="L19" i="5"/>
  <c r="L74" i="6"/>
  <c r="AC74" i="6"/>
  <c r="L79" i="22"/>
</calcChain>
</file>

<file path=xl/sharedStrings.xml><?xml version="1.0" encoding="utf-8"?>
<sst xmlns="http://schemas.openxmlformats.org/spreadsheetml/2006/main" count="1278" uniqueCount="167">
  <si>
    <t>Տ Ե Ղ Ե Կ Ա Ն Ք</t>
  </si>
  <si>
    <t>հ/հ</t>
  </si>
  <si>
    <t>ՀՀ մարզ</t>
  </si>
  <si>
    <t>Քաղաքացիների և իրավաբանական անձանց սեփականություն հանդիսացող գյուղատնտեսական նշանակության հողեր</t>
  </si>
  <si>
    <t>ԸՆԴԱՄԵՆԸ</t>
  </si>
  <si>
    <t>այդ թվում չօգտագործվող հողեր</t>
  </si>
  <si>
    <t>Ծանոթություն</t>
  </si>
  <si>
    <t>հա</t>
  </si>
  <si>
    <t>%</t>
  </si>
  <si>
    <t>Արագածոտն</t>
  </si>
  <si>
    <t>Արարատ</t>
  </si>
  <si>
    <t>Արմավիր</t>
  </si>
  <si>
    <t>Գեղարքունիք</t>
  </si>
  <si>
    <t>Լոռի</t>
  </si>
  <si>
    <t>Կոտայք</t>
  </si>
  <si>
    <t>Շիրակ</t>
  </si>
  <si>
    <t>Սյունիք</t>
  </si>
  <si>
    <t>Վայոց ձոր</t>
  </si>
  <si>
    <t>Տավուշ</t>
  </si>
  <si>
    <t>Ընդամենը</t>
  </si>
  <si>
    <t>*մարզերը ըստ նշված հերթականության</t>
  </si>
  <si>
    <t>ՀՀ համայնքներում  քաղաքացիների և իրավաբանական անձանց սեփականություն հանդիսացող  չօգտագործվող գյուղատնտեսական նշանակության հողերի վերաբերյալ</t>
  </si>
  <si>
    <r>
      <t xml:space="preserve">  ԸՆԴԱՄԵՆԸ  </t>
    </r>
    <r>
      <rPr>
        <b/>
        <sz val="10"/>
        <rFont val="GHEA Grapalat"/>
        <family val="3"/>
      </rPr>
      <t xml:space="preserve">գյուղ. նշանակ. հողեր </t>
    </r>
    <r>
      <rPr>
        <sz val="10"/>
        <rFont val="GHEA Grapalat"/>
        <family val="3"/>
      </rPr>
      <t xml:space="preserve">                  /ըստ հողային հաշվեկշռի/                      </t>
    </r>
    <r>
      <rPr>
        <sz val="11"/>
        <rFont val="GHEA Grapalat"/>
        <family val="3"/>
      </rPr>
      <t xml:space="preserve">     </t>
    </r>
    <r>
      <rPr>
        <b/>
        <sz val="11"/>
        <rFont val="GHEA Grapalat"/>
        <family val="3"/>
      </rPr>
      <t xml:space="preserve">                     </t>
    </r>
    <r>
      <rPr>
        <b/>
        <u/>
        <sz val="11"/>
        <rFont val="GHEA Grapalat"/>
        <family val="3"/>
      </rPr>
      <t>հա</t>
    </r>
  </si>
  <si>
    <t>Գյուղատնտեսական նշանակության հողեր</t>
  </si>
  <si>
    <t xml:space="preserve">Քաղաքացու սեփականություն                                  </t>
  </si>
  <si>
    <t xml:space="preserve">Իրավաբանական անձի սեփ.                                      </t>
  </si>
  <si>
    <t>Քաղաքացու և իրավաբանական անձի սեփականություն</t>
  </si>
  <si>
    <t>Ընդամենը մարզում</t>
  </si>
  <si>
    <t>Քաղաքացու և               իրավ.</t>
  </si>
  <si>
    <t>Քաղաք.և իրավաբ չօգտագործ.</t>
  </si>
  <si>
    <t>Քաղաքացիների և իրավաբանական անձանց սեփականություն հանդիսացող  չօգտագործվող գյուղատնտեսական նշանակության հողեր</t>
  </si>
  <si>
    <r>
      <t xml:space="preserve">  ԸՆԴԱՄԵՆԸ  </t>
    </r>
    <r>
      <rPr>
        <sz val="10"/>
        <rFont val="GHEA Grapalat"/>
        <family val="3"/>
      </rPr>
      <t xml:space="preserve"> /քաղ.+իրավաբ./                      </t>
    </r>
    <r>
      <rPr>
        <sz val="11"/>
        <rFont val="GHEA Grapalat"/>
        <family val="3"/>
      </rPr>
      <t xml:space="preserve">     </t>
    </r>
    <r>
      <rPr>
        <b/>
        <sz val="11"/>
        <rFont val="GHEA Grapalat"/>
        <family val="3"/>
      </rPr>
      <t xml:space="preserve">                     </t>
    </r>
    <r>
      <rPr>
        <b/>
        <u/>
        <sz val="11"/>
        <rFont val="GHEA Grapalat"/>
        <family val="3"/>
      </rPr>
      <t>հա</t>
    </r>
  </si>
  <si>
    <t>ԸՆԴԱՄԵՆԸ                                   գյուղ. նշանակ. հողեր</t>
  </si>
  <si>
    <t>Հողատեսքը</t>
  </si>
  <si>
    <r>
      <rPr>
        <sz val="12"/>
        <rFont val="GHEA Grapalat"/>
        <family val="3"/>
      </rPr>
      <t xml:space="preserve">որից չօգտագործվող են՝ </t>
    </r>
    <r>
      <rPr>
        <b/>
        <sz val="12"/>
        <rFont val="GHEA Grapalat"/>
        <family val="3"/>
      </rPr>
      <t>մինչև 0.2 հա</t>
    </r>
  </si>
  <si>
    <r>
      <rPr>
        <sz val="12"/>
        <rFont val="GHEA Grapalat"/>
        <family val="3"/>
      </rPr>
      <t>որից չօգտագործվող են՝</t>
    </r>
    <r>
      <rPr>
        <b/>
        <sz val="12"/>
        <rFont val="GHEA Grapalat"/>
        <family val="3"/>
      </rPr>
      <t xml:space="preserve"> մինչև 0.5 հա</t>
    </r>
  </si>
  <si>
    <r>
      <rPr>
        <sz val="12"/>
        <rFont val="GHEA Grapalat"/>
        <family val="3"/>
      </rPr>
      <t>որից չօգտագործվող են՝</t>
    </r>
    <r>
      <rPr>
        <b/>
        <sz val="12"/>
        <rFont val="GHEA Grapalat"/>
        <family val="3"/>
      </rPr>
      <t xml:space="preserve"> մինչև 1 հա</t>
    </r>
  </si>
  <si>
    <r>
      <rPr>
        <sz val="12"/>
        <rFont val="GHEA Grapalat"/>
        <family val="3"/>
      </rPr>
      <t>որից չօգտագործվող են՝</t>
    </r>
    <r>
      <rPr>
        <b/>
        <sz val="12"/>
        <rFont val="GHEA Grapalat"/>
        <family val="3"/>
      </rPr>
      <t xml:space="preserve"> 1 հա ավելի</t>
    </r>
  </si>
  <si>
    <t xml:space="preserve">Ընդամենը չօգտագործվող  հողեր </t>
  </si>
  <si>
    <r>
      <t xml:space="preserve">քաղաքացու սեփ.                                          </t>
    </r>
    <r>
      <rPr>
        <sz val="10"/>
        <rFont val="GHEA Grapalat"/>
        <family val="3"/>
      </rPr>
      <t>/ըստ հողային հաշվեկշռի/</t>
    </r>
    <r>
      <rPr>
        <sz val="11"/>
        <rFont val="GHEA Grapalat"/>
        <family val="3"/>
      </rPr>
      <t xml:space="preserve"> </t>
    </r>
    <r>
      <rPr>
        <b/>
        <sz val="11"/>
        <rFont val="GHEA Grapalat"/>
        <family val="3"/>
      </rPr>
      <t xml:space="preserve">    </t>
    </r>
    <r>
      <rPr>
        <b/>
        <u/>
        <sz val="11"/>
        <rFont val="GHEA Grapalat"/>
        <family val="3"/>
      </rPr>
      <t>հա</t>
    </r>
  </si>
  <si>
    <r>
      <t xml:space="preserve">իրավ. անձի սեփ.                              </t>
    </r>
    <r>
      <rPr>
        <sz val="10"/>
        <rFont val="GHEA Grapalat"/>
        <family val="3"/>
      </rPr>
      <t xml:space="preserve">/ըստ հողային հաշվեկշռի/ </t>
    </r>
    <r>
      <rPr>
        <b/>
        <sz val="11"/>
        <rFont val="GHEA Grapalat"/>
        <family val="3"/>
      </rPr>
      <t xml:space="preserve">    </t>
    </r>
    <r>
      <rPr>
        <b/>
        <u/>
        <sz val="11"/>
        <rFont val="GHEA Grapalat"/>
        <family val="3"/>
      </rPr>
      <t>հա</t>
    </r>
  </si>
  <si>
    <t>քաղաքացու սեփ.</t>
  </si>
  <si>
    <t>իրավ. անձի սեփ.</t>
  </si>
  <si>
    <r>
      <t xml:space="preserve">Ընդամենը              </t>
    </r>
    <r>
      <rPr>
        <b/>
        <u/>
        <sz val="11"/>
        <rFont val="GHEA Grapalat"/>
        <family val="3"/>
      </rPr>
      <t>հա</t>
    </r>
  </si>
  <si>
    <t>թիվը</t>
  </si>
  <si>
    <t>վարելահող</t>
  </si>
  <si>
    <t>բազ. տնկարկ</t>
  </si>
  <si>
    <t>խոտհարք</t>
  </si>
  <si>
    <t>արոտ</t>
  </si>
  <si>
    <t>այլ</t>
  </si>
  <si>
    <t>ԱՄԲՈՂՋԸ</t>
  </si>
  <si>
    <t>Հավելված-1</t>
  </si>
  <si>
    <t xml:space="preserve">առ  01.01.2024թ.  դրությամբ </t>
  </si>
  <si>
    <t xml:space="preserve">ՀՀ համայնքի անվանումը </t>
  </si>
  <si>
    <r>
      <t xml:space="preserve">  </t>
    </r>
    <r>
      <rPr>
        <b/>
        <sz val="12"/>
        <rFont val="GHEA Grapalat"/>
        <family val="3"/>
      </rPr>
      <t>ԸՆԴԱՄԵՆԸ</t>
    </r>
    <r>
      <rPr>
        <b/>
        <sz val="11"/>
        <rFont val="GHEA Grapalat"/>
        <family val="3"/>
      </rPr>
      <t xml:space="preserve">  </t>
    </r>
    <r>
      <rPr>
        <b/>
        <sz val="10"/>
        <rFont val="GHEA Grapalat"/>
        <family val="3"/>
      </rPr>
      <t xml:space="preserve">գյուղ. նշանակ. հողեր </t>
    </r>
    <r>
      <rPr>
        <sz val="10"/>
        <rFont val="GHEA Grapalat"/>
        <family val="3"/>
      </rPr>
      <t xml:space="preserve">   /քաղ.+իրավաբ./                      </t>
    </r>
    <r>
      <rPr>
        <sz val="11"/>
        <rFont val="GHEA Grapalat"/>
        <family val="3"/>
      </rPr>
      <t xml:space="preserve">     </t>
    </r>
    <r>
      <rPr>
        <b/>
        <sz val="11"/>
        <rFont val="GHEA Grapalat"/>
        <family val="3"/>
      </rPr>
      <t xml:space="preserve">                     </t>
    </r>
    <r>
      <rPr>
        <b/>
        <u/>
        <sz val="11"/>
        <rFont val="GHEA Grapalat"/>
        <family val="3"/>
      </rPr>
      <t>հա</t>
    </r>
  </si>
  <si>
    <t>ԸՆԴԱՄԵՆԸ               գյուղ. նշանակ. հողեր</t>
  </si>
  <si>
    <t>մինչև 0.2 հեկտար</t>
  </si>
  <si>
    <t>մինչև 0.5 հեկտար</t>
  </si>
  <si>
    <t>մինչև 1 հեկտար</t>
  </si>
  <si>
    <t>1 հեկտարից ավելի</t>
  </si>
  <si>
    <t>Աշտարակ</t>
  </si>
  <si>
    <t>Ապարան</t>
  </si>
  <si>
    <t>Թալին</t>
  </si>
  <si>
    <t>Ծաղկահովիտ</t>
  </si>
  <si>
    <t>Ալագյազ</t>
  </si>
  <si>
    <t>Արևուտ</t>
  </si>
  <si>
    <t>Մեծաձոր</t>
  </si>
  <si>
    <t>Շամիրամ</t>
  </si>
  <si>
    <t xml:space="preserve">  01.01.2024թ.  դրությամբ </t>
  </si>
  <si>
    <r>
      <t xml:space="preserve">2022թ.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rFont val="GHEA Grapalat"/>
        <family val="3"/>
      </rPr>
      <t xml:space="preserve">  </t>
    </r>
  </si>
  <si>
    <t xml:space="preserve">2023թ.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</si>
  <si>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Տարբերությունը                                 2022 թվականի համամատ                                                                                                                                                                                             </t>
  </si>
  <si>
    <t xml:space="preserve">Տարբերությունը                                 2022 թվականի համամատ </t>
  </si>
  <si>
    <t xml:space="preserve">2023թ.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</si>
  <si>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2022թ.                                                                                                                                                                                                                                                         </t>
  </si>
  <si>
    <t>ՀՀ Արարատի մարզի համայնքներում  քաղաքացիների և իրավաբանական անձանց սեփականություն հանդիսացող  չօգտագործվող գյուղատնտեսական նշանակության հողերի վերաբերյալ</t>
  </si>
  <si>
    <t>ԱՐՏԱՇԱՏ</t>
  </si>
  <si>
    <t>ՄԱՍԻՍ</t>
  </si>
  <si>
    <t>ՎԵՐԻՆ ԴՎԻՆ</t>
  </si>
  <si>
    <t>ԱՐԱՐԱՏ</t>
  </si>
  <si>
    <t>ՎԵԴԻ</t>
  </si>
  <si>
    <t>ՀՀ Արագածոտնի մարզի համայնքներում  քաղաքացիների և իրավաբանական անձանց սեփականություն հանդիսացող  չօգտագործվող գյուղատնտեսական նշանակության հողերի վերաբերյալ</t>
  </si>
  <si>
    <t>ՀՀ Գեղարքունիքի  մարզի համայնքներում  քաղաքացիների և իրավաբանական անձանց սեփականություն հանդիսացող  չօգտագործվող գյուղատնտեսական նշանակության հողերի վերաբերյալ</t>
  </si>
  <si>
    <t>Գավառ</t>
  </si>
  <si>
    <t>Մարտունի</t>
  </si>
  <si>
    <t>Սևան</t>
  </si>
  <si>
    <t>Վարդենիս</t>
  </si>
  <si>
    <t>Ճամբարակ</t>
  </si>
  <si>
    <t>ՀՀ Կոտայքի մարզի համայնքներում  քաղաքացիների և իրավաբանական անձանց սեփականություն հանդիսացող  չօգտագործվող գյուղատնտեսական նշանակության հողերի վերաբերյալ</t>
  </si>
  <si>
    <t>Բյուրեղավան</t>
  </si>
  <si>
    <t>Գառնի</t>
  </si>
  <si>
    <t>Ծաղկաձոր</t>
  </si>
  <si>
    <t>Հրազդան</t>
  </si>
  <si>
    <t>Նաիրի</t>
  </si>
  <si>
    <t>Չարենցավան</t>
  </si>
  <si>
    <t>Ջրվեժ</t>
  </si>
  <si>
    <t>Աբովյան</t>
  </si>
  <si>
    <t>Արզնի</t>
  </si>
  <si>
    <t>Նոր Հաճըն</t>
  </si>
  <si>
    <t>Ակունք</t>
  </si>
  <si>
    <t>ՀՀ Լոռու մարզի համայնքներում  քաղաքացիների և իրավաբանական անձանց սեփականություն հանդիսացող  չօգտագործվող գյուղատնտեսական նշանակության հողերի վերաբերյալ</t>
  </si>
  <si>
    <t>Ալավերդի</t>
  </si>
  <si>
    <t>Ստեփանավան</t>
  </si>
  <si>
    <t>Վանաձոր</t>
  </si>
  <si>
    <t>Տաշիր</t>
  </si>
  <si>
    <t>Գյուլագարակ</t>
  </si>
  <si>
    <t>Թումանյան</t>
  </si>
  <si>
    <t>Լոռի Բերդ</t>
  </si>
  <si>
    <t>Ֆիոլետովո</t>
  </si>
  <si>
    <t>Սպիտակ</t>
  </si>
  <si>
    <t>Լերմոնտովո</t>
  </si>
  <si>
    <t>բազ, տնկարկ</t>
  </si>
  <si>
    <t>Փամբակ</t>
  </si>
  <si>
    <t>ՀՀ Շիրակի մարզի համայնքներում  քաղաքացիների և իրավաբանական անձանց սեփականություն հանդիսացող  չօգտագործվող գյուղատնտեսական նշանակության հողերի վերաբերյալ</t>
  </si>
  <si>
    <t>Գյումրի</t>
  </si>
  <si>
    <t>Ամասիա</t>
  </si>
  <si>
    <t>Անի</t>
  </si>
  <si>
    <t>Ախուրյան</t>
  </si>
  <si>
    <t>Աշոցք</t>
  </si>
  <si>
    <t>Արթիկ</t>
  </si>
  <si>
    <t>Հավելված 1</t>
  </si>
  <si>
    <t>ՀՀ Սյունիքի մարզի համայնքներում  քաղաքացիների և իրավաբանական անձանց սեփականություն հանդիսացող  չօգտագործված գյուղատնտեսական նշանակության հողերի վերաբերյալ</t>
  </si>
  <si>
    <t>Կապան</t>
  </si>
  <si>
    <t>ք. Քաջարան</t>
  </si>
  <si>
    <t>Սիսիան</t>
  </si>
  <si>
    <t>ք. Մեղրի</t>
  </si>
  <si>
    <t>Տաթև</t>
  </si>
  <si>
    <t>ՏԵՂ</t>
  </si>
  <si>
    <t>Գորիս</t>
  </si>
  <si>
    <t>ՀՀ Սյունիքի մարզպետարանի գյուղատնտեսության և բնապահպանության վարչություն</t>
  </si>
  <si>
    <t>ՀՀ Տավուշի մարզի համայնքներում  քաղաքացիների և իրավաբանական անձանց սեփականություն հանդիսացող  չօգտագործվող գյուղատնտեսական նշանակության հողերի վերաբերյալ</t>
  </si>
  <si>
    <t>Նոյեմբերյան</t>
  </si>
  <si>
    <t>Բերդ</t>
  </si>
  <si>
    <t>Իջևան</t>
  </si>
  <si>
    <t>Դիլիջան</t>
  </si>
  <si>
    <t>ՀՀ Վայոց ձոր մարզի համայնքներում  քաղաքացիների և իրավաբանական անձանց սեփականություն հանդիսացող  չօգտագործվող գյուղատնտեսական նշանակության հողերի վերաբերյալ</t>
  </si>
  <si>
    <t>Եղեգնաձոր</t>
  </si>
  <si>
    <t>Եղեգիս</t>
  </si>
  <si>
    <t>Գլաձոր</t>
  </si>
  <si>
    <t>Մալիշկա</t>
  </si>
  <si>
    <t>Արենի</t>
  </si>
  <si>
    <t>Վայք</t>
  </si>
  <si>
    <t>Զառիթափ</t>
  </si>
  <si>
    <t>Ջերմուկ</t>
  </si>
  <si>
    <t>Պակասել է                                                                                                                                                                                                                -18.3 հա (0.3%)</t>
  </si>
  <si>
    <t>Պակասել է                                                                                                                                                                                                                -182.8 հա (3.1%)</t>
  </si>
  <si>
    <t>Պակասել է                                                                                                                                                                                                                -198.2 հա (2.5%)</t>
  </si>
  <si>
    <t>Պակասել է                                                                                                                                                                                                                -141.1 հա (21.0%)</t>
  </si>
  <si>
    <t>Ավելացել է                                                                                                                                                                                                    477.8 հա (7.2%)</t>
  </si>
  <si>
    <t xml:space="preserve">Ավելացել է                                                                                                                                                                                                             865.4 հա (59.3%) </t>
  </si>
  <si>
    <t>Պակասել է                                                                                                                                                                                                                -8.1 հա (1.1%)</t>
  </si>
  <si>
    <t>Պակասել է                                                                                                                                                                                                                -1427.3 հա (31.0%)</t>
  </si>
  <si>
    <t>ՀՀ Արմավիրի մարզի համայնքներում  քաղաքացիների և իրավաբանական անձանց սեփականություն հանդիսացող  չօգտագործվող գյուղատնտեսական նշանակության հողերի վերաբերյալ</t>
  </si>
  <si>
    <t xml:space="preserve">  Արմավիր </t>
  </si>
  <si>
    <t xml:space="preserve">Մեծամոր      </t>
  </si>
  <si>
    <t>Բաղրամյան</t>
  </si>
  <si>
    <t xml:space="preserve">  Խոյ</t>
  </si>
  <si>
    <t xml:space="preserve">   Արաքս</t>
  </si>
  <si>
    <t>Փարաքար</t>
  </si>
  <si>
    <t>Ֆերիկ</t>
  </si>
  <si>
    <t>Վաղարշապատ</t>
  </si>
  <si>
    <t xml:space="preserve">Ավելացել է                                                                                                                                                                                                             743.8 հա (7.6%) </t>
  </si>
  <si>
    <t>Ավելացել է                                                                                                                                                                                                    2794.6 հա (5.1%)</t>
  </si>
  <si>
    <r>
      <t xml:space="preserve">քաղաքացու սեփ.                                          </t>
    </r>
    <r>
      <rPr>
        <sz val="10"/>
        <rFont val="GHEA Grapalat"/>
        <family val="3"/>
      </rPr>
      <t xml:space="preserve">/ըստ հողային հաշվեկշռի/ </t>
    </r>
    <r>
      <rPr>
        <b/>
        <sz val="10"/>
        <rFont val="GHEA Grapalat"/>
        <family val="3"/>
      </rPr>
      <t xml:space="preserve">    </t>
    </r>
    <r>
      <rPr>
        <b/>
        <u/>
        <sz val="10"/>
        <rFont val="GHEA Grapalat"/>
        <family val="3"/>
      </rPr>
      <t>հա</t>
    </r>
  </si>
  <si>
    <r>
      <t xml:space="preserve">իրավ. անձի սեփ.                              </t>
    </r>
    <r>
      <rPr>
        <sz val="10"/>
        <rFont val="GHEA Grapalat"/>
        <family val="3"/>
      </rPr>
      <t xml:space="preserve">/ըստ հողային հաշվեկշռի/ </t>
    </r>
    <r>
      <rPr>
        <b/>
        <sz val="10"/>
        <rFont val="GHEA Grapalat"/>
        <family val="3"/>
      </rPr>
      <t xml:space="preserve">    </t>
    </r>
    <r>
      <rPr>
        <b/>
        <u/>
        <sz val="10"/>
        <rFont val="GHEA Grapalat"/>
        <family val="3"/>
      </rPr>
      <t>հա</t>
    </r>
  </si>
  <si>
    <t xml:space="preserve">Ավելացել է                                                                                                                                                                                                             405.3 հա (7.1)% </t>
  </si>
  <si>
    <t>ՀՀ համայնքներում 2022-2023թթ. քաղաքացիների և իրավաբանական անձանց սեփականություն հանդիսացող  չօգտագործվող գյուղատնտեսական նշանակության հողերի համեմատական վերլուծության վերաբերյալ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</si>
</sst>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#,##0.0"/>
    <numFmt numFmtId="166" formatCode="0.000"/>
    <numFmt numFmtId="167" formatCode="0.0000"/>
    <numFmt numFmtId="168" formatCode="0.0000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GHEA Grapalat"/>
      <family val="3"/>
    </font>
    <font>
      <sz val="10"/>
      <name val="GHEA Grapalat"/>
      <family val="3"/>
    </font>
    <font>
      <b/>
      <sz val="14"/>
      <name val="GHEA Grapalat"/>
      <family val="3"/>
    </font>
    <font>
      <b/>
      <sz val="10"/>
      <name val="GHEA Grapalat"/>
      <family val="3"/>
    </font>
    <font>
      <b/>
      <sz val="12"/>
      <name val="GHEA Grapalat"/>
      <family val="3"/>
    </font>
    <font>
      <b/>
      <u/>
      <sz val="12"/>
      <name val="GHEA Grapalat"/>
      <family val="3"/>
    </font>
    <font>
      <b/>
      <sz val="12"/>
      <name val="Arial Armenian"/>
      <family val="2"/>
    </font>
    <font>
      <b/>
      <sz val="10"/>
      <name val="Arial Armenian"/>
      <family val="2"/>
    </font>
    <font>
      <sz val="10"/>
      <name val="Arial Armenian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20"/>
      <name val="GHEA Grapalat"/>
      <family val="3"/>
    </font>
    <font>
      <sz val="15"/>
      <name val="GHEA Grapalat"/>
      <family val="3"/>
    </font>
    <font>
      <sz val="14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b/>
      <u/>
      <sz val="11"/>
      <name val="GHEA Grapalat"/>
      <family val="3"/>
    </font>
    <font>
      <b/>
      <i/>
      <sz val="12"/>
      <name val="GHEA Grapalat"/>
      <family val="3"/>
    </font>
    <font>
      <sz val="12"/>
      <name val="GHEA Grapalat"/>
      <family val="3"/>
    </font>
    <font>
      <sz val="10"/>
      <name val="Arial"/>
    </font>
    <font>
      <b/>
      <u/>
      <sz val="10"/>
      <name val="GHEA Grapalat"/>
      <family val="3"/>
    </font>
    <font>
      <b/>
      <sz val="10"/>
      <name val="GHEA Grapalat"/>
      <charset val="204"/>
    </font>
    <font>
      <sz val="10"/>
      <name val="GHEA Grapalat"/>
      <charset val="204"/>
    </font>
    <font>
      <sz val="11"/>
      <color theme="1"/>
      <name val="Calibri"/>
      <family val="2"/>
      <charset val="204"/>
      <scheme val="minor"/>
    </font>
    <font>
      <sz val="10"/>
      <name val="GHEA Mariam"/>
      <family val="3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748">
    <xf numFmtId="0" fontId="0" fillId="0" borderId="0" xfId="0"/>
    <xf numFmtId="0" fontId="3" fillId="0" borderId="0" xfId="1" applyFont="1"/>
    <xf numFmtId="0" fontId="7" fillId="0" borderId="20" xfId="1" applyFont="1" applyBorder="1" applyAlignment="1">
      <alignment horizontal="center" vertical="center"/>
    </xf>
    <xf numFmtId="3" fontId="6" fillId="0" borderId="21" xfId="1" applyNumberFormat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3" fontId="6" fillId="0" borderId="23" xfId="1" applyNumberFormat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164" fontId="6" fillId="0" borderId="27" xfId="2" applyNumberFormat="1" applyFont="1" applyBorder="1" applyAlignment="1">
      <alignment vertical="center"/>
    </xf>
    <xf numFmtId="164" fontId="6" fillId="0" borderId="28" xfId="1" applyNumberFormat="1" applyFont="1" applyBorder="1" applyAlignment="1">
      <alignment horizontal="right" vertical="center"/>
    </xf>
    <xf numFmtId="165" fontId="6" fillId="2" borderId="27" xfId="1" applyNumberFormat="1" applyFont="1" applyFill="1" applyBorder="1" applyAlignment="1">
      <alignment horizontal="right" vertical="center"/>
    </xf>
    <xf numFmtId="164" fontId="6" fillId="0" borderId="29" xfId="1" applyNumberFormat="1" applyFont="1" applyBorder="1" applyAlignment="1">
      <alignment horizontal="right" vertical="center"/>
    </xf>
    <xf numFmtId="165" fontId="6" fillId="2" borderId="30" xfId="1" applyNumberFormat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164" fontId="6" fillId="0" borderId="31" xfId="2" applyNumberFormat="1" applyFont="1" applyBorder="1" applyAlignment="1">
      <alignment horizontal="right" vertical="center"/>
    </xf>
    <xf numFmtId="164" fontId="6" fillId="0" borderId="32" xfId="1" applyNumberFormat="1" applyFont="1" applyBorder="1" applyAlignment="1">
      <alignment horizontal="right" vertical="center"/>
    </xf>
    <xf numFmtId="165" fontId="6" fillId="2" borderId="31" xfId="1" applyNumberFormat="1" applyFont="1" applyFill="1" applyBorder="1" applyAlignment="1">
      <alignment horizontal="right" vertical="center"/>
    </xf>
    <xf numFmtId="164" fontId="6" fillId="0" borderId="33" xfId="1" applyNumberFormat="1" applyFont="1" applyBorder="1" applyAlignment="1">
      <alignment horizontal="right" vertical="center"/>
    </xf>
    <xf numFmtId="164" fontId="6" fillId="0" borderId="34" xfId="2" applyNumberFormat="1" applyFont="1" applyBorder="1" applyAlignment="1">
      <alignment horizontal="right" vertical="center"/>
    </xf>
    <xf numFmtId="0" fontId="6" fillId="0" borderId="11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164" fontId="6" fillId="0" borderId="35" xfId="2" applyNumberFormat="1" applyFont="1" applyBorder="1" applyAlignment="1">
      <alignment horizontal="right" vertical="center"/>
    </xf>
    <xf numFmtId="164" fontId="6" fillId="0" borderId="36" xfId="1" applyNumberFormat="1" applyFont="1" applyBorder="1" applyAlignment="1">
      <alignment horizontal="right" vertical="center"/>
    </xf>
    <xf numFmtId="165" fontId="6" fillId="2" borderId="37" xfId="1" applyNumberFormat="1" applyFont="1" applyFill="1" applyBorder="1" applyAlignment="1">
      <alignment horizontal="right" vertical="center"/>
    </xf>
    <xf numFmtId="164" fontId="6" fillId="0" borderId="38" xfId="1" applyNumberFormat="1" applyFont="1" applyBorder="1" applyAlignment="1">
      <alignment horizontal="right" vertical="center"/>
    </xf>
    <xf numFmtId="165" fontId="6" fillId="2" borderId="39" xfId="1" applyNumberFormat="1" applyFont="1" applyFill="1" applyBorder="1" applyAlignment="1">
      <alignment horizontal="center" vertical="center"/>
    </xf>
    <xf numFmtId="164" fontId="6" fillId="4" borderId="20" xfId="1" applyNumberFormat="1" applyFont="1" applyFill="1" applyBorder="1" applyAlignment="1">
      <alignment horizontal="right" vertical="center" wrapText="1"/>
    </xf>
    <xf numFmtId="2" fontId="6" fillId="4" borderId="21" xfId="1" applyNumberFormat="1" applyFont="1" applyFill="1" applyBorder="1" applyAlignment="1">
      <alignment horizontal="right" vertical="center" wrapText="1"/>
    </xf>
    <xf numFmtId="0" fontId="6" fillId="4" borderId="21" xfId="1" applyFont="1" applyFill="1" applyBorder="1" applyAlignment="1">
      <alignment horizontal="center" vertical="center" wrapText="1"/>
    </xf>
    <xf numFmtId="164" fontId="6" fillId="4" borderId="22" xfId="1" applyNumberFormat="1" applyFont="1" applyFill="1" applyBorder="1" applyAlignment="1">
      <alignment horizontal="right" vertical="center" wrapText="1"/>
    </xf>
    <xf numFmtId="164" fontId="6" fillId="4" borderId="2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3" fillId="0" borderId="0" xfId="2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3" fillId="0" borderId="0" xfId="2" applyFont="1"/>
    <xf numFmtId="0" fontId="3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8" fillId="0" borderId="43" xfId="2" applyFont="1" applyBorder="1" applyAlignment="1">
      <alignment horizontal="center" vertical="center" wrapText="1"/>
    </xf>
    <xf numFmtId="0" fontId="18" fillId="0" borderId="44" xfId="2" applyFont="1" applyBorder="1" applyAlignment="1">
      <alignment horizontal="center" vertical="center" wrapText="1"/>
    </xf>
    <xf numFmtId="0" fontId="18" fillId="0" borderId="24" xfId="2" applyFont="1" applyBorder="1" applyAlignment="1">
      <alignment horizontal="center" vertical="center" wrapText="1"/>
    </xf>
    <xf numFmtId="0" fontId="18" fillId="0" borderId="4" xfId="2" applyFont="1" applyBorder="1" applyAlignment="1">
      <alignment horizontal="center" vertical="center" wrapText="1"/>
    </xf>
    <xf numFmtId="0" fontId="16" fillId="6" borderId="25" xfId="2" applyFont="1" applyFill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6" borderId="25" xfId="2" applyFont="1" applyFill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25" xfId="2" applyFont="1" applyBorder="1" applyAlignment="1">
      <alignment horizontal="right" vertical="center" wrapText="1"/>
    </xf>
    <xf numFmtId="164" fontId="6" fillId="6" borderId="21" xfId="2" applyNumberFormat="1" applyFont="1" applyFill="1" applyBorder="1" applyAlignment="1">
      <alignment vertical="center"/>
    </xf>
    <xf numFmtId="164" fontId="6" fillId="0" borderId="20" xfId="2" applyNumberFormat="1" applyFont="1" applyBorder="1" applyAlignment="1">
      <alignment vertical="center"/>
    </xf>
    <xf numFmtId="164" fontId="6" fillId="0" borderId="26" xfId="2" applyNumberFormat="1" applyFont="1" applyBorder="1" applyAlignment="1">
      <alignment horizontal="right" vertical="center"/>
    </xf>
    <xf numFmtId="164" fontId="6" fillId="0" borderId="20" xfId="2" applyNumberFormat="1" applyFont="1" applyBorder="1" applyAlignment="1">
      <alignment horizontal="right" vertical="center"/>
    </xf>
    <xf numFmtId="164" fontId="6" fillId="0" borderId="23" xfId="2" applyNumberFormat="1" applyFont="1" applyBorder="1" applyAlignment="1">
      <alignment horizontal="right" vertical="center"/>
    </xf>
    <xf numFmtId="164" fontId="19" fillId="6" borderId="25" xfId="2" applyNumberFormat="1" applyFont="1" applyFill="1" applyBorder="1" applyAlignment="1">
      <alignment horizontal="right" vertical="center"/>
    </xf>
    <xf numFmtId="0" fontId="5" fillId="0" borderId="41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 wrapText="1"/>
    </xf>
    <xf numFmtId="0" fontId="6" fillId="0" borderId="40" xfId="2" applyFont="1" applyBorder="1" applyAlignment="1">
      <alignment horizontal="center" vertical="center" wrapText="1"/>
    </xf>
    <xf numFmtId="164" fontId="6" fillId="6" borderId="47" xfId="2" applyNumberFormat="1" applyFont="1" applyFill="1" applyBorder="1" applyAlignment="1">
      <alignment vertical="center"/>
    </xf>
    <xf numFmtId="164" fontId="6" fillId="0" borderId="48" xfId="2" applyNumberFormat="1" applyFont="1" applyBorder="1" applyAlignment="1">
      <alignment vertical="center"/>
    </xf>
    <xf numFmtId="164" fontId="6" fillId="0" borderId="49" xfId="2" applyNumberFormat="1" applyFont="1" applyBorder="1" applyAlignment="1">
      <alignment horizontal="right" vertical="center"/>
    </xf>
    <xf numFmtId="164" fontId="19" fillId="6" borderId="24" xfId="2" applyNumberFormat="1" applyFont="1" applyFill="1" applyBorder="1" applyAlignment="1">
      <alignment horizontal="right" vertical="center"/>
    </xf>
    <xf numFmtId="164" fontId="6" fillId="0" borderId="25" xfId="2" applyNumberFormat="1" applyFont="1" applyBorder="1" applyAlignment="1">
      <alignment horizontal="right" vertical="center" wrapText="1"/>
    </xf>
    <xf numFmtId="0" fontId="6" fillId="0" borderId="0" xfId="2" applyFont="1" applyAlignment="1">
      <alignment horizontal="center" vertical="center" wrapText="1"/>
    </xf>
    <xf numFmtId="164" fontId="6" fillId="0" borderId="50" xfId="2" applyNumberFormat="1" applyFont="1" applyBorder="1" applyAlignment="1">
      <alignment horizontal="right" vertical="center"/>
    </xf>
    <xf numFmtId="0" fontId="5" fillId="0" borderId="1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164" fontId="6" fillId="0" borderId="51" xfId="2" applyNumberFormat="1" applyFont="1" applyBorder="1" applyAlignment="1">
      <alignment horizontal="right" vertical="center"/>
    </xf>
    <xf numFmtId="164" fontId="6" fillId="0" borderId="22" xfId="2" applyNumberFormat="1" applyFont="1" applyBorder="1" applyAlignment="1">
      <alignment horizontal="right" vertical="center"/>
    </xf>
    <xf numFmtId="164" fontId="6" fillId="6" borderId="21" xfId="2" applyNumberFormat="1" applyFont="1" applyFill="1" applyBorder="1" applyAlignment="1">
      <alignment horizontal="right" vertical="center"/>
    </xf>
    <xf numFmtId="164" fontId="6" fillId="6" borderId="17" xfId="2" applyNumberFormat="1" applyFont="1" applyFill="1" applyBorder="1" applyAlignment="1">
      <alignment vertical="center"/>
    </xf>
    <xf numFmtId="164" fontId="19" fillId="6" borderId="13" xfId="2" applyNumberFormat="1" applyFont="1" applyFill="1" applyBorder="1" applyAlignment="1">
      <alignment horizontal="right" vertical="center"/>
    </xf>
    <xf numFmtId="164" fontId="6" fillId="6" borderId="20" xfId="2" applyNumberFormat="1" applyFont="1" applyFill="1" applyBorder="1" applyAlignment="1">
      <alignment vertical="center"/>
    </xf>
    <xf numFmtId="164" fontId="6" fillId="6" borderId="23" xfId="2" applyNumberFormat="1" applyFont="1" applyFill="1" applyBorder="1" applyAlignment="1">
      <alignment vertical="center"/>
    </xf>
    <xf numFmtId="164" fontId="6" fillId="6" borderId="25" xfId="2" applyNumberFormat="1" applyFont="1" applyFill="1" applyBorder="1" applyAlignment="1">
      <alignment vertical="center"/>
    </xf>
    <xf numFmtId="164" fontId="6" fillId="6" borderId="26" xfId="2" applyNumberFormat="1" applyFont="1" applyFill="1" applyBorder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6" applyFont="1" applyAlignment="1">
      <alignment vertical="center" wrapText="1"/>
    </xf>
    <xf numFmtId="0" fontId="3" fillId="0" borderId="0" xfId="6" applyFont="1" applyAlignment="1">
      <alignment horizontal="right" vertical="center" wrapText="1"/>
    </xf>
    <xf numFmtId="0" fontId="13" fillId="5" borderId="0" xfId="6" applyFont="1" applyFill="1" applyAlignment="1">
      <alignment horizontal="center" vertical="center" wrapText="1"/>
    </xf>
    <xf numFmtId="0" fontId="3" fillId="5" borderId="0" xfId="6" applyFont="1" applyFill="1" applyAlignment="1">
      <alignment vertical="center" wrapText="1"/>
    </xf>
    <xf numFmtId="0" fontId="14" fillId="5" borderId="0" xfId="6" applyFont="1" applyFill="1" applyAlignment="1">
      <alignment horizontal="center" vertical="center" wrapText="1"/>
    </xf>
    <xf numFmtId="0" fontId="3" fillId="5" borderId="61" xfId="6" applyFont="1" applyFill="1" applyBorder="1" applyAlignment="1">
      <alignment horizontal="center" vertical="center" wrapText="1"/>
    </xf>
    <xf numFmtId="0" fontId="18" fillId="5" borderId="61" xfId="6" applyFont="1" applyFill="1" applyBorder="1" applyAlignment="1">
      <alignment horizontal="center" vertical="center" wrapText="1"/>
    </xf>
    <xf numFmtId="0" fontId="3" fillId="7" borderId="61" xfId="6" applyFont="1" applyFill="1" applyBorder="1" applyAlignment="1">
      <alignment horizontal="center" vertical="center" wrapText="1"/>
    </xf>
    <xf numFmtId="0" fontId="18" fillId="7" borderId="61" xfId="6" applyFont="1" applyFill="1" applyBorder="1" applyAlignment="1">
      <alignment horizontal="center" vertical="center" wrapText="1"/>
    </xf>
    <xf numFmtId="0" fontId="18" fillId="7" borderId="60" xfId="6" applyFont="1" applyFill="1" applyBorder="1" applyAlignment="1">
      <alignment horizontal="center" vertical="center" wrapText="1"/>
    </xf>
    <xf numFmtId="0" fontId="5" fillId="5" borderId="48" xfId="6" applyFont="1" applyFill="1" applyBorder="1" applyAlignment="1">
      <alignment horizontal="center" vertical="center" wrapText="1"/>
    </xf>
    <xf numFmtId="0" fontId="5" fillId="5" borderId="49" xfId="6" applyFont="1" applyFill="1" applyBorder="1" applyAlignment="1">
      <alignment horizontal="center" vertical="center" wrapText="1"/>
    </xf>
    <xf numFmtId="0" fontId="5" fillId="5" borderId="42" xfId="6" applyFont="1" applyFill="1" applyBorder="1" applyAlignment="1">
      <alignment horizontal="center" vertical="center" wrapText="1"/>
    </xf>
    <xf numFmtId="0" fontId="5" fillId="5" borderId="24" xfId="6" applyFont="1" applyFill="1" applyBorder="1" applyAlignment="1">
      <alignment horizontal="center" vertical="center" wrapText="1"/>
    </xf>
    <xf numFmtId="0" fontId="3" fillId="0" borderId="58" xfId="6" applyFont="1" applyBorder="1" applyAlignment="1">
      <alignment horizontal="center" vertical="center"/>
    </xf>
    <xf numFmtId="0" fontId="17" fillId="5" borderId="58" xfId="6" applyFont="1" applyFill="1" applyBorder="1" applyAlignment="1">
      <alignment horizontal="right" vertical="center" wrapText="1"/>
    </xf>
    <xf numFmtId="164" fontId="17" fillId="5" borderId="58" xfId="6" applyNumberFormat="1" applyFont="1" applyFill="1" applyBorder="1" applyAlignment="1">
      <alignment horizontal="right" vertical="center" wrapText="1"/>
    </xf>
    <xf numFmtId="164" fontId="16" fillId="8" borderId="58" xfId="6" applyNumberFormat="1" applyFont="1" applyFill="1" applyBorder="1" applyAlignment="1">
      <alignment horizontal="right" vertical="center" wrapText="1"/>
    </xf>
    <xf numFmtId="1" fontId="17" fillId="5" borderId="58" xfId="6" applyNumberFormat="1" applyFont="1" applyFill="1" applyBorder="1" applyAlignment="1">
      <alignment horizontal="right" vertical="center" wrapText="1"/>
    </xf>
    <xf numFmtId="0" fontId="17" fillId="3" borderId="58" xfId="6" applyFont="1" applyFill="1" applyBorder="1" applyAlignment="1">
      <alignment horizontal="right" vertical="center" wrapText="1"/>
    </xf>
    <xf numFmtId="164" fontId="17" fillId="3" borderId="58" xfId="6" applyNumberFormat="1" applyFont="1" applyFill="1" applyBorder="1" applyAlignment="1">
      <alignment vertical="center" wrapText="1"/>
    </xf>
    <xf numFmtId="0" fontId="17" fillId="3" borderId="58" xfId="6" applyFont="1" applyFill="1" applyBorder="1" applyAlignment="1">
      <alignment vertical="center" wrapText="1"/>
    </xf>
    <xf numFmtId="164" fontId="17" fillId="3" borderId="34" xfId="6" applyNumberFormat="1" applyFont="1" applyFill="1" applyBorder="1" applyAlignment="1">
      <alignment vertical="center" wrapText="1"/>
    </xf>
    <xf numFmtId="0" fontId="3" fillId="0" borderId="56" xfId="6" applyFont="1" applyBorder="1" applyAlignment="1">
      <alignment horizontal="center" vertical="center"/>
    </xf>
    <xf numFmtId="0" fontId="17" fillId="5" borderId="56" xfId="6" applyFont="1" applyFill="1" applyBorder="1" applyAlignment="1">
      <alignment horizontal="right" vertical="center" wrapText="1"/>
    </xf>
    <xf numFmtId="164" fontId="17" fillId="5" borderId="56" xfId="6" applyNumberFormat="1" applyFont="1" applyFill="1" applyBorder="1" applyAlignment="1">
      <alignment horizontal="right" vertical="center" wrapText="1"/>
    </xf>
    <xf numFmtId="1" fontId="17" fillId="5" borderId="56" xfId="6" applyNumberFormat="1" applyFont="1" applyFill="1" applyBorder="1" applyAlignment="1">
      <alignment horizontal="right" vertical="center" wrapText="1"/>
    </xf>
    <xf numFmtId="0" fontId="16" fillId="5" borderId="22" xfId="6" applyFont="1" applyFill="1" applyBorder="1" applyAlignment="1">
      <alignment horizontal="right" vertical="center" wrapText="1"/>
    </xf>
    <xf numFmtId="164" fontId="16" fillId="5" borderId="22" xfId="6" applyNumberFormat="1" applyFont="1" applyFill="1" applyBorder="1" applyAlignment="1">
      <alignment horizontal="right" vertical="center" wrapText="1"/>
    </xf>
    <xf numFmtId="0" fontId="17" fillId="5" borderId="58" xfId="6" applyFont="1" applyFill="1" applyBorder="1" applyAlignment="1">
      <alignment vertical="center" wrapText="1"/>
    </xf>
    <xf numFmtId="164" fontId="17" fillId="5" borderId="58" xfId="6" applyNumberFormat="1" applyFont="1" applyFill="1" applyBorder="1" applyAlignment="1">
      <alignment vertical="center" wrapText="1"/>
    </xf>
    <xf numFmtId="0" fontId="17" fillId="5" borderId="56" xfId="6" applyFont="1" applyFill="1" applyBorder="1" applyAlignment="1">
      <alignment vertical="center" wrapText="1"/>
    </xf>
    <xf numFmtId="164" fontId="17" fillId="5" borderId="56" xfId="6" applyNumberFormat="1" applyFont="1" applyFill="1" applyBorder="1" applyAlignment="1">
      <alignment vertical="center" wrapText="1"/>
    </xf>
    <xf numFmtId="0" fontId="3" fillId="0" borderId="46" xfId="6" applyFont="1" applyBorder="1" applyAlignment="1">
      <alignment horizontal="center" vertical="center"/>
    </xf>
    <xf numFmtId="0" fontId="16" fillId="5" borderId="46" xfId="6" applyFont="1" applyFill="1" applyBorder="1" applyAlignment="1">
      <alignment horizontal="right" vertical="center" wrapText="1"/>
    </xf>
    <xf numFmtId="0" fontId="17" fillId="5" borderId="46" xfId="6" applyFont="1" applyFill="1" applyBorder="1" applyAlignment="1">
      <alignment horizontal="right" vertical="center" wrapText="1"/>
    </xf>
    <xf numFmtId="164" fontId="17" fillId="5" borderId="46" xfId="6" applyNumberFormat="1" applyFont="1" applyFill="1" applyBorder="1" applyAlignment="1">
      <alignment horizontal="right" vertical="center" wrapText="1"/>
    </xf>
    <xf numFmtId="0" fontId="16" fillId="5" borderId="58" xfId="6" applyFont="1" applyFill="1" applyBorder="1" applyAlignment="1">
      <alignment horizontal="right" vertical="center" wrapText="1"/>
    </xf>
    <xf numFmtId="0" fontId="16" fillId="5" borderId="56" xfId="6" applyFont="1" applyFill="1" applyBorder="1" applyAlignment="1">
      <alignment horizontal="right" vertical="center" wrapText="1"/>
    </xf>
    <xf numFmtId="0" fontId="16" fillId="5" borderId="26" xfId="6" applyFont="1" applyFill="1" applyBorder="1" applyAlignment="1">
      <alignment horizontal="right" vertical="center" wrapText="1"/>
    </xf>
    <xf numFmtId="164" fontId="16" fillId="5" borderId="26" xfId="6" applyNumberFormat="1" applyFont="1" applyFill="1" applyBorder="1" applyAlignment="1">
      <alignment horizontal="right" vertical="center" wrapText="1"/>
    </xf>
    <xf numFmtId="164" fontId="16" fillId="8" borderId="46" xfId="6" applyNumberFormat="1" applyFont="1" applyFill="1" applyBorder="1" applyAlignment="1">
      <alignment horizontal="right" vertical="center" wrapText="1"/>
    </xf>
    <xf numFmtId="0" fontId="17" fillId="3" borderId="46" xfId="6" applyFont="1" applyFill="1" applyBorder="1" applyAlignment="1">
      <alignment horizontal="right" vertical="center" wrapText="1"/>
    </xf>
    <xf numFmtId="164" fontId="17" fillId="3" borderId="46" xfId="6" applyNumberFormat="1" applyFont="1" applyFill="1" applyBorder="1" applyAlignment="1">
      <alignment vertical="center" wrapText="1"/>
    </xf>
    <xf numFmtId="0" fontId="17" fillId="3" borderId="46" xfId="6" applyFont="1" applyFill="1" applyBorder="1" applyAlignment="1">
      <alignment vertical="center" wrapText="1"/>
    </xf>
    <xf numFmtId="164" fontId="17" fillId="3" borderId="31" xfId="6" applyNumberFormat="1" applyFont="1" applyFill="1" applyBorder="1" applyAlignment="1">
      <alignment vertical="center" wrapText="1"/>
    </xf>
    <xf numFmtId="2" fontId="16" fillId="5" borderId="22" xfId="6" applyNumberFormat="1" applyFont="1" applyFill="1" applyBorder="1" applyAlignment="1">
      <alignment horizontal="right" vertical="center" wrapText="1"/>
    </xf>
    <xf numFmtId="0" fontId="16" fillId="8" borderId="58" xfId="6" applyFont="1" applyFill="1" applyBorder="1" applyAlignment="1">
      <alignment horizontal="right" vertical="center" wrapText="1"/>
    </xf>
    <xf numFmtId="164" fontId="16" fillId="5" borderId="58" xfId="6" applyNumberFormat="1" applyFont="1" applyFill="1" applyBorder="1" applyAlignment="1">
      <alignment horizontal="right" vertical="center" wrapText="1"/>
    </xf>
    <xf numFmtId="0" fontId="3" fillId="3" borderId="58" xfId="6" applyFont="1" applyFill="1" applyBorder="1" applyAlignment="1">
      <alignment horizontal="center" vertical="center"/>
    </xf>
    <xf numFmtId="0" fontId="16" fillId="3" borderId="58" xfId="6" applyFont="1" applyFill="1" applyBorder="1" applyAlignment="1">
      <alignment horizontal="right" vertical="center" wrapText="1"/>
    </xf>
    <xf numFmtId="164" fontId="16" fillId="3" borderId="58" xfId="6" applyNumberFormat="1" applyFont="1" applyFill="1" applyBorder="1" applyAlignment="1">
      <alignment horizontal="right" vertical="center" wrapText="1"/>
    </xf>
    <xf numFmtId="0" fontId="3" fillId="3" borderId="56" xfId="6" applyFont="1" applyFill="1" applyBorder="1" applyAlignment="1">
      <alignment horizontal="center" vertical="center"/>
    </xf>
    <xf numFmtId="0" fontId="16" fillId="3" borderId="56" xfId="6" applyFont="1" applyFill="1" applyBorder="1" applyAlignment="1">
      <alignment horizontal="right" vertical="center" wrapText="1"/>
    </xf>
    <xf numFmtId="164" fontId="16" fillId="3" borderId="56" xfId="6" applyNumberFormat="1" applyFont="1" applyFill="1" applyBorder="1" applyAlignment="1">
      <alignment horizontal="right" vertical="center" wrapText="1"/>
    </xf>
    <xf numFmtId="0" fontId="16" fillId="3" borderId="26" xfId="6" applyFont="1" applyFill="1" applyBorder="1" applyAlignment="1">
      <alignment horizontal="right" vertical="center" wrapText="1"/>
    </xf>
    <xf numFmtId="164" fontId="16" fillId="3" borderId="26" xfId="6" applyNumberFormat="1" applyFont="1" applyFill="1" applyBorder="1" applyAlignment="1">
      <alignment horizontal="right" vertical="center" wrapText="1"/>
    </xf>
    <xf numFmtId="164" fontId="16" fillId="3" borderId="21" xfId="6" applyNumberFormat="1" applyFont="1" applyFill="1" applyBorder="1" applyAlignment="1">
      <alignment horizontal="right" vertical="center" wrapText="1"/>
    </xf>
    <xf numFmtId="164" fontId="6" fillId="0" borderId="25" xfId="2" applyNumberFormat="1" applyFont="1" applyBorder="1" applyAlignment="1">
      <alignment horizontal="right" vertical="center"/>
    </xf>
    <xf numFmtId="0" fontId="6" fillId="0" borderId="13" xfId="1" applyFont="1" applyBorder="1" applyAlignment="1">
      <alignment horizontal="center" vertical="center" wrapText="1"/>
    </xf>
    <xf numFmtId="0" fontId="3" fillId="0" borderId="0" xfId="17" applyFont="1" applyAlignment="1">
      <alignment horizontal="center" vertical="center" wrapText="1"/>
    </xf>
    <xf numFmtId="0" fontId="3" fillId="0" borderId="0" xfId="17" applyFont="1" applyAlignment="1">
      <alignment vertical="center" wrapText="1"/>
    </xf>
    <xf numFmtId="0" fontId="3" fillId="0" borderId="56" xfId="17" applyFont="1" applyBorder="1" applyAlignment="1">
      <alignment horizontal="center" vertical="center" wrapText="1"/>
    </xf>
    <xf numFmtId="0" fontId="18" fillId="0" borderId="56" xfId="17" applyFont="1" applyBorder="1" applyAlignment="1">
      <alignment horizontal="center" vertical="center" wrapText="1"/>
    </xf>
    <xf numFmtId="0" fontId="3" fillId="3" borderId="58" xfId="17" applyFont="1" applyFill="1" applyBorder="1" applyAlignment="1">
      <alignment horizontal="center" vertical="center" wrapText="1"/>
    </xf>
    <xf numFmtId="0" fontId="18" fillId="3" borderId="58" xfId="17" applyFont="1" applyFill="1" applyBorder="1" applyAlignment="1">
      <alignment horizontal="center" vertical="center" wrapText="1"/>
    </xf>
    <xf numFmtId="0" fontId="5" fillId="0" borderId="20" xfId="17" applyFont="1" applyBorder="1" applyAlignment="1">
      <alignment horizontal="center" vertical="center" wrapText="1"/>
    </xf>
    <xf numFmtId="0" fontId="5" fillId="0" borderId="26" xfId="17" applyFont="1" applyBorder="1" applyAlignment="1">
      <alignment horizontal="center" vertical="center" wrapText="1"/>
    </xf>
    <xf numFmtId="0" fontId="5" fillId="0" borderId="49" xfId="17" applyFont="1" applyBorder="1" applyAlignment="1">
      <alignment horizontal="center" vertical="center" wrapText="1"/>
    </xf>
    <xf numFmtId="0" fontId="5" fillId="0" borderId="48" xfId="17" applyFont="1" applyBorder="1" applyAlignment="1">
      <alignment horizontal="center" vertical="center" wrapText="1"/>
    </xf>
    <xf numFmtId="0" fontId="5" fillId="0" borderId="23" xfId="17" applyFont="1" applyBorder="1" applyAlignment="1">
      <alignment horizontal="center" vertical="center" wrapText="1"/>
    </xf>
    <xf numFmtId="0" fontId="5" fillId="3" borderId="23" xfId="17" applyFont="1" applyFill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right" vertical="center" wrapText="1"/>
    </xf>
    <xf numFmtId="164" fontId="24" fillId="0" borderId="46" xfId="0" applyNumberFormat="1" applyFont="1" applyBorder="1" applyAlignment="1">
      <alignment horizontal="right" vertical="center" wrapText="1"/>
    </xf>
    <xf numFmtId="164" fontId="23" fillId="3" borderId="46" xfId="0" applyNumberFormat="1" applyFont="1" applyFill="1" applyBorder="1" applyAlignment="1">
      <alignment horizontal="right" vertical="center" wrapText="1"/>
    </xf>
    <xf numFmtId="1" fontId="24" fillId="0" borderId="46" xfId="0" applyNumberFormat="1" applyFont="1" applyBorder="1" applyAlignment="1">
      <alignment horizontal="right" vertical="center" wrapText="1"/>
    </xf>
    <xf numFmtId="164" fontId="24" fillId="0" borderId="31" xfId="0" applyNumberFormat="1" applyFont="1" applyBorder="1" applyAlignment="1">
      <alignment horizontal="right" vertical="center" wrapText="1"/>
    </xf>
    <xf numFmtId="0" fontId="23" fillId="0" borderId="32" xfId="0" applyFont="1" applyBorder="1" applyAlignment="1">
      <alignment horizontal="center" vertical="center" wrapText="1"/>
    </xf>
    <xf numFmtId="164" fontId="23" fillId="3" borderId="58" xfId="0" applyNumberFormat="1" applyFont="1" applyFill="1" applyBorder="1" applyAlignment="1">
      <alignment horizontal="right" vertical="center" wrapText="1"/>
    </xf>
    <xf numFmtId="0" fontId="24" fillId="0" borderId="58" xfId="0" applyFont="1" applyBorder="1" applyAlignment="1">
      <alignment horizontal="right" vertical="center" wrapText="1"/>
    </xf>
    <xf numFmtId="164" fontId="24" fillId="0" borderId="58" xfId="0" applyNumberFormat="1" applyFont="1" applyBorder="1" applyAlignment="1">
      <alignment horizontal="right" vertical="center" wrapText="1"/>
    </xf>
    <xf numFmtId="1" fontId="24" fillId="0" borderId="58" xfId="0" applyNumberFormat="1" applyFont="1" applyBorder="1" applyAlignment="1">
      <alignment horizontal="right" vertical="center" wrapText="1"/>
    </xf>
    <xf numFmtId="164" fontId="24" fillId="0" borderId="34" xfId="0" applyNumberFormat="1" applyFont="1" applyBorder="1" applyAlignment="1">
      <alignment horizontal="right" vertical="center" wrapText="1"/>
    </xf>
    <xf numFmtId="0" fontId="23" fillId="0" borderId="59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right" vertical="center" wrapText="1"/>
    </xf>
    <xf numFmtId="164" fontId="24" fillId="0" borderId="49" xfId="0" applyNumberFormat="1" applyFont="1" applyBorder="1" applyAlignment="1">
      <alignment horizontal="right" vertical="center" wrapText="1"/>
    </xf>
    <xf numFmtId="164" fontId="23" fillId="3" borderId="61" xfId="0" applyNumberFormat="1" applyFont="1" applyFill="1" applyBorder="1" applyAlignment="1">
      <alignment horizontal="right" vertical="center" wrapText="1"/>
    </xf>
    <xf numFmtId="0" fontId="24" fillId="0" borderId="61" xfId="0" applyFont="1" applyBorder="1" applyAlignment="1">
      <alignment horizontal="right" vertical="center" wrapText="1"/>
    </xf>
    <xf numFmtId="164" fontId="24" fillId="0" borderId="61" xfId="0" applyNumberFormat="1" applyFont="1" applyBorder="1" applyAlignment="1">
      <alignment horizontal="right" vertical="center" wrapText="1"/>
    </xf>
    <xf numFmtId="1" fontId="24" fillId="0" borderId="61" xfId="0" applyNumberFormat="1" applyFont="1" applyBorder="1" applyAlignment="1">
      <alignment horizontal="right" vertical="center" wrapText="1"/>
    </xf>
    <xf numFmtId="164" fontId="24" fillId="0" borderId="60" xfId="0" applyNumberFormat="1" applyFont="1" applyBorder="1" applyAlignment="1">
      <alignment horizontal="right" vertical="center" wrapText="1"/>
    </xf>
    <xf numFmtId="0" fontId="23" fillId="3" borderId="26" xfId="0" applyFont="1" applyFill="1" applyBorder="1" applyAlignment="1">
      <alignment horizontal="center" vertical="center" wrapText="1"/>
    </xf>
    <xf numFmtId="1" fontId="23" fillId="3" borderId="26" xfId="0" applyNumberFormat="1" applyFont="1" applyFill="1" applyBorder="1" applyAlignment="1">
      <alignment horizontal="right" vertical="center" wrapText="1"/>
    </xf>
    <xf numFmtId="164" fontId="23" fillId="3" borderId="26" xfId="0" applyNumberFormat="1" applyFont="1" applyFill="1" applyBorder="1" applyAlignment="1">
      <alignment horizontal="right" vertical="center" wrapText="1"/>
    </xf>
    <xf numFmtId="0" fontId="23" fillId="3" borderId="26" xfId="0" applyFont="1" applyFill="1" applyBorder="1" applyAlignment="1">
      <alignment horizontal="right" vertical="center" wrapText="1"/>
    </xf>
    <xf numFmtId="164" fontId="23" fillId="3" borderId="21" xfId="0" applyNumberFormat="1" applyFont="1" applyFill="1" applyBorder="1" applyAlignment="1">
      <alignment horizontal="right" vertical="center" wrapText="1"/>
    </xf>
    <xf numFmtId="166" fontId="3" fillId="0" borderId="0" xfId="17" applyNumberFormat="1" applyFont="1" applyAlignment="1">
      <alignment horizontal="center" vertical="center"/>
    </xf>
    <xf numFmtId="167" fontId="3" fillId="0" borderId="0" xfId="17" applyNumberFormat="1" applyFont="1" applyAlignment="1">
      <alignment vertical="center" wrapText="1"/>
    </xf>
    <xf numFmtId="0" fontId="15" fillId="5" borderId="0" xfId="6" applyFont="1" applyFill="1" applyAlignment="1">
      <alignment horizontal="center" vertical="center" wrapText="1"/>
    </xf>
    <xf numFmtId="164" fontId="3" fillId="0" borderId="58" xfId="0" applyNumberFormat="1" applyFont="1" applyBorder="1" applyAlignment="1">
      <alignment horizontal="right" vertical="center" wrapText="1"/>
    </xf>
    <xf numFmtId="1" fontId="3" fillId="0" borderId="58" xfId="0" applyNumberFormat="1" applyFont="1" applyBorder="1" applyAlignment="1">
      <alignment horizontal="right" vertical="center" wrapText="1"/>
    </xf>
    <xf numFmtId="164" fontId="3" fillId="0" borderId="34" xfId="0" applyNumberFormat="1" applyFont="1" applyBorder="1" applyAlignment="1">
      <alignment horizontal="right" vertical="center" wrapText="1"/>
    </xf>
    <xf numFmtId="0" fontId="3" fillId="0" borderId="58" xfId="0" applyFont="1" applyBorder="1" applyAlignment="1">
      <alignment horizontal="right" vertical="center" wrapText="1"/>
    </xf>
    <xf numFmtId="164" fontId="3" fillId="0" borderId="56" xfId="0" applyNumberFormat="1" applyFont="1" applyBorder="1" applyAlignment="1">
      <alignment horizontal="right" vertical="center" wrapText="1"/>
    </xf>
    <xf numFmtId="0" fontId="3" fillId="0" borderId="56" xfId="0" applyFont="1" applyBorder="1" applyAlignment="1">
      <alignment horizontal="right" vertical="center" wrapText="1"/>
    </xf>
    <xf numFmtId="1" fontId="3" fillId="0" borderId="56" xfId="0" applyNumberFormat="1" applyFont="1" applyBorder="1" applyAlignment="1">
      <alignment horizontal="right" vertical="center" wrapText="1"/>
    </xf>
    <xf numFmtId="0" fontId="5" fillId="3" borderId="20" xfId="0" applyFont="1" applyFill="1" applyBorder="1" applyAlignment="1">
      <alignment horizontal="right" vertical="center" wrapText="1"/>
    </xf>
    <xf numFmtId="0" fontId="5" fillId="3" borderId="26" xfId="0" applyFont="1" applyFill="1" applyBorder="1" applyAlignment="1">
      <alignment horizontal="right" vertical="center" wrapText="1"/>
    </xf>
    <xf numFmtId="0" fontId="3" fillId="9" borderId="33" xfId="0" applyFont="1" applyFill="1" applyBorder="1" applyAlignment="1">
      <alignment horizontal="center" vertical="center"/>
    </xf>
    <xf numFmtId="0" fontId="3" fillId="9" borderId="38" xfId="0" applyFont="1" applyFill="1" applyBorder="1" applyAlignment="1">
      <alignment horizontal="center" vertical="center"/>
    </xf>
    <xf numFmtId="0" fontId="18" fillId="5" borderId="72" xfId="6" applyFont="1" applyFill="1" applyBorder="1" applyAlignment="1">
      <alignment horizontal="center" vertical="center" wrapText="1"/>
    </xf>
    <xf numFmtId="0" fontId="3" fillId="7" borderId="71" xfId="6" applyFont="1" applyFill="1" applyBorder="1" applyAlignment="1">
      <alignment horizontal="center" vertical="center" wrapText="1"/>
    </xf>
    <xf numFmtId="1" fontId="3" fillId="0" borderId="46" xfId="0" applyNumberFormat="1" applyFont="1" applyBorder="1" applyAlignment="1">
      <alignment horizontal="right" vertical="center" wrapText="1"/>
    </xf>
    <xf numFmtId="164" fontId="3" fillId="0" borderId="31" xfId="0" applyNumberFormat="1" applyFont="1" applyBorder="1" applyAlignment="1">
      <alignment horizontal="right" vertical="center" wrapText="1"/>
    </xf>
    <xf numFmtId="164" fontId="5" fillId="3" borderId="58" xfId="0" applyNumberFormat="1" applyFont="1" applyFill="1" applyBorder="1" applyAlignment="1">
      <alignment horizontal="right" vertical="center" wrapText="1"/>
    </xf>
    <xf numFmtId="164" fontId="3" fillId="0" borderId="46" xfId="0" applyNumberFormat="1" applyFont="1" applyBorder="1" applyAlignment="1">
      <alignment horizontal="right" vertical="center" wrapText="1"/>
    </xf>
    <xf numFmtId="0" fontId="3" fillId="0" borderId="46" xfId="0" applyFont="1" applyBorder="1" applyAlignment="1">
      <alignment horizontal="right" vertical="center" wrapText="1"/>
    </xf>
    <xf numFmtId="164" fontId="5" fillId="3" borderId="56" xfId="0" applyNumberFormat="1" applyFont="1" applyFill="1" applyBorder="1" applyAlignment="1">
      <alignment horizontal="right" vertical="center" wrapText="1"/>
    </xf>
    <xf numFmtId="164" fontId="5" fillId="3" borderId="26" xfId="0" applyNumberFormat="1" applyFont="1" applyFill="1" applyBorder="1" applyAlignment="1">
      <alignment horizontal="right" vertical="center" wrapText="1"/>
    </xf>
    <xf numFmtId="0" fontId="3" fillId="9" borderId="29" xfId="0" applyFont="1" applyFill="1" applyBorder="1" applyAlignment="1">
      <alignment horizontal="center" vertical="center"/>
    </xf>
    <xf numFmtId="164" fontId="5" fillId="3" borderId="46" xfId="0" applyNumberFormat="1" applyFont="1" applyFill="1" applyBorder="1" applyAlignment="1">
      <alignment horizontal="right" vertical="center" wrapText="1"/>
    </xf>
    <xf numFmtId="0" fontId="5" fillId="5" borderId="20" xfId="6" applyFont="1" applyFill="1" applyBorder="1" applyAlignment="1">
      <alignment horizontal="center" vertical="center" wrapText="1"/>
    </xf>
    <xf numFmtId="0" fontId="5" fillId="5" borderId="26" xfId="6" applyFont="1" applyFill="1" applyBorder="1" applyAlignment="1">
      <alignment horizontal="center" vertical="center" wrapText="1"/>
    </xf>
    <xf numFmtId="0" fontId="5" fillId="5" borderId="21" xfId="6" applyFont="1" applyFill="1" applyBorder="1" applyAlignment="1">
      <alignment horizontal="center" vertical="center" wrapText="1"/>
    </xf>
    <xf numFmtId="1" fontId="5" fillId="3" borderId="26" xfId="0" applyNumberFormat="1" applyFont="1" applyFill="1" applyBorder="1" applyAlignment="1">
      <alignment horizontal="right" vertical="center" wrapText="1"/>
    </xf>
    <xf numFmtId="164" fontId="5" fillId="3" borderId="21" xfId="0" applyNumberFormat="1" applyFont="1" applyFill="1" applyBorder="1" applyAlignment="1">
      <alignment horizontal="right" vertical="center" wrapText="1"/>
    </xf>
    <xf numFmtId="0" fontId="25" fillId="0" borderId="0" xfId="18"/>
    <xf numFmtId="0" fontId="12" fillId="0" borderId="0" xfId="12"/>
    <xf numFmtId="0" fontId="3" fillId="0" borderId="56" xfId="12" applyFont="1" applyBorder="1" applyAlignment="1">
      <alignment horizontal="center" vertical="center" wrapText="1"/>
    </xf>
    <xf numFmtId="0" fontId="18" fillId="0" borderId="56" xfId="12" applyFont="1" applyBorder="1" applyAlignment="1">
      <alignment horizontal="center" vertical="center" wrapText="1"/>
    </xf>
    <xf numFmtId="0" fontId="3" fillId="3" borderId="58" xfId="12" applyFont="1" applyFill="1" applyBorder="1" applyAlignment="1">
      <alignment horizontal="center" vertical="center" wrapText="1"/>
    </xf>
    <xf numFmtId="0" fontId="18" fillId="3" borderId="58" xfId="12" applyFont="1" applyFill="1" applyBorder="1" applyAlignment="1">
      <alignment horizontal="center" vertical="center" wrapText="1"/>
    </xf>
    <xf numFmtId="0" fontId="5" fillId="0" borderId="20" xfId="12" applyFont="1" applyBorder="1" applyAlignment="1">
      <alignment horizontal="center" vertical="center" wrapText="1"/>
    </xf>
    <xf numFmtId="0" fontId="5" fillId="0" borderId="26" xfId="12" applyFont="1" applyBorder="1" applyAlignment="1">
      <alignment horizontal="center" vertical="center" wrapText="1"/>
    </xf>
    <xf numFmtId="0" fontId="5" fillId="0" borderId="49" xfId="12" applyFont="1" applyBorder="1" applyAlignment="1">
      <alignment horizontal="center" vertical="center" wrapText="1"/>
    </xf>
    <xf numFmtId="0" fontId="5" fillId="0" borderId="48" xfId="12" applyFont="1" applyBorder="1" applyAlignment="1">
      <alignment horizontal="center" vertical="center" wrapText="1"/>
    </xf>
    <xf numFmtId="0" fontId="5" fillId="3" borderId="23" xfId="12" applyFont="1" applyFill="1" applyBorder="1" applyAlignment="1">
      <alignment horizontal="center" vertical="center" wrapText="1"/>
    </xf>
    <xf numFmtId="0" fontId="3" fillId="9" borderId="58" xfId="12" applyFont="1" applyFill="1" applyBorder="1" applyAlignment="1">
      <alignment horizontal="center" vertical="center"/>
    </xf>
    <xf numFmtId="0" fontId="3" fillId="9" borderId="56" xfId="12" applyFont="1" applyFill="1" applyBorder="1" applyAlignment="1">
      <alignment horizontal="center" vertical="center"/>
    </xf>
    <xf numFmtId="0" fontId="5" fillId="0" borderId="22" xfId="12" applyFont="1" applyBorder="1" applyAlignment="1">
      <alignment horizontal="center" vertical="center" wrapText="1"/>
    </xf>
    <xf numFmtId="0" fontId="3" fillId="0" borderId="0" xfId="20" applyFont="1" applyAlignment="1">
      <alignment vertical="center" wrapText="1"/>
    </xf>
    <xf numFmtId="2" fontId="3" fillId="0" borderId="0" xfId="20" applyNumberFormat="1" applyFont="1" applyAlignment="1">
      <alignment vertical="center" wrapText="1"/>
    </xf>
    <xf numFmtId="0" fontId="3" fillId="0" borderId="56" xfId="20" applyFont="1" applyBorder="1" applyAlignment="1">
      <alignment horizontal="center" vertical="center" wrapText="1"/>
    </xf>
    <xf numFmtId="2" fontId="18" fillId="0" borderId="56" xfId="20" applyNumberFormat="1" applyFont="1" applyBorder="1" applyAlignment="1">
      <alignment horizontal="center" vertical="center" wrapText="1"/>
    </xf>
    <xf numFmtId="1" fontId="3" fillId="0" borderId="0" xfId="20" applyNumberFormat="1" applyFont="1" applyAlignment="1">
      <alignment vertical="center" wrapText="1"/>
    </xf>
    <xf numFmtId="0" fontId="5" fillId="3" borderId="26" xfId="20" applyFont="1" applyFill="1" applyBorder="1" applyAlignment="1">
      <alignment horizontal="center" vertical="center" wrapText="1"/>
    </xf>
    <xf numFmtId="164" fontId="3" fillId="0" borderId="35" xfId="0" applyNumberFormat="1" applyFont="1" applyBorder="1" applyAlignment="1">
      <alignment horizontal="right" vertical="center" wrapText="1"/>
    </xf>
    <xf numFmtId="0" fontId="3" fillId="0" borderId="55" xfId="20" applyFont="1" applyBorder="1" applyAlignment="1">
      <alignment horizontal="center" vertical="center"/>
    </xf>
    <xf numFmtId="0" fontId="3" fillId="0" borderId="32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1" fontId="5" fillId="0" borderId="20" xfId="20" applyNumberFormat="1" applyFont="1" applyBorder="1" applyAlignment="1">
      <alignment horizontal="center" vertical="center" wrapText="1"/>
    </xf>
    <xf numFmtId="1" fontId="5" fillId="0" borderId="26" xfId="20" applyNumberFormat="1" applyFont="1" applyBorder="1" applyAlignment="1">
      <alignment horizontal="center" vertical="center" wrapText="1"/>
    </xf>
    <xf numFmtId="1" fontId="5" fillId="3" borderId="21" xfId="20" applyNumberFormat="1" applyFont="1" applyFill="1" applyBorder="1" applyAlignment="1">
      <alignment horizontal="center" vertical="center" wrapText="1"/>
    </xf>
    <xf numFmtId="0" fontId="3" fillId="3" borderId="56" xfId="20" applyFont="1" applyFill="1" applyBorder="1" applyAlignment="1">
      <alignment horizontal="center" vertical="center" wrapText="1"/>
    </xf>
    <xf numFmtId="2" fontId="18" fillId="3" borderId="56" xfId="20" applyNumberFormat="1" applyFont="1" applyFill="1" applyBorder="1" applyAlignment="1">
      <alignment horizontal="center" vertical="center" wrapText="1"/>
    </xf>
    <xf numFmtId="2" fontId="18" fillId="3" borderId="35" xfId="20" applyNumberFormat="1" applyFont="1" applyFill="1" applyBorder="1" applyAlignment="1">
      <alignment horizontal="center" vertical="center" wrapText="1"/>
    </xf>
    <xf numFmtId="0" fontId="3" fillId="0" borderId="30" xfId="20" applyFont="1" applyBorder="1" applyAlignment="1">
      <alignment horizontal="center" vertical="center"/>
    </xf>
    <xf numFmtId="0" fontId="3" fillId="0" borderId="70" xfId="0" applyFont="1" applyBorder="1" applyAlignment="1">
      <alignment horizontal="right" vertical="center" wrapText="1"/>
    </xf>
    <xf numFmtId="1" fontId="5" fillId="3" borderId="26" xfId="20" applyNumberFormat="1" applyFont="1" applyFill="1" applyBorder="1" applyAlignment="1">
      <alignment horizontal="center" vertical="center" wrapText="1"/>
    </xf>
    <xf numFmtId="0" fontId="3" fillId="0" borderId="71" xfId="6" applyFont="1" applyBorder="1" applyAlignment="1">
      <alignment horizontal="center" vertical="center" wrapText="1"/>
    </xf>
    <xf numFmtId="0" fontId="18" fillId="0" borderId="61" xfId="6" applyFont="1" applyBorder="1" applyAlignment="1">
      <alignment horizontal="center" vertical="center" wrapText="1"/>
    </xf>
    <xf numFmtId="0" fontId="3" fillId="0" borderId="61" xfId="6" applyFont="1" applyBorder="1" applyAlignment="1">
      <alignment horizontal="center" vertical="center" wrapText="1"/>
    </xf>
    <xf numFmtId="0" fontId="18" fillId="0" borderId="72" xfId="6" applyFont="1" applyBorder="1" applyAlignment="1">
      <alignment horizontal="center" vertical="center" wrapText="1"/>
    </xf>
    <xf numFmtId="0" fontId="18" fillId="0" borderId="56" xfId="20" applyFont="1" applyBorder="1" applyAlignment="1">
      <alignment horizontal="center" vertical="center" wrapText="1"/>
    </xf>
    <xf numFmtId="0" fontId="5" fillId="0" borderId="20" xfId="20" applyFont="1" applyBorder="1" applyAlignment="1">
      <alignment horizontal="center" vertical="center" wrapText="1"/>
    </xf>
    <xf numFmtId="0" fontId="5" fillId="0" borderId="26" xfId="20" applyFont="1" applyBorder="1" applyAlignment="1">
      <alignment horizontal="center" vertical="center" wrapText="1"/>
    </xf>
    <xf numFmtId="0" fontId="3" fillId="9" borderId="58" xfId="20" applyFont="1" applyFill="1" applyBorder="1" applyAlignment="1">
      <alignment horizontal="center" vertical="center"/>
    </xf>
    <xf numFmtId="0" fontId="3" fillId="9" borderId="56" xfId="20" applyFont="1" applyFill="1" applyBorder="1" applyAlignment="1">
      <alignment horizontal="center" vertical="center"/>
    </xf>
    <xf numFmtId="0" fontId="3" fillId="0" borderId="36" xfId="20" applyFont="1" applyBorder="1" applyAlignment="1">
      <alignment horizontal="center" vertical="center" wrapText="1"/>
    </xf>
    <xf numFmtId="0" fontId="18" fillId="3" borderId="56" xfId="20" applyFont="1" applyFill="1" applyBorder="1" applyAlignment="1">
      <alignment horizontal="center" vertical="center" wrapText="1"/>
    </xf>
    <xf numFmtId="0" fontId="18" fillId="3" borderId="35" xfId="20" applyFont="1" applyFill="1" applyBorder="1" applyAlignment="1">
      <alignment horizontal="center" vertical="center" wrapText="1"/>
    </xf>
    <xf numFmtId="0" fontId="3" fillId="9" borderId="46" xfId="20" applyFont="1" applyFill="1" applyBorder="1" applyAlignment="1">
      <alignment horizontal="center" vertical="center"/>
    </xf>
    <xf numFmtId="0" fontId="5" fillId="3" borderId="21" xfId="20" applyFont="1" applyFill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0" xfId="21" applyFont="1" applyAlignment="1">
      <alignment vertical="center" wrapText="1"/>
    </xf>
    <xf numFmtId="0" fontId="3" fillId="0" borderId="56" xfId="21" applyFont="1" applyBorder="1" applyAlignment="1">
      <alignment horizontal="center" vertical="center" wrapText="1"/>
    </xf>
    <xf numFmtId="0" fontId="18" fillId="0" borderId="56" xfId="21" applyFont="1" applyBorder="1" applyAlignment="1">
      <alignment horizontal="center" vertical="center" wrapText="1"/>
    </xf>
    <xf numFmtId="0" fontId="3" fillId="3" borderId="56" xfId="21" applyFont="1" applyFill="1" applyBorder="1" applyAlignment="1">
      <alignment horizontal="center" vertical="center" wrapText="1"/>
    </xf>
    <xf numFmtId="0" fontId="18" fillId="3" borderId="56" xfId="21" applyFont="1" applyFill="1" applyBorder="1" applyAlignment="1">
      <alignment horizontal="center" vertical="center" wrapText="1"/>
    </xf>
    <xf numFmtId="0" fontId="5" fillId="0" borderId="16" xfId="21" applyFont="1" applyBorder="1" applyAlignment="1">
      <alignment horizontal="center" vertical="center" wrapText="1"/>
    </xf>
    <xf numFmtId="0" fontId="5" fillId="0" borderId="51" xfId="21" applyFont="1" applyBorder="1" applyAlignment="1">
      <alignment horizontal="center" vertical="center" wrapText="1"/>
    </xf>
    <xf numFmtId="0" fontId="5" fillId="0" borderId="20" xfId="21" applyFont="1" applyBorder="1" applyAlignment="1">
      <alignment horizontal="center" vertical="center" wrapText="1"/>
    </xf>
    <xf numFmtId="0" fontId="5" fillId="0" borderId="26" xfId="21" applyFont="1" applyBorder="1" applyAlignment="1">
      <alignment horizontal="center" vertical="center" wrapText="1"/>
    </xf>
    <xf numFmtId="0" fontId="5" fillId="0" borderId="21" xfId="21" applyFont="1" applyBorder="1" applyAlignment="1">
      <alignment horizontal="center" vertical="center" wrapText="1"/>
    </xf>
    <xf numFmtId="0" fontId="5" fillId="3" borderId="8" xfId="21" applyFont="1" applyFill="1" applyBorder="1" applyAlignment="1">
      <alignment horizontal="center" vertical="center" wrapText="1"/>
    </xf>
    <xf numFmtId="0" fontId="5" fillId="3" borderId="23" xfId="21" applyFont="1" applyFill="1" applyBorder="1" applyAlignment="1">
      <alignment horizontal="center" vertical="center" wrapText="1"/>
    </xf>
    <xf numFmtId="0" fontId="5" fillId="7" borderId="21" xfId="21" applyFont="1" applyFill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6" fillId="0" borderId="0" xfId="2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8" fillId="0" borderId="56" xfId="0" applyFont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 wrapText="1"/>
    </xf>
    <xf numFmtId="0" fontId="18" fillId="3" borderId="58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3" fillId="9" borderId="58" xfId="0" applyFont="1" applyFill="1" applyBorder="1" applyAlignment="1">
      <alignment horizontal="center" vertical="center"/>
    </xf>
    <xf numFmtId="0" fontId="3" fillId="9" borderId="56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3" fillId="0" borderId="61" xfId="0" applyNumberFormat="1" applyFont="1" applyBorder="1" applyAlignment="1">
      <alignment vertical="center"/>
    </xf>
    <xf numFmtId="164" fontId="26" fillId="0" borderId="61" xfId="0" applyNumberFormat="1" applyFont="1" applyBorder="1" applyAlignment="1">
      <alignment vertical="center"/>
    </xf>
    <xf numFmtId="2" fontId="3" fillId="0" borderId="0" xfId="6" applyNumberFormat="1" applyFont="1" applyAlignment="1">
      <alignment vertical="center" wrapText="1"/>
    </xf>
    <xf numFmtId="166" fontId="3" fillId="0" borderId="0" xfId="6" applyNumberFormat="1" applyFont="1" applyAlignment="1">
      <alignment vertical="center" wrapText="1"/>
    </xf>
    <xf numFmtId="0" fontId="3" fillId="9" borderId="58" xfId="17" applyFont="1" applyFill="1" applyBorder="1" applyAlignment="1">
      <alignment horizontal="center" vertical="center"/>
    </xf>
    <xf numFmtId="0" fontId="3" fillId="9" borderId="56" xfId="17" applyFont="1" applyFill="1" applyBorder="1" applyAlignment="1">
      <alignment horizontal="center" vertical="center"/>
    </xf>
    <xf numFmtId="1" fontId="3" fillId="0" borderId="0" xfId="17" applyNumberFormat="1" applyFont="1" applyAlignment="1">
      <alignment vertical="center" wrapText="1"/>
    </xf>
    <xf numFmtId="164" fontId="3" fillId="0" borderId="0" xfId="6" applyNumberFormat="1" applyFont="1" applyAlignment="1">
      <alignment vertical="center" wrapText="1"/>
    </xf>
    <xf numFmtId="0" fontId="3" fillId="0" borderId="58" xfId="17" applyFont="1" applyBorder="1" applyAlignment="1">
      <alignment horizontal="center" vertical="center" wrapText="1"/>
    </xf>
    <xf numFmtId="0" fontId="18" fillId="0" borderId="58" xfId="17" applyFont="1" applyBorder="1" applyAlignment="1">
      <alignment horizontal="center" vertical="center" wrapText="1"/>
    </xf>
    <xf numFmtId="164" fontId="3" fillId="0" borderId="50" xfId="0" applyNumberFormat="1" applyFont="1" applyBorder="1" applyAlignment="1">
      <alignment horizontal="right" vertical="center" wrapText="1"/>
    </xf>
    <xf numFmtId="0" fontId="5" fillId="3" borderId="21" xfId="0" applyFont="1" applyFill="1" applyBorder="1" applyAlignment="1">
      <alignment horizontal="right" vertical="center" wrapText="1"/>
    </xf>
    <xf numFmtId="0" fontId="6" fillId="3" borderId="20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164" fontId="6" fillId="3" borderId="26" xfId="0" applyNumberFormat="1" applyFont="1" applyFill="1" applyBorder="1" applyAlignment="1">
      <alignment horizontal="right" vertical="center" wrapText="1"/>
    </xf>
    <xf numFmtId="1" fontId="6" fillId="3" borderId="26" xfId="0" applyNumberFormat="1" applyFont="1" applyFill="1" applyBorder="1" applyAlignment="1">
      <alignment horizontal="right" vertical="center" wrapText="1"/>
    </xf>
    <xf numFmtId="164" fontId="6" fillId="3" borderId="21" xfId="0" applyNumberFormat="1" applyFont="1" applyFill="1" applyBorder="1" applyAlignment="1">
      <alignment horizontal="right" vertical="center" wrapText="1"/>
    </xf>
    <xf numFmtId="168" fontId="3" fillId="0" borderId="0" xfId="6" applyNumberFormat="1" applyFont="1" applyAlignment="1">
      <alignment vertical="center" wrapText="1"/>
    </xf>
    <xf numFmtId="0" fontId="13" fillId="0" borderId="0" xfId="6" applyFont="1" applyAlignment="1">
      <alignment horizontal="center" vertical="center" wrapText="1"/>
    </xf>
    <xf numFmtId="0" fontId="14" fillId="0" borderId="0" xfId="6" applyFont="1" applyAlignment="1">
      <alignment horizontal="center" vertical="center" wrapText="1"/>
    </xf>
    <xf numFmtId="0" fontId="15" fillId="0" borderId="0" xfId="6" applyFont="1" applyAlignment="1">
      <alignment horizontal="center" vertical="center" wrapText="1"/>
    </xf>
    <xf numFmtId="0" fontId="5" fillId="0" borderId="0" xfId="6" applyFont="1" applyAlignment="1">
      <alignment vertical="center" wrapText="1"/>
    </xf>
    <xf numFmtId="0" fontId="3" fillId="0" borderId="56" xfId="6" applyFont="1" applyBorder="1" applyAlignment="1">
      <alignment horizontal="center" vertical="center" wrapText="1"/>
    </xf>
    <xf numFmtId="0" fontId="3" fillId="0" borderId="58" xfId="6" applyFont="1" applyBorder="1" applyAlignment="1">
      <alignment vertical="center" wrapText="1"/>
    </xf>
    <xf numFmtId="0" fontId="3" fillId="0" borderId="57" xfId="20" applyFont="1" applyBorder="1" applyAlignment="1">
      <alignment horizontal="center" vertical="center"/>
    </xf>
    <xf numFmtId="0" fontId="5" fillId="0" borderId="20" xfId="6" applyFont="1" applyBorder="1" applyAlignment="1">
      <alignment horizontal="center" vertical="center" wrapText="1"/>
    </xf>
    <xf numFmtId="0" fontId="5" fillId="0" borderId="26" xfId="6" applyFont="1" applyBorder="1" applyAlignment="1">
      <alignment horizontal="center" vertical="center" wrapText="1"/>
    </xf>
    <xf numFmtId="0" fontId="5" fillId="0" borderId="21" xfId="6" applyFont="1" applyBorder="1" applyAlignment="1">
      <alignment horizontal="center" vertical="center" wrapText="1"/>
    </xf>
    <xf numFmtId="0" fontId="3" fillId="0" borderId="56" xfId="6" applyFont="1" applyBorder="1" applyAlignment="1">
      <alignment vertical="center" wrapText="1"/>
    </xf>
    <xf numFmtId="0" fontId="3" fillId="0" borderId="46" xfId="6" applyFont="1" applyBorder="1" applyAlignment="1">
      <alignment vertical="center" wrapText="1"/>
    </xf>
    <xf numFmtId="0" fontId="16" fillId="3" borderId="26" xfId="6" applyFont="1" applyFill="1" applyBorder="1" applyAlignment="1">
      <alignment vertical="center" wrapText="1"/>
    </xf>
    <xf numFmtId="0" fontId="16" fillId="0" borderId="0" xfId="6" applyFont="1" applyAlignment="1">
      <alignment vertical="center" wrapText="1"/>
    </xf>
    <xf numFmtId="0" fontId="3" fillId="5" borderId="38" xfId="6" applyFont="1" applyFill="1" applyBorder="1" applyAlignment="1">
      <alignment horizontal="center" vertical="center" wrapText="1"/>
    </xf>
    <xf numFmtId="0" fontId="18" fillId="5" borderId="56" xfId="6" applyFont="1" applyFill="1" applyBorder="1" applyAlignment="1">
      <alignment horizontal="center" vertical="center" wrapText="1"/>
    </xf>
    <xf numFmtId="0" fontId="3" fillId="5" borderId="56" xfId="6" applyFont="1" applyFill="1" applyBorder="1" applyAlignment="1">
      <alignment horizontal="center" vertical="center" wrapText="1"/>
    </xf>
    <xf numFmtId="0" fontId="18" fillId="5" borderId="57" xfId="6" applyFont="1" applyFill="1" applyBorder="1" applyAlignment="1">
      <alignment horizontal="center" vertical="center" wrapText="1"/>
    </xf>
    <xf numFmtId="0" fontId="3" fillId="0" borderId="38" xfId="6" applyFont="1" applyBorder="1" applyAlignment="1">
      <alignment horizontal="center" vertical="center" wrapText="1"/>
    </xf>
    <xf numFmtId="0" fontId="18" fillId="0" borderId="56" xfId="6" applyFont="1" applyBorder="1" applyAlignment="1">
      <alignment horizontal="center" vertical="center" wrapText="1"/>
    </xf>
    <xf numFmtId="0" fontId="18" fillId="0" borderId="57" xfId="6" applyFont="1" applyBorder="1" applyAlignment="1">
      <alignment horizontal="center" vertical="center" wrapText="1"/>
    </xf>
    <xf numFmtId="0" fontId="3" fillId="7" borderId="38" xfId="6" applyFont="1" applyFill="1" applyBorder="1" applyAlignment="1">
      <alignment horizontal="center" vertical="center" wrapText="1"/>
    </xf>
    <xf numFmtId="0" fontId="18" fillId="7" borderId="56" xfId="6" applyFont="1" applyFill="1" applyBorder="1" applyAlignment="1">
      <alignment horizontal="center" vertical="center" wrapText="1"/>
    </xf>
    <xf numFmtId="0" fontId="3" fillId="7" borderId="56" xfId="6" applyFont="1" applyFill="1" applyBorder="1" applyAlignment="1">
      <alignment horizontal="center" vertical="center" wrapText="1"/>
    </xf>
    <xf numFmtId="0" fontId="18" fillId="7" borderId="35" xfId="6" applyFont="1" applyFill="1" applyBorder="1" applyAlignment="1">
      <alignment horizontal="center" vertical="center" wrapText="1"/>
    </xf>
    <xf numFmtId="164" fontId="3" fillId="0" borderId="0" xfId="6" applyNumberFormat="1" applyFont="1" applyAlignment="1">
      <alignment horizontal="right" vertical="center" wrapText="1"/>
    </xf>
    <xf numFmtId="164" fontId="6" fillId="6" borderId="8" xfId="2" applyNumberFormat="1" applyFont="1" applyFill="1" applyBorder="1" applyAlignment="1">
      <alignment vertical="center"/>
    </xf>
    <xf numFmtId="164" fontId="6" fillId="6" borderId="22" xfId="2" applyNumberFormat="1" applyFont="1" applyFill="1" applyBorder="1" applyAlignment="1">
      <alignment vertical="center"/>
    </xf>
    <xf numFmtId="0" fontId="16" fillId="6" borderId="21" xfId="2" applyFont="1" applyFill="1" applyBorder="1" applyAlignment="1">
      <alignment horizontal="center" vertical="center" wrapText="1"/>
    </xf>
    <xf numFmtId="164" fontId="6" fillId="0" borderId="16" xfId="2" applyNumberFormat="1" applyFont="1" applyBorder="1" applyAlignment="1">
      <alignment vertical="center"/>
    </xf>
    <xf numFmtId="164" fontId="3" fillId="0" borderId="0" xfId="2" applyNumberFormat="1" applyFont="1" applyAlignment="1">
      <alignment horizontal="center" vertical="center"/>
    </xf>
    <xf numFmtId="164" fontId="3" fillId="0" borderId="0" xfId="2" applyNumberFormat="1" applyFont="1"/>
    <xf numFmtId="164" fontId="6" fillId="4" borderId="21" xfId="1" applyNumberFormat="1" applyFont="1" applyFill="1" applyBorder="1" applyAlignment="1">
      <alignment horizontal="center" vertical="center" wrapText="1"/>
    </xf>
    <xf numFmtId="164" fontId="25" fillId="0" borderId="0" xfId="18" applyNumberFormat="1"/>
    <xf numFmtId="164" fontId="5" fillId="3" borderId="50" xfId="0" applyNumberFormat="1" applyFont="1" applyFill="1" applyBorder="1" applyAlignment="1">
      <alignment horizontal="right" vertical="center" wrapText="1"/>
    </xf>
    <xf numFmtId="0" fontId="3" fillId="0" borderId="0" xfId="2" applyFont="1" applyAlignment="1">
      <alignment horizontal="center"/>
    </xf>
    <xf numFmtId="164" fontId="3" fillId="0" borderId="0" xfId="1" applyNumberFormat="1" applyFont="1"/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4" borderId="20" xfId="1" applyFont="1" applyFill="1" applyBorder="1" applyAlignment="1">
      <alignment horizontal="center" vertical="center" wrapText="1"/>
    </xf>
    <xf numFmtId="0" fontId="6" fillId="4" borderId="2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0" fillId="0" borderId="4" xfId="0" applyBorder="1"/>
    <xf numFmtId="0" fontId="16" fillId="0" borderId="10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41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42" xfId="2" applyFont="1" applyBorder="1" applyAlignment="1">
      <alignment horizontal="center" vertical="center" wrapText="1"/>
    </xf>
    <xf numFmtId="0" fontId="16" fillId="5" borderId="13" xfId="6" applyFont="1" applyFill="1" applyBorder="1" applyAlignment="1">
      <alignment horizontal="center" vertical="center" wrapText="1"/>
    </xf>
    <xf numFmtId="0" fontId="16" fillId="5" borderId="41" xfId="6" applyFont="1" applyFill="1" applyBorder="1" applyAlignment="1">
      <alignment horizontal="center" vertical="center" wrapText="1"/>
    </xf>
    <xf numFmtId="0" fontId="16" fillId="5" borderId="24" xfId="6" applyFont="1" applyFill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 wrapText="1"/>
    </xf>
    <xf numFmtId="0" fontId="16" fillId="0" borderId="4" xfId="2" applyFont="1" applyBorder="1" applyAlignment="1">
      <alignment horizontal="center" vertical="center" wrapText="1"/>
    </xf>
    <xf numFmtId="0" fontId="13" fillId="5" borderId="0" xfId="6" applyFont="1" applyFill="1" applyAlignment="1">
      <alignment horizontal="center" vertical="center" wrapText="1"/>
    </xf>
    <xf numFmtId="0" fontId="14" fillId="5" borderId="0" xfId="6" applyFont="1" applyFill="1" applyAlignment="1">
      <alignment horizontal="center" vertical="center" wrapText="1"/>
    </xf>
    <xf numFmtId="0" fontId="15" fillId="5" borderId="40" xfId="6" applyFont="1" applyFill="1" applyBorder="1" applyAlignment="1">
      <alignment horizontal="center" vertical="center" wrapText="1"/>
    </xf>
    <xf numFmtId="0" fontId="3" fillId="5" borderId="28" xfId="6" applyFont="1" applyFill="1" applyBorder="1" applyAlignment="1">
      <alignment horizontal="center" vertical="center" wrapText="1"/>
    </xf>
    <xf numFmtId="0" fontId="3" fillId="5" borderId="32" xfId="6" applyFont="1" applyFill="1" applyBorder="1" applyAlignment="1">
      <alignment horizontal="center" vertical="center" wrapText="1"/>
    </xf>
    <xf numFmtId="0" fontId="3" fillId="5" borderId="59" xfId="6" applyFont="1" applyFill="1" applyBorder="1" applyAlignment="1">
      <alignment horizontal="center" vertical="center" wrapText="1"/>
    </xf>
    <xf numFmtId="0" fontId="20" fillId="5" borderId="44" xfId="6" applyFont="1" applyFill="1" applyBorder="1" applyAlignment="1">
      <alignment horizontal="center" vertical="center" wrapText="1"/>
    </xf>
    <xf numFmtId="0" fontId="20" fillId="5" borderId="54" xfId="6" applyFont="1" applyFill="1" applyBorder="1" applyAlignment="1">
      <alignment horizontal="center" vertical="center" wrapText="1"/>
    </xf>
    <xf numFmtId="0" fontId="20" fillId="5" borderId="45" xfId="6" applyFont="1" applyFill="1" applyBorder="1" applyAlignment="1">
      <alignment horizontal="center" vertical="center" wrapText="1"/>
    </xf>
    <xf numFmtId="0" fontId="16" fillId="5" borderId="17" xfId="6" applyFont="1" applyFill="1" applyBorder="1" applyAlignment="1">
      <alignment horizontal="center" vertical="center" wrapText="1"/>
    </xf>
    <xf numFmtId="0" fontId="16" fillId="5" borderId="37" xfId="6" applyFont="1" applyFill="1" applyBorder="1" applyAlignment="1">
      <alignment horizontal="center" vertical="center" wrapText="1"/>
    </xf>
    <xf numFmtId="0" fontId="16" fillId="5" borderId="47" xfId="6" applyFont="1" applyFill="1" applyBorder="1" applyAlignment="1">
      <alignment horizontal="center" vertical="center" wrapText="1"/>
    </xf>
    <xf numFmtId="0" fontId="4" fillId="3" borderId="52" xfId="6" applyFont="1" applyFill="1" applyBorder="1" applyAlignment="1">
      <alignment horizontal="center" vertical="center" wrapText="1"/>
    </xf>
    <xf numFmtId="0" fontId="4" fillId="3" borderId="2" xfId="6" applyFont="1" applyFill="1" applyBorder="1" applyAlignment="1">
      <alignment horizontal="center" vertical="center" wrapText="1"/>
    </xf>
    <xf numFmtId="0" fontId="4" fillId="3" borderId="53" xfId="6" applyFont="1" applyFill="1" applyBorder="1" applyAlignment="1">
      <alignment horizontal="center" vertical="center" wrapText="1"/>
    </xf>
    <xf numFmtId="0" fontId="16" fillId="5" borderId="14" xfId="6" applyFont="1" applyFill="1" applyBorder="1" applyAlignment="1">
      <alignment horizontal="center" vertical="center" wrapText="1"/>
    </xf>
    <xf numFmtId="0" fontId="16" fillId="5" borderId="42" xfId="6" applyFont="1" applyFill="1" applyBorder="1" applyAlignment="1">
      <alignment horizontal="center" vertical="center" wrapText="1"/>
    </xf>
    <xf numFmtId="0" fontId="16" fillId="5" borderId="15" xfId="6" applyFont="1" applyFill="1" applyBorder="1" applyAlignment="1">
      <alignment horizontal="center" vertical="center" wrapText="1"/>
    </xf>
    <xf numFmtId="0" fontId="17" fillId="5" borderId="55" xfId="6" applyFont="1" applyFill="1" applyBorder="1" applyAlignment="1">
      <alignment horizontal="center" vertical="center" wrapText="1"/>
    </xf>
    <xf numFmtId="0" fontId="17" fillId="5" borderId="33" xfId="6" applyFont="1" applyFill="1" applyBorder="1" applyAlignment="1">
      <alignment horizontal="center" vertical="center" wrapText="1"/>
    </xf>
    <xf numFmtId="0" fontId="17" fillId="8" borderId="57" xfId="6" applyFont="1" applyFill="1" applyBorder="1" applyAlignment="1">
      <alignment horizontal="center" vertical="center" wrapText="1"/>
    </xf>
    <xf numFmtId="0" fontId="17" fillId="8" borderId="62" xfId="6" applyFont="1" applyFill="1" applyBorder="1" applyAlignment="1">
      <alignment horizontal="center" vertical="center" wrapText="1"/>
    </xf>
    <xf numFmtId="0" fontId="17" fillId="7" borderId="58" xfId="9" applyFont="1" applyFill="1" applyBorder="1" applyAlignment="1">
      <alignment horizontal="center" vertical="center" wrapText="1"/>
    </xf>
    <xf numFmtId="0" fontId="17" fillId="7" borderId="34" xfId="9" applyFont="1" applyFill="1" applyBorder="1" applyAlignment="1">
      <alignment horizontal="center" vertical="center" wrapText="1"/>
    </xf>
    <xf numFmtId="0" fontId="16" fillId="5" borderId="28" xfId="6" applyFont="1" applyFill="1" applyBorder="1" applyAlignment="1">
      <alignment horizontal="center" vertical="center" wrapText="1"/>
    </xf>
    <xf numFmtId="0" fontId="16" fillId="5" borderId="59" xfId="6" applyFont="1" applyFill="1" applyBorder="1" applyAlignment="1">
      <alignment horizontal="center" vertical="center" wrapText="1"/>
    </xf>
    <xf numFmtId="0" fontId="16" fillId="5" borderId="27" xfId="6" applyFont="1" applyFill="1" applyBorder="1" applyAlignment="1">
      <alignment horizontal="center" vertical="center" wrapText="1"/>
    </xf>
    <xf numFmtId="0" fontId="16" fillId="5" borderId="60" xfId="6" applyFont="1" applyFill="1" applyBorder="1" applyAlignment="1">
      <alignment horizontal="center" vertical="center" wrapText="1"/>
    </xf>
    <xf numFmtId="0" fontId="17" fillId="8" borderId="56" xfId="6" applyFont="1" applyFill="1" applyBorder="1" applyAlignment="1">
      <alignment horizontal="center" vertical="center" wrapText="1"/>
    </xf>
    <xf numFmtId="0" fontId="17" fillId="8" borderId="49" xfId="6" applyFont="1" applyFill="1" applyBorder="1" applyAlignment="1">
      <alignment horizontal="center" vertical="center" wrapText="1"/>
    </xf>
    <xf numFmtId="0" fontId="6" fillId="5" borderId="54" xfId="6" applyFont="1" applyFill="1" applyBorder="1" applyAlignment="1">
      <alignment horizontal="center" vertical="center" textRotation="90" wrapText="1"/>
    </xf>
    <xf numFmtId="0" fontId="6" fillId="5" borderId="45" xfId="6" applyFont="1" applyFill="1" applyBorder="1" applyAlignment="1">
      <alignment horizontal="center" vertical="center" textRotation="90" wrapText="1"/>
    </xf>
    <xf numFmtId="0" fontId="6" fillId="5" borderId="7" xfId="6" applyFont="1" applyFill="1" applyBorder="1" applyAlignment="1">
      <alignment horizontal="center" vertical="center" wrapText="1"/>
    </xf>
    <xf numFmtId="0" fontId="6" fillId="5" borderId="29" xfId="6" applyFont="1" applyFill="1" applyBorder="1" applyAlignment="1">
      <alignment horizontal="center" vertical="center" wrapText="1"/>
    </xf>
    <xf numFmtId="0" fontId="6" fillId="5" borderId="30" xfId="6" applyFont="1" applyFill="1" applyBorder="1" applyAlignment="1">
      <alignment horizontal="center" vertical="center" wrapText="1"/>
    </xf>
    <xf numFmtId="0" fontId="6" fillId="5" borderId="46" xfId="6" applyFont="1" applyFill="1" applyBorder="1" applyAlignment="1">
      <alignment horizontal="center" vertical="center" wrapText="1"/>
    </xf>
    <xf numFmtId="0" fontId="6" fillId="7" borderId="46" xfId="10" applyFont="1" applyFill="1" applyBorder="1" applyAlignment="1">
      <alignment horizontal="center" vertical="center" wrapText="1"/>
    </xf>
    <xf numFmtId="0" fontId="6" fillId="7" borderId="31" xfId="10" applyFont="1" applyFill="1" applyBorder="1" applyAlignment="1">
      <alignment horizontal="center" vertical="center" wrapText="1"/>
    </xf>
    <xf numFmtId="0" fontId="5" fillId="0" borderId="13" xfId="6" applyFont="1" applyBorder="1" applyAlignment="1">
      <alignment horizontal="center" vertical="center" wrapText="1"/>
    </xf>
    <xf numFmtId="0" fontId="5" fillId="0" borderId="41" xfId="6" applyFont="1" applyBorder="1" applyAlignment="1">
      <alignment horizontal="center" vertical="center" wrapText="1"/>
    </xf>
    <xf numFmtId="0" fontId="5" fillId="0" borderId="24" xfId="6" applyFont="1" applyBorder="1" applyAlignment="1">
      <alignment horizontal="center" vertical="center" wrapText="1"/>
    </xf>
    <xf numFmtId="0" fontId="6" fillId="0" borderId="13" xfId="6" applyFont="1" applyBorder="1" applyAlignment="1">
      <alignment horizontal="center" vertical="center" wrapText="1"/>
    </xf>
    <xf numFmtId="0" fontId="6" fillId="0" borderId="41" xfId="6" applyFont="1" applyBorder="1" applyAlignment="1">
      <alignment horizontal="center" vertical="center" wrapText="1"/>
    </xf>
    <xf numFmtId="0" fontId="6" fillId="0" borderId="24" xfId="6" applyFont="1" applyBorder="1" applyAlignment="1">
      <alignment horizontal="center" vertical="center" wrapText="1"/>
    </xf>
    <xf numFmtId="164" fontId="6" fillId="0" borderId="13" xfId="6" applyNumberFormat="1" applyFont="1" applyBorder="1" applyAlignment="1">
      <alignment horizontal="center" vertical="center" wrapText="1"/>
    </xf>
    <xf numFmtId="164" fontId="6" fillId="0" borderId="41" xfId="6" applyNumberFormat="1" applyFont="1" applyBorder="1" applyAlignment="1">
      <alignment horizontal="center" vertical="center" wrapText="1"/>
    </xf>
    <xf numFmtId="164" fontId="6" fillId="0" borderId="24" xfId="6" applyNumberFormat="1" applyFont="1" applyBorder="1" applyAlignment="1">
      <alignment horizontal="center" vertical="center" wrapText="1"/>
    </xf>
    <xf numFmtId="164" fontId="6" fillId="0" borderId="16" xfId="6" applyNumberFormat="1" applyFont="1" applyBorder="1" applyAlignment="1">
      <alignment horizontal="center" vertical="center" wrapText="1"/>
    </xf>
    <xf numFmtId="164" fontId="6" fillId="0" borderId="63" xfId="6" applyNumberFormat="1" applyFont="1" applyBorder="1" applyAlignment="1">
      <alignment horizontal="center" vertical="center" wrapText="1"/>
    </xf>
    <xf numFmtId="164" fontId="6" fillId="0" borderId="51" xfId="6" applyNumberFormat="1" applyFont="1" applyBorder="1" applyAlignment="1">
      <alignment horizontal="center" vertical="center" wrapText="1"/>
    </xf>
    <xf numFmtId="164" fontId="6" fillId="0" borderId="50" xfId="6" applyNumberFormat="1" applyFont="1" applyBorder="1" applyAlignment="1">
      <alignment horizontal="center" vertical="center" wrapText="1"/>
    </xf>
    <xf numFmtId="0" fontId="5" fillId="0" borderId="22" xfId="9" applyFont="1" applyBorder="1" applyAlignment="1">
      <alignment horizontal="center" vertical="center" wrapText="1"/>
    </xf>
    <xf numFmtId="0" fontId="5" fillId="0" borderId="26" xfId="9" applyFont="1" applyBorder="1" applyAlignment="1">
      <alignment horizontal="center" vertical="center" wrapText="1"/>
    </xf>
    <xf numFmtId="0" fontId="20" fillId="0" borderId="41" xfId="6" applyFont="1" applyBorder="1"/>
    <xf numFmtId="0" fontId="20" fillId="0" borderId="24" xfId="6" applyFont="1" applyBorder="1"/>
    <xf numFmtId="164" fontId="6" fillId="0" borderId="48" xfId="6" applyNumberFormat="1" applyFont="1" applyBorder="1" applyAlignment="1">
      <alignment horizontal="center" vertical="center" wrapText="1"/>
    </xf>
    <xf numFmtId="164" fontId="6" fillId="0" borderId="49" xfId="6" applyNumberFormat="1" applyFont="1" applyBorder="1" applyAlignment="1">
      <alignment horizontal="center" vertical="center" wrapText="1"/>
    </xf>
    <xf numFmtId="0" fontId="5" fillId="0" borderId="20" xfId="9" applyFont="1" applyBorder="1" applyAlignment="1">
      <alignment horizontal="center" vertical="center" wrapText="1"/>
    </xf>
    <xf numFmtId="0" fontId="5" fillId="3" borderId="13" xfId="6" applyFont="1" applyFill="1" applyBorder="1" applyAlignment="1">
      <alignment horizontal="center" vertical="center" wrapText="1"/>
    </xf>
    <xf numFmtId="0" fontId="5" fillId="3" borderId="41" xfId="6" applyFont="1" applyFill="1" applyBorder="1" applyAlignment="1">
      <alignment horizontal="center" vertical="center" wrapText="1"/>
    </xf>
    <xf numFmtId="0" fontId="5" fillId="3" borderId="24" xfId="6" applyFont="1" applyFill="1" applyBorder="1" applyAlignment="1">
      <alignment horizontal="center" vertical="center" wrapText="1"/>
    </xf>
    <xf numFmtId="0" fontId="6" fillId="3" borderId="13" xfId="6" applyFont="1" applyFill="1" applyBorder="1" applyAlignment="1">
      <alignment horizontal="center" vertical="center" wrapText="1"/>
    </xf>
    <xf numFmtId="0" fontId="20" fillId="3" borderId="41" xfId="6" applyFont="1" applyFill="1" applyBorder="1"/>
    <xf numFmtId="0" fontId="20" fillId="3" borderId="24" xfId="6" applyFont="1" applyFill="1" applyBorder="1"/>
    <xf numFmtId="164" fontId="6" fillId="3" borderId="51" xfId="6" applyNumberFormat="1" applyFont="1" applyFill="1" applyBorder="1" applyAlignment="1">
      <alignment horizontal="center" vertical="center" wrapText="1"/>
    </xf>
    <xf numFmtId="164" fontId="6" fillId="3" borderId="50" xfId="6" applyNumberFormat="1" applyFont="1" applyFill="1" applyBorder="1" applyAlignment="1">
      <alignment horizontal="center" vertical="center" wrapText="1"/>
    </xf>
    <xf numFmtId="0" fontId="6" fillId="3" borderId="20" xfId="9" applyFont="1" applyFill="1" applyBorder="1" applyAlignment="1">
      <alignment horizontal="center" vertical="center" wrapText="1"/>
    </xf>
    <xf numFmtId="0" fontId="6" fillId="3" borderId="22" xfId="9" applyFont="1" applyFill="1" applyBorder="1" applyAlignment="1">
      <alignment horizontal="center" vertical="center" wrapText="1"/>
    </xf>
    <xf numFmtId="0" fontId="6" fillId="3" borderId="26" xfId="9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13" fillId="0" borderId="0" xfId="17" applyFont="1" applyAlignment="1">
      <alignment horizontal="center" vertical="center" wrapText="1"/>
    </xf>
    <xf numFmtId="0" fontId="17" fillId="0" borderId="57" xfId="17" applyFont="1" applyBorder="1" applyAlignment="1">
      <alignment horizontal="center" vertical="center" wrapText="1"/>
    </xf>
    <xf numFmtId="0" fontId="17" fillId="0" borderId="39" xfId="17" applyFont="1" applyBorder="1" applyAlignment="1">
      <alignment horizontal="center" vertical="center" wrapText="1"/>
    </xf>
    <xf numFmtId="0" fontId="22" fillId="0" borderId="0" xfId="17" applyFont="1" applyAlignment="1">
      <alignment horizontal="center" vertical="center" wrapText="1"/>
    </xf>
    <xf numFmtId="0" fontId="3" fillId="0" borderId="0" xfId="17" applyFont="1" applyAlignment="1">
      <alignment horizontal="center" vertical="center" wrapText="1"/>
    </xf>
    <xf numFmtId="0" fontId="14" fillId="0" borderId="0" xfId="17" applyFont="1" applyAlignment="1">
      <alignment horizontal="center" vertical="center" wrapText="1"/>
    </xf>
    <xf numFmtId="0" fontId="4" fillId="0" borderId="0" xfId="17" applyFont="1" applyAlignment="1">
      <alignment horizontal="center" vertical="center" wrapText="1"/>
    </xf>
    <xf numFmtId="0" fontId="3" fillId="0" borderId="52" xfId="17" applyFont="1" applyBorder="1" applyAlignment="1">
      <alignment horizontal="center" vertical="center" wrapText="1"/>
    </xf>
    <xf numFmtId="0" fontId="3" fillId="0" borderId="68" xfId="17" applyFont="1" applyBorder="1" applyAlignment="1">
      <alignment horizontal="center" vertical="center" wrapText="1"/>
    </xf>
    <xf numFmtId="0" fontId="3" fillId="0" borderId="69" xfId="17" applyFont="1" applyBorder="1" applyAlignment="1">
      <alignment horizontal="center" vertical="center" wrapText="1"/>
    </xf>
    <xf numFmtId="0" fontId="20" fillId="0" borderId="16" xfId="17" applyFont="1" applyBorder="1" applyAlignment="1">
      <alignment horizontal="center" vertical="center" wrapText="1"/>
    </xf>
    <xf numFmtId="0" fontId="20" fillId="0" borderId="63" xfId="17" applyFont="1" applyBorder="1" applyAlignment="1">
      <alignment horizontal="center" vertical="center" wrapText="1"/>
    </xf>
    <xf numFmtId="0" fontId="16" fillId="0" borderId="64" xfId="17" applyFont="1" applyBorder="1" applyAlignment="1">
      <alignment horizontal="center" vertical="center" wrapText="1"/>
    </xf>
    <xf numFmtId="0" fontId="16" fillId="0" borderId="39" xfId="17" applyFont="1" applyBorder="1" applyAlignment="1">
      <alignment horizontal="center" vertical="center" wrapText="1"/>
    </xf>
    <xf numFmtId="0" fontId="16" fillId="0" borderId="3" xfId="17" applyFont="1" applyBorder="1" applyAlignment="1">
      <alignment horizontal="center" vertical="center" wrapText="1"/>
    </xf>
    <xf numFmtId="0" fontId="16" fillId="0" borderId="5" xfId="17" applyFont="1" applyBorder="1" applyAlignment="1">
      <alignment horizontal="center" vertical="center" wrapText="1"/>
    </xf>
    <xf numFmtId="0" fontId="16" fillId="0" borderId="44" xfId="17" applyFont="1" applyBorder="1" applyAlignment="1">
      <alignment horizontal="center" vertical="center" textRotation="90" wrapText="1"/>
    </xf>
    <xf numFmtId="0" fontId="16" fillId="0" borderId="54" xfId="17" applyFont="1" applyBorder="1" applyAlignment="1">
      <alignment horizontal="center" vertical="center" textRotation="90" wrapText="1"/>
    </xf>
    <xf numFmtId="0" fontId="6" fillId="0" borderId="65" xfId="17" applyFont="1" applyBorder="1" applyAlignment="1">
      <alignment horizontal="center" vertical="center" wrapText="1"/>
    </xf>
    <xf numFmtId="0" fontId="6" fillId="0" borderId="2" xfId="17" applyFont="1" applyBorder="1" applyAlignment="1">
      <alignment horizontal="center" vertical="center" wrapText="1"/>
    </xf>
    <xf numFmtId="0" fontId="6" fillId="0" borderId="66" xfId="17" applyFont="1" applyBorder="1" applyAlignment="1">
      <alignment horizontal="center" vertical="center" wrapText="1"/>
    </xf>
    <xf numFmtId="0" fontId="6" fillId="0" borderId="67" xfId="17" applyFont="1" applyBorder="1" applyAlignment="1">
      <alignment horizontal="center" vertical="center" wrapText="1"/>
    </xf>
    <xf numFmtId="0" fontId="17" fillId="3" borderId="58" xfId="17" applyFont="1" applyFill="1" applyBorder="1" applyAlignment="1">
      <alignment horizontal="center" vertical="center" wrapText="1"/>
    </xf>
    <xf numFmtId="0" fontId="16" fillId="3" borderId="58" xfId="17" applyFont="1" applyFill="1" applyBorder="1" applyAlignment="1">
      <alignment horizontal="center" vertical="center" wrapText="1"/>
    </xf>
    <xf numFmtId="0" fontId="16" fillId="0" borderId="28" xfId="17" applyFont="1" applyBorder="1" applyAlignment="1">
      <alignment horizontal="center" vertical="center" wrapText="1"/>
    </xf>
    <xf numFmtId="0" fontId="16" fillId="0" borderId="59" xfId="17" applyFont="1" applyBorder="1" applyAlignment="1">
      <alignment horizontal="center" vertical="center" wrapText="1"/>
    </xf>
    <xf numFmtId="0" fontId="16" fillId="0" borderId="27" xfId="17" applyFont="1" applyBorder="1" applyAlignment="1">
      <alignment horizontal="center" vertical="center" wrapText="1"/>
    </xf>
    <xf numFmtId="0" fontId="16" fillId="0" borderId="60" xfId="17" applyFont="1" applyBorder="1" applyAlignment="1">
      <alignment horizontal="center" vertical="center" wrapText="1"/>
    </xf>
    <xf numFmtId="0" fontId="17" fillId="0" borderId="55" xfId="17" applyFont="1" applyBorder="1" applyAlignment="1">
      <alignment horizontal="center" vertical="center" wrapText="1"/>
    </xf>
    <xf numFmtId="0" fontId="17" fillId="0" borderId="33" xfId="17" applyFont="1" applyBorder="1" applyAlignment="1">
      <alignment horizontal="center" vertical="center" wrapText="1"/>
    </xf>
    <xf numFmtId="0" fontId="17" fillId="0" borderId="56" xfId="17" applyFont="1" applyBorder="1" applyAlignment="1">
      <alignment horizontal="center" vertical="center" wrapText="1"/>
    </xf>
    <xf numFmtId="0" fontId="17" fillId="0" borderId="50" xfId="17" applyFont="1" applyBorder="1" applyAlignment="1">
      <alignment horizontal="center" vertical="center" wrapText="1"/>
    </xf>
    <xf numFmtId="0" fontId="5" fillId="0" borderId="0" xfId="17" applyFont="1" applyAlignment="1">
      <alignment horizontal="center" vertical="center" wrapText="1"/>
    </xf>
    <xf numFmtId="0" fontId="3" fillId="5" borderId="13" xfId="6" applyFont="1" applyFill="1" applyBorder="1" applyAlignment="1">
      <alignment horizontal="center" vertical="center" wrapText="1"/>
    </xf>
    <xf numFmtId="0" fontId="3" fillId="5" borderId="41" xfId="6" applyFont="1" applyFill="1" applyBorder="1" applyAlignment="1">
      <alignment horizontal="center" vertical="center" wrapText="1"/>
    </xf>
    <xf numFmtId="0" fontId="3" fillId="5" borderId="24" xfId="6" applyFont="1" applyFill="1" applyBorder="1" applyAlignment="1">
      <alignment horizontal="center" vertical="center" wrapText="1"/>
    </xf>
    <xf numFmtId="0" fontId="6" fillId="3" borderId="8" xfId="6" applyFont="1" applyFill="1" applyBorder="1" applyAlignment="1">
      <alignment horizontal="center" vertical="center" wrapText="1"/>
    </xf>
    <xf numFmtId="0" fontId="6" fillId="3" borderId="10" xfId="6" applyFont="1" applyFill="1" applyBorder="1" applyAlignment="1">
      <alignment horizontal="center" vertical="center" wrapText="1"/>
    </xf>
    <xf numFmtId="0" fontId="6" fillId="3" borderId="22" xfId="6" applyFont="1" applyFill="1" applyBorder="1" applyAlignment="1">
      <alignment horizontal="center" vertical="center" wrapText="1"/>
    </xf>
    <xf numFmtId="0" fontId="6" fillId="0" borderId="51" xfId="6" applyFont="1" applyBorder="1" applyAlignment="1">
      <alignment horizontal="center" vertical="center" wrapText="1"/>
    </xf>
    <xf numFmtId="0" fontId="6" fillId="0" borderId="50" xfId="6" applyFont="1" applyBorder="1" applyAlignment="1">
      <alignment horizontal="center" vertical="center" wrapText="1"/>
    </xf>
    <xf numFmtId="0" fontId="17" fillId="5" borderId="73" xfId="6" applyFont="1" applyFill="1" applyBorder="1" applyAlignment="1">
      <alignment horizontal="center" vertical="center" wrapText="1"/>
    </xf>
    <xf numFmtId="0" fontId="6" fillId="5" borderId="2" xfId="6" applyFont="1" applyFill="1" applyBorder="1" applyAlignment="1">
      <alignment horizontal="center" vertical="center" wrapText="1"/>
    </xf>
    <xf numFmtId="0" fontId="6" fillId="5" borderId="44" xfId="6" applyFont="1" applyFill="1" applyBorder="1" applyAlignment="1">
      <alignment horizontal="center" vertical="center" wrapText="1"/>
    </xf>
    <xf numFmtId="0" fontId="17" fillId="0" borderId="13" xfId="6" applyFont="1" applyBorder="1" applyAlignment="1">
      <alignment horizontal="center" vertical="center" wrapText="1"/>
    </xf>
    <xf numFmtId="0" fontId="17" fillId="0" borderId="41" xfId="6" applyFont="1" applyBorder="1" applyAlignment="1">
      <alignment horizontal="center" vertical="center" wrapText="1"/>
    </xf>
    <xf numFmtId="0" fontId="6" fillId="5" borderId="65" xfId="6" applyFont="1" applyFill="1" applyBorder="1" applyAlignment="1">
      <alignment horizontal="center" vertical="center" wrapText="1"/>
    </xf>
    <xf numFmtId="0" fontId="17" fillId="0" borderId="12" xfId="6" applyFont="1" applyBorder="1" applyAlignment="1">
      <alignment horizontal="center" vertical="center" wrapText="1"/>
    </xf>
    <xf numFmtId="0" fontId="17" fillId="0" borderId="33" xfId="6" applyFont="1" applyBorder="1" applyAlignment="1">
      <alignment horizontal="center" vertical="center" wrapText="1"/>
    </xf>
    <xf numFmtId="0" fontId="17" fillId="0" borderId="55" xfId="6" applyFont="1" applyBorder="1" applyAlignment="1">
      <alignment horizontal="center" vertical="center" wrapText="1"/>
    </xf>
    <xf numFmtId="0" fontId="6" fillId="5" borderId="67" xfId="6" applyFont="1" applyFill="1" applyBorder="1" applyAlignment="1">
      <alignment horizontal="center" vertical="center" wrapText="1"/>
    </xf>
    <xf numFmtId="0" fontId="6" fillId="5" borderId="64" xfId="6" applyFont="1" applyFill="1" applyBorder="1" applyAlignment="1">
      <alignment horizontal="center" vertical="center" wrapText="1"/>
    </xf>
    <xf numFmtId="0" fontId="6" fillId="7" borderId="67" xfId="10" applyFont="1" applyFill="1" applyBorder="1" applyAlignment="1">
      <alignment horizontal="center" vertical="center" wrapText="1"/>
    </xf>
    <xf numFmtId="0" fontId="6" fillId="7" borderId="27" xfId="10" applyFont="1" applyFill="1" applyBorder="1" applyAlignment="1">
      <alignment horizontal="center" vertical="center" wrapText="1"/>
    </xf>
    <xf numFmtId="0" fontId="17" fillId="7" borderId="33" xfId="9" applyFont="1" applyFill="1" applyBorder="1" applyAlignment="1">
      <alignment horizontal="center" vertical="center" wrapText="1"/>
    </xf>
    <xf numFmtId="0" fontId="6" fillId="5" borderId="13" xfId="6" applyFont="1" applyFill="1" applyBorder="1" applyAlignment="1">
      <alignment horizontal="center" vertical="center" textRotation="90" wrapText="1"/>
    </xf>
    <xf numFmtId="0" fontId="6" fillId="5" borderId="41" xfId="6" applyFont="1" applyFill="1" applyBorder="1" applyAlignment="1">
      <alignment horizontal="center" vertical="center" textRotation="90" wrapText="1"/>
    </xf>
    <xf numFmtId="0" fontId="13" fillId="0" borderId="0" xfId="6" applyFont="1" applyAlignment="1">
      <alignment horizontal="center" vertical="center" wrapText="1"/>
    </xf>
    <xf numFmtId="0" fontId="14" fillId="0" borderId="0" xfId="6" applyFont="1" applyAlignment="1">
      <alignment horizontal="center" vertical="center" wrapText="1"/>
    </xf>
    <xf numFmtId="0" fontId="15" fillId="0" borderId="0" xfId="6" applyFont="1" applyAlignment="1">
      <alignment horizontal="center" vertical="center" wrapText="1"/>
    </xf>
    <xf numFmtId="0" fontId="20" fillId="0" borderId="16" xfId="20" applyFont="1" applyBorder="1" applyAlignment="1">
      <alignment horizontal="center" vertical="center" wrapText="1"/>
    </xf>
    <xf numFmtId="0" fontId="20" fillId="0" borderId="63" xfId="20" applyFont="1" applyBorder="1" applyAlignment="1">
      <alignment horizontal="center" vertical="center" wrapText="1"/>
    </xf>
    <xf numFmtId="0" fontId="16" fillId="0" borderId="64" xfId="20" applyFont="1" applyBorder="1" applyAlignment="1">
      <alignment horizontal="center" vertical="center" wrapText="1"/>
    </xf>
    <xf numFmtId="0" fontId="16" fillId="0" borderId="39" xfId="20" applyFont="1" applyBorder="1" applyAlignment="1">
      <alignment horizontal="center" vertical="center" wrapText="1"/>
    </xf>
    <xf numFmtId="0" fontId="16" fillId="0" borderId="3" xfId="20" applyFont="1" applyBorder="1" applyAlignment="1">
      <alignment horizontal="center" vertical="center" wrapText="1"/>
    </xf>
    <xf numFmtId="0" fontId="16" fillId="0" borderId="5" xfId="20" applyFont="1" applyBorder="1" applyAlignment="1">
      <alignment horizontal="center" vertical="center" wrapText="1"/>
    </xf>
    <xf numFmtId="0" fontId="16" fillId="0" borderId="28" xfId="20" applyFont="1" applyBorder="1" applyAlignment="1">
      <alignment horizontal="center" vertical="center" wrapText="1"/>
    </xf>
    <xf numFmtId="0" fontId="16" fillId="0" borderId="36" xfId="20" applyFont="1" applyBorder="1" applyAlignment="1">
      <alignment horizontal="center" vertical="center" wrapText="1"/>
    </xf>
    <xf numFmtId="0" fontId="16" fillId="0" borderId="27" xfId="20" applyFont="1" applyBorder="1" applyAlignment="1">
      <alignment horizontal="center" vertical="center" wrapText="1"/>
    </xf>
    <xf numFmtId="0" fontId="16" fillId="0" borderId="35" xfId="20" applyFont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0" fontId="15" fillId="5" borderId="0" xfId="6" applyFont="1" applyFill="1" applyAlignment="1">
      <alignment horizontal="center" vertical="center" wrapText="1"/>
    </xf>
    <xf numFmtId="0" fontId="17" fillId="0" borderId="24" xfId="6" applyFont="1" applyBorder="1" applyAlignment="1">
      <alignment horizontal="center" vertical="center" wrapText="1"/>
    </xf>
    <xf numFmtId="0" fontId="6" fillId="5" borderId="44" xfId="6" applyFont="1" applyFill="1" applyBorder="1" applyAlignment="1">
      <alignment horizontal="center" vertical="center" textRotation="90" wrapText="1"/>
    </xf>
    <xf numFmtId="0" fontId="5" fillId="5" borderId="41" xfId="6" applyFont="1" applyFill="1" applyBorder="1" applyAlignment="1">
      <alignment horizontal="center" vertical="center" wrapText="1"/>
    </xf>
    <xf numFmtId="0" fontId="5" fillId="5" borderId="24" xfId="6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/>
    </xf>
    <xf numFmtId="2" fontId="5" fillId="0" borderId="41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63" xfId="0" applyNumberFormat="1" applyFont="1" applyBorder="1" applyAlignment="1">
      <alignment horizontal="center" vertical="center" wrapText="1"/>
    </xf>
    <xf numFmtId="2" fontId="5" fillId="0" borderId="48" xfId="0" applyNumberFormat="1" applyFont="1" applyBorder="1" applyAlignment="1">
      <alignment horizontal="center" vertical="center" wrapText="1"/>
    </xf>
    <xf numFmtId="2" fontId="5" fillId="0" borderId="37" xfId="0" applyNumberFormat="1" applyFont="1" applyBorder="1" applyAlignment="1">
      <alignment horizontal="center" vertical="center" wrapText="1"/>
    </xf>
    <xf numFmtId="2" fontId="5" fillId="0" borderId="47" xfId="0" applyNumberFormat="1" applyFont="1" applyBorder="1" applyAlignment="1">
      <alignment horizontal="center" vertical="center" wrapText="1"/>
    </xf>
    <xf numFmtId="0" fontId="5" fillId="0" borderId="8" xfId="9" applyFont="1" applyBorder="1" applyAlignment="1">
      <alignment horizontal="center" vertical="center" wrapText="1"/>
    </xf>
    <xf numFmtId="0" fontId="5" fillId="0" borderId="10" xfId="9" applyFont="1" applyBorder="1" applyAlignment="1">
      <alignment horizontal="center" vertical="center" wrapText="1"/>
    </xf>
    <xf numFmtId="0" fontId="13" fillId="0" borderId="0" xfId="20" applyFont="1" applyAlignment="1">
      <alignment horizontal="center" vertical="center" wrapText="1"/>
    </xf>
    <xf numFmtId="0" fontId="22" fillId="0" borderId="0" xfId="20" applyFont="1" applyAlignment="1">
      <alignment horizontal="center" vertical="center" wrapText="1"/>
    </xf>
    <xf numFmtId="0" fontId="3" fillId="0" borderId="0" xfId="20" applyFont="1" applyAlignment="1">
      <alignment horizontal="center" vertical="center" wrapText="1"/>
    </xf>
    <xf numFmtId="0" fontId="14" fillId="0" borderId="0" xfId="20" applyFont="1" applyAlignment="1">
      <alignment horizontal="center" vertical="center" wrapText="1"/>
    </xf>
    <xf numFmtId="0" fontId="4" fillId="0" borderId="0" xfId="20" applyFont="1" applyAlignment="1">
      <alignment horizontal="center" vertical="center" wrapText="1"/>
    </xf>
    <xf numFmtId="0" fontId="3" fillId="0" borderId="52" xfId="20" applyFont="1" applyBorder="1" applyAlignment="1">
      <alignment horizontal="center" vertical="center" wrapText="1"/>
    </xf>
    <xf numFmtId="0" fontId="3" fillId="0" borderId="68" xfId="20" applyFont="1" applyBorder="1" applyAlignment="1">
      <alignment horizontal="center" vertical="center" wrapText="1"/>
    </xf>
    <xf numFmtId="0" fontId="3" fillId="0" borderId="69" xfId="20" applyFont="1" applyBorder="1" applyAlignment="1">
      <alignment horizontal="center" vertical="center" wrapText="1"/>
    </xf>
    <xf numFmtId="0" fontId="16" fillId="0" borderId="44" xfId="20" applyFont="1" applyBorder="1" applyAlignment="1">
      <alignment horizontal="center" vertical="center" textRotation="90" wrapText="1"/>
    </xf>
    <xf numFmtId="0" fontId="16" fillId="0" borderId="54" xfId="20" applyFont="1" applyBorder="1" applyAlignment="1">
      <alignment horizontal="center" vertical="center" textRotation="90" wrapText="1"/>
    </xf>
    <xf numFmtId="0" fontId="6" fillId="0" borderId="65" xfId="20" applyFont="1" applyBorder="1" applyAlignment="1">
      <alignment horizontal="center" vertical="center" wrapText="1"/>
    </xf>
    <xf numFmtId="0" fontId="6" fillId="0" borderId="2" xfId="20" applyFont="1" applyBorder="1" applyAlignment="1">
      <alignment horizontal="center" vertical="center" wrapText="1"/>
    </xf>
    <xf numFmtId="0" fontId="6" fillId="0" borderId="66" xfId="20" applyFont="1" applyBorder="1" applyAlignment="1">
      <alignment horizontal="center" vertical="center" wrapText="1"/>
    </xf>
    <xf numFmtId="0" fontId="6" fillId="0" borderId="67" xfId="20" applyFont="1" applyBorder="1" applyAlignment="1">
      <alignment horizontal="center" vertical="center" wrapText="1"/>
    </xf>
    <xf numFmtId="0" fontId="16" fillId="3" borderId="67" xfId="20" applyFont="1" applyFill="1" applyBorder="1" applyAlignment="1">
      <alignment horizontal="center" vertical="center" wrapText="1"/>
    </xf>
    <xf numFmtId="0" fontId="16" fillId="3" borderId="27" xfId="20" applyFont="1" applyFill="1" applyBorder="1" applyAlignment="1">
      <alignment horizontal="center" vertical="center" wrapText="1"/>
    </xf>
    <xf numFmtId="0" fontId="17" fillId="0" borderId="55" xfId="20" applyFont="1" applyBorder="1" applyAlignment="1">
      <alignment horizontal="center" vertical="center" wrapText="1"/>
    </xf>
    <xf numFmtId="0" fontId="17" fillId="0" borderId="33" xfId="20" applyFont="1" applyBorder="1" applyAlignment="1">
      <alignment horizontal="center" vertical="center" wrapText="1"/>
    </xf>
    <xf numFmtId="2" fontId="17" fillId="0" borderId="56" xfId="20" applyNumberFormat="1" applyFont="1" applyBorder="1" applyAlignment="1">
      <alignment horizontal="center" vertical="center" wrapText="1"/>
    </xf>
    <xf numFmtId="2" fontId="17" fillId="0" borderId="50" xfId="20" applyNumberFormat="1" applyFont="1" applyBorder="1" applyAlignment="1">
      <alignment horizontal="center" vertical="center" wrapText="1"/>
    </xf>
    <xf numFmtId="0" fontId="17" fillId="3" borderId="58" xfId="20" applyFont="1" applyFill="1" applyBorder="1" applyAlignment="1">
      <alignment horizontal="center" vertical="center" wrapText="1"/>
    </xf>
    <xf numFmtId="0" fontId="17" fillId="3" borderId="34" xfId="20" applyFont="1" applyFill="1" applyBorder="1" applyAlignment="1">
      <alignment horizontal="center" vertical="center" wrapText="1"/>
    </xf>
    <xf numFmtId="0" fontId="3" fillId="0" borderId="70" xfId="20" applyFont="1" applyBorder="1" applyAlignment="1">
      <alignment horizontal="center" vertical="center" wrapText="1"/>
    </xf>
    <xf numFmtId="0" fontId="3" fillId="0" borderId="32" xfId="20" applyFont="1" applyBorder="1" applyAlignment="1">
      <alignment horizontal="center" vertical="center" wrapText="1"/>
    </xf>
    <xf numFmtId="0" fontId="3" fillId="0" borderId="74" xfId="20" applyFont="1" applyBorder="1" applyAlignment="1">
      <alignment horizontal="center" vertical="center" wrapText="1"/>
    </xf>
    <xf numFmtId="0" fontId="5" fillId="0" borderId="46" xfId="20" applyFont="1" applyBorder="1" applyAlignment="1">
      <alignment horizontal="center" vertical="center" wrapText="1"/>
    </xf>
    <xf numFmtId="0" fontId="5" fillId="0" borderId="58" xfId="20" applyFont="1" applyBorder="1" applyAlignment="1">
      <alignment horizontal="center" vertical="center" wrapText="1"/>
    </xf>
    <xf numFmtId="0" fontId="5" fillId="0" borderId="56" xfId="20" applyFont="1" applyBorder="1" applyAlignment="1">
      <alignment horizontal="center" vertical="center" wrapText="1"/>
    </xf>
    <xf numFmtId="2" fontId="5" fillId="0" borderId="46" xfId="20" applyNumberFormat="1" applyFont="1" applyBorder="1" applyAlignment="1">
      <alignment horizontal="center" vertical="center" wrapText="1"/>
    </xf>
    <xf numFmtId="2" fontId="5" fillId="0" borderId="58" xfId="20" applyNumberFormat="1" applyFont="1" applyBorder="1" applyAlignment="1">
      <alignment horizontal="center" vertical="center" wrapText="1"/>
    </xf>
    <xf numFmtId="2" fontId="5" fillId="0" borderId="56" xfId="20" applyNumberFormat="1" applyFont="1" applyBorder="1" applyAlignment="1">
      <alignment horizontal="center" vertical="center" wrapText="1"/>
    </xf>
    <xf numFmtId="0" fontId="5" fillId="3" borderId="20" xfId="20" applyFont="1" applyFill="1" applyBorder="1" applyAlignment="1">
      <alignment horizontal="center" vertical="center" wrapText="1"/>
    </xf>
    <xf numFmtId="0" fontId="5" fillId="3" borderId="26" xfId="20" applyFont="1" applyFill="1" applyBorder="1" applyAlignment="1">
      <alignment horizontal="center" vertical="center" wrapText="1"/>
    </xf>
    <xf numFmtId="0" fontId="5" fillId="3" borderId="21" xfId="20" applyFont="1" applyFill="1" applyBorder="1" applyAlignment="1">
      <alignment horizontal="center" vertical="center" wrapText="1"/>
    </xf>
    <xf numFmtId="2" fontId="17" fillId="0" borderId="57" xfId="20" applyNumberFormat="1" applyFont="1" applyBorder="1" applyAlignment="1">
      <alignment horizontal="center" vertical="center" wrapText="1"/>
    </xf>
    <xf numFmtId="2" fontId="17" fillId="0" borderId="39" xfId="20" applyNumberFormat="1" applyFont="1" applyBorder="1" applyAlignment="1">
      <alignment horizontal="center" vertical="center" wrapText="1"/>
    </xf>
    <xf numFmtId="0" fontId="13" fillId="0" borderId="0" xfId="12" applyFont="1" applyAlignment="1">
      <alignment horizontal="center" vertical="center" wrapText="1"/>
    </xf>
    <xf numFmtId="0" fontId="22" fillId="0" borderId="0" xfId="12" applyFont="1" applyAlignment="1">
      <alignment horizontal="center" vertical="center" wrapText="1"/>
    </xf>
    <xf numFmtId="0" fontId="3" fillId="0" borderId="0" xfId="12" applyFont="1" applyAlignment="1">
      <alignment horizontal="center" vertical="center" wrapText="1"/>
    </xf>
    <xf numFmtId="0" fontId="14" fillId="0" borderId="0" xfId="12" applyFont="1" applyAlignment="1">
      <alignment horizontal="center" vertical="center" wrapText="1"/>
    </xf>
    <xf numFmtId="0" fontId="4" fillId="0" borderId="0" xfId="12" applyFont="1" applyAlignment="1">
      <alignment horizontal="center" vertical="center" wrapText="1"/>
    </xf>
    <xf numFmtId="0" fontId="3" fillId="0" borderId="52" xfId="12" applyFont="1" applyBorder="1" applyAlignment="1">
      <alignment horizontal="center" vertical="center" wrapText="1"/>
    </xf>
    <xf numFmtId="0" fontId="3" fillId="0" borderId="68" xfId="12" applyFont="1" applyBorder="1" applyAlignment="1">
      <alignment horizontal="center" vertical="center" wrapText="1"/>
    </xf>
    <xf numFmtId="0" fontId="3" fillId="0" borderId="69" xfId="12" applyFont="1" applyBorder="1" applyAlignment="1">
      <alignment horizontal="center" vertical="center" wrapText="1"/>
    </xf>
    <xf numFmtId="0" fontId="20" fillId="0" borderId="16" xfId="12" applyFont="1" applyBorder="1" applyAlignment="1">
      <alignment horizontal="center" vertical="center" wrapText="1"/>
    </xf>
    <xf numFmtId="0" fontId="20" fillId="0" borderId="63" xfId="12" applyFont="1" applyBorder="1" applyAlignment="1">
      <alignment horizontal="center" vertical="center" wrapText="1"/>
    </xf>
    <xf numFmtId="0" fontId="16" fillId="0" borderId="64" xfId="12" applyFont="1" applyBorder="1" applyAlignment="1">
      <alignment horizontal="center" vertical="center" wrapText="1"/>
    </xf>
    <xf numFmtId="0" fontId="16" fillId="0" borderId="39" xfId="12" applyFont="1" applyBorder="1" applyAlignment="1">
      <alignment horizontal="center" vertical="center" wrapText="1"/>
    </xf>
    <xf numFmtId="0" fontId="16" fillId="0" borderId="3" xfId="12" applyFont="1" applyBorder="1" applyAlignment="1">
      <alignment horizontal="center" vertical="center" wrapText="1"/>
    </xf>
    <xf numFmtId="0" fontId="16" fillId="0" borderId="5" xfId="12" applyFont="1" applyBorder="1" applyAlignment="1">
      <alignment horizontal="center" vertical="center" wrapText="1"/>
    </xf>
    <xf numFmtId="0" fontId="16" fillId="0" borderId="44" xfId="12" applyFont="1" applyBorder="1" applyAlignment="1">
      <alignment horizontal="center" vertical="center" textRotation="90" wrapText="1"/>
    </xf>
    <xf numFmtId="0" fontId="16" fillId="0" borderId="54" xfId="12" applyFont="1" applyBorder="1" applyAlignment="1">
      <alignment horizontal="center" vertical="center" textRotation="90" wrapText="1"/>
    </xf>
    <xf numFmtId="0" fontId="6" fillId="0" borderId="65" xfId="12" applyFont="1" applyBorder="1" applyAlignment="1">
      <alignment horizontal="center" vertical="center" wrapText="1"/>
    </xf>
    <xf numFmtId="0" fontId="6" fillId="0" borderId="2" xfId="12" applyFont="1" applyBorder="1" applyAlignment="1">
      <alignment horizontal="center" vertical="center" wrapText="1"/>
    </xf>
    <xf numFmtId="0" fontId="6" fillId="0" borderId="66" xfId="12" applyFont="1" applyBorder="1" applyAlignment="1">
      <alignment horizontal="center" vertical="center" wrapText="1"/>
    </xf>
    <xf numFmtId="0" fontId="6" fillId="0" borderId="67" xfId="12" applyFont="1" applyBorder="1" applyAlignment="1">
      <alignment horizontal="center" vertical="center" wrapText="1"/>
    </xf>
    <xf numFmtId="0" fontId="16" fillId="3" borderId="58" xfId="12" applyFont="1" applyFill="1" applyBorder="1" applyAlignment="1">
      <alignment horizontal="center" vertical="center" wrapText="1"/>
    </xf>
    <xf numFmtId="0" fontId="5" fillId="0" borderId="28" xfId="12" applyFont="1" applyBorder="1" applyAlignment="1">
      <alignment horizontal="center" vertical="center" wrapText="1"/>
    </xf>
    <xf numFmtId="0" fontId="5" fillId="0" borderId="59" xfId="12" applyFont="1" applyBorder="1" applyAlignment="1">
      <alignment horizontal="center" vertical="center" wrapText="1"/>
    </xf>
    <xf numFmtId="0" fontId="5" fillId="0" borderId="27" xfId="12" applyFont="1" applyBorder="1" applyAlignment="1">
      <alignment horizontal="center" vertical="center" wrapText="1"/>
    </xf>
    <xf numFmtId="0" fontId="5" fillId="0" borderId="60" xfId="12" applyFont="1" applyBorder="1" applyAlignment="1">
      <alignment horizontal="center" vertical="center" wrapText="1"/>
    </xf>
    <xf numFmtId="0" fontId="17" fillId="0" borderId="55" xfId="12" applyFont="1" applyBorder="1" applyAlignment="1">
      <alignment horizontal="center" vertical="center" wrapText="1"/>
    </xf>
    <xf numFmtId="0" fontId="17" fillId="0" borderId="33" xfId="12" applyFont="1" applyBorder="1" applyAlignment="1">
      <alignment horizontal="center" vertical="center" wrapText="1"/>
    </xf>
    <xf numFmtId="0" fontId="17" fillId="0" borderId="56" xfId="12" applyFont="1" applyBorder="1" applyAlignment="1">
      <alignment horizontal="center" vertical="center" wrapText="1"/>
    </xf>
    <xf numFmtId="0" fontId="17" fillId="0" borderId="50" xfId="12" applyFont="1" applyBorder="1" applyAlignment="1">
      <alignment horizontal="center" vertical="center" wrapText="1"/>
    </xf>
    <xf numFmtId="0" fontId="17" fillId="3" borderId="57" xfId="12" applyFont="1" applyFill="1" applyBorder="1" applyAlignment="1">
      <alignment horizontal="center" vertical="center" wrapText="1"/>
    </xf>
    <xf numFmtId="0" fontId="17" fillId="3" borderId="39" xfId="12" applyFont="1" applyFill="1" applyBorder="1" applyAlignment="1">
      <alignment horizontal="center" vertical="center" wrapText="1"/>
    </xf>
    <xf numFmtId="0" fontId="17" fillId="3" borderId="58" xfId="12" applyFont="1" applyFill="1" applyBorder="1" applyAlignment="1">
      <alignment horizontal="center" vertical="center" wrapText="1"/>
    </xf>
    <xf numFmtId="0" fontId="5" fillId="0" borderId="13" xfId="12" applyFont="1" applyBorder="1" applyAlignment="1">
      <alignment horizontal="center" vertical="center" wrapText="1"/>
    </xf>
    <xf numFmtId="0" fontId="5" fillId="0" borderId="41" xfId="12" applyFont="1" applyBorder="1" applyAlignment="1">
      <alignment horizontal="center" vertical="center" wrapText="1"/>
    </xf>
    <xf numFmtId="0" fontId="5" fillId="0" borderId="42" xfId="12" applyFont="1" applyBorder="1" applyAlignment="1">
      <alignment horizontal="center" vertical="center" wrapText="1"/>
    </xf>
    <xf numFmtId="0" fontId="5" fillId="0" borderId="16" xfId="12" applyFont="1" applyBorder="1" applyAlignment="1">
      <alignment horizontal="center" vertical="center" wrapText="1"/>
    </xf>
    <xf numFmtId="0" fontId="5" fillId="0" borderId="63" xfId="12" applyFont="1" applyBorder="1" applyAlignment="1">
      <alignment horizontal="center" vertical="center" wrapText="1"/>
    </xf>
    <xf numFmtId="0" fontId="5" fillId="0" borderId="51" xfId="12" applyFont="1" applyBorder="1" applyAlignment="1">
      <alignment horizontal="center" vertical="center" wrapText="1"/>
    </xf>
    <xf numFmtId="0" fontId="5" fillId="0" borderId="50" xfId="12" applyFont="1" applyBorder="1" applyAlignment="1">
      <alignment horizontal="center" vertical="center" wrapText="1"/>
    </xf>
    <xf numFmtId="0" fontId="5" fillId="3" borderId="20" xfId="12" applyFont="1" applyFill="1" applyBorder="1" applyAlignment="1">
      <alignment horizontal="center" vertical="center" wrapText="1"/>
    </xf>
    <xf numFmtId="0" fontId="5" fillId="3" borderId="26" xfId="12" applyFont="1" applyFill="1" applyBorder="1" applyAlignment="1">
      <alignment horizontal="center" vertical="center" wrapText="1"/>
    </xf>
    <xf numFmtId="0" fontId="16" fillId="3" borderId="51" xfId="20" applyFont="1" applyFill="1" applyBorder="1" applyAlignment="1">
      <alignment horizontal="center" vertical="center" wrapText="1"/>
    </xf>
    <xf numFmtId="0" fontId="16" fillId="3" borderId="17" xfId="20" applyFont="1" applyFill="1" applyBorder="1" applyAlignment="1">
      <alignment horizontal="center" vertical="center" wrapText="1"/>
    </xf>
    <xf numFmtId="0" fontId="17" fillId="0" borderId="65" xfId="20" applyFont="1" applyBorder="1" applyAlignment="1">
      <alignment horizontal="center" vertical="center" wrapText="1"/>
    </xf>
    <xf numFmtId="0" fontId="17" fillId="0" borderId="66" xfId="20" applyFont="1" applyBorder="1" applyAlignment="1">
      <alignment horizontal="center" vertical="center" wrapText="1"/>
    </xf>
    <xf numFmtId="0" fontId="17" fillId="0" borderId="51" xfId="20" applyFont="1" applyBorder="1" applyAlignment="1">
      <alignment horizontal="center" vertical="center" wrapText="1"/>
    </xf>
    <xf numFmtId="0" fontId="17" fillId="0" borderId="50" xfId="20" applyFont="1" applyBorder="1" applyAlignment="1">
      <alignment horizontal="center" vertical="center" wrapText="1"/>
    </xf>
    <xf numFmtId="0" fontId="17" fillId="0" borderId="52" xfId="20" applyFont="1" applyBorder="1" applyAlignment="1">
      <alignment horizontal="center" vertical="center" wrapText="1"/>
    </xf>
    <xf numFmtId="0" fontId="17" fillId="0" borderId="64" xfId="20" applyFont="1" applyBorder="1" applyAlignment="1">
      <alignment horizontal="center" vertical="center" wrapText="1"/>
    </xf>
    <xf numFmtId="0" fontId="17" fillId="0" borderId="39" xfId="20" applyFont="1" applyBorder="1" applyAlignment="1">
      <alignment horizontal="center" vertical="center" wrapText="1"/>
    </xf>
    <xf numFmtId="0" fontId="16" fillId="0" borderId="0" xfId="20" applyFont="1" applyAlignment="1">
      <alignment horizontal="center" vertical="center" textRotation="90" wrapText="1"/>
    </xf>
    <xf numFmtId="0" fontId="6" fillId="0" borderId="64" xfId="20" applyFont="1" applyBorder="1" applyAlignment="1">
      <alignment horizontal="center" vertical="center" wrapText="1"/>
    </xf>
    <xf numFmtId="0" fontId="6" fillId="0" borderId="4" xfId="20" applyFont="1" applyBorder="1" applyAlignment="1">
      <alignment horizontal="center" vertical="center" wrapText="1"/>
    </xf>
    <xf numFmtId="0" fontId="6" fillId="0" borderId="44" xfId="20" applyFont="1" applyBorder="1" applyAlignment="1">
      <alignment horizontal="center" vertical="center" wrapText="1"/>
    </xf>
    <xf numFmtId="0" fontId="6" fillId="0" borderId="51" xfId="20" applyFont="1" applyBorder="1" applyAlignment="1">
      <alignment horizontal="center" vertical="center" wrapText="1"/>
    </xf>
    <xf numFmtId="0" fontId="17" fillId="3" borderId="67" xfId="20" applyFont="1" applyFill="1" applyBorder="1" applyAlignment="1">
      <alignment horizontal="center" vertical="center" wrapText="1"/>
    </xf>
    <xf numFmtId="0" fontId="17" fillId="3" borderId="27" xfId="20" applyFont="1" applyFill="1" applyBorder="1" applyAlignment="1">
      <alignment horizontal="center" vertical="center" wrapText="1"/>
    </xf>
    <xf numFmtId="0" fontId="5" fillId="0" borderId="41" xfId="20" applyFont="1" applyBorder="1" applyAlignment="1">
      <alignment horizontal="center" vertical="center" wrapText="1"/>
    </xf>
    <xf numFmtId="0" fontId="5" fillId="0" borderId="24" xfId="20" applyFont="1" applyBorder="1" applyAlignment="1">
      <alignment horizontal="center" vertical="center" wrapText="1"/>
    </xf>
    <xf numFmtId="0" fontId="5" fillId="0" borderId="0" xfId="20" applyFont="1" applyAlignment="1">
      <alignment horizontal="center" vertical="center" wrapText="1"/>
    </xf>
    <xf numFmtId="0" fontId="5" fillId="0" borderId="63" xfId="20" applyFont="1" applyBorder="1" applyAlignment="1">
      <alignment horizontal="center" vertical="center" wrapText="1"/>
    </xf>
    <xf numFmtId="0" fontId="5" fillId="0" borderId="50" xfId="20" applyFont="1" applyBorder="1" applyAlignment="1">
      <alignment horizontal="center" vertical="center" wrapText="1"/>
    </xf>
    <xf numFmtId="0" fontId="5" fillId="3" borderId="22" xfId="20" applyFont="1" applyFill="1" applyBorder="1" applyAlignment="1">
      <alignment horizontal="center" vertical="center" wrapText="1"/>
    </xf>
    <xf numFmtId="2" fontId="5" fillId="0" borderId="41" xfId="20" applyNumberFormat="1" applyFont="1" applyBorder="1" applyAlignment="1">
      <alignment horizontal="center" vertical="center" wrapText="1"/>
    </xf>
    <xf numFmtId="2" fontId="5" fillId="0" borderId="50" xfId="20" applyNumberFormat="1" applyFont="1" applyBorder="1" applyAlignment="1">
      <alignment horizontal="center" vertical="center" wrapText="1"/>
    </xf>
    <xf numFmtId="0" fontId="16" fillId="3" borderId="58" xfId="21" applyFont="1" applyFill="1" applyBorder="1" applyAlignment="1">
      <alignment horizontal="center" vertical="center" wrapText="1"/>
    </xf>
    <xf numFmtId="0" fontId="16" fillId="0" borderId="28" xfId="21" applyFont="1" applyBorder="1" applyAlignment="1">
      <alignment horizontal="center" vertical="center" wrapText="1"/>
    </xf>
    <xf numFmtId="0" fontId="16" fillId="0" borderId="59" xfId="21" applyFont="1" applyBorder="1" applyAlignment="1">
      <alignment horizontal="center" vertical="center" wrapText="1"/>
    </xf>
    <xf numFmtId="0" fontId="16" fillId="0" borderId="27" xfId="21" applyFont="1" applyBorder="1" applyAlignment="1">
      <alignment horizontal="center" vertical="center" wrapText="1"/>
    </xf>
    <xf numFmtId="0" fontId="16" fillId="0" borderId="60" xfId="21" applyFont="1" applyBorder="1" applyAlignment="1">
      <alignment horizontal="center" vertical="center" wrapText="1"/>
    </xf>
    <xf numFmtId="0" fontId="17" fillId="0" borderId="55" xfId="21" applyFont="1" applyBorder="1" applyAlignment="1">
      <alignment horizontal="center" vertical="center" wrapText="1"/>
    </xf>
    <xf numFmtId="0" fontId="17" fillId="0" borderId="33" xfId="21" applyFont="1" applyBorder="1" applyAlignment="1">
      <alignment horizontal="center" vertical="center" wrapText="1"/>
    </xf>
    <xf numFmtId="0" fontId="13" fillId="0" borderId="0" xfId="21" applyFont="1" applyAlignment="1">
      <alignment horizontal="center" vertical="center" wrapText="1"/>
    </xf>
    <xf numFmtId="0" fontId="17" fillId="0" borderId="57" xfId="21" applyFont="1" applyBorder="1" applyAlignment="1">
      <alignment horizontal="center" vertical="center" wrapText="1"/>
    </xf>
    <xf numFmtId="0" fontId="17" fillId="0" borderId="39" xfId="21" applyFont="1" applyBorder="1" applyAlignment="1">
      <alignment horizontal="center" vertical="center" wrapText="1"/>
    </xf>
    <xf numFmtId="0" fontId="22" fillId="0" borderId="0" xfId="6" applyFont="1" applyAlignment="1">
      <alignment horizontal="center" vertical="center" wrapText="1"/>
    </xf>
    <xf numFmtId="0" fontId="14" fillId="0" borderId="0" xfId="21" applyFont="1" applyAlignment="1">
      <alignment horizontal="center" vertical="center" wrapText="1"/>
    </xf>
    <xf numFmtId="0" fontId="15" fillId="0" borderId="0" xfId="21" applyFont="1" applyAlignment="1">
      <alignment horizontal="center" vertical="center" wrapText="1"/>
    </xf>
    <xf numFmtId="0" fontId="3" fillId="0" borderId="52" xfId="21" applyFont="1" applyBorder="1" applyAlignment="1">
      <alignment horizontal="center" vertical="center" wrapText="1"/>
    </xf>
    <xf numFmtId="0" fontId="3" fillId="0" borderId="68" xfId="21" applyFont="1" applyBorder="1" applyAlignment="1">
      <alignment horizontal="center" vertical="center" wrapText="1"/>
    </xf>
    <xf numFmtId="0" fontId="3" fillId="0" borderId="69" xfId="21" applyFont="1" applyBorder="1" applyAlignment="1">
      <alignment horizontal="center" vertical="center" wrapText="1"/>
    </xf>
    <xf numFmtId="0" fontId="20" fillId="0" borderId="16" xfId="21" applyFont="1" applyBorder="1" applyAlignment="1">
      <alignment horizontal="center" vertical="center" wrapText="1"/>
    </xf>
    <xf numFmtId="0" fontId="20" fillId="0" borderId="63" xfId="21" applyFont="1" applyBorder="1" applyAlignment="1">
      <alignment horizontal="center" vertical="center" wrapText="1"/>
    </xf>
    <xf numFmtId="0" fontId="16" fillId="0" borderId="64" xfId="21" applyFont="1" applyBorder="1" applyAlignment="1">
      <alignment horizontal="center" vertical="center" wrapText="1"/>
    </xf>
    <xf numFmtId="0" fontId="16" fillId="0" borderId="39" xfId="21" applyFont="1" applyBorder="1" applyAlignment="1">
      <alignment horizontal="center" vertical="center" wrapText="1"/>
    </xf>
    <xf numFmtId="0" fontId="16" fillId="0" borderId="3" xfId="21" applyFont="1" applyBorder="1" applyAlignment="1">
      <alignment horizontal="center" vertical="center" wrapText="1"/>
    </xf>
    <xf numFmtId="0" fontId="16" fillId="0" borderId="5" xfId="21" applyFont="1" applyBorder="1" applyAlignment="1">
      <alignment horizontal="center" vertical="center" wrapText="1"/>
    </xf>
    <xf numFmtId="0" fontId="16" fillId="0" borderId="44" xfId="21" applyFont="1" applyBorder="1" applyAlignment="1">
      <alignment horizontal="center" vertical="center" textRotation="90" wrapText="1"/>
    </xf>
    <xf numFmtId="0" fontId="16" fillId="0" borderId="54" xfId="21" applyFont="1" applyBorder="1" applyAlignment="1">
      <alignment horizontal="center" vertical="center" textRotation="90" wrapText="1"/>
    </xf>
    <xf numFmtId="0" fontId="6" fillId="10" borderId="65" xfId="21" applyFont="1" applyFill="1" applyBorder="1" applyAlignment="1">
      <alignment horizontal="center" vertical="center" wrapText="1"/>
    </xf>
    <xf numFmtId="0" fontId="6" fillId="10" borderId="2" xfId="21" applyFont="1" applyFill="1" applyBorder="1" applyAlignment="1">
      <alignment horizontal="center" vertical="center" wrapText="1"/>
    </xf>
    <xf numFmtId="0" fontId="6" fillId="10" borderId="66" xfId="21" applyFont="1" applyFill="1" applyBorder="1" applyAlignment="1">
      <alignment horizontal="center" vertical="center" wrapText="1"/>
    </xf>
    <xf numFmtId="0" fontId="6" fillId="11" borderId="65" xfId="21" applyFont="1" applyFill="1" applyBorder="1" applyAlignment="1">
      <alignment horizontal="center" vertical="center" wrapText="1"/>
    </xf>
    <xf numFmtId="0" fontId="6" fillId="11" borderId="2" xfId="21" applyFont="1" applyFill="1" applyBorder="1" applyAlignment="1">
      <alignment horizontal="center" vertical="center" wrapText="1"/>
    </xf>
    <xf numFmtId="0" fontId="6" fillId="11" borderId="66" xfId="21" applyFont="1" applyFill="1" applyBorder="1" applyAlignment="1">
      <alignment horizontal="center" vertical="center" wrapText="1"/>
    </xf>
    <xf numFmtId="0" fontId="6" fillId="12" borderId="65" xfId="21" applyFont="1" applyFill="1" applyBorder="1" applyAlignment="1">
      <alignment horizontal="center" vertical="center" wrapText="1"/>
    </xf>
    <xf numFmtId="0" fontId="6" fillId="12" borderId="2" xfId="21" applyFont="1" applyFill="1" applyBorder="1" applyAlignment="1">
      <alignment horizontal="center" vertical="center" wrapText="1"/>
    </xf>
    <xf numFmtId="0" fontId="6" fillId="12" borderId="66" xfId="21" applyFont="1" applyFill="1" applyBorder="1" applyAlignment="1">
      <alignment horizontal="center" vertical="center" wrapText="1"/>
    </xf>
    <xf numFmtId="0" fontId="6" fillId="13" borderId="67" xfId="21" applyFont="1" applyFill="1" applyBorder="1" applyAlignment="1">
      <alignment horizontal="center" vertical="center" wrapText="1"/>
    </xf>
    <xf numFmtId="0" fontId="6" fillId="13" borderId="65" xfId="21" applyFont="1" applyFill="1" applyBorder="1" applyAlignment="1">
      <alignment horizontal="center" vertical="center" wrapText="1"/>
    </xf>
    <xf numFmtId="0" fontId="17" fillId="3" borderId="58" xfId="21" applyFont="1" applyFill="1" applyBorder="1" applyAlignment="1">
      <alignment horizontal="center" vertical="center" wrapText="1"/>
    </xf>
    <xf numFmtId="0" fontId="17" fillId="0" borderId="56" xfId="21" applyFont="1" applyBorder="1" applyAlignment="1">
      <alignment horizontal="center" vertical="center" wrapText="1"/>
    </xf>
    <xf numFmtId="0" fontId="17" fillId="0" borderId="50" xfId="21" applyFont="1" applyBorder="1" applyAlignment="1">
      <alignment horizontal="center" vertical="center" wrapText="1"/>
    </xf>
    <xf numFmtId="0" fontId="3" fillId="0" borderId="0" xfId="21" applyFont="1" applyAlignment="1">
      <alignment horizontal="left" vertical="center" wrapText="1"/>
    </xf>
    <xf numFmtId="0" fontId="16" fillId="0" borderId="58" xfId="17" applyFont="1" applyBorder="1" applyAlignment="1">
      <alignment horizontal="center" vertical="center" wrapText="1"/>
    </xf>
    <xf numFmtId="0" fontId="17" fillId="0" borderId="58" xfId="17" applyFont="1" applyBorder="1" applyAlignment="1">
      <alignment horizontal="center" vertical="center" wrapText="1"/>
    </xf>
    <xf numFmtId="0" fontId="5" fillId="0" borderId="13" xfId="17" applyFont="1" applyBorder="1" applyAlignment="1">
      <alignment horizontal="center" vertical="center" wrapText="1"/>
    </xf>
    <xf numFmtId="0" fontId="5" fillId="0" borderId="41" xfId="17" applyFont="1" applyBorder="1" applyAlignment="1">
      <alignment horizontal="center" vertical="center" wrapText="1"/>
    </xf>
    <xf numFmtId="0" fontId="5" fillId="0" borderId="24" xfId="17" applyFont="1" applyBorder="1" applyAlignment="1">
      <alignment horizontal="center" vertical="center" wrapText="1"/>
    </xf>
    <xf numFmtId="0" fontId="5" fillId="0" borderId="16" xfId="17" applyFont="1" applyBorder="1" applyAlignment="1">
      <alignment horizontal="center" vertical="center" wrapText="1"/>
    </xf>
    <xf numFmtId="0" fontId="5" fillId="0" borderId="63" xfId="17" applyFont="1" applyBorder="1" applyAlignment="1">
      <alignment horizontal="center" vertical="center" wrapText="1"/>
    </xf>
    <xf numFmtId="0" fontId="5" fillId="0" borderId="51" xfId="17" applyFont="1" applyBorder="1" applyAlignment="1">
      <alignment horizontal="center" vertical="center" wrapText="1"/>
    </xf>
    <xf numFmtId="0" fontId="5" fillId="0" borderId="50" xfId="17" applyFont="1" applyBorder="1" applyAlignment="1">
      <alignment horizontal="center" vertical="center" wrapText="1"/>
    </xf>
    <xf numFmtId="0" fontId="5" fillId="0" borderId="22" xfId="17" applyFont="1" applyBorder="1" applyAlignment="1">
      <alignment horizontal="center" vertical="center" wrapText="1"/>
    </xf>
    <xf numFmtId="0" fontId="5" fillId="0" borderId="26" xfId="17" applyFont="1" applyBorder="1" applyAlignment="1">
      <alignment horizontal="center" vertical="center" wrapText="1"/>
    </xf>
    <xf numFmtId="0" fontId="5" fillId="0" borderId="23" xfId="17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textRotation="90" wrapText="1"/>
    </xf>
    <xf numFmtId="0" fontId="16" fillId="0" borderId="54" xfId="0" applyFont="1" applyBorder="1" applyAlignment="1">
      <alignment horizontal="center" vertical="center" textRotation="90" wrapText="1"/>
    </xf>
    <xf numFmtId="0" fontId="6" fillId="0" borderId="6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17" fillId="3" borderId="58" xfId="0" applyFont="1" applyFill="1" applyBorder="1" applyAlignment="1">
      <alignment horizontal="center" vertical="center" wrapText="1"/>
    </xf>
    <xf numFmtId="0" fontId="16" fillId="3" borderId="58" xfId="0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</cellXfs>
  <cellStyles count="23">
    <cellStyle name="Comma 2" xfId="3" xr:uid="{00000000-0005-0000-0000-000000000000}"/>
    <cellStyle name="Comma 2 2" xfId="4" xr:uid="{00000000-0005-0000-0000-000001000000}"/>
    <cellStyle name="Normal" xfId="0" builtinId="0"/>
    <cellStyle name="Normal 13" xfId="21" xr:uid="{1CCA697F-1177-44B9-BA5B-853368421A68}"/>
    <cellStyle name="Normal 2" xfId="5" xr:uid="{00000000-0005-0000-0000-000003000000}"/>
    <cellStyle name="Normal 2 2" xfId="2" xr:uid="{00000000-0005-0000-0000-000004000000}"/>
    <cellStyle name="Normal 2 2 2" xfId="6" xr:uid="{00000000-0005-0000-0000-000005000000}"/>
    <cellStyle name="Normal 3" xfId="7" xr:uid="{00000000-0005-0000-0000-000006000000}"/>
    <cellStyle name="Normal 3 2" xfId="1" xr:uid="{00000000-0005-0000-0000-000007000000}"/>
    <cellStyle name="Normal 4" xfId="8" xr:uid="{00000000-0005-0000-0000-000008000000}"/>
    <cellStyle name="Normal 5" xfId="9" xr:uid="{00000000-0005-0000-0000-000009000000}"/>
    <cellStyle name="Normal 5 2" xfId="10" xr:uid="{00000000-0005-0000-0000-00000A000000}"/>
    <cellStyle name="Normal 6" xfId="11" xr:uid="{00000000-0005-0000-0000-00000B000000}"/>
    <cellStyle name="Normal 6 2" xfId="16" xr:uid="{00000000-0005-0000-0000-00000C000000}"/>
    <cellStyle name="Normal 7" xfId="17" xr:uid="{709D1DB2-219C-464F-8D2A-91AA34C1D644}"/>
    <cellStyle name="Normal 7 2" xfId="22" xr:uid="{F03303B0-1506-41A0-8D72-836A3A77595C}"/>
    <cellStyle name="Normal 8" xfId="18" xr:uid="{CFAEB30A-A81C-4964-9E79-B60C98E7CC61}"/>
    <cellStyle name="Normal 8 2" xfId="20" xr:uid="{6E3B3AA1-04AC-47CA-A542-CF787FA2A6AF}"/>
    <cellStyle name="Normal 9 2" xfId="15" xr:uid="{00000000-0005-0000-0000-00000D000000}"/>
    <cellStyle name="Обычный 2" xfId="12" xr:uid="{00000000-0005-0000-0000-00000E000000}"/>
    <cellStyle name="Обычный 2 2" xfId="13" xr:uid="{00000000-0005-0000-0000-00000F000000}"/>
    <cellStyle name="Обычный 4" xfId="19" xr:uid="{6D58770A-3EB4-4F01-AA5A-6B37CA163D18}"/>
    <cellStyle name="Обычный_LORI" xfId="14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x001/Downloads/&#1342;&#1377;&#1394;&#1391;&#1377;&#1393;&#1400;&#1408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8">
          <cell r="A8">
            <v>1</v>
          </cell>
          <cell r="F8" t="str">
            <v>վարելահող</v>
          </cell>
          <cell r="G8">
            <v>290</v>
          </cell>
          <cell r="H8">
            <v>115</v>
          </cell>
          <cell r="I8">
            <v>1</v>
          </cell>
          <cell r="J8">
            <v>1</v>
          </cell>
          <cell r="L8">
            <v>118</v>
          </cell>
          <cell r="M8">
            <v>29</v>
          </cell>
          <cell r="N8">
            <v>1</v>
          </cell>
          <cell r="O8">
            <v>1</v>
          </cell>
          <cell r="Q8">
            <v>90</v>
          </cell>
          <cell r="R8">
            <v>40</v>
          </cell>
          <cell r="S8">
            <v>1</v>
          </cell>
          <cell r="T8">
            <v>1</v>
          </cell>
          <cell r="V8">
            <v>80</v>
          </cell>
          <cell r="W8">
            <v>80</v>
          </cell>
          <cell r="X8">
            <v>1</v>
          </cell>
          <cell r="Y8">
            <v>1.34</v>
          </cell>
          <cell r="AA8">
            <v>578</v>
          </cell>
          <cell r="AB8">
            <v>264</v>
          </cell>
          <cell r="AC8">
            <v>4</v>
          </cell>
          <cell r="AD8">
            <v>4.34</v>
          </cell>
        </row>
        <row r="9">
          <cell r="F9" t="str">
            <v>բազ. տնկարկ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0</v>
          </cell>
          <cell r="V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F10" t="str">
            <v>խոտհարք</v>
          </cell>
          <cell r="G10">
            <v>140</v>
          </cell>
          <cell r="H10">
            <v>322</v>
          </cell>
          <cell r="I10">
            <v>0</v>
          </cell>
          <cell r="J10">
            <v>0</v>
          </cell>
          <cell r="L10">
            <v>50</v>
          </cell>
          <cell r="M10">
            <v>20</v>
          </cell>
          <cell r="N10">
            <v>0</v>
          </cell>
          <cell r="O10">
            <v>0</v>
          </cell>
          <cell r="Q10">
            <v>30</v>
          </cell>
          <cell r="V10">
            <v>0</v>
          </cell>
          <cell r="AA10">
            <v>220</v>
          </cell>
          <cell r="AB10">
            <v>342</v>
          </cell>
          <cell r="AC10">
            <v>0</v>
          </cell>
          <cell r="AD10">
            <v>0</v>
          </cell>
        </row>
        <row r="11">
          <cell r="F11" t="str">
            <v>արոտ</v>
          </cell>
          <cell r="G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V11">
            <v>0</v>
          </cell>
          <cell r="AA11">
            <v>0</v>
          </cell>
          <cell r="AC11">
            <v>0</v>
          </cell>
          <cell r="AD11">
            <v>0</v>
          </cell>
        </row>
        <row r="12">
          <cell r="F12" t="str">
            <v>այլ</v>
          </cell>
          <cell r="G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V12">
            <v>0</v>
          </cell>
          <cell r="AA12">
            <v>0</v>
          </cell>
          <cell r="AC12">
            <v>0</v>
          </cell>
          <cell r="AD12">
            <v>0</v>
          </cell>
        </row>
        <row r="13">
          <cell r="B13" t="str">
            <v>Ընդամենը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20"/>
  <sheetViews>
    <sheetView tabSelected="1" workbookViewId="0">
      <selection activeCell="A2" sqref="A2:M2"/>
    </sheetView>
  </sheetViews>
  <sheetFormatPr defaultRowHeight="13.5" x14ac:dyDescent="0.25"/>
  <cols>
    <col min="1" max="1" width="4.5703125" style="41" customWidth="1"/>
    <col min="2" max="2" width="17.28515625" style="41" customWidth="1"/>
    <col min="3" max="4" width="12.7109375" style="1" customWidth="1"/>
    <col min="5" max="5" width="11.28515625" style="1" customWidth="1"/>
    <col min="6" max="6" width="9.140625" style="1" customWidth="1"/>
    <col min="7" max="7" width="12.7109375" style="1" customWidth="1"/>
    <col min="8" max="8" width="8.7109375" style="1" customWidth="1"/>
    <col min="9" max="9" width="12.7109375" style="1" customWidth="1"/>
    <col min="10" max="10" width="8.7109375" style="1" customWidth="1"/>
    <col min="11" max="11" width="12.7109375" style="1" customWidth="1"/>
    <col min="12" max="12" width="8.7109375" style="1" customWidth="1"/>
    <col min="13" max="13" width="23.7109375" style="1" customWidth="1"/>
    <col min="14" max="128" width="9.140625" style="1"/>
    <col min="129" max="129" width="4.5703125" style="1" customWidth="1"/>
    <col min="130" max="130" width="17.28515625" style="1" customWidth="1"/>
    <col min="131" max="133" width="12.7109375" style="1" customWidth="1"/>
    <col min="134" max="134" width="9.140625" style="1" customWidth="1"/>
    <col min="135" max="135" width="12.7109375" style="1" customWidth="1"/>
    <col min="136" max="136" width="8.7109375" style="1" customWidth="1"/>
    <col min="137" max="137" width="12.7109375" style="1" customWidth="1"/>
    <col min="138" max="138" width="8.7109375" style="1" customWidth="1"/>
    <col min="139" max="139" width="12.7109375" style="1" customWidth="1"/>
    <col min="140" max="140" width="8.7109375" style="1" customWidth="1"/>
    <col min="141" max="141" width="23.7109375" style="1" customWidth="1"/>
    <col min="142" max="143" width="9.140625" style="1"/>
    <col min="144" max="144" width="11.7109375" style="1" customWidth="1"/>
    <col min="145" max="145" width="10.42578125" style="1" customWidth="1"/>
    <col min="146" max="148" width="9.140625" style="1"/>
    <col min="149" max="149" width="10.85546875" style="1" customWidth="1"/>
    <col min="150" max="384" width="9.140625" style="1"/>
    <col min="385" max="385" width="4.5703125" style="1" customWidth="1"/>
    <col min="386" max="386" width="17.28515625" style="1" customWidth="1"/>
    <col min="387" max="389" width="12.7109375" style="1" customWidth="1"/>
    <col min="390" max="390" width="9.140625" style="1" customWidth="1"/>
    <col min="391" max="391" width="12.7109375" style="1" customWidth="1"/>
    <col min="392" max="392" width="8.7109375" style="1" customWidth="1"/>
    <col min="393" max="393" width="12.7109375" style="1" customWidth="1"/>
    <col min="394" max="394" width="8.7109375" style="1" customWidth="1"/>
    <col min="395" max="395" width="12.7109375" style="1" customWidth="1"/>
    <col min="396" max="396" width="8.7109375" style="1" customWidth="1"/>
    <col min="397" max="397" width="23.7109375" style="1" customWidth="1"/>
    <col min="398" max="399" width="9.140625" style="1"/>
    <col min="400" max="400" width="11.7109375" style="1" customWidth="1"/>
    <col min="401" max="401" width="10.42578125" style="1" customWidth="1"/>
    <col min="402" max="404" width="9.140625" style="1"/>
    <col min="405" max="405" width="10.85546875" style="1" customWidth="1"/>
    <col min="406" max="640" width="9.140625" style="1"/>
    <col min="641" max="641" width="4.5703125" style="1" customWidth="1"/>
    <col min="642" max="642" width="17.28515625" style="1" customWidth="1"/>
    <col min="643" max="645" width="12.7109375" style="1" customWidth="1"/>
    <col min="646" max="646" width="9.140625" style="1" customWidth="1"/>
    <col min="647" max="647" width="12.7109375" style="1" customWidth="1"/>
    <col min="648" max="648" width="8.7109375" style="1" customWidth="1"/>
    <col min="649" max="649" width="12.7109375" style="1" customWidth="1"/>
    <col min="650" max="650" width="8.7109375" style="1" customWidth="1"/>
    <col min="651" max="651" width="12.7109375" style="1" customWidth="1"/>
    <col min="652" max="652" width="8.7109375" style="1" customWidth="1"/>
    <col min="653" max="653" width="23.7109375" style="1" customWidth="1"/>
    <col min="654" max="655" width="9.140625" style="1"/>
    <col min="656" max="656" width="11.7109375" style="1" customWidth="1"/>
    <col min="657" max="657" width="10.42578125" style="1" customWidth="1"/>
    <col min="658" max="660" width="9.140625" style="1"/>
    <col min="661" max="661" width="10.85546875" style="1" customWidth="1"/>
    <col min="662" max="896" width="9.140625" style="1"/>
    <col min="897" max="897" width="4.5703125" style="1" customWidth="1"/>
    <col min="898" max="898" width="17.28515625" style="1" customWidth="1"/>
    <col min="899" max="901" width="12.7109375" style="1" customWidth="1"/>
    <col min="902" max="902" width="9.140625" style="1" customWidth="1"/>
    <col min="903" max="903" width="12.7109375" style="1" customWidth="1"/>
    <col min="904" max="904" width="8.7109375" style="1" customWidth="1"/>
    <col min="905" max="905" width="12.7109375" style="1" customWidth="1"/>
    <col min="906" max="906" width="8.7109375" style="1" customWidth="1"/>
    <col min="907" max="907" width="12.7109375" style="1" customWidth="1"/>
    <col min="908" max="908" width="8.7109375" style="1" customWidth="1"/>
    <col min="909" max="909" width="23.7109375" style="1" customWidth="1"/>
    <col min="910" max="911" width="9.140625" style="1"/>
    <col min="912" max="912" width="11.7109375" style="1" customWidth="1"/>
    <col min="913" max="913" width="10.42578125" style="1" customWidth="1"/>
    <col min="914" max="916" width="9.140625" style="1"/>
    <col min="917" max="917" width="10.85546875" style="1" customWidth="1"/>
    <col min="918" max="1152" width="9.140625" style="1"/>
    <col min="1153" max="1153" width="4.5703125" style="1" customWidth="1"/>
    <col min="1154" max="1154" width="17.28515625" style="1" customWidth="1"/>
    <col min="1155" max="1157" width="12.7109375" style="1" customWidth="1"/>
    <col min="1158" max="1158" width="9.140625" style="1" customWidth="1"/>
    <col min="1159" max="1159" width="12.7109375" style="1" customWidth="1"/>
    <col min="1160" max="1160" width="8.7109375" style="1" customWidth="1"/>
    <col min="1161" max="1161" width="12.7109375" style="1" customWidth="1"/>
    <col min="1162" max="1162" width="8.7109375" style="1" customWidth="1"/>
    <col min="1163" max="1163" width="12.7109375" style="1" customWidth="1"/>
    <col min="1164" max="1164" width="8.7109375" style="1" customWidth="1"/>
    <col min="1165" max="1165" width="23.7109375" style="1" customWidth="1"/>
    <col min="1166" max="1167" width="9.140625" style="1"/>
    <col min="1168" max="1168" width="11.7109375" style="1" customWidth="1"/>
    <col min="1169" max="1169" width="10.42578125" style="1" customWidth="1"/>
    <col min="1170" max="1172" width="9.140625" style="1"/>
    <col min="1173" max="1173" width="10.85546875" style="1" customWidth="1"/>
    <col min="1174" max="1408" width="9.140625" style="1"/>
    <col min="1409" max="1409" width="4.5703125" style="1" customWidth="1"/>
    <col min="1410" max="1410" width="17.28515625" style="1" customWidth="1"/>
    <col min="1411" max="1413" width="12.7109375" style="1" customWidth="1"/>
    <col min="1414" max="1414" width="9.140625" style="1" customWidth="1"/>
    <col min="1415" max="1415" width="12.7109375" style="1" customWidth="1"/>
    <col min="1416" max="1416" width="8.7109375" style="1" customWidth="1"/>
    <col min="1417" max="1417" width="12.7109375" style="1" customWidth="1"/>
    <col min="1418" max="1418" width="8.7109375" style="1" customWidth="1"/>
    <col min="1419" max="1419" width="12.7109375" style="1" customWidth="1"/>
    <col min="1420" max="1420" width="8.7109375" style="1" customWidth="1"/>
    <col min="1421" max="1421" width="23.7109375" style="1" customWidth="1"/>
    <col min="1422" max="1423" width="9.140625" style="1"/>
    <col min="1424" max="1424" width="11.7109375" style="1" customWidth="1"/>
    <col min="1425" max="1425" width="10.42578125" style="1" customWidth="1"/>
    <col min="1426" max="1428" width="9.140625" style="1"/>
    <col min="1429" max="1429" width="10.85546875" style="1" customWidth="1"/>
    <col min="1430" max="1664" width="9.140625" style="1"/>
    <col min="1665" max="1665" width="4.5703125" style="1" customWidth="1"/>
    <col min="1666" max="1666" width="17.28515625" style="1" customWidth="1"/>
    <col min="1667" max="1669" width="12.7109375" style="1" customWidth="1"/>
    <col min="1670" max="1670" width="9.140625" style="1" customWidth="1"/>
    <col min="1671" max="1671" width="12.7109375" style="1" customWidth="1"/>
    <col min="1672" max="1672" width="8.7109375" style="1" customWidth="1"/>
    <col min="1673" max="1673" width="12.7109375" style="1" customWidth="1"/>
    <col min="1674" max="1674" width="8.7109375" style="1" customWidth="1"/>
    <col min="1675" max="1675" width="12.7109375" style="1" customWidth="1"/>
    <col min="1676" max="1676" width="8.7109375" style="1" customWidth="1"/>
    <col min="1677" max="1677" width="23.7109375" style="1" customWidth="1"/>
    <col min="1678" max="1679" width="9.140625" style="1"/>
    <col min="1680" max="1680" width="11.7109375" style="1" customWidth="1"/>
    <col min="1681" max="1681" width="10.42578125" style="1" customWidth="1"/>
    <col min="1682" max="1684" width="9.140625" style="1"/>
    <col min="1685" max="1685" width="10.85546875" style="1" customWidth="1"/>
    <col min="1686" max="1920" width="9.140625" style="1"/>
    <col min="1921" max="1921" width="4.5703125" style="1" customWidth="1"/>
    <col min="1922" max="1922" width="17.28515625" style="1" customWidth="1"/>
    <col min="1923" max="1925" width="12.7109375" style="1" customWidth="1"/>
    <col min="1926" max="1926" width="9.140625" style="1" customWidth="1"/>
    <col min="1927" max="1927" width="12.7109375" style="1" customWidth="1"/>
    <col min="1928" max="1928" width="8.7109375" style="1" customWidth="1"/>
    <col min="1929" max="1929" width="12.7109375" style="1" customWidth="1"/>
    <col min="1930" max="1930" width="8.7109375" style="1" customWidth="1"/>
    <col min="1931" max="1931" width="12.7109375" style="1" customWidth="1"/>
    <col min="1932" max="1932" width="8.7109375" style="1" customWidth="1"/>
    <col min="1933" max="1933" width="23.7109375" style="1" customWidth="1"/>
    <col min="1934" max="1935" width="9.140625" style="1"/>
    <col min="1936" max="1936" width="11.7109375" style="1" customWidth="1"/>
    <col min="1937" max="1937" width="10.42578125" style="1" customWidth="1"/>
    <col min="1938" max="1940" width="9.140625" style="1"/>
    <col min="1941" max="1941" width="10.85546875" style="1" customWidth="1"/>
    <col min="1942" max="2176" width="9.140625" style="1"/>
    <col min="2177" max="2177" width="4.5703125" style="1" customWidth="1"/>
    <col min="2178" max="2178" width="17.28515625" style="1" customWidth="1"/>
    <col min="2179" max="2181" width="12.7109375" style="1" customWidth="1"/>
    <col min="2182" max="2182" width="9.140625" style="1" customWidth="1"/>
    <col min="2183" max="2183" width="12.7109375" style="1" customWidth="1"/>
    <col min="2184" max="2184" width="8.7109375" style="1" customWidth="1"/>
    <col min="2185" max="2185" width="12.7109375" style="1" customWidth="1"/>
    <col min="2186" max="2186" width="8.7109375" style="1" customWidth="1"/>
    <col min="2187" max="2187" width="12.7109375" style="1" customWidth="1"/>
    <col min="2188" max="2188" width="8.7109375" style="1" customWidth="1"/>
    <col min="2189" max="2189" width="23.7109375" style="1" customWidth="1"/>
    <col min="2190" max="2191" width="9.140625" style="1"/>
    <col min="2192" max="2192" width="11.7109375" style="1" customWidth="1"/>
    <col min="2193" max="2193" width="10.42578125" style="1" customWidth="1"/>
    <col min="2194" max="2196" width="9.140625" style="1"/>
    <col min="2197" max="2197" width="10.85546875" style="1" customWidth="1"/>
    <col min="2198" max="2432" width="9.140625" style="1"/>
    <col min="2433" max="2433" width="4.5703125" style="1" customWidth="1"/>
    <col min="2434" max="2434" width="17.28515625" style="1" customWidth="1"/>
    <col min="2435" max="2437" width="12.7109375" style="1" customWidth="1"/>
    <col min="2438" max="2438" width="9.140625" style="1" customWidth="1"/>
    <col min="2439" max="2439" width="12.7109375" style="1" customWidth="1"/>
    <col min="2440" max="2440" width="8.7109375" style="1" customWidth="1"/>
    <col min="2441" max="2441" width="12.7109375" style="1" customWidth="1"/>
    <col min="2442" max="2442" width="8.7109375" style="1" customWidth="1"/>
    <col min="2443" max="2443" width="12.7109375" style="1" customWidth="1"/>
    <col min="2444" max="2444" width="8.7109375" style="1" customWidth="1"/>
    <col min="2445" max="2445" width="23.7109375" style="1" customWidth="1"/>
    <col min="2446" max="2447" width="9.140625" style="1"/>
    <col min="2448" max="2448" width="11.7109375" style="1" customWidth="1"/>
    <col min="2449" max="2449" width="10.42578125" style="1" customWidth="1"/>
    <col min="2450" max="2452" width="9.140625" style="1"/>
    <col min="2453" max="2453" width="10.85546875" style="1" customWidth="1"/>
    <col min="2454" max="2688" width="9.140625" style="1"/>
    <col min="2689" max="2689" width="4.5703125" style="1" customWidth="1"/>
    <col min="2690" max="2690" width="17.28515625" style="1" customWidth="1"/>
    <col min="2691" max="2693" width="12.7109375" style="1" customWidth="1"/>
    <col min="2694" max="2694" width="9.140625" style="1" customWidth="1"/>
    <col min="2695" max="2695" width="12.7109375" style="1" customWidth="1"/>
    <col min="2696" max="2696" width="8.7109375" style="1" customWidth="1"/>
    <col min="2697" max="2697" width="12.7109375" style="1" customWidth="1"/>
    <col min="2698" max="2698" width="8.7109375" style="1" customWidth="1"/>
    <col min="2699" max="2699" width="12.7109375" style="1" customWidth="1"/>
    <col min="2700" max="2700" width="8.7109375" style="1" customWidth="1"/>
    <col min="2701" max="2701" width="23.7109375" style="1" customWidth="1"/>
    <col min="2702" max="2703" width="9.140625" style="1"/>
    <col min="2704" max="2704" width="11.7109375" style="1" customWidth="1"/>
    <col min="2705" max="2705" width="10.42578125" style="1" customWidth="1"/>
    <col min="2706" max="2708" width="9.140625" style="1"/>
    <col min="2709" max="2709" width="10.85546875" style="1" customWidth="1"/>
    <col min="2710" max="2944" width="9.140625" style="1"/>
    <col min="2945" max="2945" width="4.5703125" style="1" customWidth="1"/>
    <col min="2946" max="2946" width="17.28515625" style="1" customWidth="1"/>
    <col min="2947" max="2949" width="12.7109375" style="1" customWidth="1"/>
    <col min="2950" max="2950" width="9.140625" style="1" customWidth="1"/>
    <col min="2951" max="2951" width="12.7109375" style="1" customWidth="1"/>
    <col min="2952" max="2952" width="8.7109375" style="1" customWidth="1"/>
    <col min="2953" max="2953" width="12.7109375" style="1" customWidth="1"/>
    <col min="2954" max="2954" width="8.7109375" style="1" customWidth="1"/>
    <col min="2955" max="2955" width="12.7109375" style="1" customWidth="1"/>
    <col min="2956" max="2956" width="8.7109375" style="1" customWidth="1"/>
    <col min="2957" max="2957" width="23.7109375" style="1" customWidth="1"/>
    <col min="2958" max="2959" width="9.140625" style="1"/>
    <col min="2960" max="2960" width="11.7109375" style="1" customWidth="1"/>
    <col min="2961" max="2961" width="10.42578125" style="1" customWidth="1"/>
    <col min="2962" max="2964" width="9.140625" style="1"/>
    <col min="2965" max="2965" width="10.85546875" style="1" customWidth="1"/>
    <col min="2966" max="3200" width="9.140625" style="1"/>
    <col min="3201" max="3201" width="4.5703125" style="1" customWidth="1"/>
    <col min="3202" max="3202" width="17.28515625" style="1" customWidth="1"/>
    <col min="3203" max="3205" width="12.7109375" style="1" customWidth="1"/>
    <col min="3206" max="3206" width="9.140625" style="1" customWidth="1"/>
    <col min="3207" max="3207" width="12.7109375" style="1" customWidth="1"/>
    <col min="3208" max="3208" width="8.7109375" style="1" customWidth="1"/>
    <col min="3209" max="3209" width="12.7109375" style="1" customWidth="1"/>
    <col min="3210" max="3210" width="8.7109375" style="1" customWidth="1"/>
    <col min="3211" max="3211" width="12.7109375" style="1" customWidth="1"/>
    <col min="3212" max="3212" width="8.7109375" style="1" customWidth="1"/>
    <col min="3213" max="3213" width="23.7109375" style="1" customWidth="1"/>
    <col min="3214" max="3215" width="9.140625" style="1"/>
    <col min="3216" max="3216" width="11.7109375" style="1" customWidth="1"/>
    <col min="3217" max="3217" width="10.42578125" style="1" customWidth="1"/>
    <col min="3218" max="3220" width="9.140625" style="1"/>
    <col min="3221" max="3221" width="10.85546875" style="1" customWidth="1"/>
    <col min="3222" max="3456" width="9.140625" style="1"/>
    <col min="3457" max="3457" width="4.5703125" style="1" customWidth="1"/>
    <col min="3458" max="3458" width="17.28515625" style="1" customWidth="1"/>
    <col min="3459" max="3461" width="12.7109375" style="1" customWidth="1"/>
    <col min="3462" max="3462" width="9.140625" style="1" customWidth="1"/>
    <col min="3463" max="3463" width="12.7109375" style="1" customWidth="1"/>
    <col min="3464" max="3464" width="8.7109375" style="1" customWidth="1"/>
    <col min="3465" max="3465" width="12.7109375" style="1" customWidth="1"/>
    <col min="3466" max="3466" width="8.7109375" style="1" customWidth="1"/>
    <col min="3467" max="3467" width="12.7109375" style="1" customWidth="1"/>
    <col min="3468" max="3468" width="8.7109375" style="1" customWidth="1"/>
    <col min="3469" max="3469" width="23.7109375" style="1" customWidth="1"/>
    <col min="3470" max="3471" width="9.140625" style="1"/>
    <col min="3472" max="3472" width="11.7109375" style="1" customWidth="1"/>
    <col min="3473" max="3473" width="10.42578125" style="1" customWidth="1"/>
    <col min="3474" max="3476" width="9.140625" style="1"/>
    <col min="3477" max="3477" width="10.85546875" style="1" customWidth="1"/>
    <col min="3478" max="3712" width="9.140625" style="1"/>
    <col min="3713" max="3713" width="4.5703125" style="1" customWidth="1"/>
    <col min="3714" max="3714" width="17.28515625" style="1" customWidth="1"/>
    <col min="3715" max="3717" width="12.7109375" style="1" customWidth="1"/>
    <col min="3718" max="3718" width="9.140625" style="1" customWidth="1"/>
    <col min="3719" max="3719" width="12.7109375" style="1" customWidth="1"/>
    <col min="3720" max="3720" width="8.7109375" style="1" customWidth="1"/>
    <col min="3721" max="3721" width="12.7109375" style="1" customWidth="1"/>
    <col min="3722" max="3722" width="8.7109375" style="1" customWidth="1"/>
    <col min="3723" max="3723" width="12.7109375" style="1" customWidth="1"/>
    <col min="3724" max="3724" width="8.7109375" style="1" customWidth="1"/>
    <col min="3725" max="3725" width="23.7109375" style="1" customWidth="1"/>
    <col min="3726" max="3727" width="9.140625" style="1"/>
    <col min="3728" max="3728" width="11.7109375" style="1" customWidth="1"/>
    <col min="3729" max="3729" width="10.42578125" style="1" customWidth="1"/>
    <col min="3730" max="3732" width="9.140625" style="1"/>
    <col min="3733" max="3733" width="10.85546875" style="1" customWidth="1"/>
    <col min="3734" max="3968" width="9.140625" style="1"/>
    <col min="3969" max="3969" width="4.5703125" style="1" customWidth="1"/>
    <col min="3970" max="3970" width="17.28515625" style="1" customWidth="1"/>
    <col min="3971" max="3973" width="12.7109375" style="1" customWidth="1"/>
    <col min="3974" max="3974" width="9.140625" style="1" customWidth="1"/>
    <col min="3975" max="3975" width="12.7109375" style="1" customWidth="1"/>
    <col min="3976" max="3976" width="8.7109375" style="1" customWidth="1"/>
    <col min="3977" max="3977" width="12.7109375" style="1" customWidth="1"/>
    <col min="3978" max="3978" width="8.7109375" style="1" customWidth="1"/>
    <col min="3979" max="3979" width="12.7109375" style="1" customWidth="1"/>
    <col min="3980" max="3980" width="8.7109375" style="1" customWidth="1"/>
    <col min="3981" max="3981" width="23.7109375" style="1" customWidth="1"/>
    <col min="3982" max="3983" width="9.140625" style="1"/>
    <col min="3984" max="3984" width="11.7109375" style="1" customWidth="1"/>
    <col min="3985" max="3985" width="10.42578125" style="1" customWidth="1"/>
    <col min="3986" max="3988" width="9.140625" style="1"/>
    <col min="3989" max="3989" width="10.85546875" style="1" customWidth="1"/>
    <col min="3990" max="4224" width="9.140625" style="1"/>
    <col min="4225" max="4225" width="4.5703125" style="1" customWidth="1"/>
    <col min="4226" max="4226" width="17.28515625" style="1" customWidth="1"/>
    <col min="4227" max="4229" width="12.7109375" style="1" customWidth="1"/>
    <col min="4230" max="4230" width="9.140625" style="1" customWidth="1"/>
    <col min="4231" max="4231" width="12.7109375" style="1" customWidth="1"/>
    <col min="4232" max="4232" width="8.7109375" style="1" customWidth="1"/>
    <col min="4233" max="4233" width="12.7109375" style="1" customWidth="1"/>
    <col min="4234" max="4234" width="8.7109375" style="1" customWidth="1"/>
    <col min="4235" max="4235" width="12.7109375" style="1" customWidth="1"/>
    <col min="4236" max="4236" width="8.7109375" style="1" customWidth="1"/>
    <col min="4237" max="4237" width="23.7109375" style="1" customWidth="1"/>
    <col min="4238" max="4239" width="9.140625" style="1"/>
    <col min="4240" max="4240" width="11.7109375" style="1" customWidth="1"/>
    <col min="4241" max="4241" width="10.42578125" style="1" customWidth="1"/>
    <col min="4242" max="4244" width="9.140625" style="1"/>
    <col min="4245" max="4245" width="10.85546875" style="1" customWidth="1"/>
    <col min="4246" max="4480" width="9.140625" style="1"/>
    <col min="4481" max="4481" width="4.5703125" style="1" customWidth="1"/>
    <col min="4482" max="4482" width="17.28515625" style="1" customWidth="1"/>
    <col min="4483" max="4485" width="12.7109375" style="1" customWidth="1"/>
    <col min="4486" max="4486" width="9.140625" style="1" customWidth="1"/>
    <col min="4487" max="4487" width="12.7109375" style="1" customWidth="1"/>
    <col min="4488" max="4488" width="8.7109375" style="1" customWidth="1"/>
    <col min="4489" max="4489" width="12.7109375" style="1" customWidth="1"/>
    <col min="4490" max="4490" width="8.7109375" style="1" customWidth="1"/>
    <col min="4491" max="4491" width="12.7109375" style="1" customWidth="1"/>
    <col min="4492" max="4492" width="8.7109375" style="1" customWidth="1"/>
    <col min="4493" max="4493" width="23.7109375" style="1" customWidth="1"/>
    <col min="4494" max="4495" width="9.140625" style="1"/>
    <col min="4496" max="4496" width="11.7109375" style="1" customWidth="1"/>
    <col min="4497" max="4497" width="10.42578125" style="1" customWidth="1"/>
    <col min="4498" max="4500" width="9.140625" style="1"/>
    <col min="4501" max="4501" width="10.85546875" style="1" customWidth="1"/>
    <col min="4502" max="4736" width="9.140625" style="1"/>
    <col min="4737" max="4737" width="4.5703125" style="1" customWidth="1"/>
    <col min="4738" max="4738" width="17.28515625" style="1" customWidth="1"/>
    <col min="4739" max="4741" width="12.7109375" style="1" customWidth="1"/>
    <col min="4742" max="4742" width="9.140625" style="1" customWidth="1"/>
    <col min="4743" max="4743" width="12.7109375" style="1" customWidth="1"/>
    <col min="4744" max="4744" width="8.7109375" style="1" customWidth="1"/>
    <col min="4745" max="4745" width="12.7109375" style="1" customWidth="1"/>
    <col min="4746" max="4746" width="8.7109375" style="1" customWidth="1"/>
    <col min="4747" max="4747" width="12.7109375" style="1" customWidth="1"/>
    <col min="4748" max="4748" width="8.7109375" style="1" customWidth="1"/>
    <col min="4749" max="4749" width="23.7109375" style="1" customWidth="1"/>
    <col min="4750" max="4751" width="9.140625" style="1"/>
    <col min="4752" max="4752" width="11.7109375" style="1" customWidth="1"/>
    <col min="4753" max="4753" width="10.42578125" style="1" customWidth="1"/>
    <col min="4754" max="4756" width="9.140625" style="1"/>
    <col min="4757" max="4757" width="10.85546875" style="1" customWidth="1"/>
    <col min="4758" max="4992" width="9.140625" style="1"/>
    <col min="4993" max="4993" width="4.5703125" style="1" customWidth="1"/>
    <col min="4994" max="4994" width="17.28515625" style="1" customWidth="1"/>
    <col min="4995" max="4997" width="12.7109375" style="1" customWidth="1"/>
    <col min="4998" max="4998" width="9.140625" style="1" customWidth="1"/>
    <col min="4999" max="4999" width="12.7109375" style="1" customWidth="1"/>
    <col min="5000" max="5000" width="8.7109375" style="1" customWidth="1"/>
    <col min="5001" max="5001" width="12.7109375" style="1" customWidth="1"/>
    <col min="5002" max="5002" width="8.7109375" style="1" customWidth="1"/>
    <col min="5003" max="5003" width="12.7109375" style="1" customWidth="1"/>
    <col min="5004" max="5004" width="8.7109375" style="1" customWidth="1"/>
    <col min="5005" max="5005" width="23.7109375" style="1" customWidth="1"/>
    <col min="5006" max="5007" width="9.140625" style="1"/>
    <col min="5008" max="5008" width="11.7109375" style="1" customWidth="1"/>
    <col min="5009" max="5009" width="10.42578125" style="1" customWidth="1"/>
    <col min="5010" max="5012" width="9.140625" style="1"/>
    <col min="5013" max="5013" width="10.85546875" style="1" customWidth="1"/>
    <col min="5014" max="5248" width="9.140625" style="1"/>
    <col min="5249" max="5249" width="4.5703125" style="1" customWidth="1"/>
    <col min="5250" max="5250" width="17.28515625" style="1" customWidth="1"/>
    <col min="5251" max="5253" width="12.7109375" style="1" customWidth="1"/>
    <col min="5254" max="5254" width="9.140625" style="1" customWidth="1"/>
    <col min="5255" max="5255" width="12.7109375" style="1" customWidth="1"/>
    <col min="5256" max="5256" width="8.7109375" style="1" customWidth="1"/>
    <col min="5257" max="5257" width="12.7109375" style="1" customWidth="1"/>
    <col min="5258" max="5258" width="8.7109375" style="1" customWidth="1"/>
    <col min="5259" max="5259" width="12.7109375" style="1" customWidth="1"/>
    <col min="5260" max="5260" width="8.7109375" style="1" customWidth="1"/>
    <col min="5261" max="5261" width="23.7109375" style="1" customWidth="1"/>
    <col min="5262" max="5263" width="9.140625" style="1"/>
    <col min="5264" max="5264" width="11.7109375" style="1" customWidth="1"/>
    <col min="5265" max="5265" width="10.42578125" style="1" customWidth="1"/>
    <col min="5266" max="5268" width="9.140625" style="1"/>
    <col min="5269" max="5269" width="10.85546875" style="1" customWidth="1"/>
    <col min="5270" max="5504" width="9.140625" style="1"/>
    <col min="5505" max="5505" width="4.5703125" style="1" customWidth="1"/>
    <col min="5506" max="5506" width="17.28515625" style="1" customWidth="1"/>
    <col min="5507" max="5509" width="12.7109375" style="1" customWidth="1"/>
    <col min="5510" max="5510" width="9.140625" style="1" customWidth="1"/>
    <col min="5511" max="5511" width="12.7109375" style="1" customWidth="1"/>
    <col min="5512" max="5512" width="8.7109375" style="1" customWidth="1"/>
    <col min="5513" max="5513" width="12.7109375" style="1" customWidth="1"/>
    <col min="5514" max="5514" width="8.7109375" style="1" customWidth="1"/>
    <col min="5515" max="5515" width="12.7109375" style="1" customWidth="1"/>
    <col min="5516" max="5516" width="8.7109375" style="1" customWidth="1"/>
    <col min="5517" max="5517" width="23.7109375" style="1" customWidth="1"/>
    <col min="5518" max="5519" width="9.140625" style="1"/>
    <col min="5520" max="5520" width="11.7109375" style="1" customWidth="1"/>
    <col min="5521" max="5521" width="10.42578125" style="1" customWidth="1"/>
    <col min="5522" max="5524" width="9.140625" style="1"/>
    <col min="5525" max="5525" width="10.85546875" style="1" customWidth="1"/>
    <col min="5526" max="5760" width="9.140625" style="1"/>
    <col min="5761" max="5761" width="4.5703125" style="1" customWidth="1"/>
    <col min="5762" max="5762" width="17.28515625" style="1" customWidth="1"/>
    <col min="5763" max="5765" width="12.7109375" style="1" customWidth="1"/>
    <col min="5766" max="5766" width="9.140625" style="1" customWidth="1"/>
    <col min="5767" max="5767" width="12.7109375" style="1" customWidth="1"/>
    <col min="5768" max="5768" width="8.7109375" style="1" customWidth="1"/>
    <col min="5769" max="5769" width="12.7109375" style="1" customWidth="1"/>
    <col min="5770" max="5770" width="8.7109375" style="1" customWidth="1"/>
    <col min="5771" max="5771" width="12.7109375" style="1" customWidth="1"/>
    <col min="5772" max="5772" width="8.7109375" style="1" customWidth="1"/>
    <col min="5773" max="5773" width="23.7109375" style="1" customWidth="1"/>
    <col min="5774" max="5775" width="9.140625" style="1"/>
    <col min="5776" max="5776" width="11.7109375" style="1" customWidth="1"/>
    <col min="5777" max="5777" width="10.42578125" style="1" customWidth="1"/>
    <col min="5778" max="5780" width="9.140625" style="1"/>
    <col min="5781" max="5781" width="10.85546875" style="1" customWidth="1"/>
    <col min="5782" max="6016" width="9.140625" style="1"/>
    <col min="6017" max="6017" width="4.5703125" style="1" customWidth="1"/>
    <col min="6018" max="6018" width="17.28515625" style="1" customWidth="1"/>
    <col min="6019" max="6021" width="12.7109375" style="1" customWidth="1"/>
    <col min="6022" max="6022" width="9.140625" style="1" customWidth="1"/>
    <col min="6023" max="6023" width="12.7109375" style="1" customWidth="1"/>
    <col min="6024" max="6024" width="8.7109375" style="1" customWidth="1"/>
    <col min="6025" max="6025" width="12.7109375" style="1" customWidth="1"/>
    <col min="6026" max="6026" width="8.7109375" style="1" customWidth="1"/>
    <col min="6027" max="6027" width="12.7109375" style="1" customWidth="1"/>
    <col min="6028" max="6028" width="8.7109375" style="1" customWidth="1"/>
    <col min="6029" max="6029" width="23.7109375" style="1" customWidth="1"/>
    <col min="6030" max="6031" width="9.140625" style="1"/>
    <col min="6032" max="6032" width="11.7109375" style="1" customWidth="1"/>
    <col min="6033" max="6033" width="10.42578125" style="1" customWidth="1"/>
    <col min="6034" max="6036" width="9.140625" style="1"/>
    <col min="6037" max="6037" width="10.85546875" style="1" customWidth="1"/>
    <col min="6038" max="6272" width="9.140625" style="1"/>
    <col min="6273" max="6273" width="4.5703125" style="1" customWidth="1"/>
    <col min="6274" max="6274" width="17.28515625" style="1" customWidth="1"/>
    <col min="6275" max="6277" width="12.7109375" style="1" customWidth="1"/>
    <col min="6278" max="6278" width="9.140625" style="1" customWidth="1"/>
    <col min="6279" max="6279" width="12.7109375" style="1" customWidth="1"/>
    <col min="6280" max="6280" width="8.7109375" style="1" customWidth="1"/>
    <col min="6281" max="6281" width="12.7109375" style="1" customWidth="1"/>
    <col min="6282" max="6282" width="8.7109375" style="1" customWidth="1"/>
    <col min="6283" max="6283" width="12.7109375" style="1" customWidth="1"/>
    <col min="6284" max="6284" width="8.7109375" style="1" customWidth="1"/>
    <col min="6285" max="6285" width="23.7109375" style="1" customWidth="1"/>
    <col min="6286" max="6287" width="9.140625" style="1"/>
    <col min="6288" max="6288" width="11.7109375" style="1" customWidth="1"/>
    <col min="6289" max="6289" width="10.42578125" style="1" customWidth="1"/>
    <col min="6290" max="6292" width="9.140625" style="1"/>
    <col min="6293" max="6293" width="10.85546875" style="1" customWidth="1"/>
    <col min="6294" max="6528" width="9.140625" style="1"/>
    <col min="6529" max="6529" width="4.5703125" style="1" customWidth="1"/>
    <col min="6530" max="6530" width="17.28515625" style="1" customWidth="1"/>
    <col min="6531" max="6533" width="12.7109375" style="1" customWidth="1"/>
    <col min="6534" max="6534" width="9.140625" style="1" customWidth="1"/>
    <col min="6535" max="6535" width="12.7109375" style="1" customWidth="1"/>
    <col min="6536" max="6536" width="8.7109375" style="1" customWidth="1"/>
    <col min="6537" max="6537" width="12.7109375" style="1" customWidth="1"/>
    <col min="6538" max="6538" width="8.7109375" style="1" customWidth="1"/>
    <col min="6539" max="6539" width="12.7109375" style="1" customWidth="1"/>
    <col min="6540" max="6540" width="8.7109375" style="1" customWidth="1"/>
    <col min="6541" max="6541" width="23.7109375" style="1" customWidth="1"/>
    <col min="6542" max="6543" width="9.140625" style="1"/>
    <col min="6544" max="6544" width="11.7109375" style="1" customWidth="1"/>
    <col min="6545" max="6545" width="10.42578125" style="1" customWidth="1"/>
    <col min="6546" max="6548" width="9.140625" style="1"/>
    <col min="6549" max="6549" width="10.85546875" style="1" customWidth="1"/>
    <col min="6550" max="6784" width="9.140625" style="1"/>
    <col min="6785" max="6785" width="4.5703125" style="1" customWidth="1"/>
    <col min="6786" max="6786" width="17.28515625" style="1" customWidth="1"/>
    <col min="6787" max="6789" width="12.7109375" style="1" customWidth="1"/>
    <col min="6790" max="6790" width="9.140625" style="1" customWidth="1"/>
    <col min="6791" max="6791" width="12.7109375" style="1" customWidth="1"/>
    <col min="6792" max="6792" width="8.7109375" style="1" customWidth="1"/>
    <col min="6793" max="6793" width="12.7109375" style="1" customWidth="1"/>
    <col min="6794" max="6794" width="8.7109375" style="1" customWidth="1"/>
    <col min="6795" max="6795" width="12.7109375" style="1" customWidth="1"/>
    <col min="6796" max="6796" width="8.7109375" style="1" customWidth="1"/>
    <col min="6797" max="6797" width="23.7109375" style="1" customWidth="1"/>
    <col min="6798" max="6799" width="9.140625" style="1"/>
    <col min="6800" max="6800" width="11.7109375" style="1" customWidth="1"/>
    <col min="6801" max="6801" width="10.42578125" style="1" customWidth="1"/>
    <col min="6802" max="6804" width="9.140625" style="1"/>
    <col min="6805" max="6805" width="10.85546875" style="1" customWidth="1"/>
    <col min="6806" max="7040" width="9.140625" style="1"/>
    <col min="7041" max="7041" width="4.5703125" style="1" customWidth="1"/>
    <col min="7042" max="7042" width="17.28515625" style="1" customWidth="1"/>
    <col min="7043" max="7045" width="12.7109375" style="1" customWidth="1"/>
    <col min="7046" max="7046" width="9.140625" style="1" customWidth="1"/>
    <col min="7047" max="7047" width="12.7109375" style="1" customWidth="1"/>
    <col min="7048" max="7048" width="8.7109375" style="1" customWidth="1"/>
    <col min="7049" max="7049" width="12.7109375" style="1" customWidth="1"/>
    <col min="7050" max="7050" width="8.7109375" style="1" customWidth="1"/>
    <col min="7051" max="7051" width="12.7109375" style="1" customWidth="1"/>
    <col min="7052" max="7052" width="8.7109375" style="1" customWidth="1"/>
    <col min="7053" max="7053" width="23.7109375" style="1" customWidth="1"/>
    <col min="7054" max="7055" width="9.140625" style="1"/>
    <col min="7056" max="7056" width="11.7109375" style="1" customWidth="1"/>
    <col min="7057" max="7057" width="10.42578125" style="1" customWidth="1"/>
    <col min="7058" max="7060" width="9.140625" style="1"/>
    <col min="7061" max="7061" width="10.85546875" style="1" customWidth="1"/>
    <col min="7062" max="7296" width="9.140625" style="1"/>
    <col min="7297" max="7297" width="4.5703125" style="1" customWidth="1"/>
    <col min="7298" max="7298" width="17.28515625" style="1" customWidth="1"/>
    <col min="7299" max="7301" width="12.7109375" style="1" customWidth="1"/>
    <col min="7302" max="7302" width="9.140625" style="1" customWidth="1"/>
    <col min="7303" max="7303" width="12.7109375" style="1" customWidth="1"/>
    <col min="7304" max="7304" width="8.7109375" style="1" customWidth="1"/>
    <col min="7305" max="7305" width="12.7109375" style="1" customWidth="1"/>
    <col min="7306" max="7306" width="8.7109375" style="1" customWidth="1"/>
    <col min="7307" max="7307" width="12.7109375" style="1" customWidth="1"/>
    <col min="7308" max="7308" width="8.7109375" style="1" customWidth="1"/>
    <col min="7309" max="7309" width="23.7109375" style="1" customWidth="1"/>
    <col min="7310" max="7311" width="9.140625" style="1"/>
    <col min="7312" max="7312" width="11.7109375" style="1" customWidth="1"/>
    <col min="7313" max="7313" width="10.42578125" style="1" customWidth="1"/>
    <col min="7314" max="7316" width="9.140625" style="1"/>
    <col min="7317" max="7317" width="10.85546875" style="1" customWidth="1"/>
    <col min="7318" max="7552" width="9.140625" style="1"/>
    <col min="7553" max="7553" width="4.5703125" style="1" customWidth="1"/>
    <col min="7554" max="7554" width="17.28515625" style="1" customWidth="1"/>
    <col min="7555" max="7557" width="12.7109375" style="1" customWidth="1"/>
    <col min="7558" max="7558" width="9.140625" style="1" customWidth="1"/>
    <col min="7559" max="7559" width="12.7109375" style="1" customWidth="1"/>
    <col min="7560" max="7560" width="8.7109375" style="1" customWidth="1"/>
    <col min="7561" max="7561" width="12.7109375" style="1" customWidth="1"/>
    <col min="7562" max="7562" width="8.7109375" style="1" customWidth="1"/>
    <col min="7563" max="7563" width="12.7109375" style="1" customWidth="1"/>
    <col min="7564" max="7564" width="8.7109375" style="1" customWidth="1"/>
    <col min="7565" max="7565" width="23.7109375" style="1" customWidth="1"/>
    <col min="7566" max="7567" width="9.140625" style="1"/>
    <col min="7568" max="7568" width="11.7109375" style="1" customWidth="1"/>
    <col min="7569" max="7569" width="10.42578125" style="1" customWidth="1"/>
    <col min="7570" max="7572" width="9.140625" style="1"/>
    <col min="7573" max="7573" width="10.85546875" style="1" customWidth="1"/>
    <col min="7574" max="7808" width="9.140625" style="1"/>
    <col min="7809" max="7809" width="4.5703125" style="1" customWidth="1"/>
    <col min="7810" max="7810" width="17.28515625" style="1" customWidth="1"/>
    <col min="7811" max="7813" width="12.7109375" style="1" customWidth="1"/>
    <col min="7814" max="7814" width="9.140625" style="1" customWidth="1"/>
    <col min="7815" max="7815" width="12.7109375" style="1" customWidth="1"/>
    <col min="7816" max="7816" width="8.7109375" style="1" customWidth="1"/>
    <col min="7817" max="7817" width="12.7109375" style="1" customWidth="1"/>
    <col min="7818" max="7818" width="8.7109375" style="1" customWidth="1"/>
    <col min="7819" max="7819" width="12.7109375" style="1" customWidth="1"/>
    <col min="7820" max="7820" width="8.7109375" style="1" customWidth="1"/>
    <col min="7821" max="7821" width="23.7109375" style="1" customWidth="1"/>
    <col min="7822" max="7823" width="9.140625" style="1"/>
    <col min="7824" max="7824" width="11.7109375" style="1" customWidth="1"/>
    <col min="7825" max="7825" width="10.42578125" style="1" customWidth="1"/>
    <col min="7826" max="7828" width="9.140625" style="1"/>
    <col min="7829" max="7829" width="10.85546875" style="1" customWidth="1"/>
    <col min="7830" max="8064" width="9.140625" style="1"/>
    <col min="8065" max="8065" width="4.5703125" style="1" customWidth="1"/>
    <col min="8066" max="8066" width="17.28515625" style="1" customWidth="1"/>
    <col min="8067" max="8069" width="12.7109375" style="1" customWidth="1"/>
    <col min="8070" max="8070" width="9.140625" style="1" customWidth="1"/>
    <col min="8071" max="8071" width="12.7109375" style="1" customWidth="1"/>
    <col min="8072" max="8072" width="8.7109375" style="1" customWidth="1"/>
    <col min="8073" max="8073" width="12.7109375" style="1" customWidth="1"/>
    <col min="8074" max="8074" width="8.7109375" style="1" customWidth="1"/>
    <col min="8075" max="8075" width="12.7109375" style="1" customWidth="1"/>
    <col min="8076" max="8076" width="8.7109375" style="1" customWidth="1"/>
    <col min="8077" max="8077" width="23.7109375" style="1" customWidth="1"/>
    <col min="8078" max="8079" width="9.140625" style="1"/>
    <col min="8080" max="8080" width="11.7109375" style="1" customWidth="1"/>
    <col min="8081" max="8081" width="10.42578125" style="1" customWidth="1"/>
    <col min="8082" max="8084" width="9.140625" style="1"/>
    <col min="8085" max="8085" width="10.85546875" style="1" customWidth="1"/>
    <col min="8086" max="8320" width="9.140625" style="1"/>
    <col min="8321" max="8321" width="4.5703125" style="1" customWidth="1"/>
    <col min="8322" max="8322" width="17.28515625" style="1" customWidth="1"/>
    <col min="8323" max="8325" width="12.7109375" style="1" customWidth="1"/>
    <col min="8326" max="8326" width="9.140625" style="1" customWidth="1"/>
    <col min="8327" max="8327" width="12.7109375" style="1" customWidth="1"/>
    <col min="8328" max="8328" width="8.7109375" style="1" customWidth="1"/>
    <col min="8329" max="8329" width="12.7109375" style="1" customWidth="1"/>
    <col min="8330" max="8330" width="8.7109375" style="1" customWidth="1"/>
    <col min="8331" max="8331" width="12.7109375" style="1" customWidth="1"/>
    <col min="8332" max="8332" width="8.7109375" style="1" customWidth="1"/>
    <col min="8333" max="8333" width="23.7109375" style="1" customWidth="1"/>
    <col min="8334" max="8335" width="9.140625" style="1"/>
    <col min="8336" max="8336" width="11.7109375" style="1" customWidth="1"/>
    <col min="8337" max="8337" width="10.42578125" style="1" customWidth="1"/>
    <col min="8338" max="8340" width="9.140625" style="1"/>
    <col min="8341" max="8341" width="10.85546875" style="1" customWidth="1"/>
    <col min="8342" max="8576" width="9.140625" style="1"/>
    <col min="8577" max="8577" width="4.5703125" style="1" customWidth="1"/>
    <col min="8578" max="8578" width="17.28515625" style="1" customWidth="1"/>
    <col min="8579" max="8581" width="12.7109375" style="1" customWidth="1"/>
    <col min="8582" max="8582" width="9.140625" style="1" customWidth="1"/>
    <col min="8583" max="8583" width="12.7109375" style="1" customWidth="1"/>
    <col min="8584" max="8584" width="8.7109375" style="1" customWidth="1"/>
    <col min="8585" max="8585" width="12.7109375" style="1" customWidth="1"/>
    <col min="8586" max="8586" width="8.7109375" style="1" customWidth="1"/>
    <col min="8587" max="8587" width="12.7109375" style="1" customWidth="1"/>
    <col min="8588" max="8588" width="8.7109375" style="1" customWidth="1"/>
    <col min="8589" max="8589" width="23.7109375" style="1" customWidth="1"/>
    <col min="8590" max="8591" width="9.140625" style="1"/>
    <col min="8592" max="8592" width="11.7109375" style="1" customWidth="1"/>
    <col min="8593" max="8593" width="10.42578125" style="1" customWidth="1"/>
    <col min="8594" max="8596" width="9.140625" style="1"/>
    <col min="8597" max="8597" width="10.85546875" style="1" customWidth="1"/>
    <col min="8598" max="8832" width="9.140625" style="1"/>
    <col min="8833" max="8833" width="4.5703125" style="1" customWidth="1"/>
    <col min="8834" max="8834" width="17.28515625" style="1" customWidth="1"/>
    <col min="8835" max="8837" width="12.7109375" style="1" customWidth="1"/>
    <col min="8838" max="8838" width="9.140625" style="1" customWidth="1"/>
    <col min="8839" max="8839" width="12.7109375" style="1" customWidth="1"/>
    <col min="8840" max="8840" width="8.7109375" style="1" customWidth="1"/>
    <col min="8841" max="8841" width="12.7109375" style="1" customWidth="1"/>
    <col min="8842" max="8842" width="8.7109375" style="1" customWidth="1"/>
    <col min="8843" max="8843" width="12.7109375" style="1" customWidth="1"/>
    <col min="8844" max="8844" width="8.7109375" style="1" customWidth="1"/>
    <col min="8845" max="8845" width="23.7109375" style="1" customWidth="1"/>
    <col min="8846" max="8847" width="9.140625" style="1"/>
    <col min="8848" max="8848" width="11.7109375" style="1" customWidth="1"/>
    <col min="8849" max="8849" width="10.42578125" style="1" customWidth="1"/>
    <col min="8850" max="8852" width="9.140625" style="1"/>
    <col min="8853" max="8853" width="10.85546875" style="1" customWidth="1"/>
    <col min="8854" max="9088" width="9.140625" style="1"/>
    <col min="9089" max="9089" width="4.5703125" style="1" customWidth="1"/>
    <col min="9090" max="9090" width="17.28515625" style="1" customWidth="1"/>
    <col min="9091" max="9093" width="12.7109375" style="1" customWidth="1"/>
    <col min="9094" max="9094" width="9.140625" style="1" customWidth="1"/>
    <col min="9095" max="9095" width="12.7109375" style="1" customWidth="1"/>
    <col min="9096" max="9096" width="8.7109375" style="1" customWidth="1"/>
    <col min="9097" max="9097" width="12.7109375" style="1" customWidth="1"/>
    <col min="9098" max="9098" width="8.7109375" style="1" customWidth="1"/>
    <col min="9099" max="9099" width="12.7109375" style="1" customWidth="1"/>
    <col min="9100" max="9100" width="8.7109375" style="1" customWidth="1"/>
    <col min="9101" max="9101" width="23.7109375" style="1" customWidth="1"/>
    <col min="9102" max="9103" width="9.140625" style="1"/>
    <col min="9104" max="9104" width="11.7109375" style="1" customWidth="1"/>
    <col min="9105" max="9105" width="10.42578125" style="1" customWidth="1"/>
    <col min="9106" max="9108" width="9.140625" style="1"/>
    <col min="9109" max="9109" width="10.85546875" style="1" customWidth="1"/>
    <col min="9110" max="9344" width="9.140625" style="1"/>
    <col min="9345" max="9345" width="4.5703125" style="1" customWidth="1"/>
    <col min="9346" max="9346" width="17.28515625" style="1" customWidth="1"/>
    <col min="9347" max="9349" width="12.7109375" style="1" customWidth="1"/>
    <col min="9350" max="9350" width="9.140625" style="1" customWidth="1"/>
    <col min="9351" max="9351" width="12.7109375" style="1" customWidth="1"/>
    <col min="9352" max="9352" width="8.7109375" style="1" customWidth="1"/>
    <col min="9353" max="9353" width="12.7109375" style="1" customWidth="1"/>
    <col min="9354" max="9354" width="8.7109375" style="1" customWidth="1"/>
    <col min="9355" max="9355" width="12.7109375" style="1" customWidth="1"/>
    <col min="9356" max="9356" width="8.7109375" style="1" customWidth="1"/>
    <col min="9357" max="9357" width="23.7109375" style="1" customWidth="1"/>
    <col min="9358" max="9359" width="9.140625" style="1"/>
    <col min="9360" max="9360" width="11.7109375" style="1" customWidth="1"/>
    <col min="9361" max="9361" width="10.42578125" style="1" customWidth="1"/>
    <col min="9362" max="9364" width="9.140625" style="1"/>
    <col min="9365" max="9365" width="10.85546875" style="1" customWidth="1"/>
    <col min="9366" max="9600" width="9.140625" style="1"/>
    <col min="9601" max="9601" width="4.5703125" style="1" customWidth="1"/>
    <col min="9602" max="9602" width="17.28515625" style="1" customWidth="1"/>
    <col min="9603" max="9605" width="12.7109375" style="1" customWidth="1"/>
    <col min="9606" max="9606" width="9.140625" style="1" customWidth="1"/>
    <col min="9607" max="9607" width="12.7109375" style="1" customWidth="1"/>
    <col min="9608" max="9608" width="8.7109375" style="1" customWidth="1"/>
    <col min="9609" max="9609" width="12.7109375" style="1" customWidth="1"/>
    <col min="9610" max="9610" width="8.7109375" style="1" customWidth="1"/>
    <col min="9611" max="9611" width="12.7109375" style="1" customWidth="1"/>
    <col min="9612" max="9612" width="8.7109375" style="1" customWidth="1"/>
    <col min="9613" max="9613" width="23.7109375" style="1" customWidth="1"/>
    <col min="9614" max="9615" width="9.140625" style="1"/>
    <col min="9616" max="9616" width="11.7109375" style="1" customWidth="1"/>
    <col min="9617" max="9617" width="10.42578125" style="1" customWidth="1"/>
    <col min="9618" max="9620" width="9.140625" style="1"/>
    <col min="9621" max="9621" width="10.85546875" style="1" customWidth="1"/>
    <col min="9622" max="9856" width="9.140625" style="1"/>
    <col min="9857" max="9857" width="4.5703125" style="1" customWidth="1"/>
    <col min="9858" max="9858" width="17.28515625" style="1" customWidth="1"/>
    <col min="9859" max="9861" width="12.7109375" style="1" customWidth="1"/>
    <col min="9862" max="9862" width="9.140625" style="1" customWidth="1"/>
    <col min="9863" max="9863" width="12.7109375" style="1" customWidth="1"/>
    <col min="9864" max="9864" width="8.7109375" style="1" customWidth="1"/>
    <col min="9865" max="9865" width="12.7109375" style="1" customWidth="1"/>
    <col min="9866" max="9866" width="8.7109375" style="1" customWidth="1"/>
    <col min="9867" max="9867" width="12.7109375" style="1" customWidth="1"/>
    <col min="9868" max="9868" width="8.7109375" style="1" customWidth="1"/>
    <col min="9869" max="9869" width="23.7109375" style="1" customWidth="1"/>
    <col min="9870" max="9871" width="9.140625" style="1"/>
    <col min="9872" max="9872" width="11.7109375" style="1" customWidth="1"/>
    <col min="9873" max="9873" width="10.42578125" style="1" customWidth="1"/>
    <col min="9874" max="9876" width="9.140625" style="1"/>
    <col min="9877" max="9877" width="10.85546875" style="1" customWidth="1"/>
    <col min="9878" max="10112" width="9.140625" style="1"/>
    <col min="10113" max="10113" width="4.5703125" style="1" customWidth="1"/>
    <col min="10114" max="10114" width="17.28515625" style="1" customWidth="1"/>
    <col min="10115" max="10117" width="12.7109375" style="1" customWidth="1"/>
    <col min="10118" max="10118" width="9.140625" style="1" customWidth="1"/>
    <col min="10119" max="10119" width="12.7109375" style="1" customWidth="1"/>
    <col min="10120" max="10120" width="8.7109375" style="1" customWidth="1"/>
    <col min="10121" max="10121" width="12.7109375" style="1" customWidth="1"/>
    <col min="10122" max="10122" width="8.7109375" style="1" customWidth="1"/>
    <col min="10123" max="10123" width="12.7109375" style="1" customWidth="1"/>
    <col min="10124" max="10124" width="8.7109375" style="1" customWidth="1"/>
    <col min="10125" max="10125" width="23.7109375" style="1" customWidth="1"/>
    <col min="10126" max="10127" width="9.140625" style="1"/>
    <col min="10128" max="10128" width="11.7109375" style="1" customWidth="1"/>
    <col min="10129" max="10129" width="10.42578125" style="1" customWidth="1"/>
    <col min="10130" max="10132" width="9.140625" style="1"/>
    <col min="10133" max="10133" width="10.85546875" style="1" customWidth="1"/>
    <col min="10134" max="10368" width="9.140625" style="1"/>
    <col min="10369" max="10369" width="4.5703125" style="1" customWidth="1"/>
    <col min="10370" max="10370" width="17.28515625" style="1" customWidth="1"/>
    <col min="10371" max="10373" width="12.7109375" style="1" customWidth="1"/>
    <col min="10374" max="10374" width="9.140625" style="1" customWidth="1"/>
    <col min="10375" max="10375" width="12.7109375" style="1" customWidth="1"/>
    <col min="10376" max="10376" width="8.7109375" style="1" customWidth="1"/>
    <col min="10377" max="10377" width="12.7109375" style="1" customWidth="1"/>
    <col min="10378" max="10378" width="8.7109375" style="1" customWidth="1"/>
    <col min="10379" max="10379" width="12.7109375" style="1" customWidth="1"/>
    <col min="10380" max="10380" width="8.7109375" style="1" customWidth="1"/>
    <col min="10381" max="10381" width="23.7109375" style="1" customWidth="1"/>
    <col min="10382" max="10383" width="9.140625" style="1"/>
    <col min="10384" max="10384" width="11.7109375" style="1" customWidth="1"/>
    <col min="10385" max="10385" width="10.42578125" style="1" customWidth="1"/>
    <col min="10386" max="10388" width="9.140625" style="1"/>
    <col min="10389" max="10389" width="10.85546875" style="1" customWidth="1"/>
    <col min="10390" max="10624" width="9.140625" style="1"/>
    <col min="10625" max="10625" width="4.5703125" style="1" customWidth="1"/>
    <col min="10626" max="10626" width="17.28515625" style="1" customWidth="1"/>
    <col min="10627" max="10629" width="12.7109375" style="1" customWidth="1"/>
    <col min="10630" max="10630" width="9.140625" style="1" customWidth="1"/>
    <col min="10631" max="10631" width="12.7109375" style="1" customWidth="1"/>
    <col min="10632" max="10632" width="8.7109375" style="1" customWidth="1"/>
    <col min="10633" max="10633" width="12.7109375" style="1" customWidth="1"/>
    <col min="10634" max="10634" width="8.7109375" style="1" customWidth="1"/>
    <col min="10635" max="10635" width="12.7109375" style="1" customWidth="1"/>
    <col min="10636" max="10636" width="8.7109375" style="1" customWidth="1"/>
    <col min="10637" max="10637" width="23.7109375" style="1" customWidth="1"/>
    <col min="10638" max="10639" width="9.140625" style="1"/>
    <col min="10640" max="10640" width="11.7109375" style="1" customWidth="1"/>
    <col min="10641" max="10641" width="10.42578125" style="1" customWidth="1"/>
    <col min="10642" max="10644" width="9.140625" style="1"/>
    <col min="10645" max="10645" width="10.85546875" style="1" customWidth="1"/>
    <col min="10646" max="10880" width="9.140625" style="1"/>
    <col min="10881" max="10881" width="4.5703125" style="1" customWidth="1"/>
    <col min="10882" max="10882" width="17.28515625" style="1" customWidth="1"/>
    <col min="10883" max="10885" width="12.7109375" style="1" customWidth="1"/>
    <col min="10886" max="10886" width="9.140625" style="1" customWidth="1"/>
    <col min="10887" max="10887" width="12.7109375" style="1" customWidth="1"/>
    <col min="10888" max="10888" width="8.7109375" style="1" customWidth="1"/>
    <col min="10889" max="10889" width="12.7109375" style="1" customWidth="1"/>
    <col min="10890" max="10890" width="8.7109375" style="1" customWidth="1"/>
    <col min="10891" max="10891" width="12.7109375" style="1" customWidth="1"/>
    <col min="10892" max="10892" width="8.7109375" style="1" customWidth="1"/>
    <col min="10893" max="10893" width="23.7109375" style="1" customWidth="1"/>
    <col min="10894" max="10895" width="9.140625" style="1"/>
    <col min="10896" max="10896" width="11.7109375" style="1" customWidth="1"/>
    <col min="10897" max="10897" width="10.42578125" style="1" customWidth="1"/>
    <col min="10898" max="10900" width="9.140625" style="1"/>
    <col min="10901" max="10901" width="10.85546875" style="1" customWidth="1"/>
    <col min="10902" max="11136" width="9.140625" style="1"/>
    <col min="11137" max="11137" width="4.5703125" style="1" customWidth="1"/>
    <col min="11138" max="11138" width="17.28515625" style="1" customWidth="1"/>
    <col min="11139" max="11141" width="12.7109375" style="1" customWidth="1"/>
    <col min="11142" max="11142" width="9.140625" style="1" customWidth="1"/>
    <col min="11143" max="11143" width="12.7109375" style="1" customWidth="1"/>
    <col min="11144" max="11144" width="8.7109375" style="1" customWidth="1"/>
    <col min="11145" max="11145" width="12.7109375" style="1" customWidth="1"/>
    <col min="11146" max="11146" width="8.7109375" style="1" customWidth="1"/>
    <col min="11147" max="11147" width="12.7109375" style="1" customWidth="1"/>
    <col min="11148" max="11148" width="8.7109375" style="1" customWidth="1"/>
    <col min="11149" max="11149" width="23.7109375" style="1" customWidth="1"/>
    <col min="11150" max="11151" width="9.140625" style="1"/>
    <col min="11152" max="11152" width="11.7109375" style="1" customWidth="1"/>
    <col min="11153" max="11153" width="10.42578125" style="1" customWidth="1"/>
    <col min="11154" max="11156" width="9.140625" style="1"/>
    <col min="11157" max="11157" width="10.85546875" style="1" customWidth="1"/>
    <col min="11158" max="11392" width="9.140625" style="1"/>
    <col min="11393" max="11393" width="4.5703125" style="1" customWidth="1"/>
    <col min="11394" max="11394" width="17.28515625" style="1" customWidth="1"/>
    <col min="11395" max="11397" width="12.7109375" style="1" customWidth="1"/>
    <col min="11398" max="11398" width="9.140625" style="1" customWidth="1"/>
    <col min="11399" max="11399" width="12.7109375" style="1" customWidth="1"/>
    <col min="11400" max="11400" width="8.7109375" style="1" customWidth="1"/>
    <col min="11401" max="11401" width="12.7109375" style="1" customWidth="1"/>
    <col min="11402" max="11402" width="8.7109375" style="1" customWidth="1"/>
    <col min="11403" max="11403" width="12.7109375" style="1" customWidth="1"/>
    <col min="11404" max="11404" width="8.7109375" style="1" customWidth="1"/>
    <col min="11405" max="11405" width="23.7109375" style="1" customWidth="1"/>
    <col min="11406" max="11407" width="9.140625" style="1"/>
    <col min="11408" max="11408" width="11.7109375" style="1" customWidth="1"/>
    <col min="11409" max="11409" width="10.42578125" style="1" customWidth="1"/>
    <col min="11410" max="11412" width="9.140625" style="1"/>
    <col min="11413" max="11413" width="10.85546875" style="1" customWidth="1"/>
    <col min="11414" max="11648" width="9.140625" style="1"/>
    <col min="11649" max="11649" width="4.5703125" style="1" customWidth="1"/>
    <col min="11650" max="11650" width="17.28515625" style="1" customWidth="1"/>
    <col min="11651" max="11653" width="12.7109375" style="1" customWidth="1"/>
    <col min="11654" max="11654" width="9.140625" style="1" customWidth="1"/>
    <col min="11655" max="11655" width="12.7109375" style="1" customWidth="1"/>
    <col min="11656" max="11656" width="8.7109375" style="1" customWidth="1"/>
    <col min="11657" max="11657" width="12.7109375" style="1" customWidth="1"/>
    <col min="11658" max="11658" width="8.7109375" style="1" customWidth="1"/>
    <col min="11659" max="11659" width="12.7109375" style="1" customWidth="1"/>
    <col min="11660" max="11660" width="8.7109375" style="1" customWidth="1"/>
    <col min="11661" max="11661" width="23.7109375" style="1" customWidth="1"/>
    <col min="11662" max="11663" width="9.140625" style="1"/>
    <col min="11664" max="11664" width="11.7109375" style="1" customWidth="1"/>
    <col min="11665" max="11665" width="10.42578125" style="1" customWidth="1"/>
    <col min="11666" max="11668" width="9.140625" style="1"/>
    <col min="11669" max="11669" width="10.85546875" style="1" customWidth="1"/>
    <col min="11670" max="11904" width="9.140625" style="1"/>
    <col min="11905" max="11905" width="4.5703125" style="1" customWidth="1"/>
    <col min="11906" max="11906" width="17.28515625" style="1" customWidth="1"/>
    <col min="11907" max="11909" width="12.7109375" style="1" customWidth="1"/>
    <col min="11910" max="11910" width="9.140625" style="1" customWidth="1"/>
    <col min="11911" max="11911" width="12.7109375" style="1" customWidth="1"/>
    <col min="11912" max="11912" width="8.7109375" style="1" customWidth="1"/>
    <col min="11913" max="11913" width="12.7109375" style="1" customWidth="1"/>
    <col min="11914" max="11914" width="8.7109375" style="1" customWidth="1"/>
    <col min="11915" max="11915" width="12.7109375" style="1" customWidth="1"/>
    <col min="11916" max="11916" width="8.7109375" style="1" customWidth="1"/>
    <col min="11917" max="11917" width="23.7109375" style="1" customWidth="1"/>
    <col min="11918" max="11919" width="9.140625" style="1"/>
    <col min="11920" max="11920" width="11.7109375" style="1" customWidth="1"/>
    <col min="11921" max="11921" width="10.42578125" style="1" customWidth="1"/>
    <col min="11922" max="11924" width="9.140625" style="1"/>
    <col min="11925" max="11925" width="10.85546875" style="1" customWidth="1"/>
    <col min="11926" max="12160" width="9.140625" style="1"/>
    <col min="12161" max="12161" width="4.5703125" style="1" customWidth="1"/>
    <col min="12162" max="12162" width="17.28515625" style="1" customWidth="1"/>
    <col min="12163" max="12165" width="12.7109375" style="1" customWidth="1"/>
    <col min="12166" max="12166" width="9.140625" style="1" customWidth="1"/>
    <col min="12167" max="12167" width="12.7109375" style="1" customWidth="1"/>
    <col min="12168" max="12168" width="8.7109375" style="1" customWidth="1"/>
    <col min="12169" max="12169" width="12.7109375" style="1" customWidth="1"/>
    <col min="12170" max="12170" width="8.7109375" style="1" customWidth="1"/>
    <col min="12171" max="12171" width="12.7109375" style="1" customWidth="1"/>
    <col min="12172" max="12172" width="8.7109375" style="1" customWidth="1"/>
    <col min="12173" max="12173" width="23.7109375" style="1" customWidth="1"/>
    <col min="12174" max="12175" width="9.140625" style="1"/>
    <col min="12176" max="12176" width="11.7109375" style="1" customWidth="1"/>
    <col min="12177" max="12177" width="10.42578125" style="1" customWidth="1"/>
    <col min="12178" max="12180" width="9.140625" style="1"/>
    <col min="12181" max="12181" width="10.85546875" style="1" customWidth="1"/>
    <col min="12182" max="12416" width="9.140625" style="1"/>
    <col min="12417" max="12417" width="4.5703125" style="1" customWidth="1"/>
    <col min="12418" max="12418" width="17.28515625" style="1" customWidth="1"/>
    <col min="12419" max="12421" width="12.7109375" style="1" customWidth="1"/>
    <col min="12422" max="12422" width="9.140625" style="1" customWidth="1"/>
    <col min="12423" max="12423" width="12.7109375" style="1" customWidth="1"/>
    <col min="12424" max="12424" width="8.7109375" style="1" customWidth="1"/>
    <col min="12425" max="12425" width="12.7109375" style="1" customWidth="1"/>
    <col min="12426" max="12426" width="8.7109375" style="1" customWidth="1"/>
    <col min="12427" max="12427" width="12.7109375" style="1" customWidth="1"/>
    <col min="12428" max="12428" width="8.7109375" style="1" customWidth="1"/>
    <col min="12429" max="12429" width="23.7109375" style="1" customWidth="1"/>
    <col min="12430" max="12431" width="9.140625" style="1"/>
    <col min="12432" max="12432" width="11.7109375" style="1" customWidth="1"/>
    <col min="12433" max="12433" width="10.42578125" style="1" customWidth="1"/>
    <col min="12434" max="12436" width="9.140625" style="1"/>
    <col min="12437" max="12437" width="10.85546875" style="1" customWidth="1"/>
    <col min="12438" max="12672" width="9.140625" style="1"/>
    <col min="12673" max="12673" width="4.5703125" style="1" customWidth="1"/>
    <col min="12674" max="12674" width="17.28515625" style="1" customWidth="1"/>
    <col min="12675" max="12677" width="12.7109375" style="1" customWidth="1"/>
    <col min="12678" max="12678" width="9.140625" style="1" customWidth="1"/>
    <col min="12679" max="12679" width="12.7109375" style="1" customWidth="1"/>
    <col min="12680" max="12680" width="8.7109375" style="1" customWidth="1"/>
    <col min="12681" max="12681" width="12.7109375" style="1" customWidth="1"/>
    <col min="12682" max="12682" width="8.7109375" style="1" customWidth="1"/>
    <col min="12683" max="12683" width="12.7109375" style="1" customWidth="1"/>
    <col min="12684" max="12684" width="8.7109375" style="1" customWidth="1"/>
    <col min="12685" max="12685" width="23.7109375" style="1" customWidth="1"/>
    <col min="12686" max="12687" width="9.140625" style="1"/>
    <col min="12688" max="12688" width="11.7109375" style="1" customWidth="1"/>
    <col min="12689" max="12689" width="10.42578125" style="1" customWidth="1"/>
    <col min="12690" max="12692" width="9.140625" style="1"/>
    <col min="12693" max="12693" width="10.85546875" style="1" customWidth="1"/>
    <col min="12694" max="12928" width="9.140625" style="1"/>
    <col min="12929" max="12929" width="4.5703125" style="1" customWidth="1"/>
    <col min="12930" max="12930" width="17.28515625" style="1" customWidth="1"/>
    <col min="12931" max="12933" width="12.7109375" style="1" customWidth="1"/>
    <col min="12934" max="12934" width="9.140625" style="1" customWidth="1"/>
    <col min="12935" max="12935" width="12.7109375" style="1" customWidth="1"/>
    <col min="12936" max="12936" width="8.7109375" style="1" customWidth="1"/>
    <col min="12937" max="12937" width="12.7109375" style="1" customWidth="1"/>
    <col min="12938" max="12938" width="8.7109375" style="1" customWidth="1"/>
    <col min="12939" max="12939" width="12.7109375" style="1" customWidth="1"/>
    <col min="12940" max="12940" width="8.7109375" style="1" customWidth="1"/>
    <col min="12941" max="12941" width="23.7109375" style="1" customWidth="1"/>
    <col min="12942" max="12943" width="9.140625" style="1"/>
    <col min="12944" max="12944" width="11.7109375" style="1" customWidth="1"/>
    <col min="12945" max="12945" width="10.42578125" style="1" customWidth="1"/>
    <col min="12946" max="12948" width="9.140625" style="1"/>
    <col min="12949" max="12949" width="10.85546875" style="1" customWidth="1"/>
    <col min="12950" max="13184" width="9.140625" style="1"/>
    <col min="13185" max="13185" width="4.5703125" style="1" customWidth="1"/>
    <col min="13186" max="13186" width="17.28515625" style="1" customWidth="1"/>
    <col min="13187" max="13189" width="12.7109375" style="1" customWidth="1"/>
    <col min="13190" max="13190" width="9.140625" style="1" customWidth="1"/>
    <col min="13191" max="13191" width="12.7109375" style="1" customWidth="1"/>
    <col min="13192" max="13192" width="8.7109375" style="1" customWidth="1"/>
    <col min="13193" max="13193" width="12.7109375" style="1" customWidth="1"/>
    <col min="13194" max="13194" width="8.7109375" style="1" customWidth="1"/>
    <col min="13195" max="13195" width="12.7109375" style="1" customWidth="1"/>
    <col min="13196" max="13196" width="8.7109375" style="1" customWidth="1"/>
    <col min="13197" max="13197" width="23.7109375" style="1" customWidth="1"/>
    <col min="13198" max="13199" width="9.140625" style="1"/>
    <col min="13200" max="13200" width="11.7109375" style="1" customWidth="1"/>
    <col min="13201" max="13201" width="10.42578125" style="1" customWidth="1"/>
    <col min="13202" max="13204" width="9.140625" style="1"/>
    <col min="13205" max="13205" width="10.85546875" style="1" customWidth="1"/>
    <col min="13206" max="13440" width="9.140625" style="1"/>
    <col min="13441" max="13441" width="4.5703125" style="1" customWidth="1"/>
    <col min="13442" max="13442" width="17.28515625" style="1" customWidth="1"/>
    <col min="13443" max="13445" width="12.7109375" style="1" customWidth="1"/>
    <col min="13446" max="13446" width="9.140625" style="1" customWidth="1"/>
    <col min="13447" max="13447" width="12.7109375" style="1" customWidth="1"/>
    <col min="13448" max="13448" width="8.7109375" style="1" customWidth="1"/>
    <col min="13449" max="13449" width="12.7109375" style="1" customWidth="1"/>
    <col min="13450" max="13450" width="8.7109375" style="1" customWidth="1"/>
    <col min="13451" max="13451" width="12.7109375" style="1" customWidth="1"/>
    <col min="13452" max="13452" width="8.7109375" style="1" customWidth="1"/>
    <col min="13453" max="13453" width="23.7109375" style="1" customWidth="1"/>
    <col min="13454" max="13455" width="9.140625" style="1"/>
    <col min="13456" max="13456" width="11.7109375" style="1" customWidth="1"/>
    <col min="13457" max="13457" width="10.42578125" style="1" customWidth="1"/>
    <col min="13458" max="13460" width="9.140625" style="1"/>
    <col min="13461" max="13461" width="10.85546875" style="1" customWidth="1"/>
    <col min="13462" max="13696" width="9.140625" style="1"/>
    <col min="13697" max="13697" width="4.5703125" style="1" customWidth="1"/>
    <col min="13698" max="13698" width="17.28515625" style="1" customWidth="1"/>
    <col min="13699" max="13701" width="12.7109375" style="1" customWidth="1"/>
    <col min="13702" max="13702" width="9.140625" style="1" customWidth="1"/>
    <col min="13703" max="13703" width="12.7109375" style="1" customWidth="1"/>
    <col min="13704" max="13704" width="8.7109375" style="1" customWidth="1"/>
    <col min="13705" max="13705" width="12.7109375" style="1" customWidth="1"/>
    <col min="13706" max="13706" width="8.7109375" style="1" customWidth="1"/>
    <col min="13707" max="13707" width="12.7109375" style="1" customWidth="1"/>
    <col min="13708" max="13708" width="8.7109375" style="1" customWidth="1"/>
    <col min="13709" max="13709" width="23.7109375" style="1" customWidth="1"/>
    <col min="13710" max="13711" width="9.140625" style="1"/>
    <col min="13712" max="13712" width="11.7109375" style="1" customWidth="1"/>
    <col min="13713" max="13713" width="10.42578125" style="1" customWidth="1"/>
    <col min="13714" max="13716" width="9.140625" style="1"/>
    <col min="13717" max="13717" width="10.85546875" style="1" customWidth="1"/>
    <col min="13718" max="13952" width="9.140625" style="1"/>
    <col min="13953" max="13953" width="4.5703125" style="1" customWidth="1"/>
    <col min="13954" max="13954" width="17.28515625" style="1" customWidth="1"/>
    <col min="13955" max="13957" width="12.7109375" style="1" customWidth="1"/>
    <col min="13958" max="13958" width="9.140625" style="1" customWidth="1"/>
    <col min="13959" max="13959" width="12.7109375" style="1" customWidth="1"/>
    <col min="13960" max="13960" width="8.7109375" style="1" customWidth="1"/>
    <col min="13961" max="13961" width="12.7109375" style="1" customWidth="1"/>
    <col min="13962" max="13962" width="8.7109375" style="1" customWidth="1"/>
    <col min="13963" max="13963" width="12.7109375" style="1" customWidth="1"/>
    <col min="13964" max="13964" width="8.7109375" style="1" customWidth="1"/>
    <col min="13965" max="13965" width="23.7109375" style="1" customWidth="1"/>
    <col min="13966" max="13967" width="9.140625" style="1"/>
    <col min="13968" max="13968" width="11.7109375" style="1" customWidth="1"/>
    <col min="13969" max="13969" width="10.42578125" style="1" customWidth="1"/>
    <col min="13970" max="13972" width="9.140625" style="1"/>
    <col min="13973" max="13973" width="10.85546875" style="1" customWidth="1"/>
    <col min="13974" max="14208" width="9.140625" style="1"/>
    <col min="14209" max="14209" width="4.5703125" style="1" customWidth="1"/>
    <col min="14210" max="14210" width="17.28515625" style="1" customWidth="1"/>
    <col min="14211" max="14213" width="12.7109375" style="1" customWidth="1"/>
    <col min="14214" max="14214" width="9.140625" style="1" customWidth="1"/>
    <col min="14215" max="14215" width="12.7109375" style="1" customWidth="1"/>
    <col min="14216" max="14216" width="8.7109375" style="1" customWidth="1"/>
    <col min="14217" max="14217" width="12.7109375" style="1" customWidth="1"/>
    <col min="14218" max="14218" width="8.7109375" style="1" customWidth="1"/>
    <col min="14219" max="14219" width="12.7109375" style="1" customWidth="1"/>
    <col min="14220" max="14220" width="8.7109375" style="1" customWidth="1"/>
    <col min="14221" max="14221" width="23.7109375" style="1" customWidth="1"/>
    <col min="14222" max="14223" width="9.140625" style="1"/>
    <col min="14224" max="14224" width="11.7109375" style="1" customWidth="1"/>
    <col min="14225" max="14225" width="10.42578125" style="1" customWidth="1"/>
    <col min="14226" max="14228" width="9.140625" style="1"/>
    <col min="14229" max="14229" width="10.85546875" style="1" customWidth="1"/>
    <col min="14230" max="14464" width="9.140625" style="1"/>
    <col min="14465" max="14465" width="4.5703125" style="1" customWidth="1"/>
    <col min="14466" max="14466" width="17.28515625" style="1" customWidth="1"/>
    <col min="14467" max="14469" width="12.7109375" style="1" customWidth="1"/>
    <col min="14470" max="14470" width="9.140625" style="1" customWidth="1"/>
    <col min="14471" max="14471" width="12.7109375" style="1" customWidth="1"/>
    <col min="14472" max="14472" width="8.7109375" style="1" customWidth="1"/>
    <col min="14473" max="14473" width="12.7109375" style="1" customWidth="1"/>
    <col min="14474" max="14474" width="8.7109375" style="1" customWidth="1"/>
    <col min="14475" max="14475" width="12.7109375" style="1" customWidth="1"/>
    <col min="14476" max="14476" width="8.7109375" style="1" customWidth="1"/>
    <col min="14477" max="14477" width="23.7109375" style="1" customWidth="1"/>
    <col min="14478" max="14479" width="9.140625" style="1"/>
    <col min="14480" max="14480" width="11.7109375" style="1" customWidth="1"/>
    <col min="14481" max="14481" width="10.42578125" style="1" customWidth="1"/>
    <col min="14482" max="14484" width="9.140625" style="1"/>
    <col min="14485" max="14485" width="10.85546875" style="1" customWidth="1"/>
    <col min="14486" max="14720" width="9.140625" style="1"/>
    <col min="14721" max="14721" width="4.5703125" style="1" customWidth="1"/>
    <col min="14722" max="14722" width="17.28515625" style="1" customWidth="1"/>
    <col min="14723" max="14725" width="12.7109375" style="1" customWidth="1"/>
    <col min="14726" max="14726" width="9.140625" style="1" customWidth="1"/>
    <col min="14727" max="14727" width="12.7109375" style="1" customWidth="1"/>
    <col min="14728" max="14728" width="8.7109375" style="1" customWidth="1"/>
    <col min="14729" max="14729" width="12.7109375" style="1" customWidth="1"/>
    <col min="14730" max="14730" width="8.7109375" style="1" customWidth="1"/>
    <col min="14731" max="14731" width="12.7109375" style="1" customWidth="1"/>
    <col min="14732" max="14732" width="8.7109375" style="1" customWidth="1"/>
    <col min="14733" max="14733" width="23.7109375" style="1" customWidth="1"/>
    <col min="14734" max="14735" width="9.140625" style="1"/>
    <col min="14736" max="14736" width="11.7109375" style="1" customWidth="1"/>
    <col min="14737" max="14737" width="10.42578125" style="1" customWidth="1"/>
    <col min="14738" max="14740" width="9.140625" style="1"/>
    <col min="14741" max="14741" width="10.85546875" style="1" customWidth="1"/>
    <col min="14742" max="14976" width="9.140625" style="1"/>
    <col min="14977" max="14977" width="4.5703125" style="1" customWidth="1"/>
    <col min="14978" max="14978" width="17.28515625" style="1" customWidth="1"/>
    <col min="14979" max="14981" width="12.7109375" style="1" customWidth="1"/>
    <col min="14982" max="14982" width="9.140625" style="1" customWidth="1"/>
    <col min="14983" max="14983" width="12.7109375" style="1" customWidth="1"/>
    <col min="14984" max="14984" width="8.7109375" style="1" customWidth="1"/>
    <col min="14985" max="14985" width="12.7109375" style="1" customWidth="1"/>
    <col min="14986" max="14986" width="8.7109375" style="1" customWidth="1"/>
    <col min="14987" max="14987" width="12.7109375" style="1" customWidth="1"/>
    <col min="14988" max="14988" width="8.7109375" style="1" customWidth="1"/>
    <col min="14989" max="14989" width="23.7109375" style="1" customWidth="1"/>
    <col min="14990" max="14991" width="9.140625" style="1"/>
    <col min="14992" max="14992" width="11.7109375" style="1" customWidth="1"/>
    <col min="14993" max="14993" width="10.42578125" style="1" customWidth="1"/>
    <col min="14994" max="14996" width="9.140625" style="1"/>
    <col min="14997" max="14997" width="10.85546875" style="1" customWidth="1"/>
    <col min="14998" max="15232" width="9.140625" style="1"/>
    <col min="15233" max="15233" width="4.5703125" style="1" customWidth="1"/>
    <col min="15234" max="15234" width="17.28515625" style="1" customWidth="1"/>
    <col min="15235" max="15237" width="12.7109375" style="1" customWidth="1"/>
    <col min="15238" max="15238" width="9.140625" style="1" customWidth="1"/>
    <col min="15239" max="15239" width="12.7109375" style="1" customWidth="1"/>
    <col min="15240" max="15240" width="8.7109375" style="1" customWidth="1"/>
    <col min="15241" max="15241" width="12.7109375" style="1" customWidth="1"/>
    <col min="15242" max="15242" width="8.7109375" style="1" customWidth="1"/>
    <col min="15243" max="15243" width="12.7109375" style="1" customWidth="1"/>
    <col min="15244" max="15244" width="8.7109375" style="1" customWidth="1"/>
    <col min="15245" max="15245" width="23.7109375" style="1" customWidth="1"/>
    <col min="15246" max="15247" width="9.140625" style="1"/>
    <col min="15248" max="15248" width="11.7109375" style="1" customWidth="1"/>
    <col min="15249" max="15249" width="10.42578125" style="1" customWidth="1"/>
    <col min="15250" max="15252" width="9.140625" style="1"/>
    <col min="15253" max="15253" width="10.85546875" style="1" customWidth="1"/>
    <col min="15254" max="15488" width="9.140625" style="1"/>
    <col min="15489" max="15489" width="4.5703125" style="1" customWidth="1"/>
    <col min="15490" max="15490" width="17.28515625" style="1" customWidth="1"/>
    <col min="15491" max="15493" width="12.7109375" style="1" customWidth="1"/>
    <col min="15494" max="15494" width="9.140625" style="1" customWidth="1"/>
    <col min="15495" max="15495" width="12.7109375" style="1" customWidth="1"/>
    <col min="15496" max="15496" width="8.7109375" style="1" customWidth="1"/>
    <col min="15497" max="15497" width="12.7109375" style="1" customWidth="1"/>
    <col min="15498" max="15498" width="8.7109375" style="1" customWidth="1"/>
    <col min="15499" max="15499" width="12.7109375" style="1" customWidth="1"/>
    <col min="15500" max="15500" width="8.7109375" style="1" customWidth="1"/>
    <col min="15501" max="15501" width="23.7109375" style="1" customWidth="1"/>
    <col min="15502" max="15503" width="9.140625" style="1"/>
    <col min="15504" max="15504" width="11.7109375" style="1" customWidth="1"/>
    <col min="15505" max="15505" width="10.42578125" style="1" customWidth="1"/>
    <col min="15506" max="15508" width="9.140625" style="1"/>
    <col min="15509" max="15509" width="10.85546875" style="1" customWidth="1"/>
    <col min="15510" max="15744" width="9.140625" style="1"/>
    <col min="15745" max="15745" width="4.5703125" style="1" customWidth="1"/>
    <col min="15746" max="15746" width="17.28515625" style="1" customWidth="1"/>
    <col min="15747" max="15749" width="12.7109375" style="1" customWidth="1"/>
    <col min="15750" max="15750" width="9.140625" style="1" customWidth="1"/>
    <col min="15751" max="15751" width="12.7109375" style="1" customWidth="1"/>
    <col min="15752" max="15752" width="8.7109375" style="1" customWidth="1"/>
    <col min="15753" max="15753" width="12.7109375" style="1" customWidth="1"/>
    <col min="15754" max="15754" width="8.7109375" style="1" customWidth="1"/>
    <col min="15755" max="15755" width="12.7109375" style="1" customWidth="1"/>
    <col min="15756" max="15756" width="8.7109375" style="1" customWidth="1"/>
    <col min="15757" max="15757" width="23.7109375" style="1" customWidth="1"/>
    <col min="15758" max="15759" width="9.140625" style="1"/>
    <col min="15760" max="15760" width="11.7109375" style="1" customWidth="1"/>
    <col min="15761" max="15761" width="10.42578125" style="1" customWidth="1"/>
    <col min="15762" max="15764" width="9.140625" style="1"/>
    <col min="15765" max="15765" width="10.85546875" style="1" customWidth="1"/>
    <col min="15766" max="16000" width="9.140625" style="1"/>
    <col min="16001" max="16001" width="4.5703125" style="1" customWidth="1"/>
    <col min="16002" max="16002" width="17.28515625" style="1" customWidth="1"/>
    <col min="16003" max="16005" width="12.7109375" style="1" customWidth="1"/>
    <col min="16006" max="16006" width="9.140625" style="1" customWidth="1"/>
    <col min="16007" max="16007" width="12.7109375" style="1" customWidth="1"/>
    <col min="16008" max="16008" width="8.7109375" style="1" customWidth="1"/>
    <col min="16009" max="16009" width="12.7109375" style="1" customWidth="1"/>
    <col min="16010" max="16010" width="8.7109375" style="1" customWidth="1"/>
    <col min="16011" max="16011" width="12.7109375" style="1" customWidth="1"/>
    <col min="16012" max="16012" width="8.7109375" style="1" customWidth="1"/>
    <col min="16013" max="16013" width="23.7109375" style="1" customWidth="1"/>
    <col min="16014" max="16015" width="9.140625" style="1"/>
    <col min="16016" max="16016" width="11.7109375" style="1" customWidth="1"/>
    <col min="16017" max="16017" width="10.42578125" style="1" customWidth="1"/>
    <col min="16018" max="16020" width="9.140625" style="1"/>
    <col min="16021" max="16021" width="10.85546875" style="1" customWidth="1"/>
    <col min="16022" max="16384" width="9.140625" style="1"/>
  </cols>
  <sheetData>
    <row r="1" spans="1:16" ht="23.25" customHeight="1" x14ac:dyDescent="0.25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</row>
    <row r="2" spans="1:16" ht="66" customHeight="1" x14ac:dyDescent="0.25">
      <c r="A2" s="355" t="s">
        <v>166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</row>
    <row r="3" spans="1:16" ht="21" customHeight="1" thickBot="1" x14ac:dyDescent="0.3">
      <c r="A3" s="356" t="s">
        <v>52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</row>
    <row r="4" spans="1:16" ht="33.75" customHeight="1" thickBot="1" x14ac:dyDescent="0.3">
      <c r="A4" s="357" t="s">
        <v>1</v>
      </c>
      <c r="B4" s="361" t="s">
        <v>2</v>
      </c>
      <c r="C4" s="365" t="s">
        <v>3</v>
      </c>
      <c r="D4" s="366"/>
      <c r="E4" s="366"/>
      <c r="F4" s="366"/>
      <c r="G4" s="366"/>
      <c r="H4" s="366"/>
      <c r="I4" s="366"/>
      <c r="J4" s="366"/>
      <c r="K4" s="366"/>
      <c r="L4" s="366"/>
      <c r="M4" s="367"/>
    </row>
    <row r="5" spans="1:16" ht="21" customHeight="1" thickBot="1" x14ac:dyDescent="0.35">
      <c r="A5" s="358"/>
      <c r="B5" s="362"/>
      <c r="C5" s="368" t="s">
        <v>4</v>
      </c>
      <c r="D5" s="369"/>
      <c r="E5" s="365" t="s">
        <v>71</v>
      </c>
      <c r="F5" s="367"/>
      <c r="G5" s="372" t="s">
        <v>5</v>
      </c>
      <c r="H5" s="372"/>
      <c r="I5" s="372"/>
      <c r="J5" s="372"/>
      <c r="K5" s="372"/>
      <c r="L5" s="372"/>
      <c r="M5" s="373"/>
    </row>
    <row r="6" spans="1:16" ht="44.25" customHeight="1" thickBot="1" x14ac:dyDescent="0.3">
      <c r="A6" s="359"/>
      <c r="B6" s="363"/>
      <c r="C6" s="149" t="s">
        <v>69</v>
      </c>
      <c r="D6" s="149" t="s">
        <v>70</v>
      </c>
      <c r="E6" s="370"/>
      <c r="F6" s="371"/>
      <c r="G6" s="366" t="s">
        <v>74</v>
      </c>
      <c r="H6" s="374"/>
      <c r="I6" s="348" t="s">
        <v>73</v>
      </c>
      <c r="J6" s="349"/>
      <c r="K6" s="350" t="s">
        <v>72</v>
      </c>
      <c r="L6" s="350"/>
      <c r="M6" s="351" t="s">
        <v>6</v>
      </c>
    </row>
    <row r="7" spans="1:16" ht="21" customHeight="1" thickBot="1" x14ac:dyDescent="0.3">
      <c r="A7" s="360"/>
      <c r="B7" s="364"/>
      <c r="C7" s="2" t="s">
        <v>7</v>
      </c>
      <c r="D7" s="2" t="s">
        <v>7</v>
      </c>
      <c r="E7" s="2" t="s">
        <v>7</v>
      </c>
      <c r="F7" s="3" t="s">
        <v>8</v>
      </c>
      <c r="G7" s="4" t="s">
        <v>7</v>
      </c>
      <c r="H7" s="5" t="s">
        <v>8</v>
      </c>
      <c r="I7" s="2" t="s">
        <v>7</v>
      </c>
      <c r="J7" s="3" t="s">
        <v>8</v>
      </c>
      <c r="K7" s="4" t="s">
        <v>7</v>
      </c>
      <c r="L7" s="5" t="s">
        <v>8</v>
      </c>
      <c r="M7" s="352"/>
    </row>
    <row r="8" spans="1:16" ht="15" customHeight="1" thickBot="1" x14ac:dyDescent="0.3">
      <c r="A8" s="6">
        <v>1</v>
      </c>
      <c r="B8" s="7">
        <v>2</v>
      </c>
      <c r="C8" s="8">
        <v>5</v>
      </c>
      <c r="D8" s="9">
        <v>6</v>
      </c>
      <c r="E8" s="10">
        <v>7</v>
      </c>
      <c r="F8" s="11">
        <v>8</v>
      </c>
      <c r="G8" s="7">
        <v>9</v>
      </c>
      <c r="H8" s="9">
        <v>10</v>
      </c>
      <c r="I8" s="10">
        <v>11</v>
      </c>
      <c r="J8" s="11">
        <v>12</v>
      </c>
      <c r="K8" s="7">
        <v>13</v>
      </c>
      <c r="L8" s="9">
        <v>14</v>
      </c>
      <c r="M8" s="12">
        <v>15</v>
      </c>
    </row>
    <row r="9" spans="1:16" ht="39.950000000000003" customHeight="1" x14ac:dyDescent="0.25">
      <c r="A9" s="13">
        <v>1</v>
      </c>
      <c r="B9" s="14" t="s">
        <v>9</v>
      </c>
      <c r="C9" s="15">
        <v>59548.41</v>
      </c>
      <c r="D9" s="15">
        <v>60135.08</v>
      </c>
      <c r="E9" s="16">
        <f t="shared" ref="E9:E18" si="0">D9-C9</f>
        <v>586.66999999999825</v>
      </c>
      <c r="F9" s="17">
        <f t="shared" ref="F9:F19" si="1">D9/C9*100-100</f>
        <v>0.9851984293115521</v>
      </c>
      <c r="G9" s="16">
        <v>8687.4</v>
      </c>
      <c r="H9" s="17">
        <f t="shared" ref="H9:H19" si="2">G9/C9*100</f>
        <v>14.588802622941568</v>
      </c>
      <c r="I9" s="16">
        <v>8504.6560000000009</v>
      </c>
      <c r="J9" s="17">
        <f t="shared" ref="J9:J19" si="3">I9/D9*100</f>
        <v>14.14258698915841</v>
      </c>
      <c r="K9" s="18">
        <f t="shared" ref="K9:K19" si="4">I9-G9</f>
        <v>-182.74399999999878</v>
      </c>
      <c r="L9" s="19">
        <f t="shared" ref="L9:L19" si="5">J9/H9*100-100</f>
        <v>-3.058617251298358</v>
      </c>
      <c r="M9" s="28" t="s">
        <v>145</v>
      </c>
      <c r="P9" s="347"/>
    </row>
    <row r="10" spans="1:16" ht="39.950000000000003" customHeight="1" x14ac:dyDescent="0.25">
      <c r="A10" s="21">
        <v>2</v>
      </c>
      <c r="B10" s="22" t="s">
        <v>10</v>
      </c>
      <c r="C10" s="23">
        <v>34958.559900000007</v>
      </c>
      <c r="D10" s="23">
        <v>34955.903099999996</v>
      </c>
      <c r="E10" s="24">
        <f t="shared" si="0"/>
        <v>-2.6568000000115717</v>
      </c>
      <c r="F10" s="25">
        <f t="shared" si="1"/>
        <v>-7.5998553933942503E-3</v>
      </c>
      <c r="G10" s="24">
        <v>1460.8</v>
      </c>
      <c r="H10" s="25">
        <f t="shared" si="2"/>
        <v>4.1786618332639032</v>
      </c>
      <c r="I10" s="24">
        <v>2326.2167999999992</v>
      </c>
      <c r="J10" s="25">
        <f t="shared" si="3"/>
        <v>6.6547180696355674</v>
      </c>
      <c r="K10" s="26">
        <f t="shared" si="4"/>
        <v>865.41679999999928</v>
      </c>
      <c r="L10" s="19">
        <f t="shared" si="5"/>
        <v>59.254764687135406</v>
      </c>
      <c r="M10" s="20" t="s">
        <v>149</v>
      </c>
      <c r="P10" s="347"/>
    </row>
    <row r="11" spans="1:16" ht="39.950000000000003" customHeight="1" x14ac:dyDescent="0.25">
      <c r="A11" s="21">
        <v>3</v>
      </c>
      <c r="B11" s="22" t="s">
        <v>11</v>
      </c>
      <c r="C11" s="27">
        <v>70560.578099999999</v>
      </c>
      <c r="D11" s="27">
        <v>70895.91</v>
      </c>
      <c r="E11" s="24">
        <f t="shared" si="0"/>
        <v>335.33190000000468</v>
      </c>
      <c r="F11" s="25">
        <f t="shared" si="1"/>
        <v>0.47523972879695009</v>
      </c>
      <c r="G11" s="24">
        <v>9114.7000000000007</v>
      </c>
      <c r="H11" s="25">
        <f t="shared" si="2"/>
        <v>12.917552896296355</v>
      </c>
      <c r="I11" s="24">
        <v>9858.5249999999996</v>
      </c>
      <c r="J11" s="25">
        <f t="shared" si="3"/>
        <v>13.905632920150119</v>
      </c>
      <c r="K11" s="26">
        <f t="shared" si="4"/>
        <v>743.82499999999891</v>
      </c>
      <c r="L11" s="19">
        <f t="shared" si="5"/>
        <v>7.6491269808313405</v>
      </c>
      <c r="M11" s="20" t="s">
        <v>161</v>
      </c>
      <c r="P11" s="347"/>
    </row>
    <row r="12" spans="1:16" ht="39.950000000000003" customHeight="1" x14ac:dyDescent="0.25">
      <c r="A12" s="21">
        <v>4</v>
      </c>
      <c r="B12" s="22" t="s">
        <v>12</v>
      </c>
      <c r="C12" s="27">
        <v>65191.302799999998</v>
      </c>
      <c r="D12" s="27">
        <v>65180.284499999994</v>
      </c>
      <c r="E12" s="24">
        <f t="shared" si="0"/>
        <v>-11.018300000003364</v>
      </c>
      <c r="F12" s="25">
        <f t="shared" si="1"/>
        <v>-1.6901487662863701E-2</v>
      </c>
      <c r="G12" s="24">
        <v>5927.6</v>
      </c>
      <c r="H12" s="25">
        <f t="shared" si="2"/>
        <v>9.0926239320377569</v>
      </c>
      <c r="I12" s="24">
        <v>5909.26</v>
      </c>
      <c r="J12" s="25">
        <f t="shared" si="3"/>
        <v>9.0660236378685966</v>
      </c>
      <c r="K12" s="26">
        <f t="shared" si="4"/>
        <v>-18.340000000000146</v>
      </c>
      <c r="L12" s="19">
        <f t="shared" si="5"/>
        <v>-0.29254805178331367</v>
      </c>
      <c r="M12" s="28" t="s">
        <v>144</v>
      </c>
      <c r="P12" s="347"/>
    </row>
    <row r="13" spans="1:16" ht="39.950000000000003" customHeight="1" x14ac:dyDescent="0.25">
      <c r="A13" s="21">
        <v>5</v>
      </c>
      <c r="B13" s="22" t="s">
        <v>13</v>
      </c>
      <c r="C13" s="27">
        <v>46233.710000000006</v>
      </c>
      <c r="D13" s="27">
        <v>46167.26</v>
      </c>
      <c r="E13" s="24">
        <f t="shared" si="0"/>
        <v>-66.450000000004366</v>
      </c>
      <c r="F13" s="25">
        <f t="shared" si="1"/>
        <v>-0.14372629840868001</v>
      </c>
      <c r="G13" s="24">
        <v>7645</v>
      </c>
      <c r="H13" s="25">
        <f t="shared" si="2"/>
        <v>16.535553819929223</v>
      </c>
      <c r="I13" s="24">
        <v>7446.7556999999997</v>
      </c>
      <c r="J13" s="25">
        <f t="shared" si="3"/>
        <v>16.12994944902513</v>
      </c>
      <c r="K13" s="26">
        <f t="shared" si="4"/>
        <v>-198.24430000000029</v>
      </c>
      <c r="L13" s="19">
        <f t="shared" si="5"/>
        <v>-2.4529228069473277</v>
      </c>
      <c r="M13" s="28" t="s">
        <v>146</v>
      </c>
      <c r="P13" s="347"/>
    </row>
    <row r="14" spans="1:16" ht="39.950000000000003" customHeight="1" x14ac:dyDescent="0.25">
      <c r="A14" s="21">
        <v>6</v>
      </c>
      <c r="B14" s="22" t="s">
        <v>14</v>
      </c>
      <c r="C14" s="27">
        <v>47220.656999999999</v>
      </c>
      <c r="D14" s="27">
        <v>47486.360100000005</v>
      </c>
      <c r="E14" s="24">
        <f t="shared" si="0"/>
        <v>265.70310000000609</v>
      </c>
      <c r="F14" s="25">
        <f t="shared" si="1"/>
        <v>0.56268403889426111</v>
      </c>
      <c r="G14" s="24">
        <v>5232.2</v>
      </c>
      <c r="H14" s="25">
        <f t="shared" si="2"/>
        <v>11.080320208166523</v>
      </c>
      <c r="I14" s="24">
        <v>5637.4699999999993</v>
      </c>
      <c r="J14" s="25">
        <f t="shared" si="3"/>
        <v>11.871766941345328</v>
      </c>
      <c r="K14" s="26">
        <f t="shared" si="4"/>
        <v>405.26999999999953</v>
      </c>
      <c r="L14" s="19">
        <f t="shared" si="5"/>
        <v>7.1428146326988298</v>
      </c>
      <c r="M14" s="20" t="s">
        <v>165</v>
      </c>
      <c r="P14" s="347"/>
    </row>
    <row r="15" spans="1:16" ht="39.950000000000003" customHeight="1" x14ac:dyDescent="0.25">
      <c r="A15" s="21">
        <v>7</v>
      </c>
      <c r="B15" s="22" t="s">
        <v>15</v>
      </c>
      <c r="C15" s="27">
        <v>62620.358199999995</v>
      </c>
      <c r="D15" s="27">
        <v>62641.375500000002</v>
      </c>
      <c r="E15" s="24">
        <f t="shared" si="0"/>
        <v>21.017300000006799</v>
      </c>
      <c r="F15" s="25">
        <f t="shared" si="1"/>
        <v>3.3563046594011325E-2</v>
      </c>
      <c r="G15" s="24">
        <v>672.2</v>
      </c>
      <c r="H15" s="25">
        <f t="shared" si="2"/>
        <v>1.0734528184158489</v>
      </c>
      <c r="I15" s="24">
        <v>531.14800000000002</v>
      </c>
      <c r="J15" s="25">
        <f t="shared" si="3"/>
        <v>0.84791880088903848</v>
      </c>
      <c r="K15" s="26">
        <f t="shared" si="4"/>
        <v>-141.05200000000002</v>
      </c>
      <c r="L15" s="19">
        <f t="shared" si="5"/>
        <v>-21.010147223763681</v>
      </c>
      <c r="M15" s="28" t="s">
        <v>147</v>
      </c>
      <c r="P15" s="347"/>
    </row>
    <row r="16" spans="1:16" ht="39.950000000000003" customHeight="1" x14ac:dyDescent="0.25">
      <c r="A16" s="21">
        <v>8</v>
      </c>
      <c r="B16" s="22" t="s">
        <v>16</v>
      </c>
      <c r="C16" s="27">
        <v>37066.04</v>
      </c>
      <c r="D16" s="27">
        <v>37079.099999999991</v>
      </c>
      <c r="E16" s="24">
        <f t="shared" si="0"/>
        <v>13.059999999990396</v>
      </c>
      <c r="F16" s="25">
        <f t="shared" si="1"/>
        <v>3.5234408639269077E-2</v>
      </c>
      <c r="G16" s="24">
        <v>4611.1000000000004</v>
      </c>
      <c r="H16" s="25">
        <f t="shared" si="2"/>
        <v>12.440228306018124</v>
      </c>
      <c r="I16" s="24">
        <v>3183.84</v>
      </c>
      <c r="J16" s="25">
        <f t="shared" si="3"/>
        <v>8.5866161800043717</v>
      </c>
      <c r="K16" s="26">
        <f t="shared" si="4"/>
        <v>-1427.2600000000002</v>
      </c>
      <c r="L16" s="19">
        <f t="shared" si="5"/>
        <v>-30.97702092934675</v>
      </c>
      <c r="M16" s="28" t="s">
        <v>151</v>
      </c>
      <c r="P16" s="347"/>
    </row>
    <row r="17" spans="1:16" ht="39.950000000000003" customHeight="1" x14ac:dyDescent="0.25">
      <c r="A17" s="21">
        <v>9</v>
      </c>
      <c r="B17" s="22" t="s">
        <v>17</v>
      </c>
      <c r="C17" s="27">
        <v>16453.72</v>
      </c>
      <c r="D17" s="27">
        <v>16560.099999999999</v>
      </c>
      <c r="E17" s="24">
        <f t="shared" si="0"/>
        <v>106.37999999999738</v>
      </c>
      <c r="F17" s="25">
        <f t="shared" si="1"/>
        <v>0.64654072149032515</v>
      </c>
      <c r="G17" s="24">
        <v>1758.1</v>
      </c>
      <c r="H17" s="25">
        <f t="shared" si="2"/>
        <v>10.685121662456877</v>
      </c>
      <c r="I17" s="24">
        <v>1750.038</v>
      </c>
      <c r="J17" s="25">
        <f t="shared" si="3"/>
        <v>10.567798503632226</v>
      </c>
      <c r="K17" s="26">
        <f>I17-G17</f>
        <v>-8.0619999999998981</v>
      </c>
      <c r="L17" s="19">
        <f t="shared" si="5"/>
        <v>-1.0980048943839051</v>
      </c>
      <c r="M17" s="28" t="s">
        <v>150</v>
      </c>
      <c r="P17" s="347"/>
    </row>
    <row r="18" spans="1:16" ht="51" customHeight="1" thickBot="1" x14ac:dyDescent="0.3">
      <c r="A18" s="29">
        <v>10</v>
      </c>
      <c r="B18" s="30" t="s">
        <v>18</v>
      </c>
      <c r="C18" s="31">
        <v>24737.399999999998</v>
      </c>
      <c r="D18" s="31">
        <v>24789.133000000002</v>
      </c>
      <c r="E18" s="32">
        <f t="shared" si="0"/>
        <v>51.733000000003813</v>
      </c>
      <c r="F18" s="33">
        <f t="shared" si="1"/>
        <v>0.20912868773599769</v>
      </c>
      <c r="G18" s="32">
        <v>6416.4</v>
      </c>
      <c r="H18" s="33">
        <f t="shared" si="2"/>
        <v>25.938053311989133</v>
      </c>
      <c r="I18" s="32">
        <v>6894.22</v>
      </c>
      <c r="J18" s="33">
        <f t="shared" si="3"/>
        <v>27.811460771943896</v>
      </c>
      <c r="K18" s="34">
        <f t="shared" si="4"/>
        <v>477.82000000000062</v>
      </c>
      <c r="L18" s="35">
        <f t="shared" si="5"/>
        <v>7.2226216725710657</v>
      </c>
      <c r="M18" s="20" t="s">
        <v>148</v>
      </c>
      <c r="P18" s="347"/>
    </row>
    <row r="19" spans="1:16" ht="39.950000000000003" customHeight="1" thickBot="1" x14ac:dyDescent="0.3">
      <c r="A19" s="353" t="s">
        <v>19</v>
      </c>
      <c r="B19" s="354"/>
      <c r="C19" s="36">
        <f>SUM(C9:C18)</f>
        <v>464590.73600000003</v>
      </c>
      <c r="D19" s="36">
        <f>SUM(D9:D18)</f>
        <v>465890.50619999995</v>
      </c>
      <c r="E19" s="36">
        <f>SUM(E9:E18)</f>
        <v>1299.7701999999881</v>
      </c>
      <c r="F19" s="37">
        <f t="shared" si="1"/>
        <v>0.27976670632534706</v>
      </c>
      <c r="G19" s="36">
        <f t="shared" ref="G19" si="6">SUM(G9:G18)</f>
        <v>51525.499999999993</v>
      </c>
      <c r="H19" s="36">
        <f t="shared" si="2"/>
        <v>11.09051386681115</v>
      </c>
      <c r="I19" s="36">
        <f>SUM(I9:I18)</f>
        <v>52042.12950000001</v>
      </c>
      <c r="J19" s="38">
        <f t="shared" si="3"/>
        <v>11.170463619118928</v>
      </c>
      <c r="K19" s="39">
        <f t="shared" si="4"/>
        <v>516.62950000001729</v>
      </c>
      <c r="L19" s="40">
        <f t="shared" si="5"/>
        <v>0.72088411112338235</v>
      </c>
      <c r="M19" s="343" t="s">
        <v>162</v>
      </c>
    </row>
    <row r="20" spans="1:16" x14ac:dyDescent="0.25">
      <c r="C20" s="1" t="s">
        <v>20</v>
      </c>
      <c r="M20" s="42"/>
    </row>
  </sheetData>
  <mergeCells count="14">
    <mergeCell ref="I6:J6"/>
    <mergeCell ref="K6:L6"/>
    <mergeCell ref="M6:M7"/>
    <mergeCell ref="A19:B19"/>
    <mergeCell ref="A1:M1"/>
    <mergeCell ref="A2:M2"/>
    <mergeCell ref="A3:M3"/>
    <mergeCell ref="A4:A7"/>
    <mergeCell ref="B4:B7"/>
    <mergeCell ref="C4:M4"/>
    <mergeCell ref="C5:D5"/>
    <mergeCell ref="E5:F6"/>
    <mergeCell ref="G5:M5"/>
    <mergeCell ref="G6:H6"/>
  </mergeCells>
  <pageMargins left="0" right="0" top="0" bottom="0" header="0" footer="0"/>
  <pageSetup scale="85" orientation="landscape" r:id="rId1"/>
  <headerFooter alignWithMargins="0"/>
  <ignoredErrors>
    <ignoredError sqref="C19:D19 I19 E19 G19" formulaRange="1"/>
    <ignoredError sqref="F19" formula="1" formulaRange="1"/>
    <ignoredError sqref="H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Y26"/>
  <sheetViews>
    <sheetView topLeftCell="A5" workbookViewId="0">
      <selection activeCell="K6" sqref="K6:L6"/>
    </sheetView>
  </sheetViews>
  <sheetFormatPr defaultRowHeight="13.5" x14ac:dyDescent="0.25"/>
  <cols>
    <col min="1" max="1" width="4.5703125" style="89" customWidth="1"/>
    <col min="2" max="2" width="16.7109375" style="89" customWidth="1"/>
    <col min="3" max="3" width="15.7109375" style="89" customWidth="1"/>
    <col min="4" max="4" width="14.7109375" style="45" customWidth="1"/>
    <col min="5" max="5" width="12.28515625" style="45" customWidth="1"/>
    <col min="6" max="6" width="9.7109375" style="45" customWidth="1"/>
    <col min="7" max="7" width="13.140625" style="45" customWidth="1"/>
    <col min="8" max="8" width="10.140625" style="45" customWidth="1"/>
    <col min="9" max="9" width="9.7109375" style="45" customWidth="1"/>
    <col min="10" max="10" width="14.28515625" style="45" customWidth="1"/>
    <col min="11" max="11" width="12.5703125" style="45" customWidth="1"/>
    <col min="12" max="12" width="7.85546875" style="45" customWidth="1"/>
    <col min="13" max="257" width="9.140625" style="45"/>
    <col min="258" max="258" width="4.5703125" style="45" customWidth="1"/>
    <col min="259" max="259" width="17.7109375" style="45" customWidth="1"/>
    <col min="260" max="261" width="14.7109375" style="45" customWidth="1"/>
    <col min="262" max="262" width="9.7109375" style="45" customWidth="1"/>
    <col min="263" max="264" width="14.7109375" style="45" customWidth="1"/>
    <col min="265" max="265" width="9.7109375" style="45" customWidth="1"/>
    <col min="266" max="267" width="14.7109375" style="45" customWidth="1"/>
    <col min="268" max="268" width="9.7109375" style="45" customWidth="1"/>
    <col min="269" max="513" width="9.140625" style="45"/>
    <col min="514" max="514" width="4.5703125" style="45" customWidth="1"/>
    <col min="515" max="515" width="17.7109375" style="45" customWidth="1"/>
    <col min="516" max="517" width="14.7109375" style="45" customWidth="1"/>
    <col min="518" max="518" width="9.7109375" style="45" customWidth="1"/>
    <col min="519" max="520" width="14.7109375" style="45" customWidth="1"/>
    <col min="521" max="521" width="9.7109375" style="45" customWidth="1"/>
    <col min="522" max="523" width="14.7109375" style="45" customWidth="1"/>
    <col min="524" max="524" width="9.7109375" style="45" customWidth="1"/>
    <col min="525" max="769" width="9.140625" style="45"/>
    <col min="770" max="770" width="4.5703125" style="45" customWidth="1"/>
    <col min="771" max="771" width="17.7109375" style="45" customWidth="1"/>
    <col min="772" max="773" width="14.7109375" style="45" customWidth="1"/>
    <col min="774" max="774" width="9.7109375" style="45" customWidth="1"/>
    <col min="775" max="776" width="14.7109375" style="45" customWidth="1"/>
    <col min="777" max="777" width="9.7109375" style="45" customWidth="1"/>
    <col min="778" max="779" width="14.7109375" style="45" customWidth="1"/>
    <col min="780" max="780" width="9.7109375" style="45" customWidth="1"/>
    <col min="781" max="1025" width="9.140625" style="45"/>
    <col min="1026" max="1026" width="4.5703125" style="45" customWidth="1"/>
    <col min="1027" max="1027" width="17.7109375" style="45" customWidth="1"/>
    <col min="1028" max="1029" width="14.7109375" style="45" customWidth="1"/>
    <col min="1030" max="1030" width="9.7109375" style="45" customWidth="1"/>
    <col min="1031" max="1032" width="14.7109375" style="45" customWidth="1"/>
    <col min="1033" max="1033" width="9.7109375" style="45" customWidth="1"/>
    <col min="1034" max="1035" width="14.7109375" style="45" customWidth="1"/>
    <col min="1036" max="1036" width="9.7109375" style="45" customWidth="1"/>
    <col min="1037" max="1281" width="9.140625" style="45"/>
    <col min="1282" max="1282" width="4.5703125" style="45" customWidth="1"/>
    <col min="1283" max="1283" width="17.7109375" style="45" customWidth="1"/>
    <col min="1284" max="1285" width="14.7109375" style="45" customWidth="1"/>
    <col min="1286" max="1286" width="9.7109375" style="45" customWidth="1"/>
    <col min="1287" max="1288" width="14.7109375" style="45" customWidth="1"/>
    <col min="1289" max="1289" width="9.7109375" style="45" customWidth="1"/>
    <col min="1290" max="1291" width="14.7109375" style="45" customWidth="1"/>
    <col min="1292" max="1292" width="9.7109375" style="45" customWidth="1"/>
    <col min="1293" max="1537" width="9.140625" style="45"/>
    <col min="1538" max="1538" width="4.5703125" style="45" customWidth="1"/>
    <col min="1539" max="1539" width="17.7109375" style="45" customWidth="1"/>
    <col min="1540" max="1541" width="14.7109375" style="45" customWidth="1"/>
    <col min="1542" max="1542" width="9.7109375" style="45" customWidth="1"/>
    <col min="1543" max="1544" width="14.7109375" style="45" customWidth="1"/>
    <col min="1545" max="1545" width="9.7109375" style="45" customWidth="1"/>
    <col min="1546" max="1547" width="14.7109375" style="45" customWidth="1"/>
    <col min="1548" max="1548" width="9.7109375" style="45" customWidth="1"/>
    <col min="1549" max="1793" width="9.140625" style="45"/>
    <col min="1794" max="1794" width="4.5703125" style="45" customWidth="1"/>
    <col min="1795" max="1795" width="17.7109375" style="45" customWidth="1"/>
    <col min="1796" max="1797" width="14.7109375" style="45" customWidth="1"/>
    <col min="1798" max="1798" width="9.7109375" style="45" customWidth="1"/>
    <col min="1799" max="1800" width="14.7109375" style="45" customWidth="1"/>
    <col min="1801" max="1801" width="9.7109375" style="45" customWidth="1"/>
    <col min="1802" max="1803" width="14.7109375" style="45" customWidth="1"/>
    <col min="1804" max="1804" width="9.7109375" style="45" customWidth="1"/>
    <col min="1805" max="2049" width="9.140625" style="45"/>
    <col min="2050" max="2050" width="4.5703125" style="45" customWidth="1"/>
    <col min="2051" max="2051" width="17.7109375" style="45" customWidth="1"/>
    <col min="2052" max="2053" width="14.7109375" style="45" customWidth="1"/>
    <col min="2054" max="2054" width="9.7109375" style="45" customWidth="1"/>
    <col min="2055" max="2056" width="14.7109375" style="45" customWidth="1"/>
    <col min="2057" max="2057" width="9.7109375" style="45" customWidth="1"/>
    <col min="2058" max="2059" width="14.7109375" style="45" customWidth="1"/>
    <col min="2060" max="2060" width="9.7109375" style="45" customWidth="1"/>
    <col min="2061" max="2305" width="9.140625" style="45"/>
    <col min="2306" max="2306" width="4.5703125" style="45" customWidth="1"/>
    <col min="2307" max="2307" width="17.7109375" style="45" customWidth="1"/>
    <col min="2308" max="2309" width="14.7109375" style="45" customWidth="1"/>
    <col min="2310" max="2310" width="9.7109375" style="45" customWidth="1"/>
    <col min="2311" max="2312" width="14.7109375" style="45" customWidth="1"/>
    <col min="2313" max="2313" width="9.7109375" style="45" customWidth="1"/>
    <col min="2314" max="2315" width="14.7109375" style="45" customWidth="1"/>
    <col min="2316" max="2316" width="9.7109375" style="45" customWidth="1"/>
    <col min="2317" max="2561" width="9.140625" style="45"/>
    <col min="2562" max="2562" width="4.5703125" style="45" customWidth="1"/>
    <col min="2563" max="2563" width="17.7109375" style="45" customWidth="1"/>
    <col min="2564" max="2565" width="14.7109375" style="45" customWidth="1"/>
    <col min="2566" max="2566" width="9.7109375" style="45" customWidth="1"/>
    <col min="2567" max="2568" width="14.7109375" style="45" customWidth="1"/>
    <col min="2569" max="2569" width="9.7109375" style="45" customWidth="1"/>
    <col min="2570" max="2571" width="14.7109375" style="45" customWidth="1"/>
    <col min="2572" max="2572" width="9.7109375" style="45" customWidth="1"/>
    <col min="2573" max="2817" width="9.140625" style="45"/>
    <col min="2818" max="2818" width="4.5703125" style="45" customWidth="1"/>
    <col min="2819" max="2819" width="17.7109375" style="45" customWidth="1"/>
    <col min="2820" max="2821" width="14.7109375" style="45" customWidth="1"/>
    <col min="2822" max="2822" width="9.7109375" style="45" customWidth="1"/>
    <col min="2823" max="2824" width="14.7109375" style="45" customWidth="1"/>
    <col min="2825" max="2825" width="9.7109375" style="45" customWidth="1"/>
    <col min="2826" max="2827" width="14.7109375" style="45" customWidth="1"/>
    <col min="2828" max="2828" width="9.7109375" style="45" customWidth="1"/>
    <col min="2829" max="3073" width="9.140625" style="45"/>
    <col min="3074" max="3074" width="4.5703125" style="45" customWidth="1"/>
    <col min="3075" max="3075" width="17.7109375" style="45" customWidth="1"/>
    <col min="3076" max="3077" width="14.7109375" style="45" customWidth="1"/>
    <col min="3078" max="3078" width="9.7109375" style="45" customWidth="1"/>
    <col min="3079" max="3080" width="14.7109375" style="45" customWidth="1"/>
    <col min="3081" max="3081" width="9.7109375" style="45" customWidth="1"/>
    <col min="3082" max="3083" width="14.7109375" style="45" customWidth="1"/>
    <col min="3084" max="3084" width="9.7109375" style="45" customWidth="1"/>
    <col min="3085" max="3329" width="9.140625" style="45"/>
    <col min="3330" max="3330" width="4.5703125" style="45" customWidth="1"/>
    <col min="3331" max="3331" width="17.7109375" style="45" customWidth="1"/>
    <col min="3332" max="3333" width="14.7109375" style="45" customWidth="1"/>
    <col min="3334" max="3334" width="9.7109375" style="45" customWidth="1"/>
    <col min="3335" max="3336" width="14.7109375" style="45" customWidth="1"/>
    <col min="3337" max="3337" width="9.7109375" style="45" customWidth="1"/>
    <col min="3338" max="3339" width="14.7109375" style="45" customWidth="1"/>
    <col min="3340" max="3340" width="9.7109375" style="45" customWidth="1"/>
    <col min="3341" max="3585" width="9.140625" style="45"/>
    <col min="3586" max="3586" width="4.5703125" style="45" customWidth="1"/>
    <col min="3587" max="3587" width="17.7109375" style="45" customWidth="1"/>
    <col min="3588" max="3589" width="14.7109375" style="45" customWidth="1"/>
    <col min="3590" max="3590" width="9.7109375" style="45" customWidth="1"/>
    <col min="3591" max="3592" width="14.7109375" style="45" customWidth="1"/>
    <col min="3593" max="3593" width="9.7109375" style="45" customWidth="1"/>
    <col min="3594" max="3595" width="14.7109375" style="45" customWidth="1"/>
    <col min="3596" max="3596" width="9.7109375" style="45" customWidth="1"/>
    <col min="3597" max="3841" width="9.140625" style="45"/>
    <col min="3842" max="3842" width="4.5703125" style="45" customWidth="1"/>
    <col min="3843" max="3843" width="17.7109375" style="45" customWidth="1"/>
    <col min="3844" max="3845" width="14.7109375" style="45" customWidth="1"/>
    <col min="3846" max="3846" width="9.7109375" style="45" customWidth="1"/>
    <col min="3847" max="3848" width="14.7109375" style="45" customWidth="1"/>
    <col min="3849" max="3849" width="9.7109375" style="45" customWidth="1"/>
    <col min="3850" max="3851" width="14.7109375" style="45" customWidth="1"/>
    <col min="3852" max="3852" width="9.7109375" style="45" customWidth="1"/>
    <col min="3853" max="4097" width="9.140625" style="45"/>
    <col min="4098" max="4098" width="4.5703125" style="45" customWidth="1"/>
    <col min="4099" max="4099" width="17.7109375" style="45" customWidth="1"/>
    <col min="4100" max="4101" width="14.7109375" style="45" customWidth="1"/>
    <col min="4102" max="4102" width="9.7109375" style="45" customWidth="1"/>
    <col min="4103" max="4104" width="14.7109375" style="45" customWidth="1"/>
    <col min="4105" max="4105" width="9.7109375" style="45" customWidth="1"/>
    <col min="4106" max="4107" width="14.7109375" style="45" customWidth="1"/>
    <col min="4108" max="4108" width="9.7109375" style="45" customWidth="1"/>
    <col min="4109" max="4353" width="9.140625" style="45"/>
    <col min="4354" max="4354" width="4.5703125" style="45" customWidth="1"/>
    <col min="4355" max="4355" width="17.7109375" style="45" customWidth="1"/>
    <col min="4356" max="4357" width="14.7109375" style="45" customWidth="1"/>
    <col min="4358" max="4358" width="9.7109375" style="45" customWidth="1"/>
    <col min="4359" max="4360" width="14.7109375" style="45" customWidth="1"/>
    <col min="4361" max="4361" width="9.7109375" style="45" customWidth="1"/>
    <col min="4362" max="4363" width="14.7109375" style="45" customWidth="1"/>
    <col min="4364" max="4364" width="9.7109375" style="45" customWidth="1"/>
    <col min="4365" max="4609" width="9.140625" style="45"/>
    <col min="4610" max="4610" width="4.5703125" style="45" customWidth="1"/>
    <col min="4611" max="4611" width="17.7109375" style="45" customWidth="1"/>
    <col min="4612" max="4613" width="14.7109375" style="45" customWidth="1"/>
    <col min="4614" max="4614" width="9.7109375" style="45" customWidth="1"/>
    <col min="4615" max="4616" width="14.7109375" style="45" customWidth="1"/>
    <col min="4617" max="4617" width="9.7109375" style="45" customWidth="1"/>
    <col min="4618" max="4619" width="14.7109375" style="45" customWidth="1"/>
    <col min="4620" max="4620" width="9.7109375" style="45" customWidth="1"/>
    <col min="4621" max="4865" width="9.140625" style="45"/>
    <col min="4866" max="4866" width="4.5703125" style="45" customWidth="1"/>
    <col min="4867" max="4867" width="17.7109375" style="45" customWidth="1"/>
    <col min="4868" max="4869" width="14.7109375" style="45" customWidth="1"/>
    <col min="4870" max="4870" width="9.7109375" style="45" customWidth="1"/>
    <col min="4871" max="4872" width="14.7109375" style="45" customWidth="1"/>
    <col min="4873" max="4873" width="9.7109375" style="45" customWidth="1"/>
    <col min="4874" max="4875" width="14.7109375" style="45" customWidth="1"/>
    <col min="4876" max="4876" width="9.7109375" style="45" customWidth="1"/>
    <col min="4877" max="5121" width="9.140625" style="45"/>
    <col min="5122" max="5122" width="4.5703125" style="45" customWidth="1"/>
    <col min="5123" max="5123" width="17.7109375" style="45" customWidth="1"/>
    <col min="5124" max="5125" width="14.7109375" style="45" customWidth="1"/>
    <col min="5126" max="5126" width="9.7109375" style="45" customWidth="1"/>
    <col min="5127" max="5128" width="14.7109375" style="45" customWidth="1"/>
    <col min="5129" max="5129" width="9.7109375" style="45" customWidth="1"/>
    <col min="5130" max="5131" width="14.7109375" style="45" customWidth="1"/>
    <col min="5132" max="5132" width="9.7109375" style="45" customWidth="1"/>
    <col min="5133" max="5377" width="9.140625" style="45"/>
    <col min="5378" max="5378" width="4.5703125" style="45" customWidth="1"/>
    <col min="5379" max="5379" width="17.7109375" style="45" customWidth="1"/>
    <col min="5380" max="5381" width="14.7109375" style="45" customWidth="1"/>
    <col min="5382" max="5382" width="9.7109375" style="45" customWidth="1"/>
    <col min="5383" max="5384" width="14.7109375" style="45" customWidth="1"/>
    <col min="5385" max="5385" width="9.7109375" style="45" customWidth="1"/>
    <col min="5386" max="5387" width="14.7109375" style="45" customWidth="1"/>
    <col min="5388" max="5388" width="9.7109375" style="45" customWidth="1"/>
    <col min="5389" max="5633" width="9.140625" style="45"/>
    <col min="5634" max="5634" width="4.5703125" style="45" customWidth="1"/>
    <col min="5635" max="5635" width="17.7109375" style="45" customWidth="1"/>
    <col min="5636" max="5637" width="14.7109375" style="45" customWidth="1"/>
    <col min="5638" max="5638" width="9.7109375" style="45" customWidth="1"/>
    <col min="5639" max="5640" width="14.7109375" style="45" customWidth="1"/>
    <col min="5641" max="5641" width="9.7109375" style="45" customWidth="1"/>
    <col min="5642" max="5643" width="14.7109375" style="45" customWidth="1"/>
    <col min="5644" max="5644" width="9.7109375" style="45" customWidth="1"/>
    <col min="5645" max="5889" width="9.140625" style="45"/>
    <col min="5890" max="5890" width="4.5703125" style="45" customWidth="1"/>
    <col min="5891" max="5891" width="17.7109375" style="45" customWidth="1"/>
    <col min="5892" max="5893" width="14.7109375" style="45" customWidth="1"/>
    <col min="5894" max="5894" width="9.7109375" style="45" customWidth="1"/>
    <col min="5895" max="5896" width="14.7109375" style="45" customWidth="1"/>
    <col min="5897" max="5897" width="9.7109375" style="45" customWidth="1"/>
    <col min="5898" max="5899" width="14.7109375" style="45" customWidth="1"/>
    <col min="5900" max="5900" width="9.7109375" style="45" customWidth="1"/>
    <col min="5901" max="6145" width="9.140625" style="45"/>
    <col min="6146" max="6146" width="4.5703125" style="45" customWidth="1"/>
    <col min="6147" max="6147" width="17.7109375" style="45" customWidth="1"/>
    <col min="6148" max="6149" width="14.7109375" style="45" customWidth="1"/>
    <col min="6150" max="6150" width="9.7109375" style="45" customWidth="1"/>
    <col min="6151" max="6152" width="14.7109375" style="45" customWidth="1"/>
    <col min="6153" max="6153" width="9.7109375" style="45" customWidth="1"/>
    <col min="6154" max="6155" width="14.7109375" style="45" customWidth="1"/>
    <col min="6156" max="6156" width="9.7109375" style="45" customWidth="1"/>
    <col min="6157" max="6401" width="9.140625" style="45"/>
    <col min="6402" max="6402" width="4.5703125" style="45" customWidth="1"/>
    <col min="6403" max="6403" width="17.7109375" style="45" customWidth="1"/>
    <col min="6404" max="6405" width="14.7109375" style="45" customWidth="1"/>
    <col min="6406" max="6406" width="9.7109375" style="45" customWidth="1"/>
    <col min="6407" max="6408" width="14.7109375" style="45" customWidth="1"/>
    <col min="6409" max="6409" width="9.7109375" style="45" customWidth="1"/>
    <col min="6410" max="6411" width="14.7109375" style="45" customWidth="1"/>
    <col min="6412" max="6412" width="9.7109375" style="45" customWidth="1"/>
    <col min="6413" max="6657" width="9.140625" style="45"/>
    <col min="6658" max="6658" width="4.5703125" style="45" customWidth="1"/>
    <col min="6659" max="6659" width="17.7109375" style="45" customWidth="1"/>
    <col min="6660" max="6661" width="14.7109375" style="45" customWidth="1"/>
    <col min="6662" max="6662" width="9.7109375" style="45" customWidth="1"/>
    <col min="6663" max="6664" width="14.7109375" style="45" customWidth="1"/>
    <col min="6665" max="6665" width="9.7109375" style="45" customWidth="1"/>
    <col min="6666" max="6667" width="14.7109375" style="45" customWidth="1"/>
    <col min="6668" max="6668" width="9.7109375" style="45" customWidth="1"/>
    <col min="6669" max="6913" width="9.140625" style="45"/>
    <col min="6914" max="6914" width="4.5703125" style="45" customWidth="1"/>
    <col min="6915" max="6915" width="17.7109375" style="45" customWidth="1"/>
    <col min="6916" max="6917" width="14.7109375" style="45" customWidth="1"/>
    <col min="6918" max="6918" width="9.7109375" style="45" customWidth="1"/>
    <col min="6919" max="6920" width="14.7109375" style="45" customWidth="1"/>
    <col min="6921" max="6921" width="9.7109375" style="45" customWidth="1"/>
    <col min="6922" max="6923" width="14.7109375" style="45" customWidth="1"/>
    <col min="6924" max="6924" width="9.7109375" style="45" customWidth="1"/>
    <col min="6925" max="7169" width="9.140625" style="45"/>
    <col min="7170" max="7170" width="4.5703125" style="45" customWidth="1"/>
    <col min="7171" max="7171" width="17.7109375" style="45" customWidth="1"/>
    <col min="7172" max="7173" width="14.7109375" style="45" customWidth="1"/>
    <col min="7174" max="7174" width="9.7109375" style="45" customWidth="1"/>
    <col min="7175" max="7176" width="14.7109375" style="45" customWidth="1"/>
    <col min="7177" max="7177" width="9.7109375" style="45" customWidth="1"/>
    <col min="7178" max="7179" width="14.7109375" style="45" customWidth="1"/>
    <col min="7180" max="7180" width="9.7109375" style="45" customWidth="1"/>
    <col min="7181" max="7425" width="9.140625" style="45"/>
    <col min="7426" max="7426" width="4.5703125" style="45" customWidth="1"/>
    <col min="7427" max="7427" width="17.7109375" style="45" customWidth="1"/>
    <col min="7428" max="7429" width="14.7109375" style="45" customWidth="1"/>
    <col min="7430" max="7430" width="9.7109375" style="45" customWidth="1"/>
    <col min="7431" max="7432" width="14.7109375" style="45" customWidth="1"/>
    <col min="7433" max="7433" width="9.7109375" style="45" customWidth="1"/>
    <col min="7434" max="7435" width="14.7109375" style="45" customWidth="1"/>
    <col min="7436" max="7436" width="9.7109375" style="45" customWidth="1"/>
    <col min="7437" max="7681" width="9.140625" style="45"/>
    <col min="7682" max="7682" width="4.5703125" style="45" customWidth="1"/>
    <col min="7683" max="7683" width="17.7109375" style="45" customWidth="1"/>
    <col min="7684" max="7685" width="14.7109375" style="45" customWidth="1"/>
    <col min="7686" max="7686" width="9.7109375" style="45" customWidth="1"/>
    <col min="7687" max="7688" width="14.7109375" style="45" customWidth="1"/>
    <col min="7689" max="7689" width="9.7109375" style="45" customWidth="1"/>
    <col min="7690" max="7691" width="14.7109375" style="45" customWidth="1"/>
    <col min="7692" max="7692" width="9.7109375" style="45" customWidth="1"/>
    <col min="7693" max="7937" width="9.140625" style="45"/>
    <col min="7938" max="7938" width="4.5703125" style="45" customWidth="1"/>
    <col min="7939" max="7939" width="17.7109375" style="45" customWidth="1"/>
    <col min="7940" max="7941" width="14.7109375" style="45" customWidth="1"/>
    <col min="7942" max="7942" width="9.7109375" style="45" customWidth="1"/>
    <col min="7943" max="7944" width="14.7109375" style="45" customWidth="1"/>
    <col min="7945" max="7945" width="9.7109375" style="45" customWidth="1"/>
    <col min="7946" max="7947" width="14.7109375" style="45" customWidth="1"/>
    <col min="7948" max="7948" width="9.7109375" style="45" customWidth="1"/>
    <col min="7949" max="8193" width="9.140625" style="45"/>
    <col min="8194" max="8194" width="4.5703125" style="45" customWidth="1"/>
    <col min="8195" max="8195" width="17.7109375" style="45" customWidth="1"/>
    <col min="8196" max="8197" width="14.7109375" style="45" customWidth="1"/>
    <col min="8198" max="8198" width="9.7109375" style="45" customWidth="1"/>
    <col min="8199" max="8200" width="14.7109375" style="45" customWidth="1"/>
    <col min="8201" max="8201" width="9.7109375" style="45" customWidth="1"/>
    <col min="8202" max="8203" width="14.7109375" style="45" customWidth="1"/>
    <col min="8204" max="8204" width="9.7109375" style="45" customWidth="1"/>
    <col min="8205" max="8449" width="9.140625" style="45"/>
    <col min="8450" max="8450" width="4.5703125" style="45" customWidth="1"/>
    <col min="8451" max="8451" width="17.7109375" style="45" customWidth="1"/>
    <col min="8452" max="8453" width="14.7109375" style="45" customWidth="1"/>
    <col min="8454" max="8454" width="9.7109375" style="45" customWidth="1"/>
    <col min="8455" max="8456" width="14.7109375" style="45" customWidth="1"/>
    <col min="8457" max="8457" width="9.7109375" style="45" customWidth="1"/>
    <col min="8458" max="8459" width="14.7109375" style="45" customWidth="1"/>
    <col min="8460" max="8460" width="9.7109375" style="45" customWidth="1"/>
    <col min="8461" max="8705" width="9.140625" style="45"/>
    <col min="8706" max="8706" width="4.5703125" style="45" customWidth="1"/>
    <col min="8707" max="8707" width="17.7109375" style="45" customWidth="1"/>
    <col min="8708" max="8709" width="14.7109375" style="45" customWidth="1"/>
    <col min="8710" max="8710" width="9.7109375" style="45" customWidth="1"/>
    <col min="8711" max="8712" width="14.7109375" style="45" customWidth="1"/>
    <col min="8713" max="8713" width="9.7109375" style="45" customWidth="1"/>
    <col min="8714" max="8715" width="14.7109375" style="45" customWidth="1"/>
    <col min="8716" max="8716" width="9.7109375" style="45" customWidth="1"/>
    <col min="8717" max="8961" width="9.140625" style="45"/>
    <col min="8962" max="8962" width="4.5703125" style="45" customWidth="1"/>
    <col min="8963" max="8963" width="17.7109375" style="45" customWidth="1"/>
    <col min="8964" max="8965" width="14.7109375" style="45" customWidth="1"/>
    <col min="8966" max="8966" width="9.7109375" style="45" customWidth="1"/>
    <col min="8967" max="8968" width="14.7109375" style="45" customWidth="1"/>
    <col min="8969" max="8969" width="9.7109375" style="45" customWidth="1"/>
    <col min="8970" max="8971" width="14.7109375" style="45" customWidth="1"/>
    <col min="8972" max="8972" width="9.7109375" style="45" customWidth="1"/>
    <col min="8973" max="9217" width="9.140625" style="45"/>
    <col min="9218" max="9218" width="4.5703125" style="45" customWidth="1"/>
    <col min="9219" max="9219" width="17.7109375" style="45" customWidth="1"/>
    <col min="9220" max="9221" width="14.7109375" style="45" customWidth="1"/>
    <col min="9222" max="9222" width="9.7109375" style="45" customWidth="1"/>
    <col min="9223" max="9224" width="14.7109375" style="45" customWidth="1"/>
    <col min="9225" max="9225" width="9.7109375" style="45" customWidth="1"/>
    <col min="9226" max="9227" width="14.7109375" style="45" customWidth="1"/>
    <col min="9228" max="9228" width="9.7109375" style="45" customWidth="1"/>
    <col min="9229" max="9473" width="9.140625" style="45"/>
    <col min="9474" max="9474" width="4.5703125" style="45" customWidth="1"/>
    <col min="9475" max="9475" width="17.7109375" style="45" customWidth="1"/>
    <col min="9476" max="9477" width="14.7109375" style="45" customWidth="1"/>
    <col min="9478" max="9478" width="9.7109375" style="45" customWidth="1"/>
    <col min="9479" max="9480" width="14.7109375" style="45" customWidth="1"/>
    <col min="9481" max="9481" width="9.7109375" style="45" customWidth="1"/>
    <col min="9482" max="9483" width="14.7109375" style="45" customWidth="1"/>
    <col min="9484" max="9484" width="9.7109375" style="45" customWidth="1"/>
    <col min="9485" max="9729" width="9.140625" style="45"/>
    <col min="9730" max="9730" width="4.5703125" style="45" customWidth="1"/>
    <col min="9731" max="9731" width="17.7109375" style="45" customWidth="1"/>
    <col min="9732" max="9733" width="14.7109375" style="45" customWidth="1"/>
    <col min="9734" max="9734" width="9.7109375" style="45" customWidth="1"/>
    <col min="9735" max="9736" width="14.7109375" style="45" customWidth="1"/>
    <col min="9737" max="9737" width="9.7109375" style="45" customWidth="1"/>
    <col min="9738" max="9739" width="14.7109375" style="45" customWidth="1"/>
    <col min="9740" max="9740" width="9.7109375" style="45" customWidth="1"/>
    <col min="9741" max="9985" width="9.140625" style="45"/>
    <col min="9986" max="9986" width="4.5703125" style="45" customWidth="1"/>
    <col min="9987" max="9987" width="17.7109375" style="45" customWidth="1"/>
    <col min="9988" max="9989" width="14.7109375" style="45" customWidth="1"/>
    <col min="9990" max="9990" width="9.7109375" style="45" customWidth="1"/>
    <col min="9991" max="9992" width="14.7109375" style="45" customWidth="1"/>
    <col min="9993" max="9993" width="9.7109375" style="45" customWidth="1"/>
    <col min="9994" max="9995" width="14.7109375" style="45" customWidth="1"/>
    <col min="9996" max="9996" width="9.7109375" style="45" customWidth="1"/>
    <col min="9997" max="10241" width="9.140625" style="45"/>
    <col min="10242" max="10242" width="4.5703125" style="45" customWidth="1"/>
    <col min="10243" max="10243" width="17.7109375" style="45" customWidth="1"/>
    <col min="10244" max="10245" width="14.7109375" style="45" customWidth="1"/>
    <col min="10246" max="10246" width="9.7109375" style="45" customWidth="1"/>
    <col min="10247" max="10248" width="14.7109375" style="45" customWidth="1"/>
    <col min="10249" max="10249" width="9.7109375" style="45" customWidth="1"/>
    <col min="10250" max="10251" width="14.7109375" style="45" customWidth="1"/>
    <col min="10252" max="10252" width="9.7109375" style="45" customWidth="1"/>
    <col min="10253" max="10497" width="9.140625" style="45"/>
    <col min="10498" max="10498" width="4.5703125" style="45" customWidth="1"/>
    <col min="10499" max="10499" width="17.7109375" style="45" customWidth="1"/>
    <col min="10500" max="10501" width="14.7109375" style="45" customWidth="1"/>
    <col min="10502" max="10502" width="9.7109375" style="45" customWidth="1"/>
    <col min="10503" max="10504" width="14.7109375" style="45" customWidth="1"/>
    <col min="10505" max="10505" width="9.7109375" style="45" customWidth="1"/>
    <col min="10506" max="10507" width="14.7109375" style="45" customWidth="1"/>
    <col min="10508" max="10508" width="9.7109375" style="45" customWidth="1"/>
    <col min="10509" max="10753" width="9.140625" style="45"/>
    <col min="10754" max="10754" width="4.5703125" style="45" customWidth="1"/>
    <col min="10755" max="10755" width="17.7109375" style="45" customWidth="1"/>
    <col min="10756" max="10757" width="14.7109375" style="45" customWidth="1"/>
    <col min="10758" max="10758" width="9.7109375" style="45" customWidth="1"/>
    <col min="10759" max="10760" width="14.7109375" style="45" customWidth="1"/>
    <col min="10761" max="10761" width="9.7109375" style="45" customWidth="1"/>
    <col min="10762" max="10763" width="14.7109375" style="45" customWidth="1"/>
    <col min="10764" max="10764" width="9.7109375" style="45" customWidth="1"/>
    <col min="10765" max="11009" width="9.140625" style="45"/>
    <col min="11010" max="11010" width="4.5703125" style="45" customWidth="1"/>
    <col min="11011" max="11011" width="17.7109375" style="45" customWidth="1"/>
    <col min="11012" max="11013" width="14.7109375" style="45" customWidth="1"/>
    <col min="11014" max="11014" width="9.7109375" style="45" customWidth="1"/>
    <col min="11015" max="11016" width="14.7109375" style="45" customWidth="1"/>
    <col min="11017" max="11017" width="9.7109375" style="45" customWidth="1"/>
    <col min="11018" max="11019" width="14.7109375" style="45" customWidth="1"/>
    <col min="11020" max="11020" width="9.7109375" style="45" customWidth="1"/>
    <col min="11021" max="11265" width="9.140625" style="45"/>
    <col min="11266" max="11266" width="4.5703125" style="45" customWidth="1"/>
    <col min="11267" max="11267" width="17.7109375" style="45" customWidth="1"/>
    <col min="11268" max="11269" width="14.7109375" style="45" customWidth="1"/>
    <col min="11270" max="11270" width="9.7109375" style="45" customWidth="1"/>
    <col min="11271" max="11272" width="14.7109375" style="45" customWidth="1"/>
    <col min="11273" max="11273" width="9.7109375" style="45" customWidth="1"/>
    <col min="11274" max="11275" width="14.7109375" style="45" customWidth="1"/>
    <col min="11276" max="11276" width="9.7109375" style="45" customWidth="1"/>
    <col min="11277" max="11521" width="9.140625" style="45"/>
    <col min="11522" max="11522" width="4.5703125" style="45" customWidth="1"/>
    <col min="11523" max="11523" width="17.7109375" style="45" customWidth="1"/>
    <col min="11524" max="11525" width="14.7109375" style="45" customWidth="1"/>
    <col min="11526" max="11526" width="9.7109375" style="45" customWidth="1"/>
    <col min="11527" max="11528" width="14.7109375" style="45" customWidth="1"/>
    <col min="11529" max="11529" width="9.7109375" style="45" customWidth="1"/>
    <col min="11530" max="11531" width="14.7109375" style="45" customWidth="1"/>
    <col min="11532" max="11532" width="9.7109375" style="45" customWidth="1"/>
    <col min="11533" max="11777" width="9.140625" style="45"/>
    <col min="11778" max="11778" width="4.5703125" style="45" customWidth="1"/>
    <col min="11779" max="11779" width="17.7109375" style="45" customWidth="1"/>
    <col min="11780" max="11781" width="14.7109375" style="45" customWidth="1"/>
    <col min="11782" max="11782" width="9.7109375" style="45" customWidth="1"/>
    <col min="11783" max="11784" width="14.7109375" style="45" customWidth="1"/>
    <col min="11785" max="11785" width="9.7109375" style="45" customWidth="1"/>
    <col min="11786" max="11787" width="14.7109375" style="45" customWidth="1"/>
    <col min="11788" max="11788" width="9.7109375" style="45" customWidth="1"/>
    <col min="11789" max="12033" width="9.140625" style="45"/>
    <col min="12034" max="12034" width="4.5703125" style="45" customWidth="1"/>
    <col min="12035" max="12035" width="17.7109375" style="45" customWidth="1"/>
    <col min="12036" max="12037" width="14.7109375" style="45" customWidth="1"/>
    <col min="12038" max="12038" width="9.7109375" style="45" customWidth="1"/>
    <col min="12039" max="12040" width="14.7109375" style="45" customWidth="1"/>
    <col min="12041" max="12041" width="9.7109375" style="45" customWidth="1"/>
    <col min="12042" max="12043" width="14.7109375" style="45" customWidth="1"/>
    <col min="12044" max="12044" width="9.7109375" style="45" customWidth="1"/>
    <col min="12045" max="12289" width="9.140625" style="45"/>
    <col min="12290" max="12290" width="4.5703125" style="45" customWidth="1"/>
    <col min="12291" max="12291" width="17.7109375" style="45" customWidth="1"/>
    <col min="12292" max="12293" width="14.7109375" style="45" customWidth="1"/>
    <col min="12294" max="12294" width="9.7109375" style="45" customWidth="1"/>
    <col min="12295" max="12296" width="14.7109375" style="45" customWidth="1"/>
    <col min="12297" max="12297" width="9.7109375" style="45" customWidth="1"/>
    <col min="12298" max="12299" width="14.7109375" style="45" customWidth="1"/>
    <col min="12300" max="12300" width="9.7109375" style="45" customWidth="1"/>
    <col min="12301" max="12545" width="9.140625" style="45"/>
    <col min="12546" max="12546" width="4.5703125" style="45" customWidth="1"/>
    <col min="12547" max="12547" width="17.7109375" style="45" customWidth="1"/>
    <col min="12548" max="12549" width="14.7109375" style="45" customWidth="1"/>
    <col min="12550" max="12550" width="9.7109375" style="45" customWidth="1"/>
    <col min="12551" max="12552" width="14.7109375" style="45" customWidth="1"/>
    <col min="12553" max="12553" width="9.7109375" style="45" customWidth="1"/>
    <col min="12554" max="12555" width="14.7109375" style="45" customWidth="1"/>
    <col min="12556" max="12556" width="9.7109375" style="45" customWidth="1"/>
    <col min="12557" max="12801" width="9.140625" style="45"/>
    <col min="12802" max="12802" width="4.5703125" style="45" customWidth="1"/>
    <col min="12803" max="12803" width="17.7109375" style="45" customWidth="1"/>
    <col min="12804" max="12805" width="14.7109375" style="45" customWidth="1"/>
    <col min="12806" max="12806" width="9.7109375" style="45" customWidth="1"/>
    <col min="12807" max="12808" width="14.7109375" style="45" customWidth="1"/>
    <col min="12809" max="12809" width="9.7109375" style="45" customWidth="1"/>
    <col min="12810" max="12811" width="14.7109375" style="45" customWidth="1"/>
    <col min="12812" max="12812" width="9.7109375" style="45" customWidth="1"/>
    <col min="12813" max="13057" width="9.140625" style="45"/>
    <col min="13058" max="13058" width="4.5703125" style="45" customWidth="1"/>
    <col min="13059" max="13059" width="17.7109375" style="45" customWidth="1"/>
    <col min="13060" max="13061" width="14.7109375" style="45" customWidth="1"/>
    <col min="13062" max="13062" width="9.7109375" style="45" customWidth="1"/>
    <col min="13063" max="13064" width="14.7109375" style="45" customWidth="1"/>
    <col min="13065" max="13065" width="9.7109375" style="45" customWidth="1"/>
    <col min="13066" max="13067" width="14.7109375" style="45" customWidth="1"/>
    <col min="13068" max="13068" width="9.7109375" style="45" customWidth="1"/>
    <col min="13069" max="13313" width="9.140625" style="45"/>
    <col min="13314" max="13314" width="4.5703125" style="45" customWidth="1"/>
    <col min="13315" max="13315" width="17.7109375" style="45" customWidth="1"/>
    <col min="13316" max="13317" width="14.7109375" style="45" customWidth="1"/>
    <col min="13318" max="13318" width="9.7109375" style="45" customWidth="1"/>
    <col min="13319" max="13320" width="14.7109375" style="45" customWidth="1"/>
    <col min="13321" max="13321" width="9.7109375" style="45" customWidth="1"/>
    <col min="13322" max="13323" width="14.7109375" style="45" customWidth="1"/>
    <col min="13324" max="13324" width="9.7109375" style="45" customWidth="1"/>
    <col min="13325" max="13569" width="9.140625" style="45"/>
    <col min="13570" max="13570" width="4.5703125" style="45" customWidth="1"/>
    <col min="13571" max="13571" width="17.7109375" style="45" customWidth="1"/>
    <col min="13572" max="13573" width="14.7109375" style="45" customWidth="1"/>
    <col min="13574" max="13574" width="9.7109375" style="45" customWidth="1"/>
    <col min="13575" max="13576" width="14.7109375" style="45" customWidth="1"/>
    <col min="13577" max="13577" width="9.7109375" style="45" customWidth="1"/>
    <col min="13578" max="13579" width="14.7109375" style="45" customWidth="1"/>
    <col min="13580" max="13580" width="9.7109375" style="45" customWidth="1"/>
    <col min="13581" max="13825" width="9.140625" style="45"/>
    <col min="13826" max="13826" width="4.5703125" style="45" customWidth="1"/>
    <col min="13827" max="13827" width="17.7109375" style="45" customWidth="1"/>
    <col min="13828" max="13829" width="14.7109375" style="45" customWidth="1"/>
    <col min="13830" max="13830" width="9.7109375" style="45" customWidth="1"/>
    <col min="13831" max="13832" width="14.7109375" style="45" customWidth="1"/>
    <col min="13833" max="13833" width="9.7109375" style="45" customWidth="1"/>
    <col min="13834" max="13835" width="14.7109375" style="45" customWidth="1"/>
    <col min="13836" max="13836" width="9.7109375" style="45" customWidth="1"/>
    <col min="13837" max="14081" width="9.140625" style="45"/>
    <col min="14082" max="14082" width="4.5703125" style="45" customWidth="1"/>
    <col min="14083" max="14083" width="17.7109375" style="45" customWidth="1"/>
    <col min="14084" max="14085" width="14.7109375" style="45" customWidth="1"/>
    <col min="14086" max="14086" width="9.7109375" style="45" customWidth="1"/>
    <col min="14087" max="14088" width="14.7109375" style="45" customWidth="1"/>
    <col min="14089" max="14089" width="9.7109375" style="45" customWidth="1"/>
    <col min="14090" max="14091" width="14.7109375" style="45" customWidth="1"/>
    <col min="14092" max="14092" width="9.7109375" style="45" customWidth="1"/>
    <col min="14093" max="14337" width="9.140625" style="45"/>
    <col min="14338" max="14338" width="4.5703125" style="45" customWidth="1"/>
    <col min="14339" max="14339" width="17.7109375" style="45" customWidth="1"/>
    <col min="14340" max="14341" width="14.7109375" style="45" customWidth="1"/>
    <col min="14342" max="14342" width="9.7109375" style="45" customWidth="1"/>
    <col min="14343" max="14344" width="14.7109375" style="45" customWidth="1"/>
    <col min="14345" max="14345" width="9.7109375" style="45" customWidth="1"/>
    <col min="14346" max="14347" width="14.7109375" style="45" customWidth="1"/>
    <col min="14348" max="14348" width="9.7109375" style="45" customWidth="1"/>
    <col min="14349" max="14593" width="9.140625" style="45"/>
    <col min="14594" max="14594" width="4.5703125" style="45" customWidth="1"/>
    <col min="14595" max="14595" width="17.7109375" style="45" customWidth="1"/>
    <col min="14596" max="14597" width="14.7109375" style="45" customWidth="1"/>
    <col min="14598" max="14598" width="9.7109375" style="45" customWidth="1"/>
    <col min="14599" max="14600" width="14.7109375" style="45" customWidth="1"/>
    <col min="14601" max="14601" width="9.7109375" style="45" customWidth="1"/>
    <col min="14602" max="14603" width="14.7109375" style="45" customWidth="1"/>
    <col min="14604" max="14604" width="9.7109375" style="45" customWidth="1"/>
    <col min="14605" max="14849" width="9.140625" style="45"/>
    <col min="14850" max="14850" width="4.5703125" style="45" customWidth="1"/>
    <col min="14851" max="14851" width="17.7109375" style="45" customWidth="1"/>
    <col min="14852" max="14853" width="14.7109375" style="45" customWidth="1"/>
    <col min="14854" max="14854" width="9.7109375" style="45" customWidth="1"/>
    <col min="14855" max="14856" width="14.7109375" style="45" customWidth="1"/>
    <col min="14857" max="14857" width="9.7109375" style="45" customWidth="1"/>
    <col min="14858" max="14859" width="14.7109375" style="45" customWidth="1"/>
    <col min="14860" max="14860" width="9.7109375" style="45" customWidth="1"/>
    <col min="14861" max="15105" width="9.140625" style="45"/>
    <col min="15106" max="15106" width="4.5703125" style="45" customWidth="1"/>
    <col min="15107" max="15107" width="17.7109375" style="45" customWidth="1"/>
    <col min="15108" max="15109" width="14.7109375" style="45" customWidth="1"/>
    <col min="15110" max="15110" width="9.7109375" style="45" customWidth="1"/>
    <col min="15111" max="15112" width="14.7109375" style="45" customWidth="1"/>
    <col min="15113" max="15113" width="9.7109375" style="45" customWidth="1"/>
    <col min="15114" max="15115" width="14.7109375" style="45" customWidth="1"/>
    <col min="15116" max="15116" width="9.7109375" style="45" customWidth="1"/>
    <col min="15117" max="15361" width="9.140625" style="45"/>
    <col min="15362" max="15362" width="4.5703125" style="45" customWidth="1"/>
    <col min="15363" max="15363" width="17.7109375" style="45" customWidth="1"/>
    <col min="15364" max="15365" width="14.7109375" style="45" customWidth="1"/>
    <col min="15366" max="15366" width="9.7109375" style="45" customWidth="1"/>
    <col min="15367" max="15368" width="14.7109375" style="45" customWidth="1"/>
    <col min="15369" max="15369" width="9.7109375" style="45" customWidth="1"/>
    <col min="15370" max="15371" width="14.7109375" style="45" customWidth="1"/>
    <col min="15372" max="15372" width="9.7109375" style="45" customWidth="1"/>
    <col min="15373" max="15617" width="9.140625" style="45"/>
    <col min="15618" max="15618" width="4.5703125" style="45" customWidth="1"/>
    <col min="15619" max="15619" width="17.7109375" style="45" customWidth="1"/>
    <col min="15620" max="15621" width="14.7109375" style="45" customWidth="1"/>
    <col min="15622" max="15622" width="9.7109375" style="45" customWidth="1"/>
    <col min="15623" max="15624" width="14.7109375" style="45" customWidth="1"/>
    <col min="15625" max="15625" width="9.7109375" style="45" customWidth="1"/>
    <col min="15626" max="15627" width="14.7109375" style="45" customWidth="1"/>
    <col min="15628" max="15628" width="9.7109375" style="45" customWidth="1"/>
    <col min="15629" max="15873" width="9.140625" style="45"/>
    <col min="15874" max="15874" width="4.5703125" style="45" customWidth="1"/>
    <col min="15875" max="15875" width="17.7109375" style="45" customWidth="1"/>
    <col min="15876" max="15877" width="14.7109375" style="45" customWidth="1"/>
    <col min="15878" max="15878" width="9.7109375" style="45" customWidth="1"/>
    <col min="15879" max="15880" width="14.7109375" style="45" customWidth="1"/>
    <col min="15881" max="15881" width="9.7109375" style="45" customWidth="1"/>
    <col min="15882" max="15883" width="14.7109375" style="45" customWidth="1"/>
    <col min="15884" max="15884" width="9.7109375" style="45" customWidth="1"/>
    <col min="15885" max="16129" width="9.140625" style="45"/>
    <col min="16130" max="16130" width="4.5703125" style="45" customWidth="1"/>
    <col min="16131" max="16131" width="17.7109375" style="45" customWidth="1"/>
    <col min="16132" max="16133" width="14.7109375" style="45" customWidth="1"/>
    <col min="16134" max="16134" width="9.7109375" style="45" customWidth="1"/>
    <col min="16135" max="16136" width="14.7109375" style="45" customWidth="1"/>
    <col min="16137" max="16137" width="9.7109375" style="45" customWidth="1"/>
    <col min="16138" max="16139" width="14.7109375" style="45" customWidth="1"/>
    <col min="16140" max="16140" width="9.7109375" style="45" customWidth="1"/>
    <col min="16141" max="16384" width="9.140625" style="45"/>
  </cols>
  <sheetData>
    <row r="1" spans="1:25" ht="24.75" customHeight="1" x14ac:dyDescent="0.25">
      <c r="A1" s="377" t="s">
        <v>0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4"/>
    </row>
    <row r="2" spans="1:25" ht="53.25" customHeight="1" x14ac:dyDescent="0.25">
      <c r="A2" s="378" t="s">
        <v>21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6"/>
    </row>
    <row r="3" spans="1:25" ht="23.25" customHeight="1" thickBot="1" x14ac:dyDescent="0.3">
      <c r="A3" s="379" t="s">
        <v>52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6"/>
    </row>
    <row r="4" spans="1:25" ht="30" customHeight="1" thickBot="1" x14ac:dyDescent="0.3">
      <c r="A4" s="380" t="s">
        <v>1</v>
      </c>
      <c r="B4" s="383" t="s">
        <v>2</v>
      </c>
      <c r="C4" s="386" t="s">
        <v>22</v>
      </c>
      <c r="D4" s="389" t="s">
        <v>23</v>
      </c>
      <c r="E4" s="389"/>
      <c r="F4" s="389"/>
      <c r="G4" s="389"/>
      <c r="H4" s="389"/>
      <c r="I4" s="389"/>
      <c r="J4" s="389"/>
      <c r="K4" s="389"/>
      <c r="L4" s="390"/>
    </row>
    <row r="5" spans="1:25" ht="51" customHeight="1" thickBot="1" x14ac:dyDescent="0.3">
      <c r="A5" s="381"/>
      <c r="B5" s="384"/>
      <c r="C5" s="387"/>
      <c r="D5" s="391" t="s">
        <v>24</v>
      </c>
      <c r="E5" s="375"/>
      <c r="F5" s="376"/>
      <c r="G5" s="391" t="s">
        <v>25</v>
      </c>
      <c r="H5" s="375"/>
      <c r="I5" s="376"/>
      <c r="J5" s="392" t="s">
        <v>26</v>
      </c>
      <c r="K5" s="375"/>
      <c r="L5" s="376"/>
    </row>
    <row r="6" spans="1:25" ht="62.25" customHeight="1" thickBot="1" x14ac:dyDescent="0.3">
      <c r="A6" s="381"/>
      <c r="B6" s="384"/>
      <c r="C6" s="387"/>
      <c r="D6" s="49" t="s">
        <v>27</v>
      </c>
      <c r="E6" s="375" t="s">
        <v>5</v>
      </c>
      <c r="F6" s="376"/>
      <c r="G6" s="49" t="s">
        <v>27</v>
      </c>
      <c r="H6" s="375" t="s">
        <v>5</v>
      </c>
      <c r="I6" s="376"/>
      <c r="J6" s="48" t="s">
        <v>28</v>
      </c>
      <c r="K6" s="375" t="s">
        <v>29</v>
      </c>
      <c r="L6" s="376"/>
    </row>
    <row r="7" spans="1:25" ht="23.25" customHeight="1" thickBot="1" x14ac:dyDescent="0.3">
      <c r="A7" s="382"/>
      <c r="B7" s="385"/>
      <c r="C7" s="388"/>
      <c r="D7" s="52" t="s">
        <v>7</v>
      </c>
      <c r="E7" s="51" t="s">
        <v>7</v>
      </c>
      <c r="F7" s="339" t="s">
        <v>8</v>
      </c>
      <c r="G7" s="52" t="s">
        <v>7</v>
      </c>
      <c r="H7" s="51" t="s">
        <v>7</v>
      </c>
      <c r="I7" s="339" t="s">
        <v>8</v>
      </c>
      <c r="J7" s="50" t="s">
        <v>7</v>
      </c>
      <c r="K7" s="53" t="s">
        <v>7</v>
      </c>
      <c r="L7" s="54" t="s">
        <v>8</v>
      </c>
    </row>
    <row r="8" spans="1:25" ht="15" thickBot="1" x14ac:dyDescent="0.3">
      <c r="A8" s="55">
        <v>1</v>
      </c>
      <c r="B8" s="55">
        <v>2</v>
      </c>
      <c r="C8" s="56">
        <v>3</v>
      </c>
      <c r="D8" s="55">
        <v>4</v>
      </c>
      <c r="E8" s="55">
        <v>5</v>
      </c>
      <c r="F8" s="58">
        <v>6</v>
      </c>
      <c r="G8" s="55">
        <v>7</v>
      </c>
      <c r="H8" s="55">
        <v>8</v>
      </c>
      <c r="I8" s="58">
        <v>9</v>
      </c>
      <c r="J8" s="57">
        <v>10</v>
      </c>
      <c r="K8" s="55">
        <v>11</v>
      </c>
      <c r="L8" s="58">
        <v>12</v>
      </c>
    </row>
    <row r="9" spans="1:25" ht="30" customHeight="1" thickBot="1" x14ac:dyDescent="0.3">
      <c r="A9" s="59">
        <v>1</v>
      </c>
      <c r="B9" s="60" t="s">
        <v>9</v>
      </c>
      <c r="C9" s="61">
        <v>218597.17910000001</v>
      </c>
      <c r="D9" s="63">
        <v>57387.340000000004</v>
      </c>
      <c r="E9" s="64">
        <v>8284</v>
      </c>
      <c r="F9" s="62">
        <f t="shared" ref="F9:F19" si="0">E9/D9*100</f>
        <v>14.435239549350081</v>
      </c>
      <c r="G9" s="63">
        <v>2747.74</v>
      </c>
      <c r="H9" s="64">
        <v>220.65600000000001</v>
      </c>
      <c r="I9" s="62">
        <f t="shared" ref="I9:I19" si="1">H9/G9*100</f>
        <v>8.0304541186575147</v>
      </c>
      <c r="J9" s="81">
        <f t="shared" ref="J9:J18" si="2">D9+G9</f>
        <v>60135.08</v>
      </c>
      <c r="K9" s="66">
        <f t="shared" ref="K9:K18" si="3">E9+H9</f>
        <v>8504.6560000000009</v>
      </c>
      <c r="L9" s="67">
        <f t="shared" ref="L9:L19" si="4">K9/J9*100</f>
        <v>14.14258698915841</v>
      </c>
      <c r="M9" s="346"/>
    </row>
    <row r="10" spans="1:25" ht="30" customHeight="1" thickBot="1" x14ac:dyDescent="0.3">
      <c r="A10" s="68">
        <v>2</v>
      </c>
      <c r="B10" s="69" t="s">
        <v>10</v>
      </c>
      <c r="C10" s="61">
        <v>155943.71530000001</v>
      </c>
      <c r="D10" s="63">
        <v>33578.580999999998</v>
      </c>
      <c r="E10" s="64">
        <v>2311.0167999999994</v>
      </c>
      <c r="F10" s="62">
        <f t="shared" si="0"/>
        <v>6.8824135242641722</v>
      </c>
      <c r="G10" s="63">
        <v>1377.3220999999999</v>
      </c>
      <c r="H10" s="64">
        <v>15.2</v>
      </c>
      <c r="I10" s="62">
        <f t="shared" si="1"/>
        <v>1.1035908013092943</v>
      </c>
      <c r="J10" s="81">
        <f t="shared" si="2"/>
        <v>34955.903099999996</v>
      </c>
      <c r="K10" s="66">
        <f t="shared" si="3"/>
        <v>2326.2167999999992</v>
      </c>
      <c r="L10" s="67">
        <f t="shared" si="4"/>
        <v>6.6547180696355674</v>
      </c>
    </row>
    <row r="11" spans="1:25" ht="30" customHeight="1" thickBot="1" x14ac:dyDescent="0.3">
      <c r="A11" s="59">
        <v>3</v>
      </c>
      <c r="B11" s="70" t="s">
        <v>11</v>
      </c>
      <c r="C11" s="61">
        <v>96784.84090000001</v>
      </c>
      <c r="D11" s="72">
        <v>54238.610000000008</v>
      </c>
      <c r="E11" s="64">
        <v>8689.91</v>
      </c>
      <c r="F11" s="71">
        <f t="shared" si="0"/>
        <v>16.021631085309888</v>
      </c>
      <c r="G11" s="72">
        <v>16657.3</v>
      </c>
      <c r="H11" s="64">
        <v>1168.615</v>
      </c>
      <c r="I11" s="71">
        <f t="shared" si="1"/>
        <v>7.0156327856255221</v>
      </c>
      <c r="J11" s="81">
        <f t="shared" si="2"/>
        <v>70895.91</v>
      </c>
      <c r="K11" s="66">
        <f t="shared" si="3"/>
        <v>9858.5249999999996</v>
      </c>
      <c r="L11" s="74">
        <f t="shared" si="4"/>
        <v>13.905632920150119</v>
      </c>
    </row>
    <row r="12" spans="1:25" ht="30" customHeight="1" thickBot="1" x14ac:dyDescent="0.3">
      <c r="A12" s="59">
        <v>4</v>
      </c>
      <c r="B12" s="60" t="s">
        <v>12</v>
      </c>
      <c r="C12" s="75">
        <v>345083.36439999996</v>
      </c>
      <c r="D12" s="63">
        <v>64698.140899999991</v>
      </c>
      <c r="E12" s="64">
        <v>5909.26</v>
      </c>
      <c r="F12" s="62">
        <f t="shared" si="0"/>
        <v>9.1335854752512695</v>
      </c>
      <c r="G12" s="63">
        <v>482.14359999999999</v>
      </c>
      <c r="H12" s="64">
        <v>0</v>
      </c>
      <c r="I12" s="62">
        <f t="shared" si="1"/>
        <v>0</v>
      </c>
      <c r="J12" s="81">
        <f t="shared" si="2"/>
        <v>65180.284499999994</v>
      </c>
      <c r="K12" s="66">
        <f t="shared" si="3"/>
        <v>5909.26</v>
      </c>
      <c r="L12" s="67">
        <f t="shared" si="4"/>
        <v>9.0660236378685966</v>
      </c>
    </row>
    <row r="13" spans="1:25" ht="30" customHeight="1" thickBot="1" x14ac:dyDescent="0.3">
      <c r="A13" s="59">
        <v>5</v>
      </c>
      <c r="B13" s="60" t="s">
        <v>13</v>
      </c>
      <c r="C13" s="61">
        <v>250792.99810000003</v>
      </c>
      <c r="D13" s="63">
        <v>42413.279999999999</v>
      </c>
      <c r="E13" s="64">
        <v>7348.8276999999998</v>
      </c>
      <c r="F13" s="62">
        <f t="shared" si="0"/>
        <v>17.326713944311781</v>
      </c>
      <c r="G13" s="65">
        <v>3753.98</v>
      </c>
      <c r="H13" s="64">
        <v>97.928000000000011</v>
      </c>
      <c r="I13" s="62">
        <f t="shared" si="1"/>
        <v>2.6086446917671382</v>
      </c>
      <c r="J13" s="81">
        <f t="shared" si="2"/>
        <v>46167.26</v>
      </c>
      <c r="K13" s="66">
        <f t="shared" si="3"/>
        <v>7446.7556999999997</v>
      </c>
      <c r="L13" s="67">
        <f t="shared" si="4"/>
        <v>16.12994944902513</v>
      </c>
    </row>
    <row r="14" spans="1:25" ht="30" customHeight="1" thickBot="1" x14ac:dyDescent="0.3">
      <c r="A14" s="68">
        <v>6</v>
      </c>
      <c r="B14" s="76" t="s">
        <v>14</v>
      </c>
      <c r="C14" s="61">
        <v>153762.5007</v>
      </c>
      <c r="D14" s="72">
        <v>45377.043900000004</v>
      </c>
      <c r="E14" s="73">
        <v>5614.4</v>
      </c>
      <c r="F14" s="62">
        <f t="shared" si="0"/>
        <v>12.372776006239576</v>
      </c>
      <c r="G14" s="65">
        <v>2109.3161999999998</v>
      </c>
      <c r="H14" s="77">
        <v>23.07</v>
      </c>
      <c r="I14" s="62">
        <f t="shared" si="1"/>
        <v>1.0937193769241427</v>
      </c>
      <c r="J14" s="81">
        <f t="shared" si="2"/>
        <v>47486.360100000005</v>
      </c>
      <c r="K14" s="66">
        <f t="shared" si="3"/>
        <v>5637.4699999999993</v>
      </c>
      <c r="L14" s="67">
        <f t="shared" si="4"/>
        <v>11.871766941345328</v>
      </c>
    </row>
    <row r="15" spans="1:25" ht="30" customHeight="1" thickBot="1" x14ac:dyDescent="0.3">
      <c r="A15" s="78">
        <v>7</v>
      </c>
      <c r="B15" s="79" t="s">
        <v>15</v>
      </c>
      <c r="C15" s="61">
        <v>210954.46979999999</v>
      </c>
      <c r="D15" s="63">
        <v>62497.019500000002</v>
      </c>
      <c r="E15" s="64">
        <v>486.87799999999999</v>
      </c>
      <c r="F15" s="62">
        <f t="shared" si="0"/>
        <v>0.77904195095255702</v>
      </c>
      <c r="G15" s="65">
        <v>144.35599999999999</v>
      </c>
      <c r="H15" s="80">
        <v>44.27</v>
      </c>
      <c r="I15" s="62">
        <f t="shared" si="1"/>
        <v>30.667239325002082</v>
      </c>
      <c r="J15" s="81">
        <f t="shared" si="2"/>
        <v>62641.375500000002</v>
      </c>
      <c r="K15" s="66">
        <f t="shared" si="3"/>
        <v>531.14800000000002</v>
      </c>
      <c r="L15" s="67">
        <f t="shared" si="4"/>
        <v>0.84791880088903848</v>
      </c>
    </row>
    <row r="16" spans="1:25" ht="30" customHeight="1" thickBot="1" x14ac:dyDescent="0.3">
      <c r="A16" s="59">
        <v>8</v>
      </c>
      <c r="B16" s="60" t="s">
        <v>16</v>
      </c>
      <c r="C16" s="148">
        <v>305941.5993</v>
      </c>
      <c r="D16" s="65">
        <v>36375.969999999994</v>
      </c>
      <c r="E16" s="64">
        <v>3183.84</v>
      </c>
      <c r="F16" s="82">
        <f t="shared" si="0"/>
        <v>8.7525913398323141</v>
      </c>
      <c r="G16" s="65">
        <v>703.13</v>
      </c>
      <c r="H16" s="80">
        <v>0</v>
      </c>
      <c r="I16" s="82">
        <f t="shared" si="1"/>
        <v>0</v>
      </c>
      <c r="J16" s="81">
        <f t="shared" si="2"/>
        <v>37079.099999999991</v>
      </c>
      <c r="K16" s="66">
        <f t="shared" si="3"/>
        <v>3183.84</v>
      </c>
      <c r="L16" s="67">
        <f t="shared" si="4"/>
        <v>8.5866161800043717</v>
      </c>
    </row>
    <row r="17" spans="1:12" ht="30" customHeight="1" thickBot="1" x14ac:dyDescent="0.3">
      <c r="A17" s="59">
        <v>9</v>
      </c>
      <c r="B17" s="60" t="s">
        <v>17</v>
      </c>
      <c r="C17" s="75">
        <v>189530.06519999998</v>
      </c>
      <c r="D17" s="63">
        <v>16016.1</v>
      </c>
      <c r="E17" s="64">
        <v>1750.038</v>
      </c>
      <c r="F17" s="62">
        <f t="shared" si="0"/>
        <v>10.926742465394197</v>
      </c>
      <c r="G17" s="65">
        <v>544</v>
      </c>
      <c r="H17" s="64">
        <v>0</v>
      </c>
      <c r="I17" s="62">
        <f t="shared" si="1"/>
        <v>0</v>
      </c>
      <c r="J17" s="81">
        <f t="shared" si="2"/>
        <v>16560.099999999999</v>
      </c>
      <c r="K17" s="66">
        <f t="shared" si="3"/>
        <v>1750.038</v>
      </c>
      <c r="L17" s="67">
        <f t="shared" si="4"/>
        <v>10.567798503632226</v>
      </c>
    </row>
    <row r="18" spans="1:12" ht="30" customHeight="1" thickBot="1" x14ac:dyDescent="0.3">
      <c r="A18" s="68">
        <v>10</v>
      </c>
      <c r="B18" s="76" t="s">
        <v>18</v>
      </c>
      <c r="C18" s="75">
        <v>110660.9474</v>
      </c>
      <c r="D18" s="340">
        <v>24435.037</v>
      </c>
      <c r="E18" s="80">
        <v>6863.22</v>
      </c>
      <c r="F18" s="83">
        <f t="shared" si="0"/>
        <v>28.087618610931507</v>
      </c>
      <c r="G18" s="65">
        <v>354.096</v>
      </c>
      <c r="H18" s="77">
        <v>31</v>
      </c>
      <c r="I18" s="83">
        <f t="shared" si="1"/>
        <v>8.7546879942162583</v>
      </c>
      <c r="J18" s="81">
        <f t="shared" si="2"/>
        <v>24789.133000000002</v>
      </c>
      <c r="K18" s="66">
        <f t="shared" si="3"/>
        <v>6894.22</v>
      </c>
      <c r="L18" s="84">
        <f t="shared" si="4"/>
        <v>27.811460771943896</v>
      </c>
    </row>
    <row r="19" spans="1:12" ht="30" customHeight="1" thickBot="1" x14ac:dyDescent="0.3">
      <c r="A19" s="337" t="s">
        <v>19</v>
      </c>
      <c r="B19" s="337"/>
      <c r="C19" s="87">
        <f>C9+C10+C11+C12+C13++C14+C15+C16+C17+C18</f>
        <v>2038051.6801999998</v>
      </c>
      <c r="D19" s="85">
        <f>D9+D10+D11+D12+D13++D14+D15+D16+D17+D18</f>
        <v>437017.12229999999</v>
      </c>
      <c r="E19" s="88">
        <f>E9+E10+E11+E12+E13++E14+E15+E16+E17+E18</f>
        <v>50441.390500000009</v>
      </c>
      <c r="F19" s="62">
        <f t="shared" si="0"/>
        <v>11.542200048027732</v>
      </c>
      <c r="G19" s="85">
        <f>G9+G10+G11+G12+G13++G14+G15+G16+G17+G18</f>
        <v>28873.383900000001</v>
      </c>
      <c r="H19" s="88">
        <f>H9+H10+H11+H12+H13++H14+H15+H16+H17+H18</f>
        <v>1600.739</v>
      </c>
      <c r="I19" s="62">
        <f t="shared" si="1"/>
        <v>5.5439951394128073</v>
      </c>
      <c r="J19" s="338">
        <f>SUM(J9:J18)</f>
        <v>465890.50619999995</v>
      </c>
      <c r="K19" s="86">
        <f>SUM(K9:K18)</f>
        <v>52042.12950000001</v>
      </c>
      <c r="L19" s="67">
        <f t="shared" si="4"/>
        <v>11.170463619118928</v>
      </c>
    </row>
    <row r="20" spans="1:12" ht="13.5" customHeight="1" x14ac:dyDescent="0.25">
      <c r="B20" s="1" t="s">
        <v>20</v>
      </c>
      <c r="C20" s="1"/>
    </row>
    <row r="21" spans="1:12" ht="13.5" customHeight="1" x14ac:dyDescent="0.25"/>
    <row r="22" spans="1:12" ht="13.5" customHeight="1" x14ac:dyDescent="0.25"/>
    <row r="26" spans="1:12" x14ac:dyDescent="0.25">
      <c r="C26" s="341"/>
      <c r="K26" s="342"/>
    </row>
  </sheetData>
  <autoFilter ref="A8:L8" xr:uid="{00000000-0009-0000-0000-000001000000}"/>
  <mergeCells count="13">
    <mergeCell ref="E6:F6"/>
    <mergeCell ref="H6:I6"/>
    <mergeCell ref="K6:L6"/>
    <mergeCell ref="A1:L1"/>
    <mergeCell ref="A2:L2"/>
    <mergeCell ref="A3:L3"/>
    <mergeCell ref="A4:A7"/>
    <mergeCell ref="B4:B7"/>
    <mergeCell ref="C4:C7"/>
    <mergeCell ref="D4:L4"/>
    <mergeCell ref="D5:F5"/>
    <mergeCell ref="G5:I5"/>
    <mergeCell ref="J5:L5"/>
  </mergeCells>
  <pageMargins left="0" right="0" top="3.937007874015748E-2" bottom="3.937007874015748E-2" header="0" footer="3.937007874015748E-2"/>
  <pageSetup scale="95" orientation="landscape" r:id="rId1"/>
  <headerFooter alignWithMargins="0"/>
  <ignoredErrors>
    <ignoredError sqref="F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82"/>
  <sheetViews>
    <sheetView topLeftCell="A64" zoomScaleNormal="100" workbookViewId="0">
      <selection activeCell="AC80" sqref="AC80"/>
    </sheetView>
  </sheetViews>
  <sheetFormatPr defaultRowHeight="13.5" x14ac:dyDescent="0.25"/>
  <cols>
    <col min="1" max="1" width="5.42578125" style="90" customWidth="1"/>
    <col min="2" max="2" width="16" style="90" customWidth="1"/>
    <col min="3" max="3" width="15.85546875" style="90" customWidth="1"/>
    <col min="4" max="4" width="16.28515625" style="90" customWidth="1"/>
    <col min="5" max="5" width="15.42578125" style="90" customWidth="1"/>
    <col min="6" max="6" width="17" style="90" customWidth="1"/>
    <col min="7" max="7" width="12.85546875" style="90" customWidth="1"/>
    <col min="8" max="11" width="8.28515625" style="91" customWidth="1"/>
    <col min="12" max="12" width="11.7109375" style="91" customWidth="1"/>
    <col min="13" max="16" width="8.28515625" style="91" customWidth="1"/>
    <col min="17" max="17" width="11.7109375" style="91" customWidth="1"/>
    <col min="18" max="18" width="9.7109375" style="91" customWidth="1"/>
    <col min="19" max="19" width="9.28515625" style="91" customWidth="1"/>
    <col min="20" max="21" width="8.28515625" style="91" customWidth="1"/>
    <col min="22" max="22" width="11.7109375" style="91" customWidth="1"/>
    <col min="23" max="23" width="8.28515625" style="91" customWidth="1"/>
    <col min="24" max="24" width="9.28515625" style="91" customWidth="1"/>
    <col min="25" max="26" width="8.28515625" style="91" customWidth="1"/>
    <col min="27" max="28" width="11.7109375" style="91" customWidth="1"/>
    <col min="29" max="29" width="10.42578125" style="90" bestFit="1" customWidth="1"/>
    <col min="30" max="31" width="9.28515625" style="90" bestFit="1" customWidth="1"/>
    <col min="32" max="16384" width="9.140625" style="90"/>
  </cols>
  <sheetData>
    <row r="1" spans="1:33" ht="24" customHeight="1" x14ac:dyDescent="0.25">
      <c r="A1" s="393" t="s">
        <v>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92"/>
      <c r="AC1" s="93"/>
      <c r="AD1" s="93"/>
      <c r="AE1" s="93"/>
    </row>
    <row r="2" spans="1:33" ht="39.75" customHeight="1" x14ac:dyDescent="0.25">
      <c r="A2" s="394" t="s">
        <v>21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94"/>
      <c r="AC2" s="93"/>
      <c r="AD2" s="93"/>
      <c r="AE2" s="93"/>
    </row>
    <row r="3" spans="1:33" ht="21" customHeight="1" thickBot="1" x14ac:dyDescent="0.3">
      <c r="A3" s="395" t="s">
        <v>68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</row>
    <row r="4" spans="1:33" ht="33" customHeight="1" x14ac:dyDescent="0.25">
      <c r="A4" s="396" t="s">
        <v>1</v>
      </c>
      <c r="B4" s="399" t="s">
        <v>2</v>
      </c>
      <c r="C4" s="402" t="s">
        <v>22</v>
      </c>
      <c r="D4" s="405" t="s">
        <v>30</v>
      </c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7"/>
    </row>
    <row r="5" spans="1:33" ht="54" customHeight="1" thickBot="1" x14ac:dyDescent="0.3">
      <c r="A5" s="397"/>
      <c r="B5" s="400"/>
      <c r="C5" s="403"/>
      <c r="D5" s="408" t="s">
        <v>31</v>
      </c>
      <c r="E5" s="408" t="s">
        <v>32</v>
      </c>
      <c r="F5" s="410"/>
      <c r="G5" s="423" t="s">
        <v>33</v>
      </c>
      <c r="H5" s="425" t="s">
        <v>34</v>
      </c>
      <c r="I5" s="425"/>
      <c r="J5" s="425"/>
      <c r="K5" s="425"/>
      <c r="L5" s="426"/>
      <c r="M5" s="427" t="s">
        <v>35</v>
      </c>
      <c r="N5" s="425"/>
      <c r="O5" s="425"/>
      <c r="P5" s="425"/>
      <c r="Q5" s="426"/>
      <c r="R5" s="427" t="s">
        <v>36</v>
      </c>
      <c r="S5" s="425"/>
      <c r="T5" s="425"/>
      <c r="U5" s="425"/>
      <c r="V5" s="426"/>
      <c r="W5" s="428" t="s">
        <v>37</v>
      </c>
      <c r="X5" s="428"/>
      <c r="Y5" s="428"/>
      <c r="Z5" s="428"/>
      <c r="AA5" s="427"/>
      <c r="AB5" s="429" t="s">
        <v>38</v>
      </c>
      <c r="AC5" s="429"/>
      <c r="AD5" s="429"/>
      <c r="AE5" s="430"/>
    </row>
    <row r="6" spans="1:33" ht="40.5" customHeight="1" x14ac:dyDescent="0.25">
      <c r="A6" s="397"/>
      <c r="B6" s="400"/>
      <c r="C6" s="403"/>
      <c r="D6" s="408"/>
      <c r="E6" s="417" t="s">
        <v>39</v>
      </c>
      <c r="F6" s="419" t="s">
        <v>40</v>
      </c>
      <c r="G6" s="423"/>
      <c r="H6" s="411" t="s">
        <v>41</v>
      </c>
      <c r="I6" s="412"/>
      <c r="J6" s="411" t="s">
        <v>42</v>
      </c>
      <c r="K6" s="412"/>
      <c r="L6" s="421" t="s">
        <v>43</v>
      </c>
      <c r="M6" s="411" t="s">
        <v>41</v>
      </c>
      <c r="N6" s="412"/>
      <c r="O6" s="411" t="s">
        <v>42</v>
      </c>
      <c r="P6" s="412"/>
      <c r="Q6" s="421" t="s">
        <v>43</v>
      </c>
      <c r="R6" s="411" t="s">
        <v>41</v>
      </c>
      <c r="S6" s="412"/>
      <c r="T6" s="411" t="s">
        <v>42</v>
      </c>
      <c r="U6" s="412"/>
      <c r="V6" s="421" t="s">
        <v>43</v>
      </c>
      <c r="W6" s="411" t="s">
        <v>41</v>
      </c>
      <c r="X6" s="412"/>
      <c r="Y6" s="411" t="s">
        <v>42</v>
      </c>
      <c r="Z6" s="412"/>
      <c r="AA6" s="413" t="s">
        <v>43</v>
      </c>
      <c r="AB6" s="415" t="s">
        <v>41</v>
      </c>
      <c r="AC6" s="415"/>
      <c r="AD6" s="415" t="s">
        <v>42</v>
      </c>
      <c r="AE6" s="416"/>
    </row>
    <row r="7" spans="1:33" ht="54.75" customHeight="1" thickBot="1" x14ac:dyDescent="0.3">
      <c r="A7" s="398"/>
      <c r="B7" s="401"/>
      <c r="C7" s="404"/>
      <c r="D7" s="409"/>
      <c r="E7" s="418"/>
      <c r="F7" s="420"/>
      <c r="G7" s="424"/>
      <c r="H7" s="95" t="s">
        <v>44</v>
      </c>
      <c r="I7" s="96" t="s">
        <v>7</v>
      </c>
      <c r="J7" s="95" t="s">
        <v>44</v>
      </c>
      <c r="K7" s="96" t="s">
        <v>7</v>
      </c>
      <c r="L7" s="422"/>
      <c r="M7" s="95" t="s">
        <v>44</v>
      </c>
      <c r="N7" s="96" t="s">
        <v>7</v>
      </c>
      <c r="O7" s="95" t="s">
        <v>44</v>
      </c>
      <c r="P7" s="96" t="s">
        <v>7</v>
      </c>
      <c r="Q7" s="422"/>
      <c r="R7" s="95" t="s">
        <v>44</v>
      </c>
      <c r="S7" s="96" t="s">
        <v>7</v>
      </c>
      <c r="T7" s="95" t="s">
        <v>44</v>
      </c>
      <c r="U7" s="96" t="s">
        <v>7</v>
      </c>
      <c r="V7" s="422"/>
      <c r="W7" s="95" t="s">
        <v>44</v>
      </c>
      <c r="X7" s="96" t="s">
        <v>7</v>
      </c>
      <c r="Y7" s="95" t="s">
        <v>44</v>
      </c>
      <c r="Z7" s="96" t="s">
        <v>7</v>
      </c>
      <c r="AA7" s="414"/>
      <c r="AB7" s="97" t="s">
        <v>44</v>
      </c>
      <c r="AC7" s="98" t="s">
        <v>7</v>
      </c>
      <c r="AD7" s="97" t="s">
        <v>44</v>
      </c>
      <c r="AE7" s="99" t="s">
        <v>7</v>
      </c>
    </row>
    <row r="8" spans="1:33" ht="20.100000000000001" customHeight="1" thickBot="1" x14ac:dyDescent="0.3">
      <c r="A8" s="100">
        <v>1</v>
      </c>
      <c r="B8" s="101">
        <v>2</v>
      </c>
      <c r="C8" s="102">
        <v>3</v>
      </c>
      <c r="D8" s="100">
        <v>4</v>
      </c>
      <c r="E8" s="100">
        <v>5</v>
      </c>
      <c r="F8" s="101">
        <v>6</v>
      </c>
      <c r="G8" s="100">
        <v>7</v>
      </c>
      <c r="H8" s="101">
        <v>8</v>
      </c>
      <c r="I8" s="100">
        <v>9</v>
      </c>
      <c r="J8" s="101">
        <v>10</v>
      </c>
      <c r="K8" s="100">
        <v>11</v>
      </c>
      <c r="L8" s="101">
        <v>12</v>
      </c>
      <c r="M8" s="100">
        <v>13</v>
      </c>
      <c r="N8" s="101">
        <v>14</v>
      </c>
      <c r="O8" s="100">
        <v>15</v>
      </c>
      <c r="P8" s="101">
        <v>16</v>
      </c>
      <c r="Q8" s="100">
        <v>17</v>
      </c>
      <c r="R8" s="101">
        <v>18</v>
      </c>
      <c r="S8" s="100">
        <v>19</v>
      </c>
      <c r="T8" s="101">
        <v>20</v>
      </c>
      <c r="U8" s="100">
        <v>21</v>
      </c>
      <c r="V8" s="101">
        <v>22</v>
      </c>
      <c r="W8" s="100">
        <v>23</v>
      </c>
      <c r="X8" s="101">
        <v>24</v>
      </c>
      <c r="Y8" s="100">
        <v>25</v>
      </c>
      <c r="Z8" s="101">
        <v>26</v>
      </c>
      <c r="AA8" s="100">
        <v>27</v>
      </c>
      <c r="AB8" s="101">
        <v>28</v>
      </c>
      <c r="AC8" s="100">
        <v>29</v>
      </c>
      <c r="AD8" s="101">
        <v>30</v>
      </c>
      <c r="AE8" s="103">
        <v>31</v>
      </c>
    </row>
    <row r="9" spans="1:33" ht="23.1" customHeight="1" x14ac:dyDescent="0.25">
      <c r="A9" s="431">
        <v>1</v>
      </c>
      <c r="B9" s="434" t="s">
        <v>9</v>
      </c>
      <c r="C9" s="437">
        <v>218597.17910000001</v>
      </c>
      <c r="D9" s="437">
        <f>E9+F9</f>
        <v>60135.08</v>
      </c>
      <c r="E9" s="440">
        <v>57387.340000000004</v>
      </c>
      <c r="F9" s="442">
        <v>2747.74</v>
      </c>
      <c r="G9" s="104" t="s">
        <v>45</v>
      </c>
      <c r="H9" s="105">
        <v>4220</v>
      </c>
      <c r="I9" s="106">
        <v>644.24</v>
      </c>
      <c r="J9" s="105">
        <v>2</v>
      </c>
      <c r="K9" s="106">
        <v>0.2</v>
      </c>
      <c r="L9" s="107">
        <f>I9+K9</f>
        <v>644.44000000000005</v>
      </c>
      <c r="M9" s="105">
        <v>4291</v>
      </c>
      <c r="N9" s="106">
        <v>1368.4</v>
      </c>
      <c r="O9" s="105">
        <v>5</v>
      </c>
      <c r="P9" s="106">
        <v>4.7</v>
      </c>
      <c r="Q9" s="107">
        <f>N9+P9</f>
        <v>1373.1000000000001</v>
      </c>
      <c r="R9" s="105">
        <v>2234</v>
      </c>
      <c r="S9" s="106">
        <v>1638.7</v>
      </c>
      <c r="T9" s="105">
        <v>3</v>
      </c>
      <c r="U9" s="106">
        <v>1.8</v>
      </c>
      <c r="V9" s="107">
        <f>S9+U9</f>
        <v>1640.5</v>
      </c>
      <c r="W9" s="108">
        <v>1386</v>
      </c>
      <c r="X9" s="106">
        <v>2724.96</v>
      </c>
      <c r="Y9" s="108">
        <v>23</v>
      </c>
      <c r="Z9" s="106">
        <v>176.02600000000001</v>
      </c>
      <c r="AA9" s="107">
        <f>X9+Z9</f>
        <v>2900.9859999999999</v>
      </c>
      <c r="AB9" s="109">
        <f>H9+M9+R9+W9</f>
        <v>12131</v>
      </c>
      <c r="AC9" s="110">
        <f>I9+N9+S9+X9</f>
        <v>6376.3</v>
      </c>
      <c r="AD9" s="111">
        <f>J9+O9+T9+Y9</f>
        <v>33</v>
      </c>
      <c r="AE9" s="112">
        <f>K9+P9+U9+Z9</f>
        <v>182.726</v>
      </c>
    </row>
    <row r="10" spans="1:33" ht="23.1" customHeight="1" x14ac:dyDescent="0.25">
      <c r="A10" s="432"/>
      <c r="B10" s="435"/>
      <c r="C10" s="438"/>
      <c r="D10" s="438"/>
      <c r="E10" s="441"/>
      <c r="F10" s="443"/>
      <c r="G10" s="104" t="s">
        <v>46</v>
      </c>
      <c r="H10" s="105">
        <v>1190</v>
      </c>
      <c r="I10" s="106">
        <v>153.29999999999998</v>
      </c>
      <c r="J10" s="105">
        <v>0</v>
      </c>
      <c r="K10" s="106">
        <v>0</v>
      </c>
      <c r="L10" s="107">
        <f t="shared" ref="L10:L13" si="0">I10+K10</f>
        <v>153.29999999999998</v>
      </c>
      <c r="M10" s="105">
        <v>1027</v>
      </c>
      <c r="N10" s="106">
        <v>263.2</v>
      </c>
      <c r="O10" s="105">
        <v>0</v>
      </c>
      <c r="P10" s="106">
        <v>0</v>
      </c>
      <c r="Q10" s="107">
        <f t="shared" ref="Q10:Q13" si="1">N10+P10</f>
        <v>263.2</v>
      </c>
      <c r="R10" s="105">
        <v>224</v>
      </c>
      <c r="S10" s="106">
        <v>141</v>
      </c>
      <c r="T10" s="105">
        <v>1</v>
      </c>
      <c r="U10" s="106">
        <v>0.5</v>
      </c>
      <c r="V10" s="107">
        <f t="shared" ref="V10:V13" si="2">S10+U10</f>
        <v>141.5</v>
      </c>
      <c r="W10" s="108">
        <v>81</v>
      </c>
      <c r="X10" s="106">
        <v>141.30000000000001</v>
      </c>
      <c r="Y10" s="108">
        <v>1</v>
      </c>
      <c r="Z10" s="106">
        <v>1.6</v>
      </c>
      <c r="AA10" s="107">
        <f t="shared" ref="AA10:AA13" si="3">X10+Z10</f>
        <v>142.9</v>
      </c>
      <c r="AB10" s="109">
        <f t="shared" ref="AB10:AE13" si="4">H10+M10+R10+W10</f>
        <v>2522</v>
      </c>
      <c r="AC10" s="110">
        <f t="shared" si="4"/>
        <v>698.8</v>
      </c>
      <c r="AD10" s="111">
        <f t="shared" si="4"/>
        <v>2</v>
      </c>
      <c r="AE10" s="112">
        <f t="shared" si="4"/>
        <v>2.1</v>
      </c>
    </row>
    <row r="11" spans="1:33" ht="23.1" customHeight="1" x14ac:dyDescent="0.25">
      <c r="A11" s="432"/>
      <c r="B11" s="435"/>
      <c r="C11" s="438"/>
      <c r="D11" s="438"/>
      <c r="E11" s="441"/>
      <c r="F11" s="443"/>
      <c r="G11" s="104" t="s">
        <v>47</v>
      </c>
      <c r="H11" s="105">
        <v>404</v>
      </c>
      <c r="I11" s="106">
        <v>19.2</v>
      </c>
      <c r="J11" s="105">
        <v>0</v>
      </c>
      <c r="K11" s="106">
        <v>0</v>
      </c>
      <c r="L11" s="107">
        <f t="shared" si="0"/>
        <v>19.2</v>
      </c>
      <c r="M11" s="105">
        <v>477</v>
      </c>
      <c r="N11" s="106">
        <v>68.699999999999989</v>
      </c>
      <c r="O11" s="105">
        <v>0</v>
      </c>
      <c r="P11" s="106">
        <v>0</v>
      </c>
      <c r="Q11" s="107">
        <f t="shared" si="1"/>
        <v>68.699999999999989</v>
      </c>
      <c r="R11" s="105">
        <v>144</v>
      </c>
      <c r="S11" s="106">
        <v>53.4</v>
      </c>
      <c r="T11" s="105">
        <v>0</v>
      </c>
      <c r="U11" s="106">
        <v>0</v>
      </c>
      <c r="V11" s="107">
        <f t="shared" si="2"/>
        <v>53.4</v>
      </c>
      <c r="W11" s="108">
        <v>74</v>
      </c>
      <c r="X11" s="106">
        <v>77.900000000000006</v>
      </c>
      <c r="Y11" s="108">
        <v>0</v>
      </c>
      <c r="Z11" s="106">
        <v>0</v>
      </c>
      <c r="AA11" s="107">
        <f t="shared" si="3"/>
        <v>77.900000000000006</v>
      </c>
      <c r="AB11" s="109">
        <f t="shared" si="4"/>
        <v>1099</v>
      </c>
      <c r="AC11" s="110">
        <f t="shared" si="4"/>
        <v>219.2</v>
      </c>
      <c r="AD11" s="111">
        <f t="shared" si="4"/>
        <v>0</v>
      </c>
      <c r="AE11" s="112">
        <f t="shared" si="4"/>
        <v>0</v>
      </c>
    </row>
    <row r="12" spans="1:33" ht="23.1" customHeight="1" x14ac:dyDescent="0.25">
      <c r="A12" s="432"/>
      <c r="B12" s="435"/>
      <c r="C12" s="438"/>
      <c r="D12" s="438"/>
      <c r="E12" s="441"/>
      <c r="F12" s="443"/>
      <c r="G12" s="104" t="s">
        <v>48</v>
      </c>
      <c r="H12" s="105">
        <v>139</v>
      </c>
      <c r="I12" s="106">
        <v>15</v>
      </c>
      <c r="J12" s="105">
        <v>11</v>
      </c>
      <c r="K12" s="106">
        <v>1.2</v>
      </c>
      <c r="L12" s="107">
        <f t="shared" si="0"/>
        <v>16.2</v>
      </c>
      <c r="M12" s="105">
        <v>81</v>
      </c>
      <c r="N12" s="106">
        <v>27.200000000000003</v>
      </c>
      <c r="O12" s="105">
        <v>1</v>
      </c>
      <c r="P12" s="106">
        <v>0.5</v>
      </c>
      <c r="Q12" s="107">
        <f t="shared" si="1"/>
        <v>27.700000000000003</v>
      </c>
      <c r="R12" s="105">
        <v>36</v>
      </c>
      <c r="S12" s="106">
        <v>25.9</v>
      </c>
      <c r="T12" s="105">
        <v>1</v>
      </c>
      <c r="U12" s="106">
        <v>0.8</v>
      </c>
      <c r="V12" s="107">
        <f t="shared" si="2"/>
        <v>26.7</v>
      </c>
      <c r="W12" s="108">
        <v>144</v>
      </c>
      <c r="X12" s="106">
        <v>784.4</v>
      </c>
      <c r="Y12" s="108">
        <v>1</v>
      </c>
      <c r="Z12" s="106">
        <v>3.33</v>
      </c>
      <c r="AA12" s="107">
        <f t="shared" si="3"/>
        <v>787.73</v>
      </c>
      <c r="AB12" s="109">
        <f t="shared" si="4"/>
        <v>400</v>
      </c>
      <c r="AC12" s="110">
        <f t="shared" si="4"/>
        <v>852.5</v>
      </c>
      <c r="AD12" s="111">
        <f t="shared" si="4"/>
        <v>14</v>
      </c>
      <c r="AE12" s="112">
        <f t="shared" si="4"/>
        <v>5.83</v>
      </c>
    </row>
    <row r="13" spans="1:33" ht="23.1" customHeight="1" thickBot="1" x14ac:dyDescent="0.3">
      <c r="A13" s="432"/>
      <c r="B13" s="436"/>
      <c r="C13" s="439"/>
      <c r="D13" s="439"/>
      <c r="E13" s="441"/>
      <c r="F13" s="443"/>
      <c r="G13" s="113" t="s">
        <v>49</v>
      </c>
      <c r="H13" s="114">
        <v>66</v>
      </c>
      <c r="I13" s="115">
        <v>7.4</v>
      </c>
      <c r="J13" s="114">
        <v>0</v>
      </c>
      <c r="K13" s="115">
        <v>0</v>
      </c>
      <c r="L13" s="107">
        <f t="shared" si="0"/>
        <v>7.4</v>
      </c>
      <c r="M13" s="114">
        <v>32</v>
      </c>
      <c r="N13" s="115">
        <v>9.6999999999999993</v>
      </c>
      <c r="O13" s="114">
        <v>0</v>
      </c>
      <c r="P13" s="115">
        <v>0</v>
      </c>
      <c r="Q13" s="107">
        <f t="shared" si="1"/>
        <v>9.6999999999999993</v>
      </c>
      <c r="R13" s="114">
        <v>12</v>
      </c>
      <c r="S13" s="115">
        <v>8.5</v>
      </c>
      <c r="T13" s="114">
        <v>0</v>
      </c>
      <c r="U13" s="115">
        <v>0</v>
      </c>
      <c r="V13" s="107">
        <f t="shared" si="2"/>
        <v>8.5</v>
      </c>
      <c r="W13" s="116">
        <v>61</v>
      </c>
      <c r="X13" s="115">
        <v>111.6</v>
      </c>
      <c r="Y13" s="116">
        <v>20</v>
      </c>
      <c r="Z13" s="115">
        <v>30</v>
      </c>
      <c r="AA13" s="107">
        <f t="shared" si="3"/>
        <v>141.6</v>
      </c>
      <c r="AB13" s="109">
        <f t="shared" si="4"/>
        <v>171</v>
      </c>
      <c r="AC13" s="110">
        <f t="shared" si="4"/>
        <v>137.19999999999999</v>
      </c>
      <c r="AD13" s="111">
        <f t="shared" si="4"/>
        <v>20</v>
      </c>
      <c r="AE13" s="112">
        <f t="shared" si="4"/>
        <v>30</v>
      </c>
    </row>
    <row r="14" spans="1:33" ht="23.1" customHeight="1" thickBot="1" x14ac:dyDescent="0.3">
      <c r="A14" s="433"/>
      <c r="B14" s="444" t="s">
        <v>19</v>
      </c>
      <c r="C14" s="444"/>
      <c r="D14" s="445"/>
      <c r="E14" s="445"/>
      <c r="F14" s="445"/>
      <c r="G14" s="445"/>
      <c r="H14" s="117">
        <f>H9+H10+H11+H12+H13</f>
        <v>6019</v>
      </c>
      <c r="I14" s="118">
        <f t="shared" ref="I14:AE14" si="5">I9+I10+I11+I12+I13</f>
        <v>839.14</v>
      </c>
      <c r="J14" s="117">
        <f t="shared" si="5"/>
        <v>13</v>
      </c>
      <c r="K14" s="117">
        <f t="shared" si="5"/>
        <v>1.4</v>
      </c>
      <c r="L14" s="117">
        <f t="shared" si="5"/>
        <v>840.54000000000008</v>
      </c>
      <c r="M14" s="117">
        <f t="shared" si="5"/>
        <v>5908</v>
      </c>
      <c r="N14" s="117">
        <f t="shared" si="5"/>
        <v>1737.2000000000003</v>
      </c>
      <c r="O14" s="117">
        <f t="shared" si="5"/>
        <v>6</v>
      </c>
      <c r="P14" s="117">
        <f t="shared" si="5"/>
        <v>5.2</v>
      </c>
      <c r="Q14" s="117">
        <f t="shared" si="5"/>
        <v>1742.4000000000003</v>
      </c>
      <c r="R14" s="117">
        <f t="shared" si="5"/>
        <v>2650</v>
      </c>
      <c r="S14" s="117">
        <f t="shared" si="5"/>
        <v>1867.5000000000002</v>
      </c>
      <c r="T14" s="117">
        <f t="shared" si="5"/>
        <v>5</v>
      </c>
      <c r="U14" s="117">
        <f t="shared" si="5"/>
        <v>3.0999999999999996</v>
      </c>
      <c r="V14" s="117">
        <f t="shared" si="5"/>
        <v>1870.6000000000001</v>
      </c>
      <c r="W14" s="117">
        <f t="shared" si="5"/>
        <v>1746</v>
      </c>
      <c r="X14" s="117">
        <f t="shared" si="5"/>
        <v>3840.1600000000003</v>
      </c>
      <c r="Y14" s="117">
        <f t="shared" si="5"/>
        <v>45</v>
      </c>
      <c r="Z14" s="117">
        <f t="shared" si="5"/>
        <v>210.95600000000002</v>
      </c>
      <c r="AA14" s="117">
        <f t="shared" si="5"/>
        <v>4051.116</v>
      </c>
      <c r="AB14" s="117">
        <f t="shared" si="5"/>
        <v>16323</v>
      </c>
      <c r="AC14" s="117">
        <f t="shared" si="5"/>
        <v>8284</v>
      </c>
      <c r="AD14" s="117">
        <f t="shared" si="5"/>
        <v>69</v>
      </c>
      <c r="AE14" s="117">
        <f t="shared" si="5"/>
        <v>220.65600000000001</v>
      </c>
      <c r="AG14" s="90">
        <f>X14+Z14</f>
        <v>4051.1160000000004</v>
      </c>
    </row>
    <row r="15" spans="1:33" ht="23.1" customHeight="1" x14ac:dyDescent="0.25">
      <c r="A15" s="431">
        <v>2</v>
      </c>
      <c r="B15" s="434" t="s">
        <v>10</v>
      </c>
      <c r="C15" s="437">
        <v>155943.71530000001</v>
      </c>
      <c r="D15" s="437">
        <f>E15+F15</f>
        <v>34955.903099999996</v>
      </c>
      <c r="E15" s="440">
        <v>33578.580999999998</v>
      </c>
      <c r="F15" s="442">
        <v>1377.3220999999999</v>
      </c>
      <c r="G15" s="104" t="s">
        <v>45</v>
      </c>
      <c r="H15" s="105">
        <v>3090</v>
      </c>
      <c r="I15" s="106">
        <v>447.42499999999995</v>
      </c>
      <c r="J15" s="105">
        <v>0</v>
      </c>
      <c r="K15" s="106">
        <v>0</v>
      </c>
      <c r="L15" s="107">
        <f>I15+K15</f>
        <v>447.42499999999995</v>
      </c>
      <c r="M15" s="105">
        <v>1268</v>
      </c>
      <c r="N15" s="106">
        <v>570.33899999999994</v>
      </c>
      <c r="O15" s="105">
        <v>1</v>
      </c>
      <c r="P15" s="106">
        <v>0.5</v>
      </c>
      <c r="Q15" s="107">
        <f>N15+P15</f>
        <v>570.83899999999994</v>
      </c>
      <c r="R15" s="105">
        <v>795</v>
      </c>
      <c r="S15" s="106">
        <v>652.11</v>
      </c>
      <c r="T15" s="105">
        <v>2</v>
      </c>
      <c r="U15" s="106">
        <v>1.7</v>
      </c>
      <c r="V15" s="107">
        <f>S15+U15</f>
        <v>653.81000000000006</v>
      </c>
      <c r="W15" s="105">
        <v>188</v>
      </c>
      <c r="X15" s="106">
        <v>544.82279999999992</v>
      </c>
      <c r="Y15" s="105">
        <v>2</v>
      </c>
      <c r="Z15" s="106">
        <v>13</v>
      </c>
      <c r="AA15" s="107">
        <f t="shared" ref="AA15:AA19" si="6">X15+Z15</f>
        <v>557.82279999999992</v>
      </c>
      <c r="AB15" s="109">
        <f t="shared" ref="AB15:AE19" si="7">H15+M15+R15+W15</f>
        <v>5341</v>
      </c>
      <c r="AC15" s="110">
        <f t="shared" si="7"/>
        <v>2214.6967999999997</v>
      </c>
      <c r="AD15" s="111">
        <f t="shared" si="7"/>
        <v>5</v>
      </c>
      <c r="AE15" s="112">
        <f t="shared" si="7"/>
        <v>15.2</v>
      </c>
    </row>
    <row r="16" spans="1:33" ht="23.1" customHeight="1" x14ac:dyDescent="0.25">
      <c r="A16" s="432"/>
      <c r="B16" s="446"/>
      <c r="C16" s="438"/>
      <c r="D16" s="438"/>
      <c r="E16" s="441"/>
      <c r="F16" s="443"/>
      <c r="G16" s="104" t="s">
        <v>46</v>
      </c>
      <c r="H16" s="105">
        <v>65</v>
      </c>
      <c r="I16" s="106">
        <v>7.94</v>
      </c>
      <c r="J16" s="105">
        <v>0</v>
      </c>
      <c r="K16" s="106">
        <v>0</v>
      </c>
      <c r="L16" s="107">
        <f t="shared" ref="L16:L19" si="8">I16+K16</f>
        <v>7.94</v>
      </c>
      <c r="M16" s="105">
        <v>44</v>
      </c>
      <c r="N16" s="106">
        <v>19.86</v>
      </c>
      <c r="O16" s="105">
        <v>0</v>
      </c>
      <c r="P16" s="106">
        <v>0</v>
      </c>
      <c r="Q16" s="107">
        <f t="shared" ref="Q16:Q19" si="9">N16+P16</f>
        <v>19.86</v>
      </c>
      <c r="R16" s="105">
        <v>7</v>
      </c>
      <c r="S16" s="106">
        <v>7.15</v>
      </c>
      <c r="T16" s="105">
        <v>0</v>
      </c>
      <c r="U16" s="106">
        <v>0</v>
      </c>
      <c r="V16" s="107">
        <f t="shared" ref="V16:V19" si="10">S16+U16</f>
        <v>7.15</v>
      </c>
      <c r="W16" s="105">
        <v>6</v>
      </c>
      <c r="X16" s="106">
        <v>9.15</v>
      </c>
      <c r="Y16" s="105">
        <v>0</v>
      </c>
      <c r="Z16" s="106">
        <v>0</v>
      </c>
      <c r="AA16" s="107">
        <f t="shared" si="6"/>
        <v>9.15</v>
      </c>
      <c r="AB16" s="109">
        <f t="shared" si="7"/>
        <v>122</v>
      </c>
      <c r="AC16" s="110">
        <f t="shared" si="7"/>
        <v>44.1</v>
      </c>
      <c r="AD16" s="111">
        <f t="shared" si="7"/>
        <v>0</v>
      </c>
      <c r="AE16" s="112">
        <f t="shared" si="7"/>
        <v>0</v>
      </c>
    </row>
    <row r="17" spans="1:31" ht="23.1" customHeight="1" x14ac:dyDescent="0.25">
      <c r="A17" s="432"/>
      <c r="B17" s="446"/>
      <c r="C17" s="438"/>
      <c r="D17" s="438"/>
      <c r="E17" s="441"/>
      <c r="F17" s="443"/>
      <c r="G17" s="104" t="s">
        <v>47</v>
      </c>
      <c r="H17" s="105">
        <v>0</v>
      </c>
      <c r="I17" s="106">
        <v>0</v>
      </c>
      <c r="J17" s="105">
        <v>0</v>
      </c>
      <c r="K17" s="106">
        <v>0</v>
      </c>
      <c r="L17" s="107">
        <f t="shared" si="8"/>
        <v>0</v>
      </c>
      <c r="M17" s="105">
        <v>3</v>
      </c>
      <c r="N17" s="106">
        <v>1</v>
      </c>
      <c r="O17" s="105">
        <v>0</v>
      </c>
      <c r="P17" s="106">
        <v>0</v>
      </c>
      <c r="Q17" s="107">
        <f t="shared" si="9"/>
        <v>1</v>
      </c>
      <c r="R17" s="105">
        <v>7</v>
      </c>
      <c r="S17" s="106">
        <v>6.3</v>
      </c>
      <c r="T17" s="105">
        <v>0</v>
      </c>
      <c r="U17" s="106">
        <v>0</v>
      </c>
      <c r="V17" s="107">
        <f t="shared" si="10"/>
        <v>6.3</v>
      </c>
      <c r="W17" s="105">
        <v>4</v>
      </c>
      <c r="X17" s="106">
        <v>11.4</v>
      </c>
      <c r="Y17" s="105">
        <v>0</v>
      </c>
      <c r="Z17" s="106">
        <v>0</v>
      </c>
      <c r="AA17" s="107">
        <f t="shared" si="6"/>
        <v>11.4</v>
      </c>
      <c r="AB17" s="109">
        <f t="shared" si="7"/>
        <v>14</v>
      </c>
      <c r="AC17" s="110">
        <f t="shared" si="7"/>
        <v>18.7</v>
      </c>
      <c r="AD17" s="111">
        <f t="shared" si="7"/>
        <v>0</v>
      </c>
      <c r="AE17" s="112">
        <f t="shared" si="7"/>
        <v>0</v>
      </c>
    </row>
    <row r="18" spans="1:31" ht="23.1" customHeight="1" x14ac:dyDescent="0.25">
      <c r="A18" s="432"/>
      <c r="B18" s="446"/>
      <c r="C18" s="438"/>
      <c r="D18" s="438"/>
      <c r="E18" s="441"/>
      <c r="F18" s="443"/>
      <c r="G18" s="104" t="s">
        <v>48</v>
      </c>
      <c r="H18" s="105">
        <v>3</v>
      </c>
      <c r="I18" s="106">
        <v>0.32</v>
      </c>
      <c r="J18" s="105">
        <v>0</v>
      </c>
      <c r="K18" s="106">
        <v>0</v>
      </c>
      <c r="L18" s="107">
        <f t="shared" si="8"/>
        <v>0.32</v>
      </c>
      <c r="M18" s="105">
        <v>7</v>
      </c>
      <c r="N18" s="106">
        <v>1.9</v>
      </c>
      <c r="O18" s="105">
        <v>0</v>
      </c>
      <c r="P18" s="106">
        <v>0</v>
      </c>
      <c r="Q18" s="107">
        <f t="shared" si="9"/>
        <v>1.9</v>
      </c>
      <c r="R18" s="105">
        <v>24</v>
      </c>
      <c r="S18" s="106">
        <v>18.3</v>
      </c>
      <c r="T18" s="105">
        <v>0</v>
      </c>
      <c r="U18" s="106">
        <v>0</v>
      </c>
      <c r="V18" s="107">
        <f t="shared" si="10"/>
        <v>18.3</v>
      </c>
      <c r="W18" s="105">
        <v>6</v>
      </c>
      <c r="X18" s="106">
        <v>13</v>
      </c>
      <c r="Y18" s="105">
        <v>0</v>
      </c>
      <c r="Z18" s="106">
        <v>0</v>
      </c>
      <c r="AA18" s="107">
        <f t="shared" si="6"/>
        <v>13</v>
      </c>
      <c r="AB18" s="109">
        <f t="shared" si="7"/>
        <v>40</v>
      </c>
      <c r="AC18" s="110">
        <f t="shared" si="7"/>
        <v>33.519999999999996</v>
      </c>
      <c r="AD18" s="111">
        <f t="shared" si="7"/>
        <v>0</v>
      </c>
      <c r="AE18" s="112">
        <f t="shared" si="7"/>
        <v>0</v>
      </c>
    </row>
    <row r="19" spans="1:31" ht="23.1" customHeight="1" thickBot="1" x14ac:dyDescent="0.3">
      <c r="A19" s="432"/>
      <c r="B19" s="447"/>
      <c r="C19" s="439"/>
      <c r="D19" s="439"/>
      <c r="E19" s="441"/>
      <c r="F19" s="443"/>
      <c r="G19" s="113" t="s">
        <v>49</v>
      </c>
      <c r="H19" s="114">
        <v>0</v>
      </c>
      <c r="I19" s="115">
        <v>0</v>
      </c>
      <c r="J19" s="114">
        <v>0</v>
      </c>
      <c r="K19" s="115">
        <v>0</v>
      </c>
      <c r="L19" s="107">
        <f t="shared" si="8"/>
        <v>0</v>
      </c>
      <c r="M19" s="114">
        <v>0</v>
      </c>
      <c r="N19" s="115">
        <v>0</v>
      </c>
      <c r="O19" s="114">
        <v>0</v>
      </c>
      <c r="P19" s="115">
        <v>0</v>
      </c>
      <c r="Q19" s="107">
        <f t="shared" si="9"/>
        <v>0</v>
      </c>
      <c r="R19" s="114">
        <v>0</v>
      </c>
      <c r="S19" s="115">
        <v>0</v>
      </c>
      <c r="T19" s="114">
        <v>0</v>
      </c>
      <c r="U19" s="115">
        <v>0</v>
      </c>
      <c r="V19" s="107">
        <f t="shared" si="10"/>
        <v>0</v>
      </c>
      <c r="W19" s="114">
        <v>0</v>
      </c>
      <c r="X19" s="115">
        <v>0</v>
      </c>
      <c r="Y19" s="114">
        <v>0</v>
      </c>
      <c r="Z19" s="115">
        <v>0</v>
      </c>
      <c r="AA19" s="107">
        <f t="shared" si="6"/>
        <v>0</v>
      </c>
      <c r="AB19" s="109">
        <f t="shared" si="7"/>
        <v>0</v>
      </c>
      <c r="AC19" s="110">
        <f t="shared" si="7"/>
        <v>0</v>
      </c>
      <c r="AD19" s="111">
        <f t="shared" si="7"/>
        <v>0</v>
      </c>
      <c r="AE19" s="112">
        <f t="shared" si="7"/>
        <v>0</v>
      </c>
    </row>
    <row r="20" spans="1:31" ht="23.1" customHeight="1" thickBot="1" x14ac:dyDescent="0.3">
      <c r="A20" s="433"/>
      <c r="B20" s="444" t="s">
        <v>19</v>
      </c>
      <c r="C20" s="444"/>
      <c r="D20" s="445"/>
      <c r="E20" s="445"/>
      <c r="F20" s="445"/>
      <c r="G20" s="445"/>
      <c r="H20" s="117">
        <f>H15+H16+H17+H18+H19</f>
        <v>3158</v>
      </c>
      <c r="I20" s="117">
        <f t="shared" ref="I20:AE20" si="11">I15+I16+I17+I18+I19</f>
        <v>455.68499999999995</v>
      </c>
      <c r="J20" s="117">
        <f t="shared" si="11"/>
        <v>0</v>
      </c>
      <c r="K20" s="117">
        <f t="shared" si="11"/>
        <v>0</v>
      </c>
      <c r="L20" s="118">
        <f t="shared" si="11"/>
        <v>455.68499999999995</v>
      </c>
      <c r="M20" s="117">
        <f t="shared" si="11"/>
        <v>1322</v>
      </c>
      <c r="N20" s="117">
        <f t="shared" si="11"/>
        <v>593.09899999999993</v>
      </c>
      <c r="O20" s="117">
        <f t="shared" si="11"/>
        <v>1</v>
      </c>
      <c r="P20" s="117">
        <f t="shared" si="11"/>
        <v>0.5</v>
      </c>
      <c r="Q20" s="118">
        <f t="shared" si="11"/>
        <v>593.59899999999993</v>
      </c>
      <c r="R20" s="117">
        <f t="shared" si="11"/>
        <v>833</v>
      </c>
      <c r="S20" s="117">
        <f t="shared" si="11"/>
        <v>683.8599999999999</v>
      </c>
      <c r="T20" s="117">
        <f t="shared" si="11"/>
        <v>2</v>
      </c>
      <c r="U20" s="117">
        <f t="shared" si="11"/>
        <v>1.7</v>
      </c>
      <c r="V20" s="117">
        <f t="shared" si="11"/>
        <v>685.56</v>
      </c>
      <c r="W20" s="117">
        <f t="shared" si="11"/>
        <v>204</v>
      </c>
      <c r="X20" s="117">
        <f t="shared" si="11"/>
        <v>578.37279999999987</v>
      </c>
      <c r="Y20" s="117">
        <f t="shared" si="11"/>
        <v>2</v>
      </c>
      <c r="Z20" s="117">
        <f t="shared" si="11"/>
        <v>13</v>
      </c>
      <c r="AA20" s="117">
        <f t="shared" si="11"/>
        <v>591.37279999999987</v>
      </c>
      <c r="AB20" s="117">
        <f t="shared" si="11"/>
        <v>5517</v>
      </c>
      <c r="AC20" s="118">
        <f>AC15+AC16+AC17+AC18+AC19</f>
        <v>2311.0167999999994</v>
      </c>
      <c r="AD20" s="117">
        <f t="shared" si="11"/>
        <v>5</v>
      </c>
      <c r="AE20" s="117">
        <f t="shared" si="11"/>
        <v>15.2</v>
      </c>
    </row>
    <row r="21" spans="1:31" ht="23.1" customHeight="1" x14ac:dyDescent="0.25">
      <c r="A21" s="431">
        <v>3</v>
      </c>
      <c r="B21" s="434" t="s">
        <v>11</v>
      </c>
      <c r="C21" s="437">
        <v>96784.84090000001</v>
      </c>
      <c r="D21" s="437">
        <f>E21+F21</f>
        <v>70895.91</v>
      </c>
      <c r="E21" s="440">
        <v>54238.610000000008</v>
      </c>
      <c r="F21" s="442">
        <v>16657.3</v>
      </c>
      <c r="G21" s="104" t="s">
        <v>45</v>
      </c>
      <c r="H21" s="105">
        <v>2982</v>
      </c>
      <c r="I21" s="106">
        <v>516.1</v>
      </c>
      <c r="J21" s="105">
        <v>7</v>
      </c>
      <c r="K21" s="106">
        <v>0.17</v>
      </c>
      <c r="L21" s="107">
        <f>I21+K21</f>
        <v>516.27</v>
      </c>
      <c r="M21" s="119">
        <v>3436</v>
      </c>
      <c r="N21" s="120">
        <v>1659.4600000000003</v>
      </c>
      <c r="O21" s="119">
        <v>2</v>
      </c>
      <c r="P21" s="106">
        <v>0.61</v>
      </c>
      <c r="Q21" s="107">
        <f>N21+P21</f>
        <v>1660.0700000000002</v>
      </c>
      <c r="R21" s="105">
        <v>2708</v>
      </c>
      <c r="S21" s="106">
        <v>2248.19</v>
      </c>
      <c r="T21" s="105">
        <v>10</v>
      </c>
      <c r="U21" s="106">
        <v>7.3599999999999994</v>
      </c>
      <c r="V21" s="107">
        <f>S21+U21</f>
        <v>2255.5500000000002</v>
      </c>
      <c r="W21" s="105">
        <v>900</v>
      </c>
      <c r="X21" s="106">
        <v>3928.87</v>
      </c>
      <c r="Y21" s="105">
        <v>25</v>
      </c>
      <c r="Z21" s="106">
        <v>1159.68</v>
      </c>
      <c r="AA21" s="107">
        <f>X21+Z21</f>
        <v>5088.55</v>
      </c>
      <c r="AB21" s="109">
        <f t="shared" ref="AB21:AE25" si="12">H21+M21+R21+W21</f>
        <v>10026</v>
      </c>
      <c r="AC21" s="110">
        <f t="shared" si="12"/>
        <v>8352.619999999999</v>
      </c>
      <c r="AD21" s="111">
        <f t="shared" si="12"/>
        <v>44</v>
      </c>
      <c r="AE21" s="112">
        <f t="shared" si="12"/>
        <v>1167.8200000000002</v>
      </c>
    </row>
    <row r="22" spans="1:31" ht="23.1" customHeight="1" x14ac:dyDescent="0.25">
      <c r="A22" s="432"/>
      <c r="B22" s="446"/>
      <c r="C22" s="438"/>
      <c r="D22" s="438"/>
      <c r="E22" s="441"/>
      <c r="F22" s="443"/>
      <c r="G22" s="104" t="s">
        <v>46</v>
      </c>
      <c r="H22" s="105">
        <v>308</v>
      </c>
      <c r="I22" s="106">
        <v>45.5</v>
      </c>
      <c r="J22" s="105">
        <v>0</v>
      </c>
      <c r="K22" s="106">
        <v>0</v>
      </c>
      <c r="L22" s="107">
        <f t="shared" ref="L22:L25" si="13">I22+K22</f>
        <v>45.5</v>
      </c>
      <c r="M22" s="119">
        <v>381</v>
      </c>
      <c r="N22" s="120">
        <v>123.07</v>
      </c>
      <c r="O22" s="119">
        <v>2</v>
      </c>
      <c r="P22" s="106">
        <v>0.79500000000000004</v>
      </c>
      <c r="Q22" s="107">
        <f t="shared" ref="Q22:Q25" si="14">N22+P22</f>
        <v>123.86499999999999</v>
      </c>
      <c r="R22" s="105">
        <v>159</v>
      </c>
      <c r="S22" s="106">
        <v>121.57</v>
      </c>
      <c r="T22" s="105">
        <v>0</v>
      </c>
      <c r="U22" s="106">
        <v>0</v>
      </c>
      <c r="V22" s="107">
        <f t="shared" ref="V22:V25" si="15">S22+U22</f>
        <v>121.57</v>
      </c>
      <c r="W22" s="105">
        <v>18</v>
      </c>
      <c r="X22" s="106">
        <v>47.15</v>
      </c>
      <c r="Y22" s="105">
        <v>0</v>
      </c>
      <c r="Z22" s="106">
        <v>0</v>
      </c>
      <c r="AA22" s="107">
        <f t="shared" ref="AA22:AA25" si="16">X22+Z22</f>
        <v>47.15</v>
      </c>
      <c r="AB22" s="109">
        <f t="shared" si="12"/>
        <v>866</v>
      </c>
      <c r="AC22" s="110">
        <f t="shared" si="12"/>
        <v>337.28999999999996</v>
      </c>
      <c r="AD22" s="111">
        <f t="shared" si="12"/>
        <v>2</v>
      </c>
      <c r="AE22" s="112">
        <f t="shared" si="12"/>
        <v>0.79500000000000004</v>
      </c>
    </row>
    <row r="23" spans="1:31" ht="23.1" customHeight="1" x14ac:dyDescent="0.25">
      <c r="A23" s="432"/>
      <c r="B23" s="446"/>
      <c r="C23" s="438"/>
      <c r="D23" s="438"/>
      <c r="E23" s="441"/>
      <c r="F23" s="443"/>
      <c r="G23" s="104" t="s">
        <v>47</v>
      </c>
      <c r="H23" s="105">
        <v>0</v>
      </c>
      <c r="I23" s="106">
        <v>0</v>
      </c>
      <c r="J23" s="105">
        <v>0</v>
      </c>
      <c r="K23" s="106">
        <v>0</v>
      </c>
      <c r="L23" s="107">
        <f t="shared" si="13"/>
        <v>0</v>
      </c>
      <c r="M23" s="119">
        <v>0</v>
      </c>
      <c r="N23" s="120">
        <v>0</v>
      </c>
      <c r="O23" s="119">
        <v>0</v>
      </c>
      <c r="P23" s="106">
        <v>0</v>
      </c>
      <c r="Q23" s="107">
        <f t="shared" si="14"/>
        <v>0</v>
      </c>
      <c r="R23" s="105">
        <v>0</v>
      </c>
      <c r="S23" s="106">
        <v>0</v>
      </c>
      <c r="T23" s="105">
        <v>0</v>
      </c>
      <c r="U23" s="106">
        <v>0</v>
      </c>
      <c r="V23" s="107">
        <f t="shared" si="15"/>
        <v>0</v>
      </c>
      <c r="W23" s="105">
        <v>0</v>
      </c>
      <c r="X23" s="106">
        <v>0</v>
      </c>
      <c r="Y23" s="105">
        <v>0</v>
      </c>
      <c r="Z23" s="106">
        <v>0</v>
      </c>
      <c r="AA23" s="107">
        <f t="shared" si="16"/>
        <v>0</v>
      </c>
      <c r="AB23" s="109">
        <f t="shared" si="12"/>
        <v>0</v>
      </c>
      <c r="AC23" s="110">
        <f t="shared" si="12"/>
        <v>0</v>
      </c>
      <c r="AD23" s="111">
        <f t="shared" si="12"/>
        <v>0</v>
      </c>
      <c r="AE23" s="112">
        <f t="shared" si="12"/>
        <v>0</v>
      </c>
    </row>
    <row r="24" spans="1:31" ht="23.1" customHeight="1" x14ac:dyDescent="0.25">
      <c r="A24" s="432"/>
      <c r="B24" s="446"/>
      <c r="C24" s="438"/>
      <c r="D24" s="438"/>
      <c r="E24" s="441"/>
      <c r="F24" s="443"/>
      <c r="G24" s="104" t="s">
        <v>48</v>
      </c>
      <c r="H24" s="105">
        <v>0</v>
      </c>
      <c r="I24" s="106">
        <v>0</v>
      </c>
      <c r="J24" s="105">
        <v>0</v>
      </c>
      <c r="K24" s="106">
        <v>0</v>
      </c>
      <c r="L24" s="107">
        <f t="shared" si="13"/>
        <v>0</v>
      </c>
      <c r="M24" s="119">
        <v>0</v>
      </c>
      <c r="N24" s="120">
        <v>0</v>
      </c>
      <c r="O24" s="119">
        <v>0</v>
      </c>
      <c r="P24" s="106">
        <v>0</v>
      </c>
      <c r="Q24" s="107">
        <f t="shared" si="14"/>
        <v>0</v>
      </c>
      <c r="R24" s="105">
        <v>0</v>
      </c>
      <c r="S24" s="106">
        <v>0</v>
      </c>
      <c r="T24" s="105">
        <v>0</v>
      </c>
      <c r="U24" s="106">
        <v>0</v>
      </c>
      <c r="V24" s="107">
        <f t="shared" si="15"/>
        <v>0</v>
      </c>
      <c r="W24" s="105">
        <v>0</v>
      </c>
      <c r="X24" s="106">
        <v>0</v>
      </c>
      <c r="Y24" s="105">
        <v>0</v>
      </c>
      <c r="Z24" s="106">
        <v>0</v>
      </c>
      <c r="AA24" s="107">
        <f t="shared" si="16"/>
        <v>0</v>
      </c>
      <c r="AB24" s="109">
        <f t="shared" si="12"/>
        <v>0</v>
      </c>
      <c r="AC24" s="110">
        <f t="shared" si="12"/>
        <v>0</v>
      </c>
      <c r="AD24" s="111">
        <f t="shared" si="12"/>
        <v>0</v>
      </c>
      <c r="AE24" s="112">
        <f t="shared" si="12"/>
        <v>0</v>
      </c>
    </row>
    <row r="25" spans="1:31" ht="23.1" customHeight="1" thickBot="1" x14ac:dyDescent="0.3">
      <c r="A25" s="432"/>
      <c r="B25" s="447"/>
      <c r="C25" s="439"/>
      <c r="D25" s="439"/>
      <c r="E25" s="448"/>
      <c r="F25" s="449"/>
      <c r="G25" s="113" t="s">
        <v>49</v>
      </c>
      <c r="H25" s="114">
        <v>0</v>
      </c>
      <c r="I25" s="115">
        <v>0</v>
      </c>
      <c r="J25" s="114">
        <v>0</v>
      </c>
      <c r="K25" s="115">
        <v>0</v>
      </c>
      <c r="L25" s="107">
        <f t="shared" si="13"/>
        <v>0</v>
      </c>
      <c r="M25" s="121">
        <v>0</v>
      </c>
      <c r="N25" s="122">
        <v>0</v>
      </c>
      <c r="O25" s="121">
        <v>0</v>
      </c>
      <c r="P25" s="115">
        <v>0</v>
      </c>
      <c r="Q25" s="107">
        <f t="shared" si="14"/>
        <v>0</v>
      </c>
      <c r="R25" s="114">
        <v>0</v>
      </c>
      <c r="S25" s="115">
        <v>0</v>
      </c>
      <c r="T25" s="114">
        <v>0</v>
      </c>
      <c r="U25" s="115">
        <v>0</v>
      </c>
      <c r="V25" s="107">
        <f t="shared" si="15"/>
        <v>0</v>
      </c>
      <c r="W25" s="114">
        <v>0</v>
      </c>
      <c r="X25" s="115">
        <v>0</v>
      </c>
      <c r="Y25" s="114">
        <v>0</v>
      </c>
      <c r="Z25" s="115">
        <v>0</v>
      </c>
      <c r="AA25" s="107">
        <f t="shared" si="16"/>
        <v>0</v>
      </c>
      <c r="AB25" s="109">
        <f t="shared" si="12"/>
        <v>0</v>
      </c>
      <c r="AC25" s="110">
        <f t="shared" si="12"/>
        <v>0</v>
      </c>
      <c r="AD25" s="111">
        <f t="shared" si="12"/>
        <v>0</v>
      </c>
      <c r="AE25" s="112">
        <f t="shared" si="12"/>
        <v>0</v>
      </c>
    </row>
    <row r="26" spans="1:31" ht="23.1" customHeight="1" thickBot="1" x14ac:dyDescent="0.3">
      <c r="A26" s="433"/>
      <c r="B26" s="450" t="s">
        <v>19</v>
      </c>
      <c r="C26" s="444"/>
      <c r="D26" s="445"/>
      <c r="E26" s="445"/>
      <c r="F26" s="445"/>
      <c r="G26" s="445"/>
      <c r="H26" s="117">
        <f>H21+H22+H23+H24+H25</f>
        <v>3290</v>
      </c>
      <c r="I26" s="117">
        <f t="shared" ref="I26:AE26" si="17">I21+I22+I23+I24+I25</f>
        <v>561.6</v>
      </c>
      <c r="J26" s="117">
        <f t="shared" si="17"/>
        <v>7</v>
      </c>
      <c r="K26" s="118">
        <f t="shared" si="17"/>
        <v>0.17</v>
      </c>
      <c r="L26" s="118">
        <f t="shared" si="17"/>
        <v>561.77</v>
      </c>
      <c r="M26" s="117">
        <f t="shared" si="17"/>
        <v>3817</v>
      </c>
      <c r="N26" s="117">
        <f t="shared" si="17"/>
        <v>1782.5300000000002</v>
      </c>
      <c r="O26" s="117">
        <f t="shared" si="17"/>
        <v>4</v>
      </c>
      <c r="P26" s="117">
        <f t="shared" si="17"/>
        <v>1.405</v>
      </c>
      <c r="Q26" s="118">
        <f t="shared" si="17"/>
        <v>1783.9350000000002</v>
      </c>
      <c r="R26" s="117">
        <f t="shared" si="17"/>
        <v>2867</v>
      </c>
      <c r="S26" s="117">
        <f t="shared" si="17"/>
        <v>2369.7600000000002</v>
      </c>
      <c r="T26" s="117">
        <f t="shared" si="17"/>
        <v>10</v>
      </c>
      <c r="U26" s="117">
        <f t="shared" si="17"/>
        <v>7.3599999999999994</v>
      </c>
      <c r="V26" s="118">
        <f t="shared" si="17"/>
        <v>2377.1200000000003</v>
      </c>
      <c r="W26" s="117">
        <f t="shared" si="17"/>
        <v>918</v>
      </c>
      <c r="X26" s="118">
        <f t="shared" si="17"/>
        <v>3976.02</v>
      </c>
      <c r="Y26" s="117">
        <f t="shared" si="17"/>
        <v>25</v>
      </c>
      <c r="Z26" s="118">
        <f t="shared" si="17"/>
        <v>1159.68</v>
      </c>
      <c r="AA26" s="117">
        <f t="shared" si="17"/>
        <v>5135.7</v>
      </c>
      <c r="AB26" s="117">
        <f t="shared" si="17"/>
        <v>10892</v>
      </c>
      <c r="AC26" s="118">
        <f t="shared" si="17"/>
        <v>8689.91</v>
      </c>
      <c r="AD26" s="117">
        <f t="shared" si="17"/>
        <v>46</v>
      </c>
      <c r="AE26" s="118">
        <f t="shared" si="17"/>
        <v>1168.6150000000002</v>
      </c>
    </row>
    <row r="27" spans="1:31" ht="23.1" customHeight="1" x14ac:dyDescent="0.25">
      <c r="A27" s="431">
        <v>4</v>
      </c>
      <c r="B27" s="435" t="s">
        <v>12</v>
      </c>
      <c r="C27" s="438">
        <v>345083.36439999996</v>
      </c>
      <c r="D27" s="438">
        <f>E27+F27</f>
        <v>65180.284499999994</v>
      </c>
      <c r="E27" s="441">
        <v>64698.140899999991</v>
      </c>
      <c r="F27" s="443">
        <v>482.14359999999999</v>
      </c>
      <c r="G27" s="123" t="s">
        <v>45</v>
      </c>
      <c r="H27" s="124">
        <v>4381</v>
      </c>
      <c r="I27" s="124">
        <v>737.2</v>
      </c>
      <c r="J27" s="124">
        <v>0</v>
      </c>
      <c r="K27" s="124">
        <v>0</v>
      </c>
      <c r="L27" s="107">
        <f>I27+K27</f>
        <v>737.2</v>
      </c>
      <c r="M27" s="124">
        <v>4876</v>
      </c>
      <c r="N27" s="124">
        <v>2073.4</v>
      </c>
      <c r="O27" s="124">
        <v>0</v>
      </c>
      <c r="P27" s="124">
        <v>0</v>
      </c>
      <c r="Q27" s="107">
        <f>N27+P27</f>
        <v>2073.4</v>
      </c>
      <c r="R27" s="125">
        <v>1750</v>
      </c>
      <c r="S27" s="126">
        <v>1489</v>
      </c>
      <c r="T27" s="125">
        <v>0</v>
      </c>
      <c r="U27" s="126">
        <v>0</v>
      </c>
      <c r="V27" s="107">
        <f>S27+U27</f>
        <v>1489</v>
      </c>
      <c r="W27" s="125">
        <v>448</v>
      </c>
      <c r="X27" s="126">
        <v>640.5</v>
      </c>
      <c r="Y27" s="125">
        <v>0</v>
      </c>
      <c r="Z27" s="126">
        <v>0</v>
      </c>
      <c r="AA27" s="107">
        <f>X27+Z27</f>
        <v>640.5</v>
      </c>
      <c r="AB27" s="109">
        <f t="shared" ref="AB27:AE31" si="18">H27+M27+R27+W27</f>
        <v>11455</v>
      </c>
      <c r="AC27" s="110">
        <f t="shared" si="18"/>
        <v>4940.1000000000004</v>
      </c>
      <c r="AD27" s="111">
        <f t="shared" si="18"/>
        <v>0</v>
      </c>
      <c r="AE27" s="112">
        <f t="shared" si="18"/>
        <v>0</v>
      </c>
    </row>
    <row r="28" spans="1:31" ht="23.1" customHeight="1" x14ac:dyDescent="0.25">
      <c r="A28" s="432"/>
      <c r="B28" s="435"/>
      <c r="C28" s="438"/>
      <c r="D28" s="438"/>
      <c r="E28" s="441"/>
      <c r="F28" s="443"/>
      <c r="G28" s="104" t="s">
        <v>46</v>
      </c>
      <c r="H28" s="127"/>
      <c r="I28" s="127"/>
      <c r="J28" s="127"/>
      <c r="K28" s="127"/>
      <c r="L28" s="107">
        <f t="shared" ref="L28:L31" si="19">I28+K28</f>
        <v>0</v>
      </c>
      <c r="M28" s="127"/>
      <c r="N28" s="127"/>
      <c r="O28" s="127"/>
      <c r="P28" s="127"/>
      <c r="Q28" s="107">
        <f t="shared" ref="Q28:Q31" si="20">N28+P28</f>
        <v>0</v>
      </c>
      <c r="R28" s="105"/>
      <c r="S28" s="106"/>
      <c r="T28" s="105"/>
      <c r="U28" s="106"/>
      <c r="V28" s="107">
        <f t="shared" ref="V28:V31" si="21">S28+U28</f>
        <v>0</v>
      </c>
      <c r="W28" s="105"/>
      <c r="X28" s="106"/>
      <c r="Y28" s="105"/>
      <c r="Z28" s="106"/>
      <c r="AA28" s="107">
        <f t="shared" ref="AA28:AA31" si="22">X28+Z28</f>
        <v>0</v>
      </c>
      <c r="AB28" s="109">
        <f t="shared" si="18"/>
        <v>0</v>
      </c>
      <c r="AC28" s="110">
        <f t="shared" si="18"/>
        <v>0</v>
      </c>
      <c r="AD28" s="111">
        <f t="shared" si="18"/>
        <v>0</v>
      </c>
      <c r="AE28" s="112">
        <f t="shared" si="18"/>
        <v>0</v>
      </c>
    </row>
    <row r="29" spans="1:31" ht="23.1" customHeight="1" x14ac:dyDescent="0.25">
      <c r="A29" s="432"/>
      <c r="B29" s="435"/>
      <c r="C29" s="438"/>
      <c r="D29" s="438"/>
      <c r="E29" s="441"/>
      <c r="F29" s="443"/>
      <c r="G29" s="104" t="s">
        <v>47</v>
      </c>
      <c r="H29" s="127">
        <v>92</v>
      </c>
      <c r="I29" s="127">
        <v>13.56</v>
      </c>
      <c r="J29" s="127">
        <v>0</v>
      </c>
      <c r="K29" s="127">
        <v>0</v>
      </c>
      <c r="L29" s="107">
        <f t="shared" si="19"/>
        <v>13.56</v>
      </c>
      <c r="M29" s="127">
        <v>820</v>
      </c>
      <c r="N29" s="127">
        <v>251.6</v>
      </c>
      <c r="O29" s="127">
        <v>0</v>
      </c>
      <c r="P29" s="127">
        <v>0</v>
      </c>
      <c r="Q29" s="107">
        <f t="shared" si="20"/>
        <v>251.6</v>
      </c>
      <c r="R29" s="105">
        <v>500</v>
      </c>
      <c r="S29" s="106">
        <v>500</v>
      </c>
      <c r="T29" s="105">
        <v>0</v>
      </c>
      <c r="U29" s="106">
        <v>0</v>
      </c>
      <c r="V29" s="107">
        <f t="shared" si="21"/>
        <v>500</v>
      </c>
      <c r="W29" s="105">
        <v>139</v>
      </c>
      <c r="X29" s="106">
        <v>204</v>
      </c>
      <c r="Y29" s="105">
        <v>0</v>
      </c>
      <c r="Z29" s="106">
        <v>0</v>
      </c>
      <c r="AA29" s="107">
        <f t="shared" si="22"/>
        <v>204</v>
      </c>
      <c r="AB29" s="109">
        <f t="shared" si="18"/>
        <v>1551</v>
      </c>
      <c r="AC29" s="110">
        <f t="shared" si="18"/>
        <v>969.16</v>
      </c>
      <c r="AD29" s="111">
        <f t="shared" si="18"/>
        <v>0</v>
      </c>
      <c r="AE29" s="112">
        <f t="shared" si="18"/>
        <v>0</v>
      </c>
    </row>
    <row r="30" spans="1:31" ht="23.1" customHeight="1" x14ac:dyDescent="0.25">
      <c r="A30" s="432"/>
      <c r="B30" s="435"/>
      <c r="C30" s="438"/>
      <c r="D30" s="438"/>
      <c r="E30" s="441"/>
      <c r="F30" s="443"/>
      <c r="G30" s="104" t="s">
        <v>48</v>
      </c>
      <c r="H30" s="127"/>
      <c r="I30" s="127"/>
      <c r="J30" s="127"/>
      <c r="K30" s="127"/>
      <c r="L30" s="107">
        <f t="shared" si="19"/>
        <v>0</v>
      </c>
      <c r="M30" s="127"/>
      <c r="N30" s="127"/>
      <c r="O30" s="127"/>
      <c r="P30" s="127"/>
      <c r="Q30" s="107">
        <f t="shared" si="20"/>
        <v>0</v>
      </c>
      <c r="R30" s="105"/>
      <c r="S30" s="106"/>
      <c r="T30" s="105"/>
      <c r="U30" s="106"/>
      <c r="V30" s="107">
        <f t="shared" si="21"/>
        <v>0</v>
      </c>
      <c r="W30" s="105"/>
      <c r="X30" s="106"/>
      <c r="Y30" s="105"/>
      <c r="Z30" s="106"/>
      <c r="AA30" s="107">
        <f t="shared" si="22"/>
        <v>0</v>
      </c>
      <c r="AB30" s="109">
        <f t="shared" si="18"/>
        <v>0</v>
      </c>
      <c r="AC30" s="110">
        <f t="shared" si="18"/>
        <v>0</v>
      </c>
      <c r="AD30" s="111">
        <f t="shared" si="18"/>
        <v>0</v>
      </c>
      <c r="AE30" s="112">
        <f t="shared" si="18"/>
        <v>0</v>
      </c>
    </row>
    <row r="31" spans="1:31" ht="23.1" customHeight="1" thickBot="1" x14ac:dyDescent="0.3">
      <c r="A31" s="432"/>
      <c r="B31" s="435"/>
      <c r="C31" s="438"/>
      <c r="D31" s="438"/>
      <c r="E31" s="441"/>
      <c r="F31" s="443"/>
      <c r="G31" s="113" t="s">
        <v>49</v>
      </c>
      <c r="H31" s="128"/>
      <c r="I31" s="128"/>
      <c r="J31" s="128"/>
      <c r="K31" s="128"/>
      <c r="L31" s="107">
        <f t="shared" si="19"/>
        <v>0</v>
      </c>
      <c r="M31" s="128"/>
      <c r="N31" s="128"/>
      <c r="O31" s="128"/>
      <c r="P31" s="128"/>
      <c r="Q31" s="107">
        <f t="shared" si="20"/>
        <v>0</v>
      </c>
      <c r="R31" s="114"/>
      <c r="S31" s="115"/>
      <c r="T31" s="114"/>
      <c r="U31" s="115"/>
      <c r="V31" s="107">
        <f t="shared" si="21"/>
        <v>0</v>
      </c>
      <c r="W31" s="114"/>
      <c r="X31" s="115"/>
      <c r="Y31" s="114"/>
      <c r="Z31" s="115"/>
      <c r="AA31" s="107">
        <f t="shared" si="22"/>
        <v>0</v>
      </c>
      <c r="AB31" s="109">
        <f t="shared" si="18"/>
        <v>0</v>
      </c>
      <c r="AC31" s="110">
        <f t="shared" si="18"/>
        <v>0</v>
      </c>
      <c r="AD31" s="111">
        <f t="shared" si="18"/>
        <v>0</v>
      </c>
      <c r="AE31" s="112">
        <f t="shared" si="18"/>
        <v>0</v>
      </c>
    </row>
    <row r="32" spans="1:31" ht="23.1" customHeight="1" thickBot="1" x14ac:dyDescent="0.3">
      <c r="A32" s="433"/>
      <c r="B32" s="450" t="s">
        <v>19</v>
      </c>
      <c r="C32" s="444"/>
      <c r="D32" s="445"/>
      <c r="E32" s="445"/>
      <c r="F32" s="445"/>
      <c r="G32" s="445"/>
      <c r="H32" s="129">
        <f>H27+H28+H29+H30+H31</f>
        <v>4473</v>
      </c>
      <c r="I32" s="129">
        <f t="shared" ref="I32:AE32" si="23">I27+I28+I29+I30+I31</f>
        <v>750.76</v>
      </c>
      <c r="J32" s="129">
        <f t="shared" si="23"/>
        <v>0</v>
      </c>
      <c r="K32" s="129">
        <f t="shared" si="23"/>
        <v>0</v>
      </c>
      <c r="L32" s="129">
        <f t="shared" si="23"/>
        <v>750.76</v>
      </c>
      <c r="M32" s="129">
        <f t="shared" si="23"/>
        <v>5696</v>
      </c>
      <c r="N32" s="129">
        <f t="shared" si="23"/>
        <v>2325</v>
      </c>
      <c r="O32" s="129">
        <f t="shared" si="23"/>
        <v>0</v>
      </c>
      <c r="P32" s="129">
        <f t="shared" si="23"/>
        <v>0</v>
      </c>
      <c r="Q32" s="129">
        <f t="shared" si="23"/>
        <v>2325</v>
      </c>
      <c r="R32" s="129">
        <f t="shared" si="23"/>
        <v>2250</v>
      </c>
      <c r="S32" s="129">
        <f t="shared" si="23"/>
        <v>1989</v>
      </c>
      <c r="T32" s="129">
        <f t="shared" si="23"/>
        <v>0</v>
      </c>
      <c r="U32" s="129">
        <f t="shared" si="23"/>
        <v>0</v>
      </c>
      <c r="V32" s="129">
        <f t="shared" si="23"/>
        <v>1989</v>
      </c>
      <c r="W32" s="129">
        <f t="shared" si="23"/>
        <v>587</v>
      </c>
      <c r="X32" s="129">
        <f t="shared" si="23"/>
        <v>844.5</v>
      </c>
      <c r="Y32" s="129">
        <f t="shared" si="23"/>
        <v>0</v>
      </c>
      <c r="Z32" s="129">
        <f t="shared" si="23"/>
        <v>0</v>
      </c>
      <c r="AA32" s="129">
        <f t="shared" si="23"/>
        <v>844.5</v>
      </c>
      <c r="AB32" s="129">
        <f t="shared" si="23"/>
        <v>13006</v>
      </c>
      <c r="AC32" s="129">
        <f t="shared" si="23"/>
        <v>5909.26</v>
      </c>
      <c r="AD32" s="129">
        <f t="shared" si="23"/>
        <v>0</v>
      </c>
      <c r="AE32" s="130">
        <f t="shared" si="23"/>
        <v>0</v>
      </c>
    </row>
    <row r="33" spans="1:31" ht="23.1" customHeight="1" x14ac:dyDescent="0.25">
      <c r="A33" s="431">
        <v>5</v>
      </c>
      <c r="B33" s="435" t="s">
        <v>13</v>
      </c>
      <c r="C33" s="438">
        <v>250792.99810000003</v>
      </c>
      <c r="D33" s="438">
        <f>E33+F33</f>
        <v>46167.26</v>
      </c>
      <c r="E33" s="440">
        <v>42413.279999999999</v>
      </c>
      <c r="F33" s="442">
        <v>3753.98</v>
      </c>
      <c r="G33" s="123" t="s">
        <v>45</v>
      </c>
      <c r="H33" s="125">
        <v>3578</v>
      </c>
      <c r="I33" s="126">
        <v>622.90000000000009</v>
      </c>
      <c r="J33" s="125">
        <v>1</v>
      </c>
      <c r="K33" s="126">
        <v>0.37</v>
      </c>
      <c r="L33" s="131">
        <f>I33+K33</f>
        <v>623.2700000000001</v>
      </c>
      <c r="M33" s="125">
        <v>2727</v>
      </c>
      <c r="N33" s="126">
        <v>1314.2</v>
      </c>
      <c r="O33" s="125">
        <v>2</v>
      </c>
      <c r="P33" s="126">
        <v>3.91</v>
      </c>
      <c r="Q33" s="131">
        <f>N33+P33</f>
        <v>1318.1100000000001</v>
      </c>
      <c r="R33" s="125">
        <v>1198</v>
      </c>
      <c r="S33" s="126">
        <v>912.8900000000001</v>
      </c>
      <c r="T33" s="125">
        <v>2</v>
      </c>
      <c r="U33" s="126">
        <v>14.13</v>
      </c>
      <c r="V33" s="131">
        <f>S33+U33</f>
        <v>927.0200000000001</v>
      </c>
      <c r="W33" s="125">
        <v>832</v>
      </c>
      <c r="X33" s="126">
        <v>1443.8200000000002</v>
      </c>
      <c r="Y33" s="125">
        <v>3</v>
      </c>
      <c r="Z33" s="126">
        <v>18.850000000000001</v>
      </c>
      <c r="AA33" s="131">
        <f>X33+Z33</f>
        <v>1462.67</v>
      </c>
      <c r="AB33" s="132">
        <f t="shared" ref="AB33:AE43" si="24">H33+M33+R33+W33</f>
        <v>8335</v>
      </c>
      <c r="AC33" s="133">
        <f t="shared" si="24"/>
        <v>4293.8100000000004</v>
      </c>
      <c r="AD33" s="134">
        <f t="shared" si="24"/>
        <v>8</v>
      </c>
      <c r="AE33" s="135">
        <f t="shared" si="24"/>
        <v>37.260000000000005</v>
      </c>
    </row>
    <row r="34" spans="1:31" ht="23.1" customHeight="1" x14ac:dyDescent="0.25">
      <c r="A34" s="432"/>
      <c r="B34" s="446"/>
      <c r="C34" s="438"/>
      <c r="D34" s="438"/>
      <c r="E34" s="441"/>
      <c r="F34" s="443"/>
      <c r="G34" s="104" t="s">
        <v>46</v>
      </c>
      <c r="H34" s="105">
        <v>139</v>
      </c>
      <c r="I34" s="106">
        <v>15.82</v>
      </c>
      <c r="J34" s="105">
        <v>0</v>
      </c>
      <c r="K34" s="106">
        <v>0</v>
      </c>
      <c r="L34" s="131">
        <f t="shared" ref="L34:L37" si="25">I34+K34</f>
        <v>15.82</v>
      </c>
      <c r="M34" s="105">
        <v>45</v>
      </c>
      <c r="N34" s="106">
        <v>11.21</v>
      </c>
      <c r="O34" s="105">
        <v>0</v>
      </c>
      <c r="P34" s="106">
        <v>0</v>
      </c>
      <c r="Q34" s="131">
        <f t="shared" ref="Q34:Q37" si="26">N34+P34</f>
        <v>11.21</v>
      </c>
      <c r="R34" s="105">
        <v>17</v>
      </c>
      <c r="S34" s="106">
        <v>9.8000000000000007</v>
      </c>
      <c r="T34" s="105">
        <v>0</v>
      </c>
      <c r="U34" s="106">
        <v>0</v>
      </c>
      <c r="V34" s="131">
        <f t="shared" ref="V34:V37" si="27">S34+U34</f>
        <v>9.8000000000000007</v>
      </c>
      <c r="W34" s="105">
        <v>6</v>
      </c>
      <c r="X34" s="106">
        <v>6.7</v>
      </c>
      <c r="Y34" s="105">
        <v>0</v>
      </c>
      <c r="Z34" s="106">
        <v>0</v>
      </c>
      <c r="AA34" s="107">
        <f t="shared" ref="AA34:AA37" si="28">X34+Z34</f>
        <v>6.7</v>
      </c>
      <c r="AB34" s="109">
        <f t="shared" si="24"/>
        <v>207</v>
      </c>
      <c r="AC34" s="110">
        <f t="shared" si="24"/>
        <v>43.53</v>
      </c>
      <c r="AD34" s="111">
        <f t="shared" si="24"/>
        <v>0</v>
      </c>
      <c r="AE34" s="112">
        <f t="shared" si="24"/>
        <v>0</v>
      </c>
    </row>
    <row r="35" spans="1:31" ht="23.1" customHeight="1" x14ac:dyDescent="0.25">
      <c r="A35" s="432"/>
      <c r="B35" s="446"/>
      <c r="C35" s="438"/>
      <c r="D35" s="438"/>
      <c r="E35" s="441"/>
      <c r="F35" s="443"/>
      <c r="G35" s="104" t="s">
        <v>47</v>
      </c>
      <c r="H35" s="105">
        <v>373</v>
      </c>
      <c r="I35" s="106">
        <v>51.870000000000005</v>
      </c>
      <c r="J35" s="105">
        <v>0</v>
      </c>
      <c r="K35" s="106">
        <v>0</v>
      </c>
      <c r="L35" s="131">
        <f t="shared" si="25"/>
        <v>51.870000000000005</v>
      </c>
      <c r="M35" s="105">
        <v>654</v>
      </c>
      <c r="N35" s="106">
        <v>300.79000000000002</v>
      </c>
      <c r="O35" s="105">
        <v>0</v>
      </c>
      <c r="P35" s="106">
        <v>0</v>
      </c>
      <c r="Q35" s="131">
        <f t="shared" si="26"/>
        <v>300.79000000000002</v>
      </c>
      <c r="R35" s="105">
        <v>777</v>
      </c>
      <c r="S35" s="106">
        <v>810.38999999999987</v>
      </c>
      <c r="T35" s="105">
        <v>1</v>
      </c>
      <c r="U35" s="106">
        <v>8.49</v>
      </c>
      <c r="V35" s="131">
        <f t="shared" si="27"/>
        <v>818.87999999999988</v>
      </c>
      <c r="W35" s="105">
        <v>521</v>
      </c>
      <c r="X35" s="106">
        <v>1053.2900000000002</v>
      </c>
      <c r="Y35" s="105">
        <v>3</v>
      </c>
      <c r="Z35" s="106">
        <v>22.36</v>
      </c>
      <c r="AA35" s="107">
        <f t="shared" si="28"/>
        <v>1075.6500000000001</v>
      </c>
      <c r="AB35" s="109">
        <f t="shared" si="24"/>
        <v>2325</v>
      </c>
      <c r="AC35" s="110">
        <f t="shared" si="24"/>
        <v>2216.34</v>
      </c>
      <c r="AD35" s="111">
        <f t="shared" si="24"/>
        <v>4</v>
      </c>
      <c r="AE35" s="112">
        <f t="shared" si="24"/>
        <v>30.85</v>
      </c>
    </row>
    <row r="36" spans="1:31" ht="23.1" customHeight="1" x14ac:dyDescent="0.25">
      <c r="A36" s="432"/>
      <c r="B36" s="446"/>
      <c r="C36" s="438"/>
      <c r="D36" s="438"/>
      <c r="E36" s="441"/>
      <c r="F36" s="443"/>
      <c r="G36" s="104" t="s">
        <v>48</v>
      </c>
      <c r="H36" s="105">
        <v>21</v>
      </c>
      <c r="I36" s="106">
        <v>14.37</v>
      </c>
      <c r="J36" s="105">
        <v>0</v>
      </c>
      <c r="K36" s="106">
        <v>0</v>
      </c>
      <c r="L36" s="131">
        <f t="shared" si="25"/>
        <v>14.37</v>
      </c>
      <c r="M36" s="105">
        <v>2</v>
      </c>
      <c r="N36" s="106">
        <v>0.72700000000000009</v>
      </c>
      <c r="O36" s="105">
        <v>0</v>
      </c>
      <c r="P36" s="106">
        <v>0</v>
      </c>
      <c r="Q36" s="131">
        <f t="shared" si="26"/>
        <v>0.72700000000000009</v>
      </c>
      <c r="R36" s="105">
        <v>3</v>
      </c>
      <c r="S36" s="106">
        <v>2.5680000000000001</v>
      </c>
      <c r="T36" s="105">
        <v>1</v>
      </c>
      <c r="U36" s="106">
        <v>0.51800000000000002</v>
      </c>
      <c r="V36" s="131">
        <f t="shared" si="27"/>
        <v>3.0860000000000003</v>
      </c>
      <c r="W36" s="105">
        <v>26</v>
      </c>
      <c r="X36" s="106">
        <v>770</v>
      </c>
      <c r="Y36" s="105">
        <v>2</v>
      </c>
      <c r="Z36" s="106">
        <v>29.3</v>
      </c>
      <c r="AA36" s="107">
        <f t="shared" si="28"/>
        <v>799.3</v>
      </c>
      <c r="AB36" s="109">
        <f t="shared" si="24"/>
        <v>52</v>
      </c>
      <c r="AC36" s="110">
        <f t="shared" si="24"/>
        <v>787.66499999999996</v>
      </c>
      <c r="AD36" s="111">
        <f t="shared" si="24"/>
        <v>3</v>
      </c>
      <c r="AE36" s="112">
        <f t="shared" si="24"/>
        <v>29.818000000000001</v>
      </c>
    </row>
    <row r="37" spans="1:31" ht="23.1" customHeight="1" thickBot="1" x14ac:dyDescent="0.3">
      <c r="A37" s="432"/>
      <c r="B37" s="447"/>
      <c r="C37" s="439"/>
      <c r="D37" s="439"/>
      <c r="E37" s="448"/>
      <c r="F37" s="449"/>
      <c r="G37" s="113" t="s">
        <v>49</v>
      </c>
      <c r="H37" s="114">
        <v>23</v>
      </c>
      <c r="I37" s="115">
        <v>3.504</v>
      </c>
      <c r="J37" s="114">
        <v>0</v>
      </c>
      <c r="K37" s="115">
        <v>0</v>
      </c>
      <c r="L37" s="131">
        <f t="shared" si="25"/>
        <v>3.504</v>
      </c>
      <c r="M37" s="114">
        <v>15</v>
      </c>
      <c r="N37" s="115">
        <v>3.9786999999999999</v>
      </c>
      <c r="O37" s="114">
        <v>0</v>
      </c>
      <c r="P37" s="115">
        <v>0</v>
      </c>
      <c r="Q37" s="131">
        <f t="shared" si="26"/>
        <v>3.9786999999999999</v>
      </c>
      <c r="R37" s="114">
        <v>0</v>
      </c>
      <c r="S37" s="115">
        <v>0</v>
      </c>
      <c r="T37" s="114">
        <v>0</v>
      </c>
      <c r="U37" s="115">
        <v>0</v>
      </c>
      <c r="V37" s="131">
        <f t="shared" si="27"/>
        <v>0</v>
      </c>
      <c r="W37" s="114">
        <v>0</v>
      </c>
      <c r="X37" s="115">
        <v>0</v>
      </c>
      <c r="Y37" s="114">
        <v>0</v>
      </c>
      <c r="Z37" s="115">
        <v>0</v>
      </c>
      <c r="AA37" s="107">
        <f t="shared" si="28"/>
        <v>0</v>
      </c>
      <c r="AB37" s="109">
        <f t="shared" si="24"/>
        <v>38</v>
      </c>
      <c r="AC37" s="110">
        <f t="shared" si="24"/>
        <v>7.4826999999999995</v>
      </c>
      <c r="AD37" s="111">
        <f t="shared" si="24"/>
        <v>0</v>
      </c>
      <c r="AE37" s="112">
        <f t="shared" si="24"/>
        <v>0</v>
      </c>
    </row>
    <row r="38" spans="1:31" ht="23.1" customHeight="1" thickBot="1" x14ac:dyDescent="0.3">
      <c r="A38" s="433"/>
      <c r="B38" s="444" t="s">
        <v>19</v>
      </c>
      <c r="C38" s="444"/>
      <c r="D38" s="445"/>
      <c r="E38" s="445"/>
      <c r="F38" s="445"/>
      <c r="G38" s="445"/>
      <c r="H38" s="117">
        <f>H33+H34+H35+H36+H37</f>
        <v>4134</v>
      </c>
      <c r="I38" s="117">
        <f t="shared" ref="I38:AE38" si="29">I33+I34+I35+I36+I37</f>
        <v>708.46400000000017</v>
      </c>
      <c r="J38" s="117">
        <f t="shared" si="29"/>
        <v>1</v>
      </c>
      <c r="K38" s="117">
        <f t="shared" si="29"/>
        <v>0.37</v>
      </c>
      <c r="L38" s="118">
        <f t="shared" si="29"/>
        <v>708.83400000000017</v>
      </c>
      <c r="M38" s="117">
        <f t="shared" si="29"/>
        <v>3443</v>
      </c>
      <c r="N38" s="117">
        <f t="shared" si="29"/>
        <v>1630.9057</v>
      </c>
      <c r="O38" s="117">
        <f t="shared" si="29"/>
        <v>2</v>
      </c>
      <c r="P38" s="117">
        <f t="shared" si="29"/>
        <v>3.91</v>
      </c>
      <c r="Q38" s="118">
        <f t="shared" si="29"/>
        <v>1634.8157000000001</v>
      </c>
      <c r="R38" s="117">
        <f t="shared" si="29"/>
        <v>1995</v>
      </c>
      <c r="S38" s="117">
        <f t="shared" si="29"/>
        <v>1735.6479999999999</v>
      </c>
      <c r="T38" s="117">
        <f t="shared" si="29"/>
        <v>4</v>
      </c>
      <c r="U38" s="117">
        <f t="shared" si="29"/>
        <v>23.138000000000002</v>
      </c>
      <c r="V38" s="118">
        <f t="shared" si="29"/>
        <v>1758.7859999999998</v>
      </c>
      <c r="W38" s="117">
        <f t="shared" si="29"/>
        <v>1385</v>
      </c>
      <c r="X38" s="117">
        <f t="shared" si="29"/>
        <v>3273.8100000000004</v>
      </c>
      <c r="Y38" s="117">
        <f t="shared" si="29"/>
        <v>8</v>
      </c>
      <c r="Z38" s="117">
        <f t="shared" si="29"/>
        <v>70.510000000000005</v>
      </c>
      <c r="AA38" s="118">
        <f t="shared" si="29"/>
        <v>3344.3200000000006</v>
      </c>
      <c r="AB38" s="118">
        <f t="shared" si="29"/>
        <v>10957</v>
      </c>
      <c r="AC38" s="118">
        <f t="shared" si="29"/>
        <v>7348.8276999999998</v>
      </c>
      <c r="AD38" s="118">
        <f t="shared" si="29"/>
        <v>15</v>
      </c>
      <c r="AE38" s="118">
        <f t="shared" si="29"/>
        <v>97.928000000000011</v>
      </c>
    </row>
    <row r="39" spans="1:31" ht="23.1" customHeight="1" x14ac:dyDescent="0.25">
      <c r="A39" s="431">
        <v>6</v>
      </c>
      <c r="B39" s="434" t="s">
        <v>14</v>
      </c>
      <c r="C39" s="437">
        <v>153762.5007</v>
      </c>
      <c r="D39" s="437">
        <f>E39+F39</f>
        <v>47486.360100000005</v>
      </c>
      <c r="E39" s="440">
        <v>45377.043900000004</v>
      </c>
      <c r="F39" s="442">
        <v>2109.3161999999998</v>
      </c>
      <c r="G39" s="104" t="s">
        <v>45</v>
      </c>
      <c r="H39" s="105">
        <v>3526</v>
      </c>
      <c r="I39" s="106">
        <v>547.43899999999996</v>
      </c>
      <c r="J39" s="105">
        <v>21</v>
      </c>
      <c r="K39" s="106">
        <v>3.9</v>
      </c>
      <c r="L39" s="107">
        <f>I39+K39</f>
        <v>551.33899999999994</v>
      </c>
      <c r="M39" s="105">
        <v>2950</v>
      </c>
      <c r="N39" s="106">
        <v>1228.6320000000001</v>
      </c>
      <c r="O39" s="105">
        <v>8</v>
      </c>
      <c r="P39" s="106">
        <v>3.83</v>
      </c>
      <c r="Q39" s="107">
        <f>N39+P39</f>
        <v>1232.462</v>
      </c>
      <c r="R39" s="105">
        <v>1864</v>
      </c>
      <c r="S39" s="106">
        <v>1556.2189999999998</v>
      </c>
      <c r="T39" s="105">
        <v>5</v>
      </c>
      <c r="U39" s="106">
        <v>4.5999999999999996</v>
      </c>
      <c r="V39" s="107">
        <f>S39+U39</f>
        <v>1560.8189999999997</v>
      </c>
      <c r="W39" s="105">
        <v>664</v>
      </c>
      <c r="X39" s="106">
        <v>1144.5</v>
      </c>
      <c r="Y39" s="105">
        <v>3</v>
      </c>
      <c r="Z39" s="106">
        <v>10.74</v>
      </c>
      <c r="AA39" s="107">
        <f>X39+Z39</f>
        <v>1155.24</v>
      </c>
      <c r="AB39" s="109">
        <f t="shared" si="24"/>
        <v>9004</v>
      </c>
      <c r="AC39" s="110">
        <f t="shared" si="24"/>
        <v>4476.79</v>
      </c>
      <c r="AD39" s="111">
        <f t="shared" si="24"/>
        <v>37</v>
      </c>
      <c r="AE39" s="112">
        <f t="shared" si="24"/>
        <v>23.07</v>
      </c>
    </row>
    <row r="40" spans="1:31" ht="23.1" customHeight="1" x14ac:dyDescent="0.25">
      <c r="A40" s="432"/>
      <c r="B40" s="446"/>
      <c r="C40" s="438"/>
      <c r="D40" s="438"/>
      <c r="E40" s="441"/>
      <c r="F40" s="443"/>
      <c r="G40" s="104" t="s">
        <v>46</v>
      </c>
      <c r="H40" s="105">
        <v>81</v>
      </c>
      <c r="I40" s="106">
        <v>6.53</v>
      </c>
      <c r="J40" s="105">
        <v>0</v>
      </c>
      <c r="K40" s="106">
        <v>0</v>
      </c>
      <c r="L40" s="107">
        <f t="shared" ref="L40:L43" si="30">I40+K40</f>
        <v>6.53</v>
      </c>
      <c r="M40" s="105">
        <v>468</v>
      </c>
      <c r="N40" s="106">
        <v>240</v>
      </c>
      <c r="O40" s="105">
        <v>0</v>
      </c>
      <c r="P40" s="106">
        <v>0</v>
      </c>
      <c r="Q40" s="107">
        <f t="shared" ref="Q40:Q43" si="31">N40+P40</f>
        <v>240</v>
      </c>
      <c r="R40" s="105">
        <v>0</v>
      </c>
      <c r="S40" s="106">
        <v>0</v>
      </c>
      <c r="T40" s="105">
        <v>0</v>
      </c>
      <c r="U40" s="106">
        <v>0</v>
      </c>
      <c r="V40" s="107">
        <f t="shared" ref="V40:V43" si="32">S40+U40</f>
        <v>0</v>
      </c>
      <c r="W40" s="105">
        <v>0</v>
      </c>
      <c r="X40" s="106">
        <v>0</v>
      </c>
      <c r="Y40" s="105">
        <v>0</v>
      </c>
      <c r="Z40" s="106">
        <v>0</v>
      </c>
      <c r="AA40" s="107">
        <f t="shared" ref="AA40:AA43" si="33">X40+Z40</f>
        <v>0</v>
      </c>
      <c r="AB40" s="109">
        <f t="shared" si="24"/>
        <v>549</v>
      </c>
      <c r="AC40" s="110">
        <f t="shared" si="24"/>
        <v>246.53</v>
      </c>
      <c r="AD40" s="111">
        <f t="shared" si="24"/>
        <v>0</v>
      </c>
      <c r="AE40" s="112">
        <f t="shared" si="24"/>
        <v>0</v>
      </c>
    </row>
    <row r="41" spans="1:31" ht="23.1" customHeight="1" x14ac:dyDescent="0.25">
      <c r="A41" s="432"/>
      <c r="B41" s="446"/>
      <c r="C41" s="438"/>
      <c r="D41" s="438"/>
      <c r="E41" s="441"/>
      <c r="F41" s="443"/>
      <c r="G41" s="104" t="s">
        <v>47</v>
      </c>
      <c r="H41" s="105">
        <v>803</v>
      </c>
      <c r="I41" s="106">
        <v>392.38900000000001</v>
      </c>
      <c r="J41" s="105">
        <v>0</v>
      </c>
      <c r="K41" s="106">
        <v>0</v>
      </c>
      <c r="L41" s="107">
        <f t="shared" si="30"/>
        <v>392.38900000000001</v>
      </c>
      <c r="M41" s="105">
        <v>654</v>
      </c>
      <c r="N41" s="106">
        <v>263.24200000000002</v>
      </c>
      <c r="O41" s="105">
        <v>0</v>
      </c>
      <c r="P41" s="106">
        <v>0</v>
      </c>
      <c r="Q41" s="107">
        <f t="shared" si="31"/>
        <v>263.24200000000002</v>
      </c>
      <c r="R41" s="105">
        <v>88</v>
      </c>
      <c r="S41" s="106">
        <v>30.696999999999999</v>
      </c>
      <c r="T41" s="105">
        <v>0</v>
      </c>
      <c r="U41" s="106">
        <v>0</v>
      </c>
      <c r="V41" s="107">
        <f t="shared" si="32"/>
        <v>30.696999999999999</v>
      </c>
      <c r="W41" s="105">
        <v>4</v>
      </c>
      <c r="X41" s="106">
        <v>5.4820000000000002</v>
      </c>
      <c r="Y41" s="105">
        <v>0</v>
      </c>
      <c r="Z41" s="106">
        <v>0</v>
      </c>
      <c r="AA41" s="107">
        <f t="shared" si="33"/>
        <v>5.4820000000000002</v>
      </c>
      <c r="AB41" s="109">
        <f t="shared" si="24"/>
        <v>1549</v>
      </c>
      <c r="AC41" s="110">
        <f t="shared" si="24"/>
        <v>691.81000000000006</v>
      </c>
      <c r="AD41" s="111">
        <f t="shared" si="24"/>
        <v>0</v>
      </c>
      <c r="AE41" s="112">
        <f t="shared" si="24"/>
        <v>0</v>
      </c>
    </row>
    <row r="42" spans="1:31" ht="23.1" customHeight="1" x14ac:dyDescent="0.25">
      <c r="A42" s="432"/>
      <c r="B42" s="446"/>
      <c r="C42" s="438"/>
      <c r="D42" s="438"/>
      <c r="E42" s="441"/>
      <c r="F42" s="443"/>
      <c r="G42" s="104" t="s">
        <v>48</v>
      </c>
      <c r="H42" s="105">
        <v>0</v>
      </c>
      <c r="I42" s="106">
        <v>0</v>
      </c>
      <c r="J42" s="105">
        <v>0</v>
      </c>
      <c r="K42" s="106">
        <v>0</v>
      </c>
      <c r="L42" s="107">
        <f t="shared" si="30"/>
        <v>0</v>
      </c>
      <c r="M42" s="105">
        <v>0</v>
      </c>
      <c r="N42" s="106">
        <v>0</v>
      </c>
      <c r="O42" s="105">
        <v>0</v>
      </c>
      <c r="P42" s="106">
        <v>0</v>
      </c>
      <c r="Q42" s="107">
        <f t="shared" si="31"/>
        <v>0</v>
      </c>
      <c r="R42" s="105">
        <v>3</v>
      </c>
      <c r="S42" s="106">
        <v>2</v>
      </c>
      <c r="T42" s="105">
        <v>0</v>
      </c>
      <c r="U42" s="106">
        <v>0</v>
      </c>
      <c r="V42" s="107">
        <f t="shared" si="32"/>
        <v>2</v>
      </c>
      <c r="W42" s="105">
        <v>12</v>
      </c>
      <c r="X42" s="106">
        <v>29</v>
      </c>
      <c r="Y42" s="105">
        <v>0</v>
      </c>
      <c r="Z42" s="106">
        <v>0</v>
      </c>
      <c r="AA42" s="107">
        <f t="shared" si="33"/>
        <v>29</v>
      </c>
      <c r="AB42" s="109">
        <f t="shared" si="24"/>
        <v>15</v>
      </c>
      <c r="AC42" s="110">
        <f t="shared" si="24"/>
        <v>31</v>
      </c>
      <c r="AD42" s="111">
        <f t="shared" si="24"/>
        <v>0</v>
      </c>
      <c r="AE42" s="112">
        <f t="shared" si="24"/>
        <v>0</v>
      </c>
    </row>
    <row r="43" spans="1:31" ht="23.1" customHeight="1" thickBot="1" x14ac:dyDescent="0.3">
      <c r="A43" s="432"/>
      <c r="B43" s="447"/>
      <c r="C43" s="439"/>
      <c r="D43" s="439"/>
      <c r="E43" s="441"/>
      <c r="F43" s="443"/>
      <c r="G43" s="113" t="s">
        <v>49</v>
      </c>
      <c r="H43" s="114">
        <v>15</v>
      </c>
      <c r="I43" s="115">
        <v>1.44</v>
      </c>
      <c r="J43" s="114">
        <v>0</v>
      </c>
      <c r="K43" s="115">
        <v>0</v>
      </c>
      <c r="L43" s="107">
        <f t="shared" si="30"/>
        <v>1.44</v>
      </c>
      <c r="M43" s="114">
        <v>4</v>
      </c>
      <c r="N43" s="115">
        <v>1.4</v>
      </c>
      <c r="O43" s="114">
        <v>0</v>
      </c>
      <c r="P43" s="115">
        <v>0</v>
      </c>
      <c r="Q43" s="107">
        <f t="shared" si="31"/>
        <v>1.4</v>
      </c>
      <c r="R43" s="114">
        <v>3</v>
      </c>
      <c r="S43" s="115">
        <v>2.4300000000000002</v>
      </c>
      <c r="T43" s="114">
        <v>0</v>
      </c>
      <c r="U43" s="115">
        <v>0</v>
      </c>
      <c r="V43" s="107">
        <f t="shared" si="32"/>
        <v>2.4300000000000002</v>
      </c>
      <c r="W43" s="114">
        <v>26</v>
      </c>
      <c r="X43" s="115">
        <v>163</v>
      </c>
      <c r="Y43" s="114">
        <v>0</v>
      </c>
      <c r="Z43" s="115">
        <v>0</v>
      </c>
      <c r="AA43" s="107">
        <f t="shared" si="33"/>
        <v>163</v>
      </c>
      <c r="AB43" s="109">
        <f t="shared" si="24"/>
        <v>48</v>
      </c>
      <c r="AC43" s="110">
        <f t="shared" si="24"/>
        <v>168.27</v>
      </c>
      <c r="AD43" s="111">
        <f t="shared" si="24"/>
        <v>0</v>
      </c>
      <c r="AE43" s="112">
        <f t="shared" si="24"/>
        <v>0</v>
      </c>
    </row>
    <row r="44" spans="1:31" ht="23.1" customHeight="1" thickBot="1" x14ac:dyDescent="0.3">
      <c r="A44" s="433"/>
      <c r="B44" s="444" t="s">
        <v>19</v>
      </c>
      <c r="C44" s="444"/>
      <c r="D44" s="445"/>
      <c r="E44" s="445"/>
      <c r="F44" s="445"/>
      <c r="G44" s="445"/>
      <c r="H44" s="117">
        <f>H39+H40+H41+H42+H43</f>
        <v>4425</v>
      </c>
      <c r="I44" s="117">
        <f t="shared" ref="I44:AE44" si="34">I39+I40+I41+I42+I43</f>
        <v>947.798</v>
      </c>
      <c r="J44" s="117">
        <f t="shared" si="34"/>
        <v>21</v>
      </c>
      <c r="K44" s="117">
        <f t="shared" si="34"/>
        <v>3.9</v>
      </c>
      <c r="L44" s="117">
        <f t="shared" si="34"/>
        <v>951.69799999999998</v>
      </c>
      <c r="M44" s="117">
        <f t="shared" si="34"/>
        <v>4076</v>
      </c>
      <c r="N44" s="117">
        <f t="shared" si="34"/>
        <v>1733.2740000000001</v>
      </c>
      <c r="O44" s="117">
        <f t="shared" si="34"/>
        <v>8</v>
      </c>
      <c r="P44" s="117">
        <f t="shared" si="34"/>
        <v>3.83</v>
      </c>
      <c r="Q44" s="117">
        <f t="shared" si="34"/>
        <v>1737.104</v>
      </c>
      <c r="R44" s="117">
        <f t="shared" si="34"/>
        <v>1958</v>
      </c>
      <c r="S44" s="117">
        <f t="shared" si="34"/>
        <v>1591.3459999999998</v>
      </c>
      <c r="T44" s="117">
        <f t="shared" si="34"/>
        <v>5</v>
      </c>
      <c r="U44" s="118">
        <f t="shared" si="34"/>
        <v>4.5999999999999996</v>
      </c>
      <c r="V44" s="117">
        <f t="shared" si="34"/>
        <v>1595.9459999999997</v>
      </c>
      <c r="W44" s="117">
        <f t="shared" si="34"/>
        <v>706</v>
      </c>
      <c r="X44" s="117">
        <f t="shared" si="34"/>
        <v>1341.982</v>
      </c>
      <c r="Y44" s="117">
        <f t="shared" si="34"/>
        <v>3</v>
      </c>
      <c r="Z44" s="117">
        <f t="shared" si="34"/>
        <v>10.74</v>
      </c>
      <c r="AA44" s="117">
        <f t="shared" si="34"/>
        <v>1352.722</v>
      </c>
      <c r="AB44" s="117">
        <f t="shared" si="34"/>
        <v>11165</v>
      </c>
      <c r="AC44" s="117">
        <f t="shared" si="34"/>
        <v>5614.4000000000005</v>
      </c>
      <c r="AD44" s="117">
        <f t="shared" si="34"/>
        <v>37</v>
      </c>
      <c r="AE44" s="117">
        <f t="shared" si="34"/>
        <v>23.07</v>
      </c>
    </row>
    <row r="45" spans="1:31" ht="23.1" customHeight="1" x14ac:dyDescent="0.25">
      <c r="A45" s="431">
        <v>7</v>
      </c>
      <c r="B45" s="434" t="s">
        <v>15</v>
      </c>
      <c r="C45" s="437">
        <v>210954.46979999999</v>
      </c>
      <c r="D45" s="437">
        <f>E45+F45</f>
        <v>62641.375500000002</v>
      </c>
      <c r="E45" s="440">
        <v>62497.019500000002</v>
      </c>
      <c r="F45" s="442">
        <v>144.35599999999999</v>
      </c>
      <c r="G45" s="104" t="s">
        <v>45</v>
      </c>
      <c r="H45" s="105">
        <v>54</v>
      </c>
      <c r="I45" s="106">
        <v>10.54</v>
      </c>
      <c r="J45" s="105">
        <v>0</v>
      </c>
      <c r="K45" s="106">
        <v>0</v>
      </c>
      <c r="L45" s="107">
        <f>I45+K45</f>
        <v>10.54</v>
      </c>
      <c r="M45" s="105">
        <v>118</v>
      </c>
      <c r="N45" s="106">
        <v>56.82</v>
      </c>
      <c r="O45" s="105">
        <v>0</v>
      </c>
      <c r="P45" s="106">
        <v>0</v>
      </c>
      <c r="Q45" s="107">
        <f>N45+P45</f>
        <v>56.82</v>
      </c>
      <c r="R45" s="105">
        <v>146</v>
      </c>
      <c r="S45" s="106">
        <v>145.22999999999999</v>
      </c>
      <c r="T45" s="105">
        <v>0</v>
      </c>
      <c r="U45" s="106">
        <v>0</v>
      </c>
      <c r="V45" s="107">
        <f>S45+U45</f>
        <v>145.22999999999999</v>
      </c>
      <c r="W45" s="105">
        <v>11.943</v>
      </c>
      <c r="X45" s="106">
        <v>18.8</v>
      </c>
      <c r="Y45" s="105">
        <v>2</v>
      </c>
      <c r="Z45" s="106">
        <v>4.34</v>
      </c>
      <c r="AA45" s="107">
        <f>X45+Z45</f>
        <v>23.14</v>
      </c>
      <c r="AB45" s="109">
        <f t="shared" ref="AB45:AE49" si="35">H45+M45+R45+W45</f>
        <v>329.94299999999998</v>
      </c>
      <c r="AC45" s="110">
        <f t="shared" si="35"/>
        <v>231.39</v>
      </c>
      <c r="AD45" s="111">
        <f t="shared" si="35"/>
        <v>2</v>
      </c>
      <c r="AE45" s="112">
        <f t="shared" si="35"/>
        <v>4.34</v>
      </c>
    </row>
    <row r="46" spans="1:31" ht="23.1" customHeight="1" x14ac:dyDescent="0.25">
      <c r="A46" s="432"/>
      <c r="B46" s="446"/>
      <c r="C46" s="438"/>
      <c r="D46" s="435"/>
      <c r="E46" s="441"/>
      <c r="F46" s="443"/>
      <c r="G46" s="104" t="s">
        <v>46</v>
      </c>
      <c r="H46" s="105">
        <v>0</v>
      </c>
      <c r="I46" s="106">
        <v>0</v>
      </c>
      <c r="J46" s="105">
        <v>0</v>
      </c>
      <c r="K46" s="106">
        <v>0</v>
      </c>
      <c r="L46" s="107">
        <f t="shared" ref="L46:L49" si="36">I46+K46</f>
        <v>0</v>
      </c>
      <c r="M46" s="105">
        <v>0</v>
      </c>
      <c r="N46" s="106">
        <v>0</v>
      </c>
      <c r="O46" s="105">
        <v>0</v>
      </c>
      <c r="P46" s="106">
        <v>0</v>
      </c>
      <c r="Q46" s="107">
        <f t="shared" ref="Q46:Q49" si="37">N46+P46</f>
        <v>0</v>
      </c>
      <c r="R46" s="105">
        <v>0</v>
      </c>
      <c r="S46" s="106">
        <v>0</v>
      </c>
      <c r="T46" s="105">
        <v>0</v>
      </c>
      <c r="U46" s="106">
        <v>0</v>
      </c>
      <c r="V46" s="107">
        <f t="shared" ref="V46:V49" si="38">S46+U46</f>
        <v>0</v>
      </c>
      <c r="W46" s="105">
        <v>80</v>
      </c>
      <c r="X46" s="106">
        <v>210</v>
      </c>
      <c r="Y46" s="105">
        <v>0</v>
      </c>
      <c r="Z46" s="106">
        <v>0</v>
      </c>
      <c r="AA46" s="107">
        <f t="shared" ref="AA46:AA49" si="39">X46+Z46</f>
        <v>210</v>
      </c>
      <c r="AB46" s="109">
        <f t="shared" si="35"/>
        <v>80</v>
      </c>
      <c r="AC46" s="110">
        <f t="shared" si="35"/>
        <v>210</v>
      </c>
      <c r="AD46" s="111">
        <f t="shared" si="35"/>
        <v>0</v>
      </c>
      <c r="AE46" s="112">
        <f t="shared" si="35"/>
        <v>0</v>
      </c>
    </row>
    <row r="47" spans="1:31" ht="23.1" customHeight="1" x14ac:dyDescent="0.25">
      <c r="A47" s="432"/>
      <c r="B47" s="446"/>
      <c r="C47" s="438"/>
      <c r="D47" s="435"/>
      <c r="E47" s="441"/>
      <c r="F47" s="443"/>
      <c r="G47" s="104" t="s">
        <v>47</v>
      </c>
      <c r="H47" s="105">
        <v>2</v>
      </c>
      <c r="I47" s="106">
        <v>0.1</v>
      </c>
      <c r="J47" s="105">
        <v>0</v>
      </c>
      <c r="K47" s="106">
        <v>0</v>
      </c>
      <c r="L47" s="107">
        <f t="shared" si="36"/>
        <v>0.1</v>
      </c>
      <c r="M47" s="105">
        <v>4</v>
      </c>
      <c r="N47" s="106">
        <v>1.85</v>
      </c>
      <c r="O47" s="105">
        <v>0</v>
      </c>
      <c r="P47" s="106">
        <v>0</v>
      </c>
      <c r="Q47" s="107">
        <f t="shared" si="37"/>
        <v>1.85</v>
      </c>
      <c r="R47" s="105">
        <v>5</v>
      </c>
      <c r="S47" s="106">
        <v>4</v>
      </c>
      <c r="T47" s="105">
        <v>0</v>
      </c>
      <c r="U47" s="106">
        <v>0</v>
      </c>
      <c r="V47" s="107">
        <f t="shared" si="38"/>
        <v>4</v>
      </c>
      <c r="W47" s="105">
        <v>32</v>
      </c>
      <c r="X47" s="106">
        <v>39.537999999999997</v>
      </c>
      <c r="Y47" s="105">
        <v>2</v>
      </c>
      <c r="Z47" s="106">
        <v>9.09</v>
      </c>
      <c r="AA47" s="107">
        <f t="shared" si="39"/>
        <v>48.628</v>
      </c>
      <c r="AB47" s="109">
        <f t="shared" si="35"/>
        <v>43</v>
      </c>
      <c r="AC47" s="110">
        <f t="shared" si="35"/>
        <v>45.488</v>
      </c>
      <c r="AD47" s="111">
        <f t="shared" si="35"/>
        <v>2</v>
      </c>
      <c r="AE47" s="112">
        <f t="shared" si="35"/>
        <v>9.09</v>
      </c>
    </row>
    <row r="48" spans="1:31" ht="23.1" customHeight="1" x14ac:dyDescent="0.25">
      <c r="A48" s="432"/>
      <c r="B48" s="446"/>
      <c r="C48" s="438"/>
      <c r="D48" s="435"/>
      <c r="E48" s="441"/>
      <c r="F48" s="443"/>
      <c r="G48" s="104" t="s">
        <v>48</v>
      </c>
      <c r="H48" s="105">
        <v>0</v>
      </c>
      <c r="I48" s="106">
        <v>0</v>
      </c>
      <c r="J48" s="105">
        <v>0</v>
      </c>
      <c r="K48" s="106">
        <v>0</v>
      </c>
      <c r="L48" s="107">
        <f t="shared" si="36"/>
        <v>0</v>
      </c>
      <c r="M48" s="105">
        <v>0</v>
      </c>
      <c r="N48" s="106">
        <v>0</v>
      </c>
      <c r="O48" s="105">
        <v>0</v>
      </c>
      <c r="P48" s="106">
        <v>0</v>
      </c>
      <c r="Q48" s="107">
        <f t="shared" si="37"/>
        <v>0</v>
      </c>
      <c r="R48" s="105">
        <v>0</v>
      </c>
      <c r="S48" s="106">
        <v>0</v>
      </c>
      <c r="T48" s="105">
        <v>0</v>
      </c>
      <c r="U48" s="106">
        <v>0</v>
      </c>
      <c r="V48" s="107">
        <f t="shared" si="38"/>
        <v>0</v>
      </c>
      <c r="W48" s="105">
        <v>0</v>
      </c>
      <c r="X48" s="106">
        <v>0</v>
      </c>
      <c r="Y48" s="105">
        <v>1</v>
      </c>
      <c r="Z48" s="106">
        <v>30.49</v>
      </c>
      <c r="AA48" s="107">
        <f t="shared" si="39"/>
        <v>30.49</v>
      </c>
      <c r="AB48" s="109">
        <f t="shared" si="35"/>
        <v>0</v>
      </c>
      <c r="AC48" s="110">
        <f t="shared" si="35"/>
        <v>0</v>
      </c>
      <c r="AD48" s="111">
        <f t="shared" si="35"/>
        <v>1</v>
      </c>
      <c r="AE48" s="112">
        <f t="shared" si="35"/>
        <v>30.49</v>
      </c>
    </row>
    <row r="49" spans="1:31" ht="23.1" customHeight="1" thickBot="1" x14ac:dyDescent="0.3">
      <c r="A49" s="432"/>
      <c r="B49" s="447"/>
      <c r="C49" s="439"/>
      <c r="D49" s="436"/>
      <c r="E49" s="441"/>
      <c r="F49" s="443"/>
      <c r="G49" s="113" t="s">
        <v>49</v>
      </c>
      <c r="H49" s="114">
        <v>0.27900000000000003</v>
      </c>
      <c r="I49" s="115">
        <v>0</v>
      </c>
      <c r="J49" s="114">
        <v>0</v>
      </c>
      <c r="K49" s="115">
        <v>0</v>
      </c>
      <c r="L49" s="107">
        <f t="shared" si="36"/>
        <v>0</v>
      </c>
      <c r="M49" s="114">
        <v>0</v>
      </c>
      <c r="N49" s="115">
        <v>0</v>
      </c>
      <c r="O49" s="114">
        <v>1</v>
      </c>
      <c r="P49" s="115">
        <v>0.35</v>
      </c>
      <c r="Q49" s="107">
        <f t="shared" si="37"/>
        <v>0.35</v>
      </c>
      <c r="R49" s="114">
        <v>0</v>
      </c>
      <c r="S49" s="115">
        <v>0</v>
      </c>
      <c r="T49" s="114">
        <v>0</v>
      </c>
      <c r="U49" s="115">
        <v>0</v>
      </c>
      <c r="V49" s="107">
        <f t="shared" si="38"/>
        <v>0</v>
      </c>
      <c r="W49" s="114">
        <v>0</v>
      </c>
      <c r="X49" s="115">
        <v>0</v>
      </c>
      <c r="Y49" s="114">
        <v>0</v>
      </c>
      <c r="Z49" s="115">
        <v>0</v>
      </c>
      <c r="AA49" s="107">
        <f t="shared" si="39"/>
        <v>0</v>
      </c>
      <c r="AB49" s="109">
        <f t="shared" si="35"/>
        <v>0.27900000000000003</v>
      </c>
      <c r="AC49" s="110">
        <f t="shared" si="35"/>
        <v>0</v>
      </c>
      <c r="AD49" s="111">
        <f t="shared" si="35"/>
        <v>1</v>
      </c>
      <c r="AE49" s="112">
        <f t="shared" si="35"/>
        <v>0.35</v>
      </c>
    </row>
    <row r="50" spans="1:31" ht="23.1" customHeight="1" thickBot="1" x14ac:dyDescent="0.3">
      <c r="A50" s="433"/>
      <c r="B50" s="444" t="s">
        <v>19</v>
      </c>
      <c r="C50" s="444"/>
      <c r="D50" s="445"/>
      <c r="E50" s="445"/>
      <c r="F50" s="445"/>
      <c r="G50" s="445"/>
      <c r="H50" s="117">
        <f>H45+H46+H47+H48+H49</f>
        <v>56.279000000000003</v>
      </c>
      <c r="I50" s="117">
        <f t="shared" ref="I50:AE50" si="40">I45+I46+I47+I48+I49</f>
        <v>10.639999999999999</v>
      </c>
      <c r="J50" s="117">
        <f t="shared" si="40"/>
        <v>0</v>
      </c>
      <c r="K50" s="118">
        <f t="shared" si="40"/>
        <v>0</v>
      </c>
      <c r="L50" s="118">
        <f t="shared" si="40"/>
        <v>10.639999999999999</v>
      </c>
      <c r="M50" s="117">
        <f t="shared" si="40"/>
        <v>122</v>
      </c>
      <c r="N50" s="117">
        <f t="shared" si="40"/>
        <v>58.67</v>
      </c>
      <c r="O50" s="117">
        <f t="shared" si="40"/>
        <v>1</v>
      </c>
      <c r="P50" s="117">
        <f t="shared" si="40"/>
        <v>0.35</v>
      </c>
      <c r="Q50" s="117">
        <f t="shared" si="40"/>
        <v>59.02</v>
      </c>
      <c r="R50" s="117">
        <f t="shared" si="40"/>
        <v>151</v>
      </c>
      <c r="S50" s="117">
        <f t="shared" si="40"/>
        <v>149.22999999999999</v>
      </c>
      <c r="T50" s="117">
        <f t="shared" si="40"/>
        <v>0</v>
      </c>
      <c r="U50" s="118">
        <f t="shared" si="40"/>
        <v>0</v>
      </c>
      <c r="V50" s="136">
        <f t="shared" si="40"/>
        <v>149.22999999999999</v>
      </c>
      <c r="W50" s="117">
        <f t="shared" si="40"/>
        <v>123.943</v>
      </c>
      <c r="X50" s="117">
        <f t="shared" si="40"/>
        <v>268.33800000000002</v>
      </c>
      <c r="Y50" s="117">
        <f t="shared" si="40"/>
        <v>5</v>
      </c>
      <c r="Z50" s="117">
        <f t="shared" si="40"/>
        <v>43.92</v>
      </c>
      <c r="AA50" s="117">
        <f t="shared" si="40"/>
        <v>312.25799999999998</v>
      </c>
      <c r="AB50" s="117">
        <f t="shared" si="40"/>
        <v>453.22199999999998</v>
      </c>
      <c r="AC50" s="118">
        <f t="shared" si="40"/>
        <v>486.87799999999999</v>
      </c>
      <c r="AD50" s="117">
        <f t="shared" si="40"/>
        <v>6</v>
      </c>
      <c r="AE50" s="118">
        <f t="shared" si="40"/>
        <v>44.27</v>
      </c>
    </row>
    <row r="51" spans="1:31" ht="23.1" customHeight="1" x14ac:dyDescent="0.25">
      <c r="A51" s="431">
        <v>8</v>
      </c>
      <c r="B51" s="434" t="s">
        <v>16</v>
      </c>
      <c r="C51" s="437">
        <v>305941.5993</v>
      </c>
      <c r="D51" s="437">
        <f>E51+F51</f>
        <v>37079.099999999991</v>
      </c>
      <c r="E51" s="440">
        <v>36375.969999999994</v>
      </c>
      <c r="F51" s="440">
        <v>703.13</v>
      </c>
      <c r="G51" s="104" t="s">
        <v>45</v>
      </c>
      <c r="H51" s="105">
        <v>873</v>
      </c>
      <c r="I51" s="106">
        <v>119.16999999999999</v>
      </c>
      <c r="J51" s="105">
        <v>0</v>
      </c>
      <c r="K51" s="106">
        <v>0</v>
      </c>
      <c r="L51" s="107">
        <f>I51+K51</f>
        <v>119.16999999999999</v>
      </c>
      <c r="M51" s="105">
        <v>986</v>
      </c>
      <c r="N51" s="106">
        <v>395.44000000000005</v>
      </c>
      <c r="O51" s="105">
        <v>0</v>
      </c>
      <c r="P51" s="106">
        <v>0</v>
      </c>
      <c r="Q51" s="137">
        <f>N51+P51</f>
        <v>395.44000000000005</v>
      </c>
      <c r="R51" s="105">
        <v>684</v>
      </c>
      <c r="S51" s="106">
        <v>526.5</v>
      </c>
      <c r="T51" s="105">
        <v>0</v>
      </c>
      <c r="U51" s="106">
        <v>0</v>
      </c>
      <c r="V51" s="137">
        <f>S51+U51</f>
        <v>526.5</v>
      </c>
      <c r="W51" s="127">
        <v>925</v>
      </c>
      <c r="X51" s="138">
        <v>1873</v>
      </c>
      <c r="Y51" s="127">
        <v>0</v>
      </c>
      <c r="Z51" s="138">
        <v>0</v>
      </c>
      <c r="AA51" s="107">
        <f>X51+Z51</f>
        <v>1873</v>
      </c>
      <c r="AB51" s="109">
        <f t="shared" ref="AB51:AE55" si="41">H51+M51+R51+W51</f>
        <v>3468</v>
      </c>
      <c r="AC51" s="110">
        <f t="shared" si="41"/>
        <v>2914.11</v>
      </c>
      <c r="AD51" s="111">
        <f t="shared" si="41"/>
        <v>0</v>
      </c>
      <c r="AE51" s="112">
        <f t="shared" si="41"/>
        <v>0</v>
      </c>
    </row>
    <row r="52" spans="1:31" ht="23.1" customHeight="1" x14ac:dyDescent="0.25">
      <c r="A52" s="432"/>
      <c r="B52" s="446"/>
      <c r="C52" s="438"/>
      <c r="D52" s="438"/>
      <c r="E52" s="441"/>
      <c r="F52" s="441"/>
      <c r="G52" s="104" t="s">
        <v>46</v>
      </c>
      <c r="H52" s="105">
        <v>289</v>
      </c>
      <c r="I52" s="106">
        <v>16.8</v>
      </c>
      <c r="J52" s="105">
        <v>0</v>
      </c>
      <c r="K52" s="106">
        <v>0</v>
      </c>
      <c r="L52" s="107">
        <f t="shared" ref="L52:L55" si="42">I52+K52</f>
        <v>16.8</v>
      </c>
      <c r="M52" s="105">
        <v>89</v>
      </c>
      <c r="N52" s="106">
        <v>38.53</v>
      </c>
      <c r="O52" s="105">
        <v>0</v>
      </c>
      <c r="P52" s="106">
        <v>0</v>
      </c>
      <c r="Q52" s="137">
        <f t="shared" ref="Q52:Q55" si="43">N52+P52</f>
        <v>38.53</v>
      </c>
      <c r="R52" s="105">
        <v>9</v>
      </c>
      <c r="S52" s="106">
        <v>7.9</v>
      </c>
      <c r="T52" s="105">
        <v>0</v>
      </c>
      <c r="U52" s="106">
        <v>0</v>
      </c>
      <c r="V52" s="137">
        <f t="shared" ref="V52:V55" si="44">S52+U52</f>
        <v>7.9</v>
      </c>
      <c r="W52" s="127">
        <v>4</v>
      </c>
      <c r="X52" s="138">
        <v>5.0999999999999996</v>
      </c>
      <c r="Y52" s="127">
        <v>0</v>
      </c>
      <c r="Z52" s="138">
        <v>0</v>
      </c>
      <c r="AA52" s="107">
        <f t="shared" ref="AA52:AA55" si="45">X52+Z52</f>
        <v>5.0999999999999996</v>
      </c>
      <c r="AB52" s="109">
        <f t="shared" si="41"/>
        <v>391</v>
      </c>
      <c r="AC52" s="110">
        <f t="shared" si="41"/>
        <v>68.33</v>
      </c>
      <c r="AD52" s="111">
        <f t="shared" si="41"/>
        <v>0</v>
      </c>
      <c r="AE52" s="112">
        <f t="shared" si="41"/>
        <v>0</v>
      </c>
    </row>
    <row r="53" spans="1:31" ht="23.1" customHeight="1" x14ac:dyDescent="0.25">
      <c r="A53" s="432"/>
      <c r="B53" s="446"/>
      <c r="C53" s="438"/>
      <c r="D53" s="438"/>
      <c r="E53" s="441"/>
      <c r="F53" s="441"/>
      <c r="G53" s="104" t="s">
        <v>47</v>
      </c>
      <c r="H53" s="105">
        <v>70</v>
      </c>
      <c r="I53" s="106">
        <v>8</v>
      </c>
      <c r="J53" s="105">
        <v>0</v>
      </c>
      <c r="K53" s="106">
        <v>0</v>
      </c>
      <c r="L53" s="107">
        <f t="shared" si="42"/>
        <v>8</v>
      </c>
      <c r="M53" s="105">
        <v>108</v>
      </c>
      <c r="N53" s="106">
        <v>32.1</v>
      </c>
      <c r="O53" s="105">
        <v>0</v>
      </c>
      <c r="P53" s="106">
        <v>0</v>
      </c>
      <c r="Q53" s="137">
        <f t="shared" si="43"/>
        <v>32.1</v>
      </c>
      <c r="R53" s="105">
        <v>23</v>
      </c>
      <c r="S53" s="106">
        <v>17.8</v>
      </c>
      <c r="T53" s="105">
        <v>0</v>
      </c>
      <c r="U53" s="106">
        <v>0</v>
      </c>
      <c r="V53" s="137">
        <f t="shared" si="44"/>
        <v>17.8</v>
      </c>
      <c r="W53" s="127">
        <v>53</v>
      </c>
      <c r="X53" s="138">
        <v>143.5</v>
      </c>
      <c r="Y53" s="127">
        <v>0</v>
      </c>
      <c r="Z53" s="138">
        <v>0</v>
      </c>
      <c r="AA53" s="107">
        <f t="shared" si="45"/>
        <v>143.5</v>
      </c>
      <c r="AB53" s="109">
        <f t="shared" si="41"/>
        <v>254</v>
      </c>
      <c r="AC53" s="110">
        <f t="shared" si="41"/>
        <v>201.4</v>
      </c>
      <c r="AD53" s="111">
        <f t="shared" si="41"/>
        <v>0</v>
      </c>
      <c r="AE53" s="112">
        <f t="shared" si="41"/>
        <v>0</v>
      </c>
    </row>
    <row r="54" spans="1:31" ht="23.1" customHeight="1" x14ac:dyDescent="0.25">
      <c r="A54" s="432"/>
      <c r="B54" s="446"/>
      <c r="C54" s="438"/>
      <c r="D54" s="438"/>
      <c r="E54" s="441"/>
      <c r="F54" s="441"/>
      <c r="G54" s="104" t="s">
        <v>48</v>
      </c>
      <c r="H54" s="105">
        <v>0</v>
      </c>
      <c r="I54" s="106">
        <v>0</v>
      </c>
      <c r="J54" s="105">
        <v>0</v>
      </c>
      <c r="K54" s="106">
        <v>0</v>
      </c>
      <c r="L54" s="107">
        <f t="shared" si="42"/>
        <v>0</v>
      </c>
      <c r="M54" s="105">
        <v>0</v>
      </c>
      <c r="N54" s="106">
        <v>0</v>
      </c>
      <c r="O54" s="105">
        <v>0</v>
      </c>
      <c r="P54" s="106">
        <v>0</v>
      </c>
      <c r="Q54" s="137">
        <f t="shared" si="43"/>
        <v>0</v>
      </c>
      <c r="R54" s="105">
        <v>0</v>
      </c>
      <c r="S54" s="106">
        <v>0</v>
      </c>
      <c r="T54" s="105">
        <v>0</v>
      </c>
      <c r="U54" s="106">
        <v>0</v>
      </c>
      <c r="V54" s="137">
        <f t="shared" si="44"/>
        <v>0</v>
      </c>
      <c r="W54" s="105">
        <v>0</v>
      </c>
      <c r="X54" s="106">
        <v>0</v>
      </c>
      <c r="Y54" s="105">
        <v>0</v>
      </c>
      <c r="Z54" s="106">
        <v>0</v>
      </c>
      <c r="AA54" s="107">
        <f t="shared" si="45"/>
        <v>0</v>
      </c>
      <c r="AB54" s="109">
        <f t="shared" si="41"/>
        <v>0</v>
      </c>
      <c r="AC54" s="110">
        <f t="shared" si="41"/>
        <v>0</v>
      </c>
      <c r="AD54" s="111">
        <f t="shared" si="41"/>
        <v>0</v>
      </c>
      <c r="AE54" s="112">
        <f t="shared" si="41"/>
        <v>0</v>
      </c>
    </row>
    <row r="55" spans="1:31" ht="23.1" customHeight="1" thickBot="1" x14ac:dyDescent="0.3">
      <c r="A55" s="432"/>
      <c r="B55" s="447"/>
      <c r="C55" s="439"/>
      <c r="D55" s="439"/>
      <c r="E55" s="441"/>
      <c r="F55" s="441"/>
      <c r="G55" s="113" t="s">
        <v>49</v>
      </c>
      <c r="H55" s="114">
        <v>0</v>
      </c>
      <c r="I55" s="115">
        <v>0</v>
      </c>
      <c r="J55" s="114">
        <v>0</v>
      </c>
      <c r="K55" s="115">
        <v>0</v>
      </c>
      <c r="L55" s="107">
        <f t="shared" si="42"/>
        <v>0</v>
      </c>
      <c r="M55" s="114">
        <v>0</v>
      </c>
      <c r="N55" s="115">
        <v>0</v>
      </c>
      <c r="O55" s="114">
        <v>0</v>
      </c>
      <c r="P55" s="115">
        <v>0</v>
      </c>
      <c r="Q55" s="137">
        <f t="shared" si="43"/>
        <v>0</v>
      </c>
      <c r="R55" s="114">
        <v>0</v>
      </c>
      <c r="S55" s="115">
        <v>0</v>
      </c>
      <c r="T55" s="114">
        <v>0</v>
      </c>
      <c r="U55" s="115">
        <v>0</v>
      </c>
      <c r="V55" s="137">
        <f t="shared" si="44"/>
        <v>0</v>
      </c>
      <c r="W55" s="114">
        <v>0</v>
      </c>
      <c r="X55" s="115">
        <v>0</v>
      </c>
      <c r="Y55" s="114">
        <v>0</v>
      </c>
      <c r="Z55" s="115">
        <v>0</v>
      </c>
      <c r="AA55" s="107">
        <f t="shared" si="45"/>
        <v>0</v>
      </c>
      <c r="AB55" s="109">
        <f t="shared" si="41"/>
        <v>0</v>
      </c>
      <c r="AC55" s="110">
        <f t="shared" si="41"/>
        <v>0</v>
      </c>
      <c r="AD55" s="111">
        <f t="shared" si="41"/>
        <v>0</v>
      </c>
      <c r="AE55" s="112">
        <f t="shared" si="41"/>
        <v>0</v>
      </c>
    </row>
    <row r="56" spans="1:31" ht="23.1" customHeight="1" thickBot="1" x14ac:dyDescent="0.3">
      <c r="A56" s="433"/>
      <c r="B56" s="444" t="s">
        <v>19</v>
      </c>
      <c r="C56" s="444"/>
      <c r="D56" s="445"/>
      <c r="E56" s="445"/>
      <c r="F56" s="445"/>
      <c r="G56" s="445"/>
      <c r="H56" s="117">
        <f>H51+H52+H53+H54+H55</f>
        <v>1232</v>
      </c>
      <c r="I56" s="118">
        <f t="shared" ref="I56:AE56" si="46">I51+I52+I53+I54+I55</f>
        <v>143.97</v>
      </c>
      <c r="J56" s="117">
        <f t="shared" si="46"/>
        <v>0</v>
      </c>
      <c r="K56" s="118">
        <f t="shared" si="46"/>
        <v>0</v>
      </c>
      <c r="L56" s="117">
        <f t="shared" si="46"/>
        <v>143.97</v>
      </c>
      <c r="M56" s="117">
        <f t="shared" si="46"/>
        <v>1183</v>
      </c>
      <c r="N56" s="117">
        <f t="shared" si="46"/>
        <v>466.07000000000005</v>
      </c>
      <c r="O56" s="117">
        <f t="shared" si="46"/>
        <v>0</v>
      </c>
      <c r="P56" s="118">
        <f t="shared" si="46"/>
        <v>0</v>
      </c>
      <c r="Q56" s="117">
        <f t="shared" si="46"/>
        <v>466.07000000000005</v>
      </c>
      <c r="R56" s="117">
        <f t="shared" si="46"/>
        <v>716</v>
      </c>
      <c r="S56" s="118">
        <f t="shared" si="46"/>
        <v>552.19999999999993</v>
      </c>
      <c r="T56" s="117">
        <f t="shared" si="46"/>
        <v>0</v>
      </c>
      <c r="U56" s="117">
        <f t="shared" si="46"/>
        <v>0</v>
      </c>
      <c r="V56" s="117">
        <f t="shared" si="46"/>
        <v>552.19999999999993</v>
      </c>
      <c r="W56" s="117">
        <f t="shared" si="46"/>
        <v>982</v>
      </c>
      <c r="X56" s="118">
        <f t="shared" si="46"/>
        <v>2021.6</v>
      </c>
      <c r="Y56" s="117">
        <f t="shared" si="46"/>
        <v>0</v>
      </c>
      <c r="Z56" s="118">
        <f t="shared" si="46"/>
        <v>0</v>
      </c>
      <c r="AA56" s="118">
        <f t="shared" si="46"/>
        <v>2021.6</v>
      </c>
      <c r="AB56" s="117">
        <f t="shared" si="46"/>
        <v>4113</v>
      </c>
      <c r="AC56" s="118">
        <f t="shared" si="46"/>
        <v>3183.84</v>
      </c>
      <c r="AD56" s="117">
        <f t="shared" si="46"/>
        <v>0</v>
      </c>
      <c r="AE56" s="118">
        <f t="shared" si="46"/>
        <v>0</v>
      </c>
    </row>
    <row r="57" spans="1:31" ht="23.1" customHeight="1" x14ac:dyDescent="0.25">
      <c r="A57" s="431">
        <v>9</v>
      </c>
      <c r="B57" s="434" t="s">
        <v>17</v>
      </c>
      <c r="C57" s="437">
        <v>189530.06519999998</v>
      </c>
      <c r="D57" s="437">
        <f>E57+F57</f>
        <v>16560.099999999999</v>
      </c>
      <c r="E57" s="440">
        <v>16016.1</v>
      </c>
      <c r="F57" s="442">
        <v>544</v>
      </c>
      <c r="G57" s="104" t="s">
        <v>45</v>
      </c>
      <c r="H57" s="105">
        <v>1205</v>
      </c>
      <c r="I57" s="106">
        <v>234.56799999999998</v>
      </c>
      <c r="J57" s="105">
        <v>0</v>
      </c>
      <c r="K57" s="106">
        <v>0</v>
      </c>
      <c r="L57" s="107">
        <f t="shared" ref="L57:L61" si="47">I57+K57</f>
        <v>234.56799999999998</v>
      </c>
      <c r="M57" s="105">
        <v>395</v>
      </c>
      <c r="N57" s="106">
        <v>212</v>
      </c>
      <c r="O57" s="105">
        <v>0</v>
      </c>
      <c r="P57" s="106">
        <v>0</v>
      </c>
      <c r="Q57" s="107">
        <f>N57+P57</f>
        <v>212</v>
      </c>
      <c r="R57" s="105">
        <v>395</v>
      </c>
      <c r="S57" s="106">
        <v>230</v>
      </c>
      <c r="T57" s="105">
        <v>0</v>
      </c>
      <c r="U57" s="106">
        <v>0</v>
      </c>
      <c r="V57" s="107">
        <f>S57+U57</f>
        <v>230</v>
      </c>
      <c r="W57" s="105">
        <v>212</v>
      </c>
      <c r="X57" s="106">
        <v>220</v>
      </c>
      <c r="Y57" s="105">
        <v>0</v>
      </c>
      <c r="Z57" s="106">
        <v>0</v>
      </c>
      <c r="AA57" s="107">
        <f>X57+Z57</f>
        <v>220</v>
      </c>
      <c r="AB57" s="109">
        <f t="shared" ref="AB57:AE61" si="48">H57+M57+R57+W57</f>
        <v>2207</v>
      </c>
      <c r="AC57" s="110">
        <f t="shared" si="48"/>
        <v>896.56799999999998</v>
      </c>
      <c r="AD57" s="111">
        <f t="shared" si="48"/>
        <v>0</v>
      </c>
      <c r="AE57" s="112">
        <f t="shared" si="48"/>
        <v>0</v>
      </c>
    </row>
    <row r="58" spans="1:31" ht="23.1" customHeight="1" x14ac:dyDescent="0.25">
      <c r="A58" s="432"/>
      <c r="B58" s="446"/>
      <c r="C58" s="438"/>
      <c r="D58" s="438"/>
      <c r="E58" s="441"/>
      <c r="F58" s="443"/>
      <c r="G58" s="104" t="s">
        <v>46</v>
      </c>
      <c r="H58" s="105">
        <v>10</v>
      </c>
      <c r="I58" s="106">
        <v>1</v>
      </c>
      <c r="J58" s="105">
        <v>0</v>
      </c>
      <c r="K58" s="106">
        <v>0</v>
      </c>
      <c r="L58" s="107">
        <f t="shared" si="47"/>
        <v>1</v>
      </c>
      <c r="M58" s="105">
        <v>0</v>
      </c>
      <c r="N58" s="106">
        <v>0</v>
      </c>
      <c r="O58" s="105">
        <v>0</v>
      </c>
      <c r="P58" s="106">
        <v>0</v>
      </c>
      <c r="Q58" s="107">
        <f t="shared" ref="Q58:Q61" si="49">N58+P58</f>
        <v>0</v>
      </c>
      <c r="R58" s="105">
        <v>0</v>
      </c>
      <c r="S58" s="106">
        <v>0</v>
      </c>
      <c r="T58" s="105">
        <v>0</v>
      </c>
      <c r="U58" s="106">
        <v>0</v>
      </c>
      <c r="V58" s="107">
        <f t="shared" ref="V58:V61" si="50">S58+U58</f>
        <v>0</v>
      </c>
      <c r="W58" s="105">
        <v>0</v>
      </c>
      <c r="X58" s="106">
        <v>0</v>
      </c>
      <c r="Y58" s="105">
        <v>0</v>
      </c>
      <c r="Z58" s="106">
        <v>0</v>
      </c>
      <c r="AA58" s="107">
        <f t="shared" ref="AA58:AA61" si="51">X58+Z58</f>
        <v>0</v>
      </c>
      <c r="AB58" s="109">
        <f t="shared" si="48"/>
        <v>10</v>
      </c>
      <c r="AC58" s="110">
        <f t="shared" si="48"/>
        <v>1</v>
      </c>
      <c r="AD58" s="111">
        <f t="shared" si="48"/>
        <v>0</v>
      </c>
      <c r="AE58" s="112">
        <f t="shared" si="48"/>
        <v>0</v>
      </c>
    </row>
    <row r="59" spans="1:31" ht="23.1" customHeight="1" x14ac:dyDescent="0.25">
      <c r="A59" s="432"/>
      <c r="B59" s="446"/>
      <c r="C59" s="438"/>
      <c r="D59" s="438"/>
      <c r="E59" s="441"/>
      <c r="F59" s="443"/>
      <c r="G59" s="104" t="s">
        <v>47</v>
      </c>
      <c r="H59" s="105">
        <v>939</v>
      </c>
      <c r="I59" s="106">
        <v>95.47</v>
      </c>
      <c r="J59" s="105">
        <v>0</v>
      </c>
      <c r="K59" s="106">
        <v>0</v>
      </c>
      <c r="L59" s="107">
        <f t="shared" si="47"/>
        <v>95.47</v>
      </c>
      <c r="M59" s="105">
        <v>90</v>
      </c>
      <c r="N59" s="106">
        <v>51</v>
      </c>
      <c r="O59" s="105">
        <v>0</v>
      </c>
      <c r="P59" s="106">
        <v>0</v>
      </c>
      <c r="Q59" s="107">
        <f t="shared" si="49"/>
        <v>51</v>
      </c>
      <c r="R59" s="105">
        <v>159</v>
      </c>
      <c r="S59" s="106">
        <v>90</v>
      </c>
      <c r="T59" s="105">
        <v>0</v>
      </c>
      <c r="U59" s="106">
        <v>0</v>
      </c>
      <c r="V59" s="107">
        <f t="shared" si="50"/>
        <v>90</v>
      </c>
      <c r="W59" s="105">
        <v>171</v>
      </c>
      <c r="X59" s="106">
        <v>276</v>
      </c>
      <c r="Y59" s="105">
        <v>0</v>
      </c>
      <c r="Z59" s="106">
        <v>0</v>
      </c>
      <c r="AA59" s="107">
        <f t="shared" si="51"/>
        <v>276</v>
      </c>
      <c r="AB59" s="109">
        <f t="shared" si="48"/>
        <v>1359</v>
      </c>
      <c r="AC59" s="110">
        <f t="shared" si="48"/>
        <v>512.47</v>
      </c>
      <c r="AD59" s="111">
        <f t="shared" si="48"/>
        <v>0</v>
      </c>
      <c r="AE59" s="112">
        <f t="shared" si="48"/>
        <v>0</v>
      </c>
    </row>
    <row r="60" spans="1:31" ht="23.1" customHeight="1" x14ac:dyDescent="0.25">
      <c r="A60" s="432"/>
      <c r="B60" s="446"/>
      <c r="C60" s="438"/>
      <c r="D60" s="438"/>
      <c r="E60" s="441"/>
      <c r="F60" s="443"/>
      <c r="G60" s="104" t="s">
        <v>48</v>
      </c>
      <c r="H60" s="105">
        <v>0</v>
      </c>
      <c r="I60" s="106">
        <v>0</v>
      </c>
      <c r="J60" s="105">
        <v>0</v>
      </c>
      <c r="K60" s="106">
        <v>0</v>
      </c>
      <c r="L60" s="107">
        <f t="shared" si="47"/>
        <v>0</v>
      </c>
      <c r="M60" s="105">
        <v>0</v>
      </c>
      <c r="N60" s="106">
        <v>0</v>
      </c>
      <c r="O60" s="105">
        <v>0</v>
      </c>
      <c r="P60" s="106">
        <v>0</v>
      </c>
      <c r="Q60" s="107">
        <f t="shared" si="49"/>
        <v>0</v>
      </c>
      <c r="R60" s="105">
        <v>30</v>
      </c>
      <c r="S60" s="106">
        <v>15</v>
      </c>
      <c r="T60" s="105">
        <v>0</v>
      </c>
      <c r="U60" s="106">
        <v>0</v>
      </c>
      <c r="V60" s="107">
        <f t="shared" si="50"/>
        <v>15</v>
      </c>
      <c r="W60" s="105">
        <v>163</v>
      </c>
      <c r="X60" s="106">
        <v>325</v>
      </c>
      <c r="Y60" s="105">
        <v>0</v>
      </c>
      <c r="Z60" s="106">
        <v>0</v>
      </c>
      <c r="AA60" s="107">
        <f t="shared" si="51"/>
        <v>325</v>
      </c>
      <c r="AB60" s="109">
        <f t="shared" si="48"/>
        <v>193</v>
      </c>
      <c r="AC60" s="110">
        <f t="shared" si="48"/>
        <v>340</v>
      </c>
      <c r="AD60" s="111">
        <f t="shared" si="48"/>
        <v>0</v>
      </c>
      <c r="AE60" s="112">
        <f t="shared" si="48"/>
        <v>0</v>
      </c>
    </row>
    <row r="61" spans="1:31" ht="23.1" customHeight="1" thickBot="1" x14ac:dyDescent="0.3">
      <c r="A61" s="432"/>
      <c r="B61" s="447"/>
      <c r="C61" s="439"/>
      <c r="D61" s="439"/>
      <c r="E61" s="441"/>
      <c r="F61" s="443"/>
      <c r="G61" s="113" t="s">
        <v>49</v>
      </c>
      <c r="H61" s="114">
        <v>0</v>
      </c>
      <c r="I61" s="115">
        <v>0</v>
      </c>
      <c r="J61" s="114">
        <v>0</v>
      </c>
      <c r="K61" s="115">
        <v>0</v>
      </c>
      <c r="L61" s="107">
        <f t="shared" si="47"/>
        <v>0</v>
      </c>
      <c r="M61" s="114">
        <v>0</v>
      </c>
      <c r="N61" s="115">
        <v>0</v>
      </c>
      <c r="O61" s="114">
        <v>0</v>
      </c>
      <c r="P61" s="115">
        <v>0</v>
      </c>
      <c r="Q61" s="107">
        <f t="shared" si="49"/>
        <v>0</v>
      </c>
      <c r="R61" s="114">
        <v>0</v>
      </c>
      <c r="S61" s="115">
        <v>0</v>
      </c>
      <c r="T61" s="114">
        <v>0</v>
      </c>
      <c r="U61" s="115">
        <v>0</v>
      </c>
      <c r="V61" s="107">
        <f t="shared" si="50"/>
        <v>0</v>
      </c>
      <c r="W61" s="114">
        <v>0</v>
      </c>
      <c r="X61" s="115">
        <v>0</v>
      </c>
      <c r="Y61" s="114">
        <v>0</v>
      </c>
      <c r="Z61" s="115">
        <v>0</v>
      </c>
      <c r="AA61" s="107">
        <f t="shared" si="51"/>
        <v>0</v>
      </c>
      <c r="AB61" s="109">
        <f t="shared" si="48"/>
        <v>0</v>
      </c>
      <c r="AC61" s="110">
        <f t="shared" si="48"/>
        <v>0</v>
      </c>
      <c r="AD61" s="111">
        <f t="shared" si="48"/>
        <v>0</v>
      </c>
      <c r="AE61" s="112">
        <f t="shared" si="48"/>
        <v>0</v>
      </c>
    </row>
    <row r="62" spans="1:31" ht="23.1" customHeight="1" thickBot="1" x14ac:dyDescent="0.3">
      <c r="A62" s="433"/>
      <c r="B62" s="444" t="s">
        <v>19</v>
      </c>
      <c r="C62" s="444"/>
      <c r="D62" s="445"/>
      <c r="E62" s="445"/>
      <c r="F62" s="445"/>
      <c r="G62" s="445"/>
      <c r="H62" s="117">
        <f>H57+H58+H59+H60+H61</f>
        <v>2154</v>
      </c>
      <c r="I62" s="118">
        <f t="shared" ref="I62:AE62" si="52">I57+I58+I59+I60+I61</f>
        <v>331.03800000000001</v>
      </c>
      <c r="J62" s="117">
        <f t="shared" si="52"/>
        <v>0</v>
      </c>
      <c r="K62" s="118">
        <f t="shared" si="52"/>
        <v>0</v>
      </c>
      <c r="L62" s="118">
        <f t="shared" si="52"/>
        <v>331.03800000000001</v>
      </c>
      <c r="M62" s="117">
        <f t="shared" si="52"/>
        <v>485</v>
      </c>
      <c r="N62" s="118">
        <f t="shared" si="52"/>
        <v>263</v>
      </c>
      <c r="O62" s="117">
        <f t="shared" si="52"/>
        <v>0</v>
      </c>
      <c r="P62" s="118">
        <f t="shared" si="52"/>
        <v>0</v>
      </c>
      <c r="Q62" s="118">
        <f t="shared" si="52"/>
        <v>263</v>
      </c>
      <c r="R62" s="117">
        <f t="shared" si="52"/>
        <v>584</v>
      </c>
      <c r="S62" s="118">
        <f t="shared" si="52"/>
        <v>335</v>
      </c>
      <c r="T62" s="117">
        <f t="shared" si="52"/>
        <v>0</v>
      </c>
      <c r="U62" s="118">
        <f t="shared" si="52"/>
        <v>0</v>
      </c>
      <c r="V62" s="118">
        <f t="shared" si="52"/>
        <v>335</v>
      </c>
      <c r="W62" s="117">
        <f t="shared" si="52"/>
        <v>546</v>
      </c>
      <c r="X62" s="117">
        <f t="shared" si="52"/>
        <v>821</v>
      </c>
      <c r="Y62" s="117">
        <f t="shared" si="52"/>
        <v>0</v>
      </c>
      <c r="Z62" s="118">
        <f t="shared" si="52"/>
        <v>0</v>
      </c>
      <c r="AA62" s="118">
        <f t="shared" si="52"/>
        <v>821</v>
      </c>
      <c r="AB62" s="117">
        <f t="shared" si="52"/>
        <v>3769</v>
      </c>
      <c r="AC62" s="118">
        <f t="shared" si="52"/>
        <v>1750.038</v>
      </c>
      <c r="AD62" s="117">
        <f t="shared" si="52"/>
        <v>0</v>
      </c>
      <c r="AE62" s="118">
        <f t="shared" si="52"/>
        <v>0</v>
      </c>
    </row>
    <row r="63" spans="1:31" ht="23.1" customHeight="1" x14ac:dyDescent="0.25">
      <c r="A63" s="431">
        <v>10</v>
      </c>
      <c r="B63" s="434" t="s">
        <v>18</v>
      </c>
      <c r="C63" s="437">
        <v>110660.9474</v>
      </c>
      <c r="D63" s="437">
        <f>E63+F63</f>
        <v>24789.133000000002</v>
      </c>
      <c r="E63" s="440">
        <v>24435.037</v>
      </c>
      <c r="F63" s="442">
        <v>354.096</v>
      </c>
      <c r="G63" s="104" t="s">
        <v>45</v>
      </c>
      <c r="H63" s="105">
        <v>2939</v>
      </c>
      <c r="I63" s="106">
        <v>504.73</v>
      </c>
      <c r="J63" s="105">
        <v>0</v>
      </c>
      <c r="K63" s="106">
        <v>0</v>
      </c>
      <c r="L63" s="107">
        <f>I63+K63</f>
        <v>504.73</v>
      </c>
      <c r="M63" s="105">
        <v>2419</v>
      </c>
      <c r="N63" s="106">
        <v>1031.53</v>
      </c>
      <c r="O63" s="105">
        <v>0</v>
      </c>
      <c r="P63" s="106">
        <v>0</v>
      </c>
      <c r="Q63" s="107">
        <f>N63+P63</f>
        <v>1031.53</v>
      </c>
      <c r="R63" s="105">
        <v>2176</v>
      </c>
      <c r="S63" s="106">
        <v>1948</v>
      </c>
      <c r="T63" s="105">
        <v>2</v>
      </c>
      <c r="U63" s="106">
        <v>24</v>
      </c>
      <c r="V63" s="107">
        <f>S63+U63</f>
        <v>1972</v>
      </c>
      <c r="W63" s="105">
        <v>1602</v>
      </c>
      <c r="X63" s="106">
        <v>2634.41</v>
      </c>
      <c r="Y63" s="105">
        <v>2</v>
      </c>
      <c r="Z63" s="106">
        <v>7</v>
      </c>
      <c r="AA63" s="107">
        <f>X63+Z63</f>
        <v>2641.41</v>
      </c>
      <c r="AB63" s="109">
        <f t="shared" ref="AB63:AE67" si="53">H63+M63+R63+W63</f>
        <v>9136</v>
      </c>
      <c r="AC63" s="110">
        <f t="shared" si="53"/>
        <v>6118.67</v>
      </c>
      <c r="AD63" s="111">
        <f t="shared" si="53"/>
        <v>4</v>
      </c>
      <c r="AE63" s="110">
        <f t="shared" si="53"/>
        <v>31</v>
      </c>
    </row>
    <row r="64" spans="1:31" ht="23.1" customHeight="1" x14ac:dyDescent="0.25">
      <c r="A64" s="432"/>
      <c r="B64" s="446"/>
      <c r="C64" s="438"/>
      <c r="D64" s="438"/>
      <c r="E64" s="441"/>
      <c r="F64" s="443"/>
      <c r="G64" s="104" t="s">
        <v>46</v>
      </c>
      <c r="H64" s="105">
        <v>404</v>
      </c>
      <c r="I64" s="106">
        <v>65.209999999999994</v>
      </c>
      <c r="J64" s="105">
        <v>0</v>
      </c>
      <c r="K64" s="106">
        <v>0</v>
      </c>
      <c r="L64" s="107">
        <f t="shared" ref="L64:L67" si="54">I64+K64</f>
        <v>65.209999999999994</v>
      </c>
      <c r="M64" s="105">
        <v>26</v>
      </c>
      <c r="N64" s="106">
        <v>11</v>
      </c>
      <c r="O64" s="105">
        <v>0</v>
      </c>
      <c r="P64" s="106">
        <v>0</v>
      </c>
      <c r="Q64" s="107">
        <f t="shared" ref="Q64:Q67" si="55">N64+P64</f>
        <v>11</v>
      </c>
      <c r="R64" s="105">
        <v>45</v>
      </c>
      <c r="S64" s="106">
        <v>37</v>
      </c>
      <c r="T64" s="105">
        <v>0</v>
      </c>
      <c r="U64" s="106">
        <v>0</v>
      </c>
      <c r="V64" s="107">
        <f t="shared" ref="V64:V67" si="56">S64+U64</f>
        <v>37</v>
      </c>
      <c r="W64" s="105">
        <v>67</v>
      </c>
      <c r="X64" s="106">
        <v>89</v>
      </c>
      <c r="Y64" s="105">
        <v>0</v>
      </c>
      <c r="Z64" s="106">
        <v>0</v>
      </c>
      <c r="AA64" s="107">
        <f t="shared" ref="AA64:AA67" si="57">X64+Z64</f>
        <v>89</v>
      </c>
      <c r="AB64" s="109">
        <f t="shared" si="53"/>
        <v>542</v>
      </c>
      <c r="AC64" s="110">
        <f t="shared" si="53"/>
        <v>202.20999999999998</v>
      </c>
      <c r="AD64" s="111">
        <f t="shared" si="53"/>
        <v>0</v>
      </c>
      <c r="AE64" s="112">
        <f t="shared" si="53"/>
        <v>0</v>
      </c>
    </row>
    <row r="65" spans="1:31" ht="23.1" customHeight="1" x14ac:dyDescent="0.25">
      <c r="A65" s="432"/>
      <c r="B65" s="446"/>
      <c r="C65" s="438"/>
      <c r="D65" s="438"/>
      <c r="E65" s="441"/>
      <c r="F65" s="443"/>
      <c r="G65" s="104" t="s">
        <v>47</v>
      </c>
      <c r="H65" s="105">
        <v>319</v>
      </c>
      <c r="I65" s="106">
        <v>58.35</v>
      </c>
      <c r="J65" s="105">
        <v>0</v>
      </c>
      <c r="K65" s="106">
        <v>0</v>
      </c>
      <c r="L65" s="107">
        <f t="shared" si="54"/>
        <v>58.35</v>
      </c>
      <c r="M65" s="105">
        <v>382</v>
      </c>
      <c r="N65" s="106">
        <v>139.49</v>
      </c>
      <c r="O65" s="105">
        <v>0</v>
      </c>
      <c r="P65" s="106">
        <v>0</v>
      </c>
      <c r="Q65" s="107">
        <f t="shared" si="55"/>
        <v>139.49</v>
      </c>
      <c r="R65" s="105">
        <v>122</v>
      </c>
      <c r="S65" s="106">
        <v>154.92000000000002</v>
      </c>
      <c r="T65" s="105">
        <v>0</v>
      </c>
      <c r="U65" s="106">
        <v>0</v>
      </c>
      <c r="V65" s="107">
        <f t="shared" si="56"/>
        <v>154.92000000000002</v>
      </c>
      <c r="W65" s="105">
        <v>132</v>
      </c>
      <c r="X65" s="106">
        <v>159.19999999999999</v>
      </c>
      <c r="Y65" s="105">
        <v>0</v>
      </c>
      <c r="Z65" s="106">
        <v>0</v>
      </c>
      <c r="AA65" s="107">
        <f t="shared" si="57"/>
        <v>159.19999999999999</v>
      </c>
      <c r="AB65" s="109">
        <f t="shared" si="53"/>
        <v>955</v>
      </c>
      <c r="AC65" s="110">
        <f t="shared" si="53"/>
        <v>511.96</v>
      </c>
      <c r="AD65" s="111">
        <f t="shared" si="53"/>
        <v>0</v>
      </c>
      <c r="AE65" s="112">
        <f t="shared" si="53"/>
        <v>0</v>
      </c>
    </row>
    <row r="66" spans="1:31" ht="23.1" customHeight="1" x14ac:dyDescent="0.25">
      <c r="A66" s="432"/>
      <c r="B66" s="446"/>
      <c r="C66" s="438"/>
      <c r="D66" s="438"/>
      <c r="E66" s="441"/>
      <c r="F66" s="443"/>
      <c r="G66" s="104" t="s">
        <v>48</v>
      </c>
      <c r="H66" s="105">
        <v>0</v>
      </c>
      <c r="I66" s="106">
        <v>0</v>
      </c>
      <c r="J66" s="105">
        <v>0</v>
      </c>
      <c r="K66" s="106">
        <v>0</v>
      </c>
      <c r="L66" s="107">
        <f t="shared" si="54"/>
        <v>0</v>
      </c>
      <c r="M66" s="105">
        <v>1</v>
      </c>
      <c r="N66" s="106">
        <v>0.38</v>
      </c>
      <c r="O66" s="105">
        <v>0</v>
      </c>
      <c r="P66" s="106">
        <v>0</v>
      </c>
      <c r="Q66" s="107">
        <f t="shared" si="55"/>
        <v>0.38</v>
      </c>
      <c r="R66" s="105">
        <v>0</v>
      </c>
      <c r="S66" s="106">
        <v>0</v>
      </c>
      <c r="T66" s="105">
        <v>0</v>
      </c>
      <c r="U66" s="106">
        <v>0</v>
      </c>
      <c r="V66" s="107">
        <f t="shared" si="56"/>
        <v>0</v>
      </c>
      <c r="W66" s="105">
        <v>0</v>
      </c>
      <c r="X66" s="106">
        <v>0</v>
      </c>
      <c r="Y66" s="105">
        <v>0</v>
      </c>
      <c r="Z66" s="106">
        <v>0</v>
      </c>
      <c r="AA66" s="107">
        <f t="shared" si="57"/>
        <v>0</v>
      </c>
      <c r="AB66" s="109">
        <f t="shared" si="53"/>
        <v>1</v>
      </c>
      <c r="AC66" s="110">
        <f t="shared" si="53"/>
        <v>0.38</v>
      </c>
      <c r="AD66" s="111">
        <f t="shared" si="53"/>
        <v>0</v>
      </c>
      <c r="AE66" s="112">
        <f t="shared" si="53"/>
        <v>0</v>
      </c>
    </row>
    <row r="67" spans="1:31" ht="23.1" customHeight="1" thickBot="1" x14ac:dyDescent="0.3">
      <c r="A67" s="432"/>
      <c r="B67" s="447"/>
      <c r="C67" s="439"/>
      <c r="D67" s="439"/>
      <c r="E67" s="441"/>
      <c r="F67" s="443"/>
      <c r="G67" s="113" t="s">
        <v>49</v>
      </c>
      <c r="H67" s="114">
        <v>0</v>
      </c>
      <c r="I67" s="115">
        <v>0</v>
      </c>
      <c r="J67" s="114">
        <v>0</v>
      </c>
      <c r="K67" s="115">
        <v>0</v>
      </c>
      <c r="L67" s="107">
        <f t="shared" si="54"/>
        <v>0</v>
      </c>
      <c r="M67" s="114">
        <v>0</v>
      </c>
      <c r="N67" s="115">
        <v>0</v>
      </c>
      <c r="O67" s="114">
        <v>0</v>
      </c>
      <c r="P67" s="115">
        <v>0</v>
      </c>
      <c r="Q67" s="107">
        <f t="shared" si="55"/>
        <v>0</v>
      </c>
      <c r="R67" s="114">
        <v>0</v>
      </c>
      <c r="S67" s="115">
        <v>30</v>
      </c>
      <c r="T67" s="114">
        <v>0</v>
      </c>
      <c r="U67" s="115">
        <v>0</v>
      </c>
      <c r="V67" s="107">
        <f t="shared" si="56"/>
        <v>30</v>
      </c>
      <c r="W67" s="114">
        <v>0</v>
      </c>
      <c r="X67" s="115">
        <v>0</v>
      </c>
      <c r="Y67" s="114">
        <v>0</v>
      </c>
      <c r="Z67" s="115">
        <v>0</v>
      </c>
      <c r="AA67" s="107">
        <f t="shared" si="57"/>
        <v>0</v>
      </c>
      <c r="AB67" s="109">
        <f t="shared" si="53"/>
        <v>0</v>
      </c>
      <c r="AC67" s="110">
        <f t="shared" si="53"/>
        <v>30</v>
      </c>
      <c r="AD67" s="111">
        <f t="shared" si="53"/>
        <v>0</v>
      </c>
      <c r="AE67" s="112">
        <f t="shared" si="53"/>
        <v>0</v>
      </c>
    </row>
    <row r="68" spans="1:31" ht="23.1" customHeight="1" thickBot="1" x14ac:dyDescent="0.3">
      <c r="A68" s="433"/>
      <c r="B68" s="444" t="s">
        <v>19</v>
      </c>
      <c r="C68" s="444"/>
      <c r="D68" s="445"/>
      <c r="E68" s="445"/>
      <c r="F68" s="445"/>
      <c r="G68" s="445"/>
      <c r="H68" s="117">
        <f>H63+H64+H65+H66+H67</f>
        <v>3662</v>
      </c>
      <c r="I68" s="118">
        <f t="shared" ref="I68:AE68" si="58">I63+I64+I65+I66+I67</f>
        <v>628.29000000000008</v>
      </c>
      <c r="J68" s="117">
        <f t="shared" si="58"/>
        <v>0</v>
      </c>
      <c r="K68" s="118">
        <f t="shared" si="58"/>
        <v>0</v>
      </c>
      <c r="L68" s="118">
        <f t="shared" si="58"/>
        <v>628.29000000000008</v>
      </c>
      <c r="M68" s="117">
        <f t="shared" si="58"/>
        <v>2828</v>
      </c>
      <c r="N68" s="118">
        <f t="shared" si="58"/>
        <v>1182.4000000000001</v>
      </c>
      <c r="O68" s="117">
        <f t="shared" si="58"/>
        <v>0</v>
      </c>
      <c r="P68" s="118">
        <f t="shared" si="58"/>
        <v>0</v>
      </c>
      <c r="Q68" s="118">
        <f t="shared" si="58"/>
        <v>1182.4000000000001</v>
      </c>
      <c r="R68" s="117">
        <f t="shared" si="58"/>
        <v>2343</v>
      </c>
      <c r="S68" s="118">
        <f t="shared" si="58"/>
        <v>2169.92</v>
      </c>
      <c r="T68" s="117">
        <f t="shared" si="58"/>
        <v>2</v>
      </c>
      <c r="U68" s="118">
        <f t="shared" si="58"/>
        <v>24</v>
      </c>
      <c r="V68" s="118">
        <f t="shared" si="58"/>
        <v>2193.92</v>
      </c>
      <c r="W68" s="117">
        <f t="shared" si="58"/>
        <v>1801</v>
      </c>
      <c r="X68" s="118">
        <f t="shared" si="58"/>
        <v>2882.6099999999997</v>
      </c>
      <c r="Y68" s="117">
        <f t="shared" si="58"/>
        <v>2</v>
      </c>
      <c r="Z68" s="118">
        <f t="shared" si="58"/>
        <v>7</v>
      </c>
      <c r="AA68" s="118">
        <f t="shared" si="58"/>
        <v>2889.6099999999997</v>
      </c>
      <c r="AB68" s="117">
        <f>AB63+AB64+AB65+AB66+AB67</f>
        <v>10634</v>
      </c>
      <c r="AC68" s="118">
        <f t="shared" si="58"/>
        <v>6863.22</v>
      </c>
      <c r="AD68" s="117">
        <f t="shared" si="58"/>
        <v>4</v>
      </c>
      <c r="AE68" s="118">
        <f t="shared" si="58"/>
        <v>31</v>
      </c>
    </row>
    <row r="69" spans="1:31" ht="23.1" customHeight="1" x14ac:dyDescent="0.25">
      <c r="A69" s="451"/>
      <c r="B69" s="454" t="s">
        <v>19</v>
      </c>
      <c r="C69" s="457">
        <f t="shared" ref="C69:E69" si="59">C9+C15+C21+C27+C33+C39+C45+C51+C57+C63</f>
        <v>2038051.6801999998</v>
      </c>
      <c r="D69" s="457">
        <f t="shared" si="59"/>
        <v>465890.50619999995</v>
      </c>
      <c r="E69" s="457">
        <f t="shared" si="59"/>
        <v>437017.12229999999</v>
      </c>
      <c r="F69" s="457">
        <f>F9+F15+F21+F27+F33+F39+F45+F51+F57+F63</f>
        <v>28873.383900000001</v>
      </c>
      <c r="G69" s="139" t="s">
        <v>45</v>
      </c>
      <c r="H69" s="140">
        <f>H9+H15+H21+H27+H33+H39+H45+H51+H57+H63</f>
        <v>26848</v>
      </c>
      <c r="I69" s="141">
        <f t="shared" ref="I69:AE74" si="60">I9+I15+I21+I27+I33+I39+I45+I51+I57+I63</f>
        <v>4384.3119999999999</v>
      </c>
      <c r="J69" s="140">
        <f t="shared" si="60"/>
        <v>31</v>
      </c>
      <c r="K69" s="141">
        <f t="shared" si="60"/>
        <v>4.6399999999999997</v>
      </c>
      <c r="L69" s="141">
        <f t="shared" si="60"/>
        <v>4388.9519999999993</v>
      </c>
      <c r="M69" s="140">
        <f t="shared" si="60"/>
        <v>23466</v>
      </c>
      <c r="N69" s="141">
        <f t="shared" si="60"/>
        <v>9910.2210000000014</v>
      </c>
      <c r="O69" s="140">
        <f t="shared" si="60"/>
        <v>18</v>
      </c>
      <c r="P69" s="140">
        <f t="shared" si="60"/>
        <v>13.55</v>
      </c>
      <c r="Q69" s="141">
        <f t="shared" si="60"/>
        <v>9923.7710000000006</v>
      </c>
      <c r="R69" s="140">
        <f t="shared" si="60"/>
        <v>13950</v>
      </c>
      <c r="S69" s="141">
        <f t="shared" si="60"/>
        <v>11346.839</v>
      </c>
      <c r="T69" s="140">
        <f t="shared" si="60"/>
        <v>24</v>
      </c>
      <c r="U69" s="141">
        <f t="shared" si="60"/>
        <v>53.59</v>
      </c>
      <c r="V69" s="141">
        <f t="shared" si="60"/>
        <v>11400.429</v>
      </c>
      <c r="W69" s="140">
        <f t="shared" si="60"/>
        <v>7168.9430000000002</v>
      </c>
      <c r="X69" s="141">
        <f t="shared" si="60"/>
        <v>15173.682799999999</v>
      </c>
      <c r="Y69" s="140">
        <f t="shared" si="60"/>
        <v>60</v>
      </c>
      <c r="Z69" s="141">
        <f t="shared" si="60"/>
        <v>1389.636</v>
      </c>
      <c r="AA69" s="141">
        <f t="shared" si="60"/>
        <v>16563.318800000001</v>
      </c>
      <c r="AB69" s="140">
        <f t="shared" si="60"/>
        <v>71432.942999999999</v>
      </c>
      <c r="AC69" s="141">
        <f t="shared" si="60"/>
        <v>40815.054799999998</v>
      </c>
      <c r="AD69" s="140">
        <f t="shared" si="60"/>
        <v>133</v>
      </c>
      <c r="AE69" s="141">
        <f t="shared" si="60"/>
        <v>1461.4159999999999</v>
      </c>
    </row>
    <row r="70" spans="1:31" ht="23.1" customHeight="1" x14ac:dyDescent="0.25">
      <c r="A70" s="452"/>
      <c r="B70" s="455"/>
      <c r="C70" s="458"/>
      <c r="D70" s="458"/>
      <c r="E70" s="458"/>
      <c r="F70" s="458"/>
      <c r="G70" s="139" t="s">
        <v>46</v>
      </c>
      <c r="H70" s="140">
        <f t="shared" ref="H70:W74" si="61">H10+H16+H22+H28+H34+H40+H46+H52+H58+H64</f>
        <v>2486</v>
      </c>
      <c r="I70" s="141">
        <f t="shared" si="60"/>
        <v>312.09999999999997</v>
      </c>
      <c r="J70" s="140">
        <f t="shared" si="60"/>
        <v>0</v>
      </c>
      <c r="K70" s="141">
        <f t="shared" si="60"/>
        <v>0</v>
      </c>
      <c r="L70" s="141">
        <f t="shared" si="60"/>
        <v>312.09999999999997</v>
      </c>
      <c r="M70" s="140">
        <f t="shared" si="60"/>
        <v>2080</v>
      </c>
      <c r="N70" s="141">
        <f t="shared" si="60"/>
        <v>706.86999999999989</v>
      </c>
      <c r="O70" s="140">
        <f t="shared" si="60"/>
        <v>2</v>
      </c>
      <c r="P70" s="140">
        <f t="shared" si="60"/>
        <v>0.79500000000000004</v>
      </c>
      <c r="Q70" s="141">
        <f t="shared" si="60"/>
        <v>707.66499999999996</v>
      </c>
      <c r="R70" s="140">
        <f t="shared" si="60"/>
        <v>461</v>
      </c>
      <c r="S70" s="141">
        <f t="shared" si="60"/>
        <v>324.42</v>
      </c>
      <c r="T70" s="140">
        <f t="shared" si="60"/>
        <v>1</v>
      </c>
      <c r="U70" s="141">
        <f t="shared" si="60"/>
        <v>0.5</v>
      </c>
      <c r="V70" s="141">
        <f t="shared" si="60"/>
        <v>324.92</v>
      </c>
      <c r="W70" s="140">
        <f t="shared" si="60"/>
        <v>262</v>
      </c>
      <c r="X70" s="141">
        <f t="shared" si="60"/>
        <v>508.40000000000003</v>
      </c>
      <c r="Y70" s="140">
        <f t="shared" si="60"/>
        <v>1</v>
      </c>
      <c r="Z70" s="141">
        <f t="shared" si="60"/>
        <v>1.6</v>
      </c>
      <c r="AA70" s="141">
        <f t="shared" si="60"/>
        <v>510</v>
      </c>
      <c r="AB70" s="140">
        <f t="shared" si="60"/>
        <v>5289</v>
      </c>
      <c r="AC70" s="141">
        <f t="shared" si="60"/>
        <v>1851.79</v>
      </c>
      <c r="AD70" s="140">
        <f t="shared" si="60"/>
        <v>4</v>
      </c>
      <c r="AE70" s="141">
        <f t="shared" si="60"/>
        <v>2.895</v>
      </c>
    </row>
    <row r="71" spans="1:31" ht="23.1" customHeight="1" x14ac:dyDescent="0.25">
      <c r="A71" s="452"/>
      <c r="B71" s="455"/>
      <c r="C71" s="458"/>
      <c r="D71" s="458"/>
      <c r="E71" s="458"/>
      <c r="F71" s="458"/>
      <c r="G71" s="139" t="s">
        <v>47</v>
      </c>
      <c r="H71" s="140">
        <f t="shared" si="61"/>
        <v>3002</v>
      </c>
      <c r="I71" s="141">
        <f t="shared" si="60"/>
        <v>638.93900000000008</v>
      </c>
      <c r="J71" s="140">
        <f t="shared" si="60"/>
        <v>0</v>
      </c>
      <c r="K71" s="141">
        <f t="shared" si="60"/>
        <v>0</v>
      </c>
      <c r="L71" s="141">
        <f t="shared" si="60"/>
        <v>638.93900000000008</v>
      </c>
      <c r="M71" s="140">
        <f t="shared" si="60"/>
        <v>3192</v>
      </c>
      <c r="N71" s="141">
        <f t="shared" si="60"/>
        <v>1109.7719999999999</v>
      </c>
      <c r="O71" s="140">
        <f t="shared" si="60"/>
        <v>0</v>
      </c>
      <c r="P71" s="140">
        <f t="shared" si="60"/>
        <v>0</v>
      </c>
      <c r="Q71" s="141">
        <f t="shared" si="60"/>
        <v>1109.7719999999999</v>
      </c>
      <c r="R71" s="140">
        <f t="shared" si="60"/>
        <v>1825</v>
      </c>
      <c r="S71" s="141">
        <f t="shared" si="60"/>
        <v>1667.5069999999998</v>
      </c>
      <c r="T71" s="140">
        <f t="shared" si="60"/>
        <v>1</v>
      </c>
      <c r="U71" s="141">
        <f t="shared" si="60"/>
        <v>8.49</v>
      </c>
      <c r="V71" s="141">
        <f t="shared" si="60"/>
        <v>1675.9969999999998</v>
      </c>
      <c r="W71" s="140">
        <f t="shared" si="60"/>
        <v>1130</v>
      </c>
      <c r="X71" s="141">
        <f t="shared" si="60"/>
        <v>1970.3100000000002</v>
      </c>
      <c r="Y71" s="140">
        <f t="shared" si="60"/>
        <v>5</v>
      </c>
      <c r="Z71" s="141">
        <f t="shared" si="60"/>
        <v>31.45</v>
      </c>
      <c r="AA71" s="141">
        <f t="shared" si="60"/>
        <v>2001.76</v>
      </c>
      <c r="AB71" s="140">
        <f t="shared" si="60"/>
        <v>9149</v>
      </c>
      <c r="AC71" s="141">
        <f t="shared" si="60"/>
        <v>5386.5280000000002</v>
      </c>
      <c r="AD71" s="140">
        <f t="shared" si="60"/>
        <v>6</v>
      </c>
      <c r="AE71" s="141">
        <f t="shared" si="60"/>
        <v>39.94</v>
      </c>
    </row>
    <row r="72" spans="1:31" ht="23.1" customHeight="1" x14ac:dyDescent="0.25">
      <c r="A72" s="452"/>
      <c r="B72" s="455"/>
      <c r="C72" s="458"/>
      <c r="D72" s="458"/>
      <c r="E72" s="458"/>
      <c r="F72" s="458"/>
      <c r="G72" s="139" t="s">
        <v>48</v>
      </c>
      <c r="H72" s="140">
        <f t="shared" si="61"/>
        <v>163</v>
      </c>
      <c r="I72" s="141">
        <f t="shared" si="60"/>
        <v>29.689999999999998</v>
      </c>
      <c r="J72" s="140">
        <f t="shared" si="60"/>
        <v>11</v>
      </c>
      <c r="K72" s="141">
        <f t="shared" si="60"/>
        <v>1.2</v>
      </c>
      <c r="L72" s="141">
        <f t="shared" si="60"/>
        <v>30.89</v>
      </c>
      <c r="M72" s="140">
        <f t="shared" si="60"/>
        <v>91</v>
      </c>
      <c r="N72" s="141">
        <f t="shared" si="60"/>
        <v>30.207000000000001</v>
      </c>
      <c r="O72" s="140">
        <f t="shared" si="60"/>
        <v>1</v>
      </c>
      <c r="P72" s="140">
        <f t="shared" si="60"/>
        <v>0.5</v>
      </c>
      <c r="Q72" s="141">
        <f t="shared" si="60"/>
        <v>30.707000000000001</v>
      </c>
      <c r="R72" s="140">
        <f t="shared" si="60"/>
        <v>96</v>
      </c>
      <c r="S72" s="141">
        <f t="shared" si="60"/>
        <v>63.768000000000001</v>
      </c>
      <c r="T72" s="140">
        <f t="shared" si="60"/>
        <v>2</v>
      </c>
      <c r="U72" s="141">
        <f t="shared" si="60"/>
        <v>1.3180000000000001</v>
      </c>
      <c r="V72" s="141">
        <f t="shared" si="60"/>
        <v>65.085999999999999</v>
      </c>
      <c r="W72" s="140">
        <f t="shared" si="60"/>
        <v>351</v>
      </c>
      <c r="X72" s="141">
        <f t="shared" si="60"/>
        <v>1921.4</v>
      </c>
      <c r="Y72" s="140">
        <f t="shared" si="60"/>
        <v>4</v>
      </c>
      <c r="Z72" s="141">
        <f t="shared" si="60"/>
        <v>63.120000000000005</v>
      </c>
      <c r="AA72" s="141">
        <f t="shared" si="60"/>
        <v>1984.52</v>
      </c>
      <c r="AB72" s="140">
        <f t="shared" si="60"/>
        <v>701</v>
      </c>
      <c r="AC72" s="141">
        <f t="shared" si="60"/>
        <v>2045.0650000000001</v>
      </c>
      <c r="AD72" s="140">
        <f t="shared" si="60"/>
        <v>18</v>
      </c>
      <c r="AE72" s="141">
        <f t="shared" si="60"/>
        <v>66.138000000000005</v>
      </c>
    </row>
    <row r="73" spans="1:31" ht="23.1" customHeight="1" thickBot="1" x14ac:dyDescent="0.3">
      <c r="A73" s="452"/>
      <c r="B73" s="456"/>
      <c r="C73" s="458"/>
      <c r="D73" s="458"/>
      <c r="E73" s="458"/>
      <c r="F73" s="458"/>
      <c r="G73" s="142" t="s">
        <v>49</v>
      </c>
      <c r="H73" s="143">
        <f t="shared" si="61"/>
        <v>104.279</v>
      </c>
      <c r="I73" s="144">
        <f t="shared" si="60"/>
        <v>12.343999999999999</v>
      </c>
      <c r="J73" s="143">
        <f t="shared" si="60"/>
        <v>0</v>
      </c>
      <c r="K73" s="144">
        <f t="shared" si="60"/>
        <v>0</v>
      </c>
      <c r="L73" s="144">
        <f t="shared" si="60"/>
        <v>12.343999999999999</v>
      </c>
      <c r="M73" s="143">
        <f t="shared" si="60"/>
        <v>51</v>
      </c>
      <c r="N73" s="144">
        <f t="shared" si="60"/>
        <v>15.0787</v>
      </c>
      <c r="O73" s="143">
        <f t="shared" si="60"/>
        <v>1</v>
      </c>
      <c r="P73" s="143">
        <f t="shared" si="60"/>
        <v>0.35</v>
      </c>
      <c r="Q73" s="144">
        <f t="shared" si="60"/>
        <v>15.428699999999999</v>
      </c>
      <c r="R73" s="143">
        <f t="shared" si="60"/>
        <v>15</v>
      </c>
      <c r="S73" s="144">
        <f t="shared" si="60"/>
        <v>40.93</v>
      </c>
      <c r="T73" s="143">
        <f t="shared" si="60"/>
        <v>0</v>
      </c>
      <c r="U73" s="144">
        <f t="shared" si="60"/>
        <v>0</v>
      </c>
      <c r="V73" s="144">
        <f t="shared" si="60"/>
        <v>40.93</v>
      </c>
      <c r="W73" s="143">
        <f t="shared" si="60"/>
        <v>87</v>
      </c>
      <c r="X73" s="144">
        <f t="shared" si="60"/>
        <v>274.60000000000002</v>
      </c>
      <c r="Y73" s="143">
        <f t="shared" si="60"/>
        <v>20</v>
      </c>
      <c r="Z73" s="144">
        <f t="shared" si="60"/>
        <v>30</v>
      </c>
      <c r="AA73" s="144">
        <f t="shared" si="60"/>
        <v>304.60000000000002</v>
      </c>
      <c r="AB73" s="143">
        <f t="shared" si="60"/>
        <v>257.279</v>
      </c>
      <c r="AC73" s="144">
        <f t="shared" si="60"/>
        <v>342.95269999999999</v>
      </c>
      <c r="AD73" s="143">
        <f t="shared" si="60"/>
        <v>21</v>
      </c>
      <c r="AE73" s="144">
        <f t="shared" si="60"/>
        <v>30.35</v>
      </c>
    </row>
    <row r="74" spans="1:31" ht="23.1" customHeight="1" thickBot="1" x14ac:dyDescent="0.3">
      <c r="A74" s="453"/>
      <c r="B74" s="459" t="s">
        <v>50</v>
      </c>
      <c r="C74" s="460"/>
      <c r="D74" s="461"/>
      <c r="E74" s="461"/>
      <c r="F74" s="461"/>
      <c r="G74" s="461"/>
      <c r="H74" s="145">
        <f t="shared" si="61"/>
        <v>32603.278999999999</v>
      </c>
      <c r="I74" s="146">
        <f t="shared" si="61"/>
        <v>5377.3849999999993</v>
      </c>
      <c r="J74" s="145">
        <f t="shared" si="61"/>
        <v>42</v>
      </c>
      <c r="K74" s="146">
        <f t="shared" si="61"/>
        <v>5.84</v>
      </c>
      <c r="L74" s="146">
        <f t="shared" si="61"/>
        <v>5383.2250000000013</v>
      </c>
      <c r="M74" s="145">
        <f t="shared" si="61"/>
        <v>28880</v>
      </c>
      <c r="N74" s="146">
        <f t="shared" si="61"/>
        <v>11772.1487</v>
      </c>
      <c r="O74" s="145">
        <f t="shared" si="61"/>
        <v>22</v>
      </c>
      <c r="P74" s="145">
        <f t="shared" si="61"/>
        <v>15.195</v>
      </c>
      <c r="Q74" s="146">
        <f t="shared" si="61"/>
        <v>11787.343699999999</v>
      </c>
      <c r="R74" s="145">
        <f t="shared" si="61"/>
        <v>16347</v>
      </c>
      <c r="S74" s="146">
        <f t="shared" si="61"/>
        <v>13443.464</v>
      </c>
      <c r="T74" s="145">
        <f t="shared" si="61"/>
        <v>28</v>
      </c>
      <c r="U74" s="146">
        <f t="shared" si="61"/>
        <v>63.898000000000003</v>
      </c>
      <c r="V74" s="146">
        <f t="shared" si="61"/>
        <v>13507.362000000001</v>
      </c>
      <c r="W74" s="145">
        <f t="shared" si="61"/>
        <v>8998.9429999999993</v>
      </c>
      <c r="X74" s="146">
        <f t="shared" si="60"/>
        <v>19848.392800000001</v>
      </c>
      <c r="Y74" s="145">
        <f t="shared" si="60"/>
        <v>90</v>
      </c>
      <c r="Z74" s="146">
        <f t="shared" si="60"/>
        <v>1515.806</v>
      </c>
      <c r="AA74" s="146">
        <f t="shared" si="60"/>
        <v>21364.198799999998</v>
      </c>
      <c r="AB74" s="145">
        <f t="shared" si="60"/>
        <v>86829.221999999994</v>
      </c>
      <c r="AC74" s="146">
        <f t="shared" si="60"/>
        <v>50441.390500000009</v>
      </c>
      <c r="AD74" s="145">
        <f t="shared" si="60"/>
        <v>182</v>
      </c>
      <c r="AE74" s="147">
        <f t="shared" si="60"/>
        <v>1600.7390000000003</v>
      </c>
    </row>
    <row r="76" spans="1:31" x14ac:dyDescent="0.25">
      <c r="AC76" s="300"/>
    </row>
    <row r="77" spans="1:31" x14ac:dyDescent="0.25">
      <c r="AC77" s="300">
        <f>AC74+AE74</f>
        <v>52042.12950000001</v>
      </c>
    </row>
    <row r="79" spans="1:31" x14ac:dyDescent="0.25">
      <c r="C79" s="300"/>
      <c r="D79" s="300"/>
      <c r="E79" s="300"/>
      <c r="F79" s="300"/>
    </row>
    <row r="80" spans="1:31" x14ac:dyDescent="0.25">
      <c r="AB80" s="336"/>
      <c r="AC80" s="310"/>
    </row>
    <row r="81" spans="3:27" x14ac:dyDescent="0.25">
      <c r="C81" s="300"/>
      <c r="D81" s="300"/>
      <c r="AA81" s="336"/>
    </row>
    <row r="82" spans="3:27" x14ac:dyDescent="0.25">
      <c r="E82" s="300"/>
      <c r="F82" s="300"/>
      <c r="J82" s="336"/>
    </row>
  </sheetData>
  <mergeCells count="108">
    <mergeCell ref="A69:A74"/>
    <mergeCell ref="B69:B73"/>
    <mergeCell ref="C69:C73"/>
    <mergeCell ref="D69:D73"/>
    <mergeCell ref="E69:E73"/>
    <mergeCell ref="F69:F73"/>
    <mergeCell ref="B74:G74"/>
    <mergeCell ref="A63:A68"/>
    <mergeCell ref="B63:B67"/>
    <mergeCell ref="C63:C67"/>
    <mergeCell ref="D63:D67"/>
    <mergeCell ref="E63:E67"/>
    <mergeCell ref="F63:F67"/>
    <mergeCell ref="B68:G68"/>
    <mergeCell ref="A57:A62"/>
    <mergeCell ref="B57:B61"/>
    <mergeCell ref="C57:C61"/>
    <mergeCell ref="D57:D61"/>
    <mergeCell ref="E57:E61"/>
    <mergeCell ref="F57:F61"/>
    <mergeCell ref="B62:G62"/>
    <mergeCell ref="A51:A56"/>
    <mergeCell ref="B51:B55"/>
    <mergeCell ref="C51:C55"/>
    <mergeCell ref="D51:D55"/>
    <mergeCell ref="E51:E55"/>
    <mergeCell ref="F51:F55"/>
    <mergeCell ref="B56:G56"/>
    <mergeCell ref="A45:A50"/>
    <mergeCell ref="B45:B49"/>
    <mergeCell ref="C45:C49"/>
    <mergeCell ref="D45:D49"/>
    <mergeCell ref="E45:E49"/>
    <mergeCell ref="F45:F49"/>
    <mergeCell ref="B50:G50"/>
    <mergeCell ref="A39:A44"/>
    <mergeCell ref="B39:B43"/>
    <mergeCell ref="C39:C43"/>
    <mergeCell ref="D39:D43"/>
    <mergeCell ref="E39:E43"/>
    <mergeCell ref="F39:F43"/>
    <mergeCell ref="B44:G44"/>
    <mergeCell ref="A33:A38"/>
    <mergeCell ref="B33:B37"/>
    <mergeCell ref="C33:C37"/>
    <mergeCell ref="D33:D37"/>
    <mergeCell ref="E33:E37"/>
    <mergeCell ref="F33:F37"/>
    <mergeCell ref="B38:G38"/>
    <mergeCell ref="A27:A32"/>
    <mergeCell ref="B27:B31"/>
    <mergeCell ref="C27:C31"/>
    <mergeCell ref="D27:D31"/>
    <mergeCell ref="E27:E31"/>
    <mergeCell ref="F27:F31"/>
    <mergeCell ref="B32:G32"/>
    <mergeCell ref="A21:A26"/>
    <mergeCell ref="B21:B25"/>
    <mergeCell ref="C21:C25"/>
    <mergeCell ref="D21:D25"/>
    <mergeCell ref="E21:E25"/>
    <mergeCell ref="F21:F25"/>
    <mergeCell ref="B26:G26"/>
    <mergeCell ref="A15:A20"/>
    <mergeCell ref="B15:B19"/>
    <mergeCell ref="C15:C19"/>
    <mergeCell ref="D15:D19"/>
    <mergeCell ref="E15:E19"/>
    <mergeCell ref="F15:F19"/>
    <mergeCell ref="B20:G20"/>
    <mergeCell ref="AB5:AE5"/>
    <mergeCell ref="O6:P6"/>
    <mergeCell ref="Q6:Q7"/>
    <mergeCell ref="R6:S6"/>
    <mergeCell ref="T6:U6"/>
    <mergeCell ref="A9:A14"/>
    <mergeCell ref="B9:B13"/>
    <mergeCell ref="C9:C13"/>
    <mergeCell ref="D9:D13"/>
    <mergeCell ref="E9:E13"/>
    <mergeCell ref="F9:F13"/>
    <mergeCell ref="B14:G14"/>
    <mergeCell ref="V6:V7"/>
    <mergeCell ref="W6:X6"/>
    <mergeCell ref="A1:AA1"/>
    <mergeCell ref="A2:AA2"/>
    <mergeCell ref="A3:AE3"/>
    <mergeCell ref="A4:A7"/>
    <mergeCell ref="B4:B7"/>
    <mergeCell ref="C4:C7"/>
    <mergeCell ref="D4:AE4"/>
    <mergeCell ref="D5:D7"/>
    <mergeCell ref="E5:F5"/>
    <mergeCell ref="Y6:Z6"/>
    <mergeCell ref="AA6:AA7"/>
    <mergeCell ref="AB6:AC6"/>
    <mergeCell ref="AD6:AE6"/>
    <mergeCell ref="E6:E7"/>
    <mergeCell ref="F6:F7"/>
    <mergeCell ref="H6:I6"/>
    <mergeCell ref="J6:K6"/>
    <mergeCell ref="L6:L7"/>
    <mergeCell ref="M6:N6"/>
    <mergeCell ref="G5:G7"/>
    <mergeCell ref="H5:L5"/>
    <mergeCell ref="M5:Q5"/>
    <mergeCell ref="R5:V5"/>
    <mergeCell ref="W5:AA5"/>
  </mergeCells>
  <pageMargins left="0" right="0" top="0.11811023622047245" bottom="0" header="0" footer="0"/>
  <pageSetup scale="65" orientation="landscape" r:id="rId1"/>
  <headerFooter alignWithMargins="0"/>
  <ignoredErrors>
    <ignoredError sqref="AA44:AE44 AA38:AE38 V14:AE14 L14 L20 Q20 Q14 AA20:AC20 AA26:AE26 AA32:AE32 L26:L32 AA56:AE56 Q62 Q56 L56:L62 L50:Q50 L38:L43 L44:Q44 Q32:Q38 Q26 V26 V20 V32 V38:V53 AA50:AE50 V56 AA62:AE62 V62 AD20:AE2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D6941-536F-4108-A1DA-81A7EF1DC154}">
  <dimension ref="A1:AD66"/>
  <sheetViews>
    <sheetView topLeftCell="D55" workbookViewId="0">
      <selection activeCell="AB8" sqref="AB8"/>
    </sheetView>
  </sheetViews>
  <sheetFormatPr defaultRowHeight="13.5" x14ac:dyDescent="0.25"/>
  <cols>
    <col min="1" max="1" width="3.42578125" style="151" customWidth="1"/>
    <col min="2" max="2" width="15" style="151" customWidth="1"/>
    <col min="3" max="3" width="16.28515625" style="151" customWidth="1"/>
    <col min="4" max="4" width="15.42578125" style="151" customWidth="1"/>
    <col min="5" max="5" width="14.5703125" style="151" customWidth="1"/>
    <col min="6" max="6" width="12.85546875" style="151" customWidth="1"/>
    <col min="7" max="10" width="8.28515625" style="151" customWidth="1"/>
    <col min="11" max="11" width="11.7109375" style="151" customWidth="1"/>
    <col min="12" max="15" width="8.28515625" style="151" customWidth="1"/>
    <col min="16" max="16" width="11.7109375" style="151" customWidth="1"/>
    <col min="17" max="20" width="8.28515625" style="151" customWidth="1"/>
    <col min="21" max="21" width="11.7109375" style="151" customWidth="1"/>
    <col min="22" max="25" width="8.28515625" style="151" customWidth="1"/>
    <col min="26" max="26" width="11.7109375" style="151" customWidth="1"/>
    <col min="27" max="16384" width="9.140625" style="151"/>
  </cols>
  <sheetData>
    <row r="1" spans="1:30" ht="28.5" customHeight="1" x14ac:dyDescent="0.25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72" t="s">
        <v>51</v>
      </c>
      <c r="AB1" s="473"/>
      <c r="AC1" s="473"/>
      <c r="AD1" s="473"/>
    </row>
    <row r="2" spans="1:30" ht="47.25" customHeight="1" x14ac:dyDescent="0.25">
      <c r="A2" s="474" t="s">
        <v>81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</row>
    <row r="3" spans="1:30" ht="30.75" customHeight="1" thickBot="1" x14ac:dyDescent="0.3">
      <c r="A3" s="475" t="s">
        <v>52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475"/>
    </row>
    <row r="4" spans="1:30" ht="36" customHeight="1" thickBot="1" x14ac:dyDescent="0.3">
      <c r="A4" s="476" t="s">
        <v>1</v>
      </c>
      <c r="B4" s="479" t="s">
        <v>53</v>
      </c>
      <c r="C4" s="481" t="s">
        <v>54</v>
      </c>
      <c r="D4" s="483" t="s">
        <v>55</v>
      </c>
      <c r="E4" s="484"/>
      <c r="F4" s="485" t="s">
        <v>33</v>
      </c>
      <c r="G4" s="487" t="s">
        <v>56</v>
      </c>
      <c r="H4" s="488"/>
      <c r="I4" s="488"/>
      <c r="J4" s="488"/>
      <c r="K4" s="489"/>
      <c r="L4" s="487" t="s">
        <v>57</v>
      </c>
      <c r="M4" s="488"/>
      <c r="N4" s="488"/>
      <c r="O4" s="488"/>
      <c r="P4" s="489"/>
      <c r="Q4" s="487" t="s">
        <v>58</v>
      </c>
      <c r="R4" s="488"/>
      <c r="S4" s="488"/>
      <c r="T4" s="488"/>
      <c r="U4" s="489"/>
      <c r="V4" s="490" t="s">
        <v>59</v>
      </c>
      <c r="W4" s="490"/>
      <c r="X4" s="490"/>
      <c r="Y4" s="490"/>
      <c r="Z4" s="487"/>
      <c r="AA4" s="492" t="s">
        <v>19</v>
      </c>
      <c r="AB4" s="492"/>
      <c r="AC4" s="492"/>
      <c r="AD4" s="492"/>
    </row>
    <row r="5" spans="1:30" ht="31.5" customHeight="1" x14ac:dyDescent="0.25">
      <c r="A5" s="477"/>
      <c r="B5" s="480"/>
      <c r="C5" s="482"/>
      <c r="D5" s="493" t="s">
        <v>39</v>
      </c>
      <c r="E5" s="495" t="s">
        <v>40</v>
      </c>
      <c r="F5" s="486"/>
      <c r="G5" s="497" t="s">
        <v>41</v>
      </c>
      <c r="H5" s="498"/>
      <c r="I5" s="497" t="s">
        <v>42</v>
      </c>
      <c r="J5" s="498"/>
      <c r="K5" s="499" t="s">
        <v>43</v>
      </c>
      <c r="L5" s="497" t="s">
        <v>41</v>
      </c>
      <c r="M5" s="498"/>
      <c r="N5" s="497" t="s">
        <v>42</v>
      </c>
      <c r="O5" s="498"/>
      <c r="P5" s="499" t="s">
        <v>43</v>
      </c>
      <c r="Q5" s="497" t="s">
        <v>41</v>
      </c>
      <c r="R5" s="498"/>
      <c r="S5" s="497" t="s">
        <v>42</v>
      </c>
      <c r="T5" s="498"/>
      <c r="U5" s="499" t="s">
        <v>43</v>
      </c>
      <c r="V5" s="497" t="s">
        <v>41</v>
      </c>
      <c r="W5" s="498"/>
      <c r="X5" s="497" t="s">
        <v>42</v>
      </c>
      <c r="Y5" s="498"/>
      <c r="Z5" s="470" t="s">
        <v>43</v>
      </c>
      <c r="AA5" s="491" t="s">
        <v>41</v>
      </c>
      <c r="AB5" s="491"/>
      <c r="AC5" s="491" t="s">
        <v>42</v>
      </c>
      <c r="AD5" s="491"/>
    </row>
    <row r="6" spans="1:30" ht="52.5" customHeight="1" thickBot="1" x14ac:dyDescent="0.3">
      <c r="A6" s="478"/>
      <c r="B6" s="480"/>
      <c r="C6" s="482"/>
      <c r="D6" s="494"/>
      <c r="E6" s="496"/>
      <c r="F6" s="486"/>
      <c r="G6" s="152" t="s">
        <v>44</v>
      </c>
      <c r="H6" s="153" t="s">
        <v>7</v>
      </c>
      <c r="I6" s="152" t="s">
        <v>44</v>
      </c>
      <c r="J6" s="153" t="s">
        <v>7</v>
      </c>
      <c r="K6" s="500"/>
      <c r="L6" s="152" t="s">
        <v>44</v>
      </c>
      <c r="M6" s="153" t="s">
        <v>7</v>
      </c>
      <c r="N6" s="152" t="s">
        <v>44</v>
      </c>
      <c r="O6" s="153" t="s">
        <v>7</v>
      </c>
      <c r="P6" s="500"/>
      <c r="Q6" s="152" t="s">
        <v>44</v>
      </c>
      <c r="R6" s="153" t="s">
        <v>7</v>
      </c>
      <c r="S6" s="152" t="s">
        <v>44</v>
      </c>
      <c r="T6" s="153" t="s">
        <v>7</v>
      </c>
      <c r="U6" s="500"/>
      <c r="V6" s="152" t="s">
        <v>44</v>
      </c>
      <c r="W6" s="153" t="s">
        <v>7</v>
      </c>
      <c r="X6" s="152" t="s">
        <v>44</v>
      </c>
      <c r="Y6" s="153" t="s">
        <v>7</v>
      </c>
      <c r="Z6" s="471"/>
      <c r="AA6" s="154" t="s">
        <v>44</v>
      </c>
      <c r="AB6" s="155" t="s">
        <v>7</v>
      </c>
      <c r="AC6" s="154" t="s">
        <v>44</v>
      </c>
      <c r="AD6" s="155" t="s">
        <v>7</v>
      </c>
    </row>
    <row r="7" spans="1:30" ht="15" customHeight="1" thickBot="1" x14ac:dyDescent="0.3">
      <c r="A7" s="156">
        <v>1</v>
      </c>
      <c r="B7" s="157">
        <v>2</v>
      </c>
      <c r="C7" s="156">
        <v>3</v>
      </c>
      <c r="D7" s="158">
        <v>4</v>
      </c>
      <c r="E7" s="159">
        <v>5</v>
      </c>
      <c r="F7" s="157">
        <v>6</v>
      </c>
      <c r="G7" s="156">
        <v>7</v>
      </c>
      <c r="H7" s="157">
        <v>8</v>
      </c>
      <c r="I7" s="156">
        <v>9</v>
      </c>
      <c r="J7" s="157">
        <v>10</v>
      </c>
      <c r="K7" s="156">
        <v>11</v>
      </c>
      <c r="L7" s="157">
        <v>12</v>
      </c>
      <c r="M7" s="156">
        <v>13</v>
      </c>
      <c r="N7" s="157">
        <v>14</v>
      </c>
      <c r="O7" s="156">
        <v>15</v>
      </c>
      <c r="P7" s="157">
        <v>16</v>
      </c>
      <c r="Q7" s="156">
        <v>17</v>
      </c>
      <c r="R7" s="157">
        <v>18</v>
      </c>
      <c r="S7" s="156">
        <v>19</v>
      </c>
      <c r="T7" s="157">
        <v>20</v>
      </c>
      <c r="U7" s="156">
        <v>21</v>
      </c>
      <c r="V7" s="157">
        <v>22</v>
      </c>
      <c r="W7" s="156">
        <v>23</v>
      </c>
      <c r="X7" s="157">
        <v>24</v>
      </c>
      <c r="Y7" s="156">
        <v>25</v>
      </c>
      <c r="Z7" s="160">
        <v>26</v>
      </c>
      <c r="AA7" s="161">
        <v>27</v>
      </c>
      <c r="AB7" s="161">
        <v>28</v>
      </c>
      <c r="AC7" s="161">
        <v>29</v>
      </c>
      <c r="AD7" s="161">
        <v>30</v>
      </c>
    </row>
    <row r="8" spans="1:30" ht="24.95" customHeight="1" x14ac:dyDescent="0.25">
      <c r="A8" s="462">
        <v>1</v>
      </c>
      <c r="B8" s="464" t="s">
        <v>60</v>
      </c>
      <c r="C8" s="464">
        <f>D8+E8</f>
        <v>17170.32</v>
      </c>
      <c r="D8" s="464">
        <v>15783.43</v>
      </c>
      <c r="E8" s="464">
        <v>1386.89</v>
      </c>
      <c r="F8" s="162" t="s">
        <v>45</v>
      </c>
      <c r="G8" s="163">
        <v>2617</v>
      </c>
      <c r="H8" s="164">
        <v>351.7</v>
      </c>
      <c r="I8" s="163">
        <v>2</v>
      </c>
      <c r="J8" s="164">
        <v>0.2</v>
      </c>
      <c r="K8" s="165">
        <f>H8+J8</f>
        <v>351.9</v>
      </c>
      <c r="L8" s="163">
        <v>3534</v>
      </c>
      <c r="M8" s="164">
        <v>1096.7</v>
      </c>
      <c r="N8" s="163">
        <v>5</v>
      </c>
      <c r="O8" s="164">
        <v>4.7</v>
      </c>
      <c r="P8" s="165">
        <f>M8+O8</f>
        <v>1101.4000000000001</v>
      </c>
      <c r="Q8" s="163">
        <v>1069</v>
      </c>
      <c r="R8" s="164">
        <v>745.5</v>
      </c>
      <c r="S8" s="163">
        <v>3</v>
      </c>
      <c r="T8" s="164">
        <v>1.8</v>
      </c>
      <c r="U8" s="165">
        <f>R8+T8</f>
        <v>747.3</v>
      </c>
      <c r="V8" s="163">
        <v>340</v>
      </c>
      <c r="W8" s="164">
        <v>767.3</v>
      </c>
      <c r="X8" s="163">
        <v>21</v>
      </c>
      <c r="Y8" s="164">
        <v>162</v>
      </c>
      <c r="Z8" s="165">
        <f>W8+Y8</f>
        <v>929.3</v>
      </c>
      <c r="AA8" s="163">
        <f t="shared" ref="AA8:AD12" si="0">G8+L8+Q8+V8</f>
        <v>7560</v>
      </c>
      <c r="AB8" s="164">
        <f t="shared" si="0"/>
        <v>2961.2</v>
      </c>
      <c r="AC8" s="166">
        <f t="shared" si="0"/>
        <v>31</v>
      </c>
      <c r="AD8" s="167">
        <f t="shared" si="0"/>
        <v>168.7</v>
      </c>
    </row>
    <row r="9" spans="1:30" ht="24.95" customHeight="1" x14ac:dyDescent="0.25">
      <c r="A9" s="462"/>
      <c r="B9" s="464"/>
      <c r="C9" s="464"/>
      <c r="D9" s="464"/>
      <c r="E9" s="464"/>
      <c r="F9" s="168" t="s">
        <v>46</v>
      </c>
      <c r="G9" s="163">
        <v>1187</v>
      </c>
      <c r="H9" s="164">
        <v>152.69999999999999</v>
      </c>
      <c r="I9" s="163">
        <v>0</v>
      </c>
      <c r="J9" s="164">
        <v>0</v>
      </c>
      <c r="K9" s="169">
        <f>H9+J9</f>
        <v>152.69999999999999</v>
      </c>
      <c r="L9" s="163">
        <v>1027</v>
      </c>
      <c r="M9" s="164">
        <v>263.2</v>
      </c>
      <c r="N9" s="163">
        <v>0</v>
      </c>
      <c r="O9" s="164">
        <v>0</v>
      </c>
      <c r="P9" s="169">
        <f>M9+O9</f>
        <v>263.2</v>
      </c>
      <c r="Q9" s="170">
        <v>223</v>
      </c>
      <c r="R9" s="171">
        <v>140.19999999999999</v>
      </c>
      <c r="S9" s="170">
        <v>1</v>
      </c>
      <c r="T9" s="171">
        <v>0.5</v>
      </c>
      <c r="U9" s="169">
        <f>R9+T9</f>
        <v>140.69999999999999</v>
      </c>
      <c r="V9" s="170">
        <v>51</v>
      </c>
      <c r="W9" s="171">
        <v>109.2</v>
      </c>
      <c r="X9" s="170">
        <v>1</v>
      </c>
      <c r="Y9" s="171">
        <v>1.6</v>
      </c>
      <c r="Z9" s="169">
        <f>W9+Y9</f>
        <v>110.8</v>
      </c>
      <c r="AA9" s="163">
        <f t="shared" si="0"/>
        <v>2488</v>
      </c>
      <c r="AB9" s="171">
        <f t="shared" si="0"/>
        <v>665.3</v>
      </c>
      <c r="AC9" s="172">
        <f t="shared" si="0"/>
        <v>2</v>
      </c>
      <c r="AD9" s="173">
        <f t="shared" si="0"/>
        <v>2.1</v>
      </c>
    </row>
    <row r="10" spans="1:30" ht="24.95" customHeight="1" x14ac:dyDescent="0.25">
      <c r="A10" s="462"/>
      <c r="B10" s="464"/>
      <c r="C10" s="464"/>
      <c r="D10" s="464"/>
      <c r="E10" s="464"/>
      <c r="F10" s="168" t="s">
        <v>47</v>
      </c>
      <c r="G10" s="163">
        <v>390</v>
      </c>
      <c r="H10" s="164">
        <v>17.5</v>
      </c>
      <c r="I10" s="163">
        <v>0</v>
      </c>
      <c r="J10" s="164">
        <v>0</v>
      </c>
      <c r="K10" s="169">
        <f>H10+J10</f>
        <v>17.5</v>
      </c>
      <c r="L10" s="163">
        <v>459</v>
      </c>
      <c r="M10" s="164">
        <v>63.3</v>
      </c>
      <c r="N10" s="163">
        <v>0</v>
      </c>
      <c r="O10" s="164">
        <v>0</v>
      </c>
      <c r="P10" s="169">
        <f>M10+O10</f>
        <v>63.3</v>
      </c>
      <c r="Q10" s="170">
        <v>84</v>
      </c>
      <c r="R10" s="171">
        <v>8</v>
      </c>
      <c r="S10" s="170">
        <v>0</v>
      </c>
      <c r="T10" s="171">
        <v>0</v>
      </c>
      <c r="U10" s="169">
        <f>R10+T10</f>
        <v>8</v>
      </c>
      <c r="V10" s="170">
        <v>59</v>
      </c>
      <c r="W10" s="171">
        <v>50.9</v>
      </c>
      <c r="X10" s="170">
        <v>0</v>
      </c>
      <c r="Y10" s="171">
        <v>0</v>
      </c>
      <c r="Z10" s="169">
        <f>W10+Y10</f>
        <v>50.9</v>
      </c>
      <c r="AA10" s="163">
        <f t="shared" si="0"/>
        <v>992</v>
      </c>
      <c r="AB10" s="171">
        <f t="shared" si="0"/>
        <v>139.69999999999999</v>
      </c>
      <c r="AC10" s="172">
        <f t="shared" si="0"/>
        <v>0</v>
      </c>
      <c r="AD10" s="173">
        <f t="shared" si="0"/>
        <v>0</v>
      </c>
    </row>
    <row r="11" spans="1:30" ht="24.95" customHeight="1" x14ac:dyDescent="0.25">
      <c r="A11" s="462"/>
      <c r="B11" s="464"/>
      <c r="C11" s="464"/>
      <c r="D11" s="464"/>
      <c r="E11" s="464"/>
      <c r="F11" s="168" t="s">
        <v>48</v>
      </c>
      <c r="G11" s="163">
        <v>126</v>
      </c>
      <c r="H11" s="164">
        <v>14.3</v>
      </c>
      <c r="I11" s="163">
        <v>11</v>
      </c>
      <c r="J11" s="164">
        <v>1.2</v>
      </c>
      <c r="K11" s="169">
        <f>H11+J11</f>
        <v>15.5</v>
      </c>
      <c r="L11" s="163">
        <v>71</v>
      </c>
      <c r="M11" s="164">
        <v>22.8</v>
      </c>
      <c r="N11" s="163">
        <v>1</v>
      </c>
      <c r="O11" s="164">
        <v>0.5</v>
      </c>
      <c r="P11" s="169">
        <f>M11+O11</f>
        <v>23.3</v>
      </c>
      <c r="Q11" s="170">
        <v>30</v>
      </c>
      <c r="R11" s="171">
        <v>21.5</v>
      </c>
      <c r="S11" s="170">
        <v>1</v>
      </c>
      <c r="T11" s="171">
        <v>0.8</v>
      </c>
      <c r="U11" s="169">
        <f>R11+T11</f>
        <v>22.3</v>
      </c>
      <c r="V11" s="170">
        <v>124</v>
      </c>
      <c r="W11" s="171">
        <v>750.3</v>
      </c>
      <c r="X11" s="170">
        <v>0</v>
      </c>
      <c r="Y11" s="171">
        <v>0</v>
      </c>
      <c r="Z11" s="169">
        <f>W11+Y11</f>
        <v>750.3</v>
      </c>
      <c r="AA11" s="163">
        <f t="shared" si="0"/>
        <v>351</v>
      </c>
      <c r="AB11" s="171">
        <f t="shared" si="0"/>
        <v>808.9</v>
      </c>
      <c r="AC11" s="172">
        <f t="shared" si="0"/>
        <v>13</v>
      </c>
      <c r="AD11" s="173">
        <f t="shared" si="0"/>
        <v>2.5</v>
      </c>
    </row>
    <row r="12" spans="1:30" ht="24.95" customHeight="1" thickBot="1" x14ac:dyDescent="0.3">
      <c r="A12" s="462"/>
      <c r="B12" s="465"/>
      <c r="C12" s="465"/>
      <c r="D12" s="465"/>
      <c r="E12" s="465"/>
      <c r="F12" s="174" t="s">
        <v>49</v>
      </c>
      <c r="G12" s="175">
        <v>64</v>
      </c>
      <c r="H12" s="176">
        <v>7.2</v>
      </c>
      <c r="I12" s="175">
        <v>0</v>
      </c>
      <c r="J12" s="176">
        <v>0</v>
      </c>
      <c r="K12" s="177">
        <f>H12+J12</f>
        <v>7.2</v>
      </c>
      <c r="L12" s="175">
        <v>32</v>
      </c>
      <c r="M12" s="176">
        <v>9.6999999999999993</v>
      </c>
      <c r="N12" s="175">
        <v>0</v>
      </c>
      <c r="O12" s="176">
        <v>0</v>
      </c>
      <c r="P12" s="177">
        <f>M12+O12</f>
        <v>9.6999999999999993</v>
      </c>
      <c r="Q12" s="178">
        <v>12</v>
      </c>
      <c r="R12" s="179">
        <v>8.5</v>
      </c>
      <c r="S12" s="178">
        <v>0</v>
      </c>
      <c r="T12" s="179">
        <v>0</v>
      </c>
      <c r="U12" s="177">
        <f>R12+T12</f>
        <v>8.5</v>
      </c>
      <c r="V12" s="178">
        <v>61</v>
      </c>
      <c r="W12" s="179">
        <v>111.6</v>
      </c>
      <c r="X12" s="180">
        <v>20</v>
      </c>
      <c r="Y12" s="179">
        <v>30</v>
      </c>
      <c r="Z12" s="177">
        <f>W12+Y12</f>
        <v>141.6</v>
      </c>
      <c r="AA12" s="175">
        <f t="shared" si="0"/>
        <v>169</v>
      </c>
      <c r="AB12" s="179">
        <f t="shared" si="0"/>
        <v>137</v>
      </c>
      <c r="AC12" s="180">
        <f t="shared" si="0"/>
        <v>20</v>
      </c>
      <c r="AD12" s="181">
        <f t="shared" si="0"/>
        <v>30</v>
      </c>
    </row>
    <row r="13" spans="1:30" ht="24.95" customHeight="1" thickBot="1" x14ac:dyDescent="0.3">
      <c r="A13" s="463"/>
      <c r="B13" s="466" t="s">
        <v>19</v>
      </c>
      <c r="C13" s="467"/>
      <c r="D13" s="467"/>
      <c r="E13" s="468"/>
      <c r="F13" s="182"/>
      <c r="G13" s="183">
        <f>G8+G9+G10+G11+G12</f>
        <v>4384</v>
      </c>
      <c r="H13" s="184">
        <f t="shared" ref="H13:AD13" si="1">H8+H9+H10+H11+H12</f>
        <v>543.4</v>
      </c>
      <c r="I13" s="185">
        <f t="shared" si="1"/>
        <v>13</v>
      </c>
      <c r="J13" s="184">
        <f t="shared" si="1"/>
        <v>1.4</v>
      </c>
      <c r="K13" s="184">
        <f t="shared" si="1"/>
        <v>544.79999999999995</v>
      </c>
      <c r="L13" s="183">
        <f t="shared" si="1"/>
        <v>5123</v>
      </c>
      <c r="M13" s="184">
        <f t="shared" si="1"/>
        <v>1455.7</v>
      </c>
      <c r="N13" s="183">
        <f t="shared" si="1"/>
        <v>6</v>
      </c>
      <c r="O13" s="184">
        <f t="shared" si="1"/>
        <v>5.2</v>
      </c>
      <c r="P13" s="184">
        <f t="shared" si="1"/>
        <v>1460.9</v>
      </c>
      <c r="Q13" s="185">
        <f t="shared" si="1"/>
        <v>1418</v>
      </c>
      <c r="R13" s="185">
        <f t="shared" si="1"/>
        <v>923.7</v>
      </c>
      <c r="S13" s="185">
        <f t="shared" si="1"/>
        <v>5</v>
      </c>
      <c r="T13" s="184">
        <f t="shared" si="1"/>
        <v>3.0999999999999996</v>
      </c>
      <c r="U13" s="184">
        <f t="shared" si="1"/>
        <v>926.8</v>
      </c>
      <c r="V13" s="185">
        <f t="shared" si="1"/>
        <v>635</v>
      </c>
      <c r="W13" s="184">
        <f t="shared" si="1"/>
        <v>1789.2999999999997</v>
      </c>
      <c r="X13" s="183">
        <f t="shared" si="1"/>
        <v>42</v>
      </c>
      <c r="Y13" s="184">
        <f t="shared" si="1"/>
        <v>193.6</v>
      </c>
      <c r="Z13" s="184">
        <f t="shared" si="1"/>
        <v>1982.8999999999999</v>
      </c>
      <c r="AA13" s="185">
        <f t="shared" si="1"/>
        <v>11560</v>
      </c>
      <c r="AB13" s="184">
        <f t="shared" si="1"/>
        <v>4712.0999999999995</v>
      </c>
      <c r="AC13" s="183">
        <f t="shared" si="1"/>
        <v>66</v>
      </c>
      <c r="AD13" s="186">
        <f t="shared" si="1"/>
        <v>203.29999999999998</v>
      </c>
    </row>
    <row r="14" spans="1:30" ht="24.95" customHeight="1" x14ac:dyDescent="0.25">
      <c r="A14" s="462">
        <v>2</v>
      </c>
      <c r="B14" s="464" t="s">
        <v>61</v>
      </c>
      <c r="C14" s="464">
        <f>D14+E14</f>
        <v>10112.52</v>
      </c>
      <c r="D14" s="464">
        <v>9793.7800000000007</v>
      </c>
      <c r="E14" s="464">
        <v>318.74</v>
      </c>
      <c r="F14" s="162" t="s">
        <v>45</v>
      </c>
      <c r="G14" s="163">
        <v>34</v>
      </c>
      <c r="H14" s="164">
        <v>4.84</v>
      </c>
      <c r="I14" s="163">
        <v>0</v>
      </c>
      <c r="J14" s="164">
        <v>0</v>
      </c>
      <c r="K14" s="165">
        <f t="shared" ref="K14:K30" si="2">H14+J14</f>
        <v>4.84</v>
      </c>
      <c r="L14" s="163">
        <v>11</v>
      </c>
      <c r="M14" s="164">
        <v>4.4000000000000004</v>
      </c>
      <c r="N14" s="163">
        <v>0</v>
      </c>
      <c r="O14" s="164">
        <v>0</v>
      </c>
      <c r="P14" s="165">
        <f t="shared" ref="P14:P30" si="3">M14+O14</f>
        <v>4.4000000000000004</v>
      </c>
      <c r="Q14" s="163">
        <v>52</v>
      </c>
      <c r="R14" s="164">
        <v>39.6</v>
      </c>
      <c r="S14" s="163">
        <v>0</v>
      </c>
      <c r="T14" s="164">
        <v>0</v>
      </c>
      <c r="U14" s="165">
        <f t="shared" ref="U14:U30" si="4">R14+T14</f>
        <v>39.6</v>
      </c>
      <c r="V14" s="163">
        <v>156</v>
      </c>
      <c r="W14" s="164">
        <v>360.16</v>
      </c>
      <c r="X14" s="163">
        <v>2</v>
      </c>
      <c r="Y14" s="164">
        <v>14.026</v>
      </c>
      <c r="Z14" s="165">
        <f t="shared" ref="Z14:Z30" si="5">W14+Y14</f>
        <v>374.18600000000004</v>
      </c>
      <c r="AA14" s="163">
        <f t="shared" ref="AA14:AD30" si="6">G14+L14+Q14+V14</f>
        <v>253</v>
      </c>
      <c r="AB14" s="164">
        <f t="shared" si="6"/>
        <v>409</v>
      </c>
      <c r="AC14" s="166">
        <f t="shared" si="6"/>
        <v>2</v>
      </c>
      <c r="AD14" s="167">
        <f t="shared" si="6"/>
        <v>14.026</v>
      </c>
    </row>
    <row r="15" spans="1:30" ht="24.95" customHeight="1" x14ac:dyDescent="0.25">
      <c r="A15" s="462"/>
      <c r="B15" s="464"/>
      <c r="C15" s="464"/>
      <c r="D15" s="464"/>
      <c r="E15" s="464"/>
      <c r="F15" s="168" t="s">
        <v>46</v>
      </c>
      <c r="G15" s="163">
        <v>0</v>
      </c>
      <c r="H15" s="164">
        <v>0</v>
      </c>
      <c r="I15" s="163">
        <v>0</v>
      </c>
      <c r="J15" s="164">
        <v>0</v>
      </c>
      <c r="K15" s="169">
        <f t="shared" si="2"/>
        <v>0</v>
      </c>
      <c r="L15" s="163">
        <v>0</v>
      </c>
      <c r="M15" s="164">
        <v>0</v>
      </c>
      <c r="N15" s="163">
        <v>0</v>
      </c>
      <c r="O15" s="164">
        <v>0</v>
      </c>
      <c r="P15" s="169">
        <f t="shared" si="3"/>
        <v>0</v>
      </c>
      <c r="Q15" s="170">
        <v>0</v>
      </c>
      <c r="R15" s="171">
        <v>0</v>
      </c>
      <c r="S15" s="170">
        <v>0</v>
      </c>
      <c r="T15" s="171">
        <v>0</v>
      </c>
      <c r="U15" s="169">
        <f t="shared" si="4"/>
        <v>0</v>
      </c>
      <c r="V15" s="170">
        <v>0</v>
      </c>
      <c r="W15" s="171">
        <v>0</v>
      </c>
      <c r="X15" s="170">
        <v>0</v>
      </c>
      <c r="Y15" s="171">
        <v>0</v>
      </c>
      <c r="Z15" s="169">
        <f t="shared" si="5"/>
        <v>0</v>
      </c>
      <c r="AA15" s="163">
        <f t="shared" si="6"/>
        <v>0</v>
      </c>
      <c r="AB15" s="171">
        <f t="shared" si="6"/>
        <v>0</v>
      </c>
      <c r="AC15" s="172">
        <f t="shared" si="6"/>
        <v>0</v>
      </c>
      <c r="AD15" s="173">
        <f t="shared" si="6"/>
        <v>0</v>
      </c>
    </row>
    <row r="16" spans="1:30" ht="24.95" customHeight="1" x14ac:dyDescent="0.25">
      <c r="A16" s="462"/>
      <c r="B16" s="464"/>
      <c r="C16" s="464"/>
      <c r="D16" s="464"/>
      <c r="E16" s="464"/>
      <c r="F16" s="168" t="s">
        <v>47</v>
      </c>
      <c r="G16" s="163">
        <v>8</v>
      </c>
      <c r="H16" s="164">
        <v>1</v>
      </c>
      <c r="I16" s="163">
        <v>0</v>
      </c>
      <c r="J16" s="164">
        <v>0</v>
      </c>
      <c r="K16" s="169">
        <f t="shared" si="2"/>
        <v>1</v>
      </c>
      <c r="L16" s="163">
        <v>3</v>
      </c>
      <c r="M16" s="164">
        <v>1.3</v>
      </c>
      <c r="N16" s="163">
        <v>0</v>
      </c>
      <c r="O16" s="164">
        <v>0</v>
      </c>
      <c r="P16" s="169">
        <f t="shared" si="3"/>
        <v>1.3</v>
      </c>
      <c r="Q16" s="170">
        <v>0</v>
      </c>
      <c r="R16" s="171">
        <v>0</v>
      </c>
      <c r="S16" s="170">
        <v>0</v>
      </c>
      <c r="T16" s="171">
        <v>0</v>
      </c>
      <c r="U16" s="169">
        <f t="shared" si="4"/>
        <v>0</v>
      </c>
      <c r="V16" s="170">
        <v>0</v>
      </c>
      <c r="W16" s="171">
        <v>0</v>
      </c>
      <c r="X16" s="170">
        <v>0</v>
      </c>
      <c r="Y16" s="171">
        <v>0</v>
      </c>
      <c r="Z16" s="169">
        <f t="shared" si="5"/>
        <v>0</v>
      </c>
      <c r="AA16" s="163">
        <f t="shared" si="6"/>
        <v>11</v>
      </c>
      <c r="AB16" s="171">
        <f t="shared" si="6"/>
        <v>2.2999999999999998</v>
      </c>
      <c r="AC16" s="172">
        <f t="shared" si="6"/>
        <v>0</v>
      </c>
      <c r="AD16" s="173">
        <f t="shared" si="6"/>
        <v>0</v>
      </c>
    </row>
    <row r="17" spans="1:30" ht="24.95" customHeight="1" x14ac:dyDescent="0.25">
      <c r="A17" s="462"/>
      <c r="B17" s="464"/>
      <c r="C17" s="464"/>
      <c r="D17" s="464"/>
      <c r="E17" s="464"/>
      <c r="F17" s="168" t="s">
        <v>48</v>
      </c>
      <c r="G17" s="163">
        <v>0</v>
      </c>
      <c r="H17" s="164">
        <v>0</v>
      </c>
      <c r="I17" s="163">
        <v>0</v>
      </c>
      <c r="J17" s="164">
        <v>0</v>
      </c>
      <c r="K17" s="169">
        <f t="shared" si="2"/>
        <v>0</v>
      </c>
      <c r="L17" s="163">
        <v>1</v>
      </c>
      <c r="M17" s="164">
        <v>0.3</v>
      </c>
      <c r="N17" s="163">
        <v>0</v>
      </c>
      <c r="O17" s="164">
        <v>0</v>
      </c>
      <c r="P17" s="169">
        <f t="shared" si="3"/>
        <v>0.3</v>
      </c>
      <c r="Q17" s="170">
        <v>0</v>
      </c>
      <c r="R17" s="171">
        <v>0</v>
      </c>
      <c r="S17" s="170">
        <v>0</v>
      </c>
      <c r="T17" s="171">
        <v>0</v>
      </c>
      <c r="U17" s="169">
        <f t="shared" si="4"/>
        <v>0</v>
      </c>
      <c r="V17" s="170">
        <v>0</v>
      </c>
      <c r="W17" s="171">
        <v>0</v>
      </c>
      <c r="X17" s="170">
        <v>0</v>
      </c>
      <c r="Y17" s="171">
        <v>0</v>
      </c>
      <c r="Z17" s="169">
        <f t="shared" si="5"/>
        <v>0</v>
      </c>
      <c r="AA17" s="163">
        <f t="shared" si="6"/>
        <v>1</v>
      </c>
      <c r="AB17" s="171">
        <f t="shared" si="6"/>
        <v>0.3</v>
      </c>
      <c r="AC17" s="172">
        <f t="shared" si="6"/>
        <v>0</v>
      </c>
      <c r="AD17" s="173">
        <f t="shared" si="6"/>
        <v>0</v>
      </c>
    </row>
    <row r="18" spans="1:30" ht="24.95" customHeight="1" thickBot="1" x14ac:dyDescent="0.3">
      <c r="A18" s="462"/>
      <c r="B18" s="465"/>
      <c r="C18" s="465"/>
      <c r="D18" s="465"/>
      <c r="E18" s="465"/>
      <c r="F18" s="174" t="s">
        <v>49</v>
      </c>
      <c r="G18" s="175">
        <v>2</v>
      </c>
      <c r="H18" s="176">
        <v>0.2</v>
      </c>
      <c r="I18" s="175">
        <v>0</v>
      </c>
      <c r="J18" s="176">
        <v>0</v>
      </c>
      <c r="K18" s="177">
        <f t="shared" si="2"/>
        <v>0.2</v>
      </c>
      <c r="L18" s="175"/>
      <c r="M18" s="176"/>
      <c r="N18" s="175">
        <v>0</v>
      </c>
      <c r="O18" s="176">
        <v>0</v>
      </c>
      <c r="P18" s="177">
        <f t="shared" si="3"/>
        <v>0</v>
      </c>
      <c r="Q18" s="178">
        <v>0</v>
      </c>
      <c r="R18" s="179">
        <v>0</v>
      </c>
      <c r="S18" s="178">
        <v>0</v>
      </c>
      <c r="T18" s="179">
        <v>0</v>
      </c>
      <c r="U18" s="177">
        <f t="shared" si="4"/>
        <v>0</v>
      </c>
      <c r="V18" s="178">
        <v>0</v>
      </c>
      <c r="W18" s="179">
        <v>0</v>
      </c>
      <c r="X18" s="180">
        <v>0</v>
      </c>
      <c r="Y18" s="179">
        <v>0</v>
      </c>
      <c r="Z18" s="177">
        <f t="shared" si="5"/>
        <v>0</v>
      </c>
      <c r="AA18" s="175">
        <f t="shared" si="6"/>
        <v>2</v>
      </c>
      <c r="AB18" s="179">
        <f t="shared" si="6"/>
        <v>0.2</v>
      </c>
      <c r="AC18" s="180">
        <f t="shared" si="6"/>
        <v>0</v>
      </c>
      <c r="AD18" s="181">
        <f t="shared" si="6"/>
        <v>0</v>
      </c>
    </row>
    <row r="19" spans="1:30" ht="24.95" customHeight="1" thickBot="1" x14ac:dyDescent="0.3">
      <c r="A19" s="463"/>
      <c r="B19" s="466" t="s">
        <v>19</v>
      </c>
      <c r="C19" s="467"/>
      <c r="D19" s="467"/>
      <c r="E19" s="468"/>
      <c r="F19" s="182"/>
      <c r="G19" s="183">
        <f t="shared" ref="G19:AD19" si="7">G14+G15+G16+G17+G18</f>
        <v>44</v>
      </c>
      <c r="H19" s="184">
        <f t="shared" si="7"/>
        <v>6.04</v>
      </c>
      <c r="I19" s="185">
        <f t="shared" si="7"/>
        <v>0</v>
      </c>
      <c r="J19" s="184">
        <f t="shared" si="7"/>
        <v>0</v>
      </c>
      <c r="K19" s="184">
        <f t="shared" si="7"/>
        <v>6.04</v>
      </c>
      <c r="L19" s="183">
        <f t="shared" si="7"/>
        <v>15</v>
      </c>
      <c r="M19" s="184">
        <f t="shared" si="7"/>
        <v>6</v>
      </c>
      <c r="N19" s="183">
        <f t="shared" si="7"/>
        <v>0</v>
      </c>
      <c r="O19" s="184">
        <f t="shared" si="7"/>
        <v>0</v>
      </c>
      <c r="P19" s="184">
        <f t="shared" si="7"/>
        <v>6</v>
      </c>
      <c r="Q19" s="185">
        <f t="shared" si="7"/>
        <v>52</v>
      </c>
      <c r="R19" s="185">
        <f t="shared" si="7"/>
        <v>39.6</v>
      </c>
      <c r="S19" s="185">
        <f t="shared" si="7"/>
        <v>0</v>
      </c>
      <c r="T19" s="184">
        <f t="shared" si="7"/>
        <v>0</v>
      </c>
      <c r="U19" s="184">
        <f t="shared" si="7"/>
        <v>39.6</v>
      </c>
      <c r="V19" s="185">
        <f t="shared" si="7"/>
        <v>156</v>
      </c>
      <c r="W19" s="184">
        <f t="shared" si="7"/>
        <v>360.16</v>
      </c>
      <c r="X19" s="183">
        <f t="shared" si="7"/>
        <v>2</v>
      </c>
      <c r="Y19" s="184">
        <f t="shared" si="7"/>
        <v>14.026</v>
      </c>
      <c r="Z19" s="184">
        <f t="shared" si="7"/>
        <v>374.18600000000004</v>
      </c>
      <c r="AA19" s="185">
        <f t="shared" si="7"/>
        <v>267</v>
      </c>
      <c r="AB19" s="184">
        <f t="shared" si="7"/>
        <v>411.8</v>
      </c>
      <c r="AC19" s="183">
        <f t="shared" si="7"/>
        <v>2</v>
      </c>
      <c r="AD19" s="186">
        <f t="shared" si="7"/>
        <v>14.026</v>
      </c>
    </row>
    <row r="20" spans="1:30" ht="24.95" customHeight="1" x14ac:dyDescent="0.25">
      <c r="A20" s="462">
        <v>3</v>
      </c>
      <c r="B20" s="464" t="s">
        <v>62</v>
      </c>
      <c r="C20" s="464">
        <f>D20+E20</f>
        <v>19803</v>
      </c>
      <c r="D20" s="464">
        <v>18767.48</v>
      </c>
      <c r="E20" s="464">
        <v>1035.52</v>
      </c>
      <c r="F20" s="162" t="s">
        <v>45</v>
      </c>
      <c r="G20" s="163">
        <v>1531</v>
      </c>
      <c r="H20" s="164">
        <v>230.7</v>
      </c>
      <c r="I20" s="163">
        <v>0</v>
      </c>
      <c r="J20" s="164">
        <v>0</v>
      </c>
      <c r="K20" s="165">
        <v>230.7</v>
      </c>
      <c r="L20" s="163">
        <v>746</v>
      </c>
      <c r="M20" s="164">
        <v>267.3</v>
      </c>
      <c r="N20" s="163">
        <v>0</v>
      </c>
      <c r="O20" s="164">
        <v>0</v>
      </c>
      <c r="P20" s="165">
        <v>267.3</v>
      </c>
      <c r="Q20" s="163">
        <v>1113</v>
      </c>
      <c r="R20" s="164">
        <v>853.6</v>
      </c>
      <c r="S20" s="163">
        <v>0</v>
      </c>
      <c r="T20" s="164">
        <v>0</v>
      </c>
      <c r="U20" s="165">
        <v>853.6</v>
      </c>
      <c r="V20" s="163">
        <v>780</v>
      </c>
      <c r="W20" s="164">
        <v>1187.5</v>
      </c>
      <c r="X20" s="163">
        <v>0</v>
      </c>
      <c r="Y20" s="164">
        <v>0</v>
      </c>
      <c r="Z20" s="165">
        <f>W20+Y20</f>
        <v>1187.5</v>
      </c>
      <c r="AA20" s="163">
        <f>G20+L20+Q20+V20</f>
        <v>4170</v>
      </c>
      <c r="AB20" s="164">
        <f>H20+M20+R20+W20</f>
        <v>2539.1</v>
      </c>
      <c r="AC20" s="166">
        <f>I20+N20+S20+X20</f>
        <v>0</v>
      </c>
      <c r="AD20" s="167">
        <f>J20+O20+T20+Y20</f>
        <v>0</v>
      </c>
    </row>
    <row r="21" spans="1:30" ht="24.95" customHeight="1" x14ac:dyDescent="0.25">
      <c r="A21" s="462"/>
      <c r="B21" s="464"/>
      <c r="C21" s="464"/>
      <c r="D21" s="464"/>
      <c r="E21" s="464"/>
      <c r="F21" s="168" t="s">
        <v>46</v>
      </c>
      <c r="G21" s="163">
        <v>3</v>
      </c>
      <c r="H21" s="164">
        <v>0.6</v>
      </c>
      <c r="I21" s="163">
        <v>0</v>
      </c>
      <c r="J21" s="164">
        <v>0</v>
      </c>
      <c r="K21" s="169">
        <v>0.6</v>
      </c>
      <c r="L21" s="163">
        <v>0</v>
      </c>
      <c r="M21" s="164">
        <v>0</v>
      </c>
      <c r="N21" s="163">
        <v>0</v>
      </c>
      <c r="O21" s="164">
        <v>0</v>
      </c>
      <c r="P21" s="169">
        <v>0</v>
      </c>
      <c r="Q21" s="170">
        <v>1</v>
      </c>
      <c r="R21" s="171">
        <v>0.8</v>
      </c>
      <c r="S21" s="170">
        <v>0</v>
      </c>
      <c r="T21" s="171">
        <v>0</v>
      </c>
      <c r="U21" s="169">
        <v>0.8</v>
      </c>
      <c r="V21" s="170">
        <v>30</v>
      </c>
      <c r="W21" s="171">
        <v>32.1</v>
      </c>
      <c r="X21" s="170">
        <v>0</v>
      </c>
      <c r="Y21" s="171">
        <v>0</v>
      </c>
      <c r="Z21" s="165">
        <f t="shared" ref="Z21:Z24" si="8">W21+Y21</f>
        <v>32.1</v>
      </c>
      <c r="AA21" s="163">
        <f t="shared" si="6"/>
        <v>34</v>
      </c>
      <c r="AB21" s="171">
        <f t="shared" si="6"/>
        <v>33.5</v>
      </c>
      <c r="AC21" s="172">
        <f t="shared" si="6"/>
        <v>0</v>
      </c>
      <c r="AD21" s="173">
        <f t="shared" si="6"/>
        <v>0</v>
      </c>
    </row>
    <row r="22" spans="1:30" ht="24.95" customHeight="1" x14ac:dyDescent="0.25">
      <c r="A22" s="462"/>
      <c r="B22" s="464"/>
      <c r="C22" s="464"/>
      <c r="D22" s="464"/>
      <c r="E22" s="464"/>
      <c r="F22" s="168" t="s">
        <v>47</v>
      </c>
      <c r="G22" s="163">
        <v>6</v>
      </c>
      <c r="H22" s="164">
        <v>0.7</v>
      </c>
      <c r="I22" s="163">
        <v>0</v>
      </c>
      <c r="J22" s="164">
        <v>0</v>
      </c>
      <c r="K22" s="169">
        <v>0.7</v>
      </c>
      <c r="L22" s="163">
        <v>15</v>
      </c>
      <c r="M22" s="164">
        <v>4.0999999999999996</v>
      </c>
      <c r="N22" s="163">
        <v>0</v>
      </c>
      <c r="O22" s="164">
        <v>0</v>
      </c>
      <c r="P22" s="169">
        <v>4.0999999999999996</v>
      </c>
      <c r="Q22" s="170">
        <v>60</v>
      </c>
      <c r="R22" s="171">
        <v>45.4</v>
      </c>
      <c r="S22" s="170">
        <v>0</v>
      </c>
      <c r="T22" s="171">
        <v>0</v>
      </c>
      <c r="U22" s="169">
        <v>45.4</v>
      </c>
      <c r="V22" s="170">
        <v>15</v>
      </c>
      <c r="W22" s="171">
        <v>27</v>
      </c>
      <c r="X22" s="170">
        <v>0</v>
      </c>
      <c r="Y22" s="171">
        <v>0</v>
      </c>
      <c r="Z22" s="165">
        <f t="shared" si="8"/>
        <v>27</v>
      </c>
      <c r="AA22" s="163">
        <f t="shared" si="6"/>
        <v>96</v>
      </c>
      <c r="AB22" s="171">
        <f t="shared" si="6"/>
        <v>77.199999999999989</v>
      </c>
      <c r="AC22" s="172">
        <f t="shared" si="6"/>
        <v>0</v>
      </c>
      <c r="AD22" s="173">
        <f t="shared" si="6"/>
        <v>0</v>
      </c>
    </row>
    <row r="23" spans="1:30" ht="24.95" customHeight="1" x14ac:dyDescent="0.25">
      <c r="A23" s="462"/>
      <c r="B23" s="464"/>
      <c r="C23" s="464"/>
      <c r="D23" s="464"/>
      <c r="E23" s="464"/>
      <c r="F23" s="168" t="s">
        <v>48</v>
      </c>
      <c r="G23" s="163">
        <v>13</v>
      </c>
      <c r="H23" s="164">
        <v>0.7</v>
      </c>
      <c r="I23" s="163">
        <v>0</v>
      </c>
      <c r="J23" s="164">
        <v>0</v>
      </c>
      <c r="K23" s="169">
        <v>0.7</v>
      </c>
      <c r="L23" s="163">
        <v>9</v>
      </c>
      <c r="M23" s="164">
        <v>4.0999999999999996</v>
      </c>
      <c r="N23" s="163">
        <v>0</v>
      </c>
      <c r="O23" s="164">
        <v>0</v>
      </c>
      <c r="P23" s="169">
        <v>4.0999999999999996</v>
      </c>
      <c r="Q23" s="170">
        <v>6</v>
      </c>
      <c r="R23" s="171">
        <v>4.4000000000000004</v>
      </c>
      <c r="S23" s="170">
        <v>0</v>
      </c>
      <c r="T23" s="171">
        <v>0</v>
      </c>
      <c r="U23" s="169">
        <v>4.4000000000000004</v>
      </c>
      <c r="V23" s="170">
        <v>20</v>
      </c>
      <c r="W23" s="171">
        <v>34.1</v>
      </c>
      <c r="X23" s="170">
        <v>1</v>
      </c>
      <c r="Y23" s="171">
        <v>3.33</v>
      </c>
      <c r="Z23" s="165">
        <f t="shared" si="8"/>
        <v>37.43</v>
      </c>
      <c r="AA23" s="163">
        <f t="shared" si="6"/>
        <v>48</v>
      </c>
      <c r="AB23" s="171">
        <f t="shared" si="6"/>
        <v>43.3</v>
      </c>
      <c r="AC23" s="172">
        <f t="shared" si="6"/>
        <v>1</v>
      </c>
      <c r="AD23" s="173">
        <f t="shared" si="6"/>
        <v>3.33</v>
      </c>
    </row>
    <row r="24" spans="1:30" ht="24.95" customHeight="1" thickBot="1" x14ac:dyDescent="0.3">
      <c r="A24" s="462"/>
      <c r="B24" s="465"/>
      <c r="C24" s="465"/>
      <c r="D24" s="465"/>
      <c r="E24" s="465"/>
      <c r="F24" s="174" t="s">
        <v>49</v>
      </c>
      <c r="G24" s="175">
        <v>0</v>
      </c>
      <c r="H24" s="176">
        <v>0</v>
      </c>
      <c r="I24" s="175">
        <v>0</v>
      </c>
      <c r="J24" s="176">
        <v>0</v>
      </c>
      <c r="K24" s="177">
        <v>0</v>
      </c>
      <c r="L24" s="175">
        <v>0</v>
      </c>
      <c r="M24" s="176">
        <v>0</v>
      </c>
      <c r="N24" s="175">
        <v>0</v>
      </c>
      <c r="O24" s="176">
        <v>0</v>
      </c>
      <c r="P24" s="177">
        <v>0</v>
      </c>
      <c r="Q24" s="178">
        <v>0</v>
      </c>
      <c r="R24" s="179">
        <v>0</v>
      </c>
      <c r="S24" s="178">
        <v>0</v>
      </c>
      <c r="T24" s="179">
        <v>0</v>
      </c>
      <c r="U24" s="177">
        <v>0</v>
      </c>
      <c r="V24" s="178">
        <v>0</v>
      </c>
      <c r="W24" s="179">
        <v>0</v>
      </c>
      <c r="X24" s="180">
        <v>0</v>
      </c>
      <c r="Y24" s="179">
        <v>0</v>
      </c>
      <c r="Z24" s="165">
        <f t="shared" si="8"/>
        <v>0</v>
      </c>
      <c r="AA24" s="175">
        <f t="shared" si="6"/>
        <v>0</v>
      </c>
      <c r="AB24" s="179">
        <f t="shared" si="6"/>
        <v>0</v>
      </c>
      <c r="AC24" s="180">
        <f t="shared" si="6"/>
        <v>0</v>
      </c>
      <c r="AD24" s="181">
        <f t="shared" si="6"/>
        <v>0</v>
      </c>
    </row>
    <row r="25" spans="1:30" ht="24.95" customHeight="1" thickBot="1" x14ac:dyDescent="0.3">
      <c r="A25" s="463"/>
      <c r="B25" s="466" t="s">
        <v>19</v>
      </c>
      <c r="C25" s="467"/>
      <c r="D25" s="467"/>
      <c r="E25" s="468"/>
      <c r="F25" s="182"/>
      <c r="G25" s="183">
        <f t="shared" ref="G25:AD25" si="9">G20+G21+G22+G23+G24</f>
        <v>1553</v>
      </c>
      <c r="H25" s="184">
        <f t="shared" si="9"/>
        <v>232.69999999999996</v>
      </c>
      <c r="I25" s="185">
        <f t="shared" si="9"/>
        <v>0</v>
      </c>
      <c r="J25" s="184">
        <f t="shared" si="9"/>
        <v>0</v>
      </c>
      <c r="K25" s="184">
        <f t="shared" si="9"/>
        <v>232.69999999999996</v>
      </c>
      <c r="L25" s="183">
        <f t="shared" si="9"/>
        <v>770</v>
      </c>
      <c r="M25" s="184">
        <f t="shared" si="9"/>
        <v>275.50000000000006</v>
      </c>
      <c r="N25" s="183">
        <f t="shared" si="9"/>
        <v>0</v>
      </c>
      <c r="O25" s="184">
        <f t="shared" si="9"/>
        <v>0</v>
      </c>
      <c r="P25" s="184">
        <f t="shared" si="9"/>
        <v>275.50000000000006</v>
      </c>
      <c r="Q25" s="185">
        <f t="shared" si="9"/>
        <v>1180</v>
      </c>
      <c r="R25" s="185">
        <f t="shared" si="9"/>
        <v>904.19999999999993</v>
      </c>
      <c r="S25" s="185">
        <f t="shared" si="9"/>
        <v>0</v>
      </c>
      <c r="T25" s="184">
        <f t="shared" si="9"/>
        <v>0</v>
      </c>
      <c r="U25" s="184">
        <f t="shared" si="9"/>
        <v>904.19999999999993</v>
      </c>
      <c r="V25" s="185">
        <f t="shared" si="9"/>
        <v>845</v>
      </c>
      <c r="W25" s="184">
        <f t="shared" si="9"/>
        <v>1280.6999999999998</v>
      </c>
      <c r="X25" s="183">
        <f t="shared" si="9"/>
        <v>1</v>
      </c>
      <c r="Y25" s="184">
        <f t="shared" si="9"/>
        <v>3.33</v>
      </c>
      <c r="Z25" s="184">
        <f t="shared" si="9"/>
        <v>1284.03</v>
      </c>
      <c r="AA25" s="185">
        <f t="shared" si="9"/>
        <v>4348</v>
      </c>
      <c r="AB25" s="184">
        <f t="shared" si="9"/>
        <v>2693.1</v>
      </c>
      <c r="AC25" s="183">
        <f t="shared" si="9"/>
        <v>1</v>
      </c>
      <c r="AD25" s="186">
        <f t="shared" si="9"/>
        <v>3.33</v>
      </c>
    </row>
    <row r="26" spans="1:30" ht="24.95" customHeight="1" x14ac:dyDescent="0.25">
      <c r="A26" s="462">
        <v>4</v>
      </c>
      <c r="B26" s="464" t="s">
        <v>63</v>
      </c>
      <c r="C26" s="464">
        <f>D26+E26</f>
        <v>7223.05</v>
      </c>
      <c r="D26" s="464">
        <v>7222.05</v>
      </c>
      <c r="E26" s="464">
        <v>1</v>
      </c>
      <c r="F26" s="162" t="s">
        <v>45</v>
      </c>
      <c r="G26" s="163">
        <v>0</v>
      </c>
      <c r="H26" s="164">
        <v>0</v>
      </c>
      <c r="I26" s="163">
        <v>0</v>
      </c>
      <c r="J26" s="164">
        <v>0</v>
      </c>
      <c r="K26" s="165">
        <f t="shared" si="2"/>
        <v>0</v>
      </c>
      <c r="L26" s="163">
        <v>0</v>
      </c>
      <c r="M26" s="164">
        <v>0</v>
      </c>
      <c r="N26" s="163">
        <v>0</v>
      </c>
      <c r="O26" s="164">
        <v>0</v>
      </c>
      <c r="P26" s="165">
        <f t="shared" si="3"/>
        <v>0</v>
      </c>
      <c r="Q26" s="163">
        <v>0</v>
      </c>
      <c r="R26" s="164">
        <v>0</v>
      </c>
      <c r="S26" s="163">
        <v>0</v>
      </c>
      <c r="T26" s="164">
        <v>0</v>
      </c>
      <c r="U26" s="165">
        <f t="shared" si="4"/>
        <v>0</v>
      </c>
      <c r="V26" s="163">
        <v>0</v>
      </c>
      <c r="W26" s="164">
        <v>0</v>
      </c>
      <c r="X26" s="163">
        <v>0</v>
      </c>
      <c r="Y26" s="164">
        <v>0</v>
      </c>
      <c r="Z26" s="165">
        <f t="shared" si="5"/>
        <v>0</v>
      </c>
      <c r="AA26" s="163">
        <f>G26+L26+Q26+V26</f>
        <v>0</v>
      </c>
      <c r="AB26" s="164">
        <f>H26+M26+R26+W26</f>
        <v>0</v>
      </c>
      <c r="AC26" s="166">
        <f>I26+N26+S26+X26</f>
        <v>0</v>
      </c>
      <c r="AD26" s="167">
        <f>J26+O26+T26+Y26</f>
        <v>0</v>
      </c>
    </row>
    <row r="27" spans="1:30" ht="24.95" customHeight="1" x14ac:dyDescent="0.25">
      <c r="A27" s="462"/>
      <c r="B27" s="464"/>
      <c r="C27" s="464"/>
      <c r="D27" s="464"/>
      <c r="E27" s="464"/>
      <c r="F27" s="168" t="s">
        <v>46</v>
      </c>
      <c r="G27" s="163">
        <v>0</v>
      </c>
      <c r="H27" s="164">
        <v>0</v>
      </c>
      <c r="I27" s="163">
        <v>0</v>
      </c>
      <c r="J27" s="164">
        <v>0</v>
      </c>
      <c r="K27" s="169">
        <f t="shared" si="2"/>
        <v>0</v>
      </c>
      <c r="L27" s="163">
        <v>0</v>
      </c>
      <c r="M27" s="164">
        <v>0</v>
      </c>
      <c r="N27" s="163">
        <v>0</v>
      </c>
      <c r="O27" s="164">
        <v>0</v>
      </c>
      <c r="P27" s="169">
        <f t="shared" si="3"/>
        <v>0</v>
      </c>
      <c r="Q27" s="170">
        <v>0</v>
      </c>
      <c r="R27" s="171">
        <v>0</v>
      </c>
      <c r="S27" s="170">
        <v>0</v>
      </c>
      <c r="T27" s="171">
        <v>0</v>
      </c>
      <c r="U27" s="169">
        <f t="shared" si="4"/>
        <v>0</v>
      </c>
      <c r="V27" s="170">
        <v>0</v>
      </c>
      <c r="W27" s="171">
        <v>0</v>
      </c>
      <c r="X27" s="170">
        <v>0</v>
      </c>
      <c r="Y27" s="171">
        <v>0</v>
      </c>
      <c r="Z27" s="169">
        <f t="shared" si="5"/>
        <v>0</v>
      </c>
      <c r="AA27" s="163">
        <f t="shared" si="6"/>
        <v>0</v>
      </c>
      <c r="AB27" s="171">
        <f t="shared" si="6"/>
        <v>0</v>
      </c>
      <c r="AC27" s="172">
        <f t="shared" si="6"/>
        <v>0</v>
      </c>
      <c r="AD27" s="173">
        <f t="shared" si="6"/>
        <v>0</v>
      </c>
    </row>
    <row r="28" spans="1:30" ht="24.95" customHeight="1" x14ac:dyDescent="0.25">
      <c r="A28" s="462"/>
      <c r="B28" s="464"/>
      <c r="C28" s="464"/>
      <c r="D28" s="464"/>
      <c r="E28" s="464"/>
      <c r="F28" s="168" t="s">
        <v>47</v>
      </c>
      <c r="G28" s="163">
        <v>0</v>
      </c>
      <c r="H28" s="164">
        <v>0</v>
      </c>
      <c r="I28" s="163">
        <v>0</v>
      </c>
      <c r="J28" s="164">
        <v>0</v>
      </c>
      <c r="K28" s="169">
        <f t="shared" si="2"/>
        <v>0</v>
      </c>
      <c r="L28" s="163">
        <v>0</v>
      </c>
      <c r="M28" s="164">
        <v>0</v>
      </c>
      <c r="N28" s="163">
        <v>0</v>
      </c>
      <c r="O28" s="164">
        <v>0</v>
      </c>
      <c r="P28" s="169">
        <f t="shared" si="3"/>
        <v>0</v>
      </c>
      <c r="Q28" s="170">
        <v>0</v>
      </c>
      <c r="R28" s="171">
        <v>0</v>
      </c>
      <c r="S28" s="170">
        <v>0</v>
      </c>
      <c r="T28" s="171">
        <v>0</v>
      </c>
      <c r="U28" s="169">
        <f t="shared" si="4"/>
        <v>0</v>
      </c>
      <c r="V28" s="170">
        <v>0</v>
      </c>
      <c r="W28" s="171">
        <v>0</v>
      </c>
      <c r="X28" s="170">
        <v>0</v>
      </c>
      <c r="Y28" s="171">
        <v>0</v>
      </c>
      <c r="Z28" s="169">
        <f t="shared" si="5"/>
        <v>0</v>
      </c>
      <c r="AA28" s="163">
        <f t="shared" si="6"/>
        <v>0</v>
      </c>
      <c r="AB28" s="171">
        <f t="shared" si="6"/>
        <v>0</v>
      </c>
      <c r="AC28" s="172">
        <f t="shared" si="6"/>
        <v>0</v>
      </c>
      <c r="AD28" s="173">
        <f t="shared" si="6"/>
        <v>0</v>
      </c>
    </row>
    <row r="29" spans="1:30" ht="24.95" customHeight="1" x14ac:dyDescent="0.25">
      <c r="A29" s="462"/>
      <c r="B29" s="464"/>
      <c r="C29" s="464"/>
      <c r="D29" s="464"/>
      <c r="E29" s="464"/>
      <c r="F29" s="168" t="s">
        <v>48</v>
      </c>
      <c r="G29" s="163">
        <v>0</v>
      </c>
      <c r="H29" s="164">
        <v>0</v>
      </c>
      <c r="I29" s="163">
        <v>0</v>
      </c>
      <c r="J29" s="164">
        <v>0</v>
      </c>
      <c r="K29" s="169">
        <f t="shared" si="2"/>
        <v>0</v>
      </c>
      <c r="L29" s="163">
        <v>0</v>
      </c>
      <c r="M29" s="164">
        <v>0</v>
      </c>
      <c r="N29" s="163">
        <v>0</v>
      </c>
      <c r="O29" s="164">
        <v>0</v>
      </c>
      <c r="P29" s="169">
        <f t="shared" si="3"/>
        <v>0</v>
      </c>
      <c r="Q29" s="170">
        <v>0</v>
      </c>
      <c r="R29" s="171">
        <v>0</v>
      </c>
      <c r="S29" s="170">
        <v>0</v>
      </c>
      <c r="T29" s="171">
        <v>0</v>
      </c>
      <c r="U29" s="169">
        <f t="shared" si="4"/>
        <v>0</v>
      </c>
      <c r="V29" s="170">
        <v>0</v>
      </c>
      <c r="W29" s="171">
        <v>0</v>
      </c>
      <c r="X29" s="170">
        <v>0</v>
      </c>
      <c r="Y29" s="171">
        <v>0</v>
      </c>
      <c r="Z29" s="169">
        <f t="shared" si="5"/>
        <v>0</v>
      </c>
      <c r="AA29" s="163">
        <f t="shared" si="6"/>
        <v>0</v>
      </c>
      <c r="AB29" s="171">
        <f t="shared" si="6"/>
        <v>0</v>
      </c>
      <c r="AC29" s="172">
        <f t="shared" si="6"/>
        <v>0</v>
      </c>
      <c r="AD29" s="173">
        <f t="shared" si="6"/>
        <v>0</v>
      </c>
    </row>
    <row r="30" spans="1:30" ht="24.95" customHeight="1" thickBot="1" x14ac:dyDescent="0.3">
      <c r="A30" s="462"/>
      <c r="B30" s="465"/>
      <c r="C30" s="465"/>
      <c r="D30" s="465"/>
      <c r="E30" s="465"/>
      <c r="F30" s="174" t="s">
        <v>49</v>
      </c>
      <c r="G30" s="175">
        <v>0</v>
      </c>
      <c r="H30" s="176">
        <v>0</v>
      </c>
      <c r="I30" s="175">
        <v>0</v>
      </c>
      <c r="J30" s="176">
        <v>0</v>
      </c>
      <c r="K30" s="177">
        <f t="shared" si="2"/>
        <v>0</v>
      </c>
      <c r="L30" s="175">
        <v>0</v>
      </c>
      <c r="M30" s="176">
        <v>0</v>
      </c>
      <c r="N30" s="175">
        <v>0</v>
      </c>
      <c r="O30" s="176">
        <v>0</v>
      </c>
      <c r="P30" s="177">
        <f t="shared" si="3"/>
        <v>0</v>
      </c>
      <c r="Q30" s="178">
        <v>0</v>
      </c>
      <c r="R30" s="179">
        <v>0</v>
      </c>
      <c r="S30" s="178">
        <v>0</v>
      </c>
      <c r="T30" s="179">
        <v>0</v>
      </c>
      <c r="U30" s="177">
        <f t="shared" si="4"/>
        <v>0</v>
      </c>
      <c r="V30" s="178">
        <v>0</v>
      </c>
      <c r="W30" s="179">
        <v>0</v>
      </c>
      <c r="X30" s="180">
        <v>0</v>
      </c>
      <c r="Y30" s="179">
        <v>0</v>
      </c>
      <c r="Z30" s="177">
        <f t="shared" si="5"/>
        <v>0</v>
      </c>
      <c r="AA30" s="175">
        <f t="shared" si="6"/>
        <v>0</v>
      </c>
      <c r="AB30" s="179">
        <f t="shared" si="6"/>
        <v>0</v>
      </c>
      <c r="AC30" s="180">
        <f t="shared" si="6"/>
        <v>0</v>
      </c>
      <c r="AD30" s="181">
        <f t="shared" si="6"/>
        <v>0</v>
      </c>
    </row>
    <row r="31" spans="1:30" ht="24.95" customHeight="1" thickBot="1" x14ac:dyDescent="0.3">
      <c r="A31" s="463"/>
      <c r="B31" s="466" t="s">
        <v>19</v>
      </c>
      <c r="C31" s="467"/>
      <c r="D31" s="467"/>
      <c r="E31" s="468"/>
      <c r="F31" s="182"/>
      <c r="G31" s="183">
        <f t="shared" ref="G31:AD31" si="10">G26+G27+G28+G29+G30</f>
        <v>0</v>
      </c>
      <c r="H31" s="184">
        <f t="shared" si="10"/>
        <v>0</v>
      </c>
      <c r="I31" s="185">
        <f t="shared" si="10"/>
        <v>0</v>
      </c>
      <c r="J31" s="184">
        <f t="shared" si="10"/>
        <v>0</v>
      </c>
      <c r="K31" s="184">
        <f t="shared" si="10"/>
        <v>0</v>
      </c>
      <c r="L31" s="183">
        <f t="shared" si="10"/>
        <v>0</v>
      </c>
      <c r="M31" s="184">
        <f t="shared" si="10"/>
        <v>0</v>
      </c>
      <c r="N31" s="183">
        <f t="shared" si="10"/>
        <v>0</v>
      </c>
      <c r="O31" s="184">
        <f t="shared" si="10"/>
        <v>0</v>
      </c>
      <c r="P31" s="184">
        <f t="shared" si="10"/>
        <v>0</v>
      </c>
      <c r="Q31" s="185">
        <f t="shared" si="10"/>
        <v>0</v>
      </c>
      <c r="R31" s="185">
        <f t="shared" si="10"/>
        <v>0</v>
      </c>
      <c r="S31" s="185">
        <f t="shared" si="10"/>
        <v>0</v>
      </c>
      <c r="T31" s="184">
        <f t="shared" si="10"/>
        <v>0</v>
      </c>
      <c r="U31" s="184">
        <f t="shared" si="10"/>
        <v>0</v>
      </c>
      <c r="V31" s="185">
        <f t="shared" si="10"/>
        <v>0</v>
      </c>
      <c r="W31" s="184">
        <f t="shared" si="10"/>
        <v>0</v>
      </c>
      <c r="X31" s="183">
        <f t="shared" si="10"/>
        <v>0</v>
      </c>
      <c r="Y31" s="184">
        <f t="shared" si="10"/>
        <v>0</v>
      </c>
      <c r="Z31" s="184">
        <f t="shared" si="10"/>
        <v>0</v>
      </c>
      <c r="AA31" s="185">
        <f t="shared" si="10"/>
        <v>0</v>
      </c>
      <c r="AB31" s="184">
        <f t="shared" si="10"/>
        <v>0</v>
      </c>
      <c r="AC31" s="183">
        <f t="shared" si="10"/>
        <v>0</v>
      </c>
      <c r="AD31" s="186">
        <f t="shared" si="10"/>
        <v>0</v>
      </c>
    </row>
    <row r="32" spans="1:30" ht="24.95" customHeight="1" x14ac:dyDescent="0.25">
      <c r="A32" s="462">
        <v>5</v>
      </c>
      <c r="B32" s="464" t="s">
        <v>64</v>
      </c>
      <c r="C32" s="464">
        <f>D32+E32</f>
        <v>3542.91</v>
      </c>
      <c r="D32" s="464">
        <v>3542.81</v>
      </c>
      <c r="E32" s="464">
        <v>0.1</v>
      </c>
      <c r="F32" s="162" t="s">
        <v>45</v>
      </c>
      <c r="G32" s="163">
        <v>0</v>
      </c>
      <c r="H32" s="164">
        <v>0</v>
      </c>
      <c r="I32" s="163">
        <v>0</v>
      </c>
      <c r="J32" s="164">
        <v>0</v>
      </c>
      <c r="K32" s="165">
        <f t="shared" ref="K32:K54" si="11">H32+J32</f>
        <v>0</v>
      </c>
      <c r="L32" s="163">
        <v>0</v>
      </c>
      <c r="M32" s="164">
        <v>0</v>
      </c>
      <c r="N32" s="163">
        <v>0</v>
      </c>
      <c r="O32" s="164">
        <v>0</v>
      </c>
      <c r="P32" s="165">
        <f t="shared" ref="P32:P54" si="12">M32+O32</f>
        <v>0</v>
      </c>
      <c r="Q32" s="163">
        <v>0</v>
      </c>
      <c r="R32" s="164">
        <v>0</v>
      </c>
      <c r="S32" s="163">
        <v>0</v>
      </c>
      <c r="T32" s="164">
        <v>0</v>
      </c>
      <c r="U32" s="165">
        <f t="shared" ref="U32:U54" si="13">R32+T32</f>
        <v>0</v>
      </c>
      <c r="V32" s="163">
        <v>0</v>
      </c>
      <c r="W32" s="164">
        <v>0</v>
      </c>
      <c r="X32" s="163">
        <v>0</v>
      </c>
      <c r="Y32" s="164">
        <v>0</v>
      </c>
      <c r="Z32" s="165">
        <f>W32+Y32</f>
        <v>0</v>
      </c>
      <c r="AA32" s="163">
        <f t="shared" ref="AA32:AD36" si="14">G32+L32+Q32+V32</f>
        <v>0</v>
      </c>
      <c r="AB32" s="164">
        <f t="shared" si="14"/>
        <v>0</v>
      </c>
      <c r="AC32" s="166">
        <f t="shared" si="14"/>
        <v>0</v>
      </c>
      <c r="AD32" s="167">
        <f t="shared" si="14"/>
        <v>0</v>
      </c>
    </row>
    <row r="33" spans="1:30" ht="24.95" customHeight="1" x14ac:dyDescent="0.25">
      <c r="A33" s="462"/>
      <c r="B33" s="464"/>
      <c r="C33" s="464"/>
      <c r="D33" s="464"/>
      <c r="E33" s="464"/>
      <c r="F33" s="168" t="s">
        <v>46</v>
      </c>
      <c r="G33" s="163">
        <v>0</v>
      </c>
      <c r="H33" s="164">
        <v>0</v>
      </c>
      <c r="I33" s="163">
        <v>0</v>
      </c>
      <c r="J33" s="164">
        <v>0</v>
      </c>
      <c r="K33" s="169">
        <f t="shared" si="11"/>
        <v>0</v>
      </c>
      <c r="L33" s="163">
        <v>0</v>
      </c>
      <c r="M33" s="164">
        <v>0</v>
      </c>
      <c r="N33" s="163">
        <v>0</v>
      </c>
      <c r="O33" s="164">
        <v>0</v>
      </c>
      <c r="P33" s="169">
        <f t="shared" si="12"/>
        <v>0</v>
      </c>
      <c r="Q33" s="170">
        <v>0</v>
      </c>
      <c r="R33" s="171">
        <v>0</v>
      </c>
      <c r="S33" s="170">
        <v>0</v>
      </c>
      <c r="T33" s="171">
        <v>0</v>
      </c>
      <c r="U33" s="169">
        <f t="shared" si="13"/>
        <v>0</v>
      </c>
      <c r="V33" s="170">
        <v>0</v>
      </c>
      <c r="W33" s="171">
        <v>0</v>
      </c>
      <c r="X33" s="170">
        <v>0</v>
      </c>
      <c r="Y33" s="171">
        <v>0</v>
      </c>
      <c r="Z33" s="169">
        <f>W33+Y33</f>
        <v>0</v>
      </c>
      <c r="AA33" s="163">
        <f t="shared" si="14"/>
        <v>0</v>
      </c>
      <c r="AB33" s="171">
        <f t="shared" si="14"/>
        <v>0</v>
      </c>
      <c r="AC33" s="172">
        <f t="shared" si="14"/>
        <v>0</v>
      </c>
      <c r="AD33" s="173">
        <f t="shared" si="14"/>
        <v>0</v>
      </c>
    </row>
    <row r="34" spans="1:30" ht="24.95" customHeight="1" x14ac:dyDescent="0.25">
      <c r="A34" s="462"/>
      <c r="B34" s="464"/>
      <c r="C34" s="464"/>
      <c r="D34" s="464"/>
      <c r="E34" s="464"/>
      <c r="F34" s="168" t="s">
        <v>47</v>
      </c>
      <c r="G34" s="163">
        <v>0</v>
      </c>
      <c r="H34" s="164">
        <v>0</v>
      </c>
      <c r="I34" s="163">
        <v>0</v>
      </c>
      <c r="J34" s="164">
        <v>0</v>
      </c>
      <c r="K34" s="169">
        <f t="shared" si="11"/>
        <v>0</v>
      </c>
      <c r="L34" s="163">
        <v>0</v>
      </c>
      <c r="M34" s="164">
        <v>0</v>
      </c>
      <c r="N34" s="163">
        <v>0</v>
      </c>
      <c r="O34" s="164">
        <v>0</v>
      </c>
      <c r="P34" s="169">
        <f t="shared" si="12"/>
        <v>0</v>
      </c>
      <c r="Q34" s="170">
        <v>0</v>
      </c>
      <c r="R34" s="171">
        <v>0</v>
      </c>
      <c r="S34" s="170">
        <v>0</v>
      </c>
      <c r="T34" s="171">
        <v>0</v>
      </c>
      <c r="U34" s="169">
        <f t="shared" si="13"/>
        <v>0</v>
      </c>
      <c r="V34" s="170">
        <v>0</v>
      </c>
      <c r="W34" s="171">
        <v>0</v>
      </c>
      <c r="X34" s="170">
        <v>0</v>
      </c>
      <c r="Y34" s="171">
        <v>0</v>
      </c>
      <c r="Z34" s="169">
        <f>W34+Y34</f>
        <v>0</v>
      </c>
      <c r="AA34" s="163">
        <f t="shared" si="14"/>
        <v>0</v>
      </c>
      <c r="AB34" s="171">
        <f t="shared" si="14"/>
        <v>0</v>
      </c>
      <c r="AC34" s="172">
        <f t="shared" si="14"/>
        <v>0</v>
      </c>
      <c r="AD34" s="173">
        <f t="shared" si="14"/>
        <v>0</v>
      </c>
    </row>
    <row r="35" spans="1:30" ht="24.95" customHeight="1" x14ac:dyDescent="0.25">
      <c r="A35" s="462"/>
      <c r="B35" s="464"/>
      <c r="C35" s="464"/>
      <c r="D35" s="464"/>
      <c r="E35" s="464"/>
      <c r="F35" s="168" t="s">
        <v>48</v>
      </c>
      <c r="G35" s="163">
        <v>0</v>
      </c>
      <c r="H35" s="164">
        <v>0</v>
      </c>
      <c r="I35" s="163">
        <v>0</v>
      </c>
      <c r="J35" s="164">
        <v>0</v>
      </c>
      <c r="K35" s="169">
        <f t="shared" si="11"/>
        <v>0</v>
      </c>
      <c r="L35" s="163">
        <v>0</v>
      </c>
      <c r="M35" s="164">
        <v>0</v>
      </c>
      <c r="N35" s="163">
        <v>0</v>
      </c>
      <c r="O35" s="164">
        <v>0</v>
      </c>
      <c r="P35" s="169">
        <f t="shared" si="12"/>
        <v>0</v>
      </c>
      <c r="Q35" s="170">
        <v>0</v>
      </c>
      <c r="R35" s="171">
        <v>0</v>
      </c>
      <c r="S35" s="170">
        <v>0</v>
      </c>
      <c r="T35" s="171">
        <v>0</v>
      </c>
      <c r="U35" s="169">
        <f t="shared" si="13"/>
        <v>0</v>
      </c>
      <c r="V35" s="170">
        <v>0</v>
      </c>
      <c r="W35" s="171">
        <v>0</v>
      </c>
      <c r="X35" s="170">
        <v>0</v>
      </c>
      <c r="Y35" s="171">
        <v>0</v>
      </c>
      <c r="Z35" s="169">
        <f>W35+Y35</f>
        <v>0</v>
      </c>
      <c r="AA35" s="163">
        <f t="shared" si="14"/>
        <v>0</v>
      </c>
      <c r="AB35" s="171">
        <f t="shared" si="14"/>
        <v>0</v>
      </c>
      <c r="AC35" s="172">
        <f t="shared" si="14"/>
        <v>0</v>
      </c>
      <c r="AD35" s="173">
        <f t="shared" si="14"/>
        <v>0</v>
      </c>
    </row>
    <row r="36" spans="1:30" ht="24.95" customHeight="1" thickBot="1" x14ac:dyDescent="0.3">
      <c r="A36" s="462"/>
      <c r="B36" s="465"/>
      <c r="C36" s="465"/>
      <c r="D36" s="465"/>
      <c r="E36" s="465"/>
      <c r="F36" s="174" t="s">
        <v>49</v>
      </c>
      <c r="G36" s="175">
        <v>0</v>
      </c>
      <c r="H36" s="176">
        <v>0</v>
      </c>
      <c r="I36" s="175">
        <v>0</v>
      </c>
      <c r="J36" s="176">
        <v>0</v>
      </c>
      <c r="K36" s="177">
        <f t="shared" si="11"/>
        <v>0</v>
      </c>
      <c r="L36" s="175">
        <v>0</v>
      </c>
      <c r="M36" s="176">
        <v>0</v>
      </c>
      <c r="N36" s="175">
        <v>0</v>
      </c>
      <c r="O36" s="176">
        <v>0</v>
      </c>
      <c r="P36" s="177">
        <f t="shared" si="12"/>
        <v>0</v>
      </c>
      <c r="Q36" s="178">
        <v>0</v>
      </c>
      <c r="R36" s="179">
        <v>0</v>
      </c>
      <c r="S36" s="178">
        <v>0</v>
      </c>
      <c r="T36" s="179">
        <v>0</v>
      </c>
      <c r="U36" s="177">
        <f t="shared" si="13"/>
        <v>0</v>
      </c>
      <c r="V36" s="178">
        <v>0</v>
      </c>
      <c r="W36" s="179">
        <v>0</v>
      </c>
      <c r="X36" s="180">
        <v>0</v>
      </c>
      <c r="Y36" s="179">
        <v>0</v>
      </c>
      <c r="Z36" s="177">
        <f>W36+Y36</f>
        <v>0</v>
      </c>
      <c r="AA36" s="175">
        <f t="shared" si="14"/>
        <v>0</v>
      </c>
      <c r="AB36" s="179">
        <f t="shared" si="14"/>
        <v>0</v>
      </c>
      <c r="AC36" s="180">
        <f t="shared" si="14"/>
        <v>0</v>
      </c>
      <c r="AD36" s="181">
        <f t="shared" si="14"/>
        <v>0</v>
      </c>
    </row>
    <row r="37" spans="1:30" ht="24.95" customHeight="1" thickBot="1" x14ac:dyDescent="0.3">
      <c r="A37" s="463"/>
      <c r="B37" s="466" t="s">
        <v>19</v>
      </c>
      <c r="C37" s="467"/>
      <c r="D37" s="467"/>
      <c r="E37" s="468"/>
      <c r="F37" s="182"/>
      <c r="G37" s="183">
        <f t="shared" ref="G37:AD37" si="15">G32+G33+G34+G35+G36</f>
        <v>0</v>
      </c>
      <c r="H37" s="184">
        <f t="shared" si="15"/>
        <v>0</v>
      </c>
      <c r="I37" s="185">
        <f t="shared" si="15"/>
        <v>0</v>
      </c>
      <c r="J37" s="184">
        <f t="shared" si="15"/>
        <v>0</v>
      </c>
      <c r="K37" s="184">
        <f t="shared" si="15"/>
        <v>0</v>
      </c>
      <c r="L37" s="183">
        <f t="shared" si="15"/>
        <v>0</v>
      </c>
      <c r="M37" s="184">
        <f t="shared" si="15"/>
        <v>0</v>
      </c>
      <c r="N37" s="183">
        <f t="shared" si="15"/>
        <v>0</v>
      </c>
      <c r="O37" s="184">
        <f t="shared" si="15"/>
        <v>0</v>
      </c>
      <c r="P37" s="184">
        <f t="shared" si="15"/>
        <v>0</v>
      </c>
      <c r="Q37" s="185">
        <f t="shared" si="15"/>
        <v>0</v>
      </c>
      <c r="R37" s="185">
        <f t="shared" si="15"/>
        <v>0</v>
      </c>
      <c r="S37" s="185">
        <f t="shared" si="15"/>
        <v>0</v>
      </c>
      <c r="T37" s="184">
        <f t="shared" si="15"/>
        <v>0</v>
      </c>
      <c r="U37" s="184">
        <f t="shared" si="15"/>
        <v>0</v>
      </c>
      <c r="V37" s="185">
        <f t="shared" si="15"/>
        <v>0</v>
      </c>
      <c r="W37" s="184">
        <f t="shared" si="15"/>
        <v>0</v>
      </c>
      <c r="X37" s="183">
        <f t="shared" si="15"/>
        <v>0</v>
      </c>
      <c r="Y37" s="184">
        <f t="shared" si="15"/>
        <v>0</v>
      </c>
      <c r="Z37" s="184">
        <f t="shared" si="15"/>
        <v>0</v>
      </c>
      <c r="AA37" s="185">
        <f t="shared" si="15"/>
        <v>0</v>
      </c>
      <c r="AB37" s="184">
        <f t="shared" si="15"/>
        <v>0</v>
      </c>
      <c r="AC37" s="183">
        <f t="shared" si="15"/>
        <v>0</v>
      </c>
      <c r="AD37" s="186">
        <f t="shared" si="15"/>
        <v>0</v>
      </c>
    </row>
    <row r="38" spans="1:30" ht="24.95" customHeight="1" x14ac:dyDescent="0.25">
      <c r="A38" s="462">
        <v>6</v>
      </c>
      <c r="B38" s="464" t="s">
        <v>65</v>
      </c>
      <c r="C38" s="464">
        <f>D38+E38</f>
        <v>1711.74</v>
      </c>
      <c r="D38" s="464">
        <v>1706.25</v>
      </c>
      <c r="E38" s="464">
        <v>5.49</v>
      </c>
      <c r="F38" s="162" t="s">
        <v>45</v>
      </c>
      <c r="G38" s="163">
        <v>0</v>
      </c>
      <c r="H38" s="164">
        <v>0</v>
      </c>
      <c r="I38" s="163">
        <v>0</v>
      </c>
      <c r="J38" s="164">
        <v>0</v>
      </c>
      <c r="K38" s="165">
        <f t="shared" si="11"/>
        <v>0</v>
      </c>
      <c r="L38" s="163">
        <v>0</v>
      </c>
      <c r="M38" s="164">
        <v>0</v>
      </c>
      <c r="N38" s="163">
        <v>0</v>
      </c>
      <c r="O38" s="164">
        <v>0</v>
      </c>
      <c r="P38" s="165">
        <f t="shared" si="12"/>
        <v>0</v>
      </c>
      <c r="Q38" s="163">
        <v>0</v>
      </c>
      <c r="R38" s="164">
        <v>0</v>
      </c>
      <c r="S38" s="163">
        <v>0</v>
      </c>
      <c r="T38" s="164">
        <v>0</v>
      </c>
      <c r="U38" s="165">
        <f t="shared" si="13"/>
        <v>0</v>
      </c>
      <c r="V38" s="163">
        <v>110</v>
      </c>
      <c r="W38" s="164">
        <v>410</v>
      </c>
      <c r="X38" s="163">
        <v>0</v>
      </c>
      <c r="Y38" s="164">
        <v>0</v>
      </c>
      <c r="Z38" s="165">
        <f t="shared" ref="Z38:Z54" si="16">W38+Y38</f>
        <v>410</v>
      </c>
      <c r="AA38" s="163">
        <f t="shared" ref="AA38:AD42" si="17">G38+L38+Q38+V38</f>
        <v>110</v>
      </c>
      <c r="AB38" s="164">
        <f t="shared" si="17"/>
        <v>410</v>
      </c>
      <c r="AC38" s="166">
        <f t="shared" si="17"/>
        <v>0</v>
      </c>
      <c r="AD38" s="167">
        <f t="shared" si="17"/>
        <v>0</v>
      </c>
    </row>
    <row r="39" spans="1:30" ht="24.95" customHeight="1" x14ac:dyDescent="0.25">
      <c r="A39" s="462"/>
      <c r="B39" s="464"/>
      <c r="C39" s="464"/>
      <c r="D39" s="464"/>
      <c r="E39" s="464"/>
      <c r="F39" s="168" t="s">
        <v>46</v>
      </c>
      <c r="G39" s="163">
        <v>0</v>
      </c>
      <c r="H39" s="164">
        <v>0</v>
      </c>
      <c r="I39" s="163">
        <v>0</v>
      </c>
      <c r="J39" s="164">
        <v>0</v>
      </c>
      <c r="K39" s="169">
        <f t="shared" si="11"/>
        <v>0</v>
      </c>
      <c r="L39" s="163">
        <v>0</v>
      </c>
      <c r="M39" s="164">
        <v>0</v>
      </c>
      <c r="N39" s="163">
        <v>0</v>
      </c>
      <c r="O39" s="164">
        <v>0</v>
      </c>
      <c r="P39" s="169">
        <f t="shared" si="12"/>
        <v>0</v>
      </c>
      <c r="Q39" s="170">
        <v>0</v>
      </c>
      <c r="R39" s="171">
        <v>0</v>
      </c>
      <c r="S39" s="170">
        <v>0</v>
      </c>
      <c r="T39" s="171">
        <v>0</v>
      </c>
      <c r="U39" s="169">
        <f t="shared" si="13"/>
        <v>0</v>
      </c>
      <c r="V39" s="170">
        <v>0</v>
      </c>
      <c r="W39" s="171">
        <v>0</v>
      </c>
      <c r="X39" s="170">
        <v>0</v>
      </c>
      <c r="Y39" s="171">
        <v>0</v>
      </c>
      <c r="Z39" s="169">
        <f t="shared" si="16"/>
        <v>0</v>
      </c>
      <c r="AA39" s="163">
        <f t="shared" si="17"/>
        <v>0</v>
      </c>
      <c r="AB39" s="171">
        <f t="shared" si="17"/>
        <v>0</v>
      </c>
      <c r="AC39" s="172">
        <f t="shared" si="17"/>
        <v>0</v>
      </c>
      <c r="AD39" s="173">
        <f t="shared" si="17"/>
        <v>0</v>
      </c>
    </row>
    <row r="40" spans="1:30" ht="24.95" customHeight="1" x14ac:dyDescent="0.25">
      <c r="A40" s="462"/>
      <c r="B40" s="464"/>
      <c r="C40" s="464"/>
      <c r="D40" s="464"/>
      <c r="E40" s="464"/>
      <c r="F40" s="168" t="s">
        <v>47</v>
      </c>
      <c r="G40" s="163">
        <v>0</v>
      </c>
      <c r="H40" s="164">
        <v>0</v>
      </c>
      <c r="I40" s="163">
        <v>0</v>
      </c>
      <c r="J40" s="164">
        <v>0</v>
      </c>
      <c r="K40" s="169">
        <f t="shared" si="11"/>
        <v>0</v>
      </c>
      <c r="L40" s="163">
        <v>0</v>
      </c>
      <c r="M40" s="164">
        <v>0</v>
      </c>
      <c r="N40" s="163">
        <v>0</v>
      </c>
      <c r="O40" s="164">
        <v>0</v>
      </c>
      <c r="P40" s="169">
        <f t="shared" si="12"/>
        <v>0</v>
      </c>
      <c r="Q40" s="170">
        <v>0</v>
      </c>
      <c r="R40" s="171">
        <v>0</v>
      </c>
      <c r="S40" s="170">
        <v>0</v>
      </c>
      <c r="T40" s="171">
        <v>0</v>
      </c>
      <c r="U40" s="169">
        <f t="shared" si="13"/>
        <v>0</v>
      </c>
      <c r="V40" s="170">
        <v>0</v>
      </c>
      <c r="W40" s="171">
        <v>0</v>
      </c>
      <c r="X40" s="170">
        <v>0</v>
      </c>
      <c r="Y40" s="171">
        <v>0</v>
      </c>
      <c r="Z40" s="169">
        <f t="shared" si="16"/>
        <v>0</v>
      </c>
      <c r="AA40" s="163">
        <f t="shared" si="17"/>
        <v>0</v>
      </c>
      <c r="AB40" s="171">
        <f t="shared" si="17"/>
        <v>0</v>
      </c>
      <c r="AC40" s="172">
        <f t="shared" si="17"/>
        <v>0</v>
      </c>
      <c r="AD40" s="173">
        <f t="shared" si="17"/>
        <v>0</v>
      </c>
    </row>
    <row r="41" spans="1:30" ht="24.95" customHeight="1" x14ac:dyDescent="0.25">
      <c r="A41" s="462"/>
      <c r="B41" s="464"/>
      <c r="C41" s="464"/>
      <c r="D41" s="464"/>
      <c r="E41" s="464"/>
      <c r="F41" s="168" t="s">
        <v>48</v>
      </c>
      <c r="G41" s="163">
        <v>0</v>
      </c>
      <c r="H41" s="164">
        <v>0</v>
      </c>
      <c r="I41" s="163">
        <v>0</v>
      </c>
      <c r="J41" s="164">
        <v>0</v>
      </c>
      <c r="K41" s="169">
        <f t="shared" si="11"/>
        <v>0</v>
      </c>
      <c r="L41" s="163">
        <v>0</v>
      </c>
      <c r="M41" s="164">
        <v>0</v>
      </c>
      <c r="N41" s="163">
        <v>0</v>
      </c>
      <c r="O41" s="164">
        <v>0</v>
      </c>
      <c r="P41" s="169">
        <f t="shared" si="12"/>
        <v>0</v>
      </c>
      <c r="Q41" s="170">
        <v>0</v>
      </c>
      <c r="R41" s="171">
        <v>0</v>
      </c>
      <c r="S41" s="170">
        <v>0</v>
      </c>
      <c r="T41" s="171">
        <v>0</v>
      </c>
      <c r="U41" s="169">
        <f t="shared" si="13"/>
        <v>0</v>
      </c>
      <c r="V41" s="170">
        <v>0</v>
      </c>
      <c r="W41" s="171">
        <v>0</v>
      </c>
      <c r="X41" s="170">
        <v>0</v>
      </c>
      <c r="Y41" s="171">
        <v>0</v>
      </c>
      <c r="Z41" s="169">
        <f t="shared" si="16"/>
        <v>0</v>
      </c>
      <c r="AA41" s="163">
        <f t="shared" si="17"/>
        <v>0</v>
      </c>
      <c r="AB41" s="171">
        <f t="shared" si="17"/>
        <v>0</v>
      </c>
      <c r="AC41" s="172">
        <f t="shared" si="17"/>
        <v>0</v>
      </c>
      <c r="AD41" s="173">
        <f t="shared" si="17"/>
        <v>0</v>
      </c>
    </row>
    <row r="42" spans="1:30" ht="24.95" customHeight="1" thickBot="1" x14ac:dyDescent="0.3">
      <c r="A42" s="462"/>
      <c r="B42" s="465"/>
      <c r="C42" s="465"/>
      <c r="D42" s="465"/>
      <c r="E42" s="465"/>
      <c r="F42" s="174" t="s">
        <v>49</v>
      </c>
      <c r="G42" s="175">
        <v>0</v>
      </c>
      <c r="H42" s="176">
        <v>0</v>
      </c>
      <c r="I42" s="175">
        <v>0</v>
      </c>
      <c r="J42" s="176">
        <v>0</v>
      </c>
      <c r="K42" s="177">
        <f t="shared" si="11"/>
        <v>0</v>
      </c>
      <c r="L42" s="175">
        <v>0</v>
      </c>
      <c r="M42" s="176">
        <v>0</v>
      </c>
      <c r="N42" s="175">
        <v>0</v>
      </c>
      <c r="O42" s="176">
        <v>0</v>
      </c>
      <c r="P42" s="177">
        <f t="shared" si="12"/>
        <v>0</v>
      </c>
      <c r="Q42" s="178">
        <v>0</v>
      </c>
      <c r="R42" s="179">
        <v>0</v>
      </c>
      <c r="S42" s="178">
        <v>0</v>
      </c>
      <c r="T42" s="179">
        <v>0</v>
      </c>
      <c r="U42" s="177">
        <f t="shared" si="13"/>
        <v>0</v>
      </c>
      <c r="V42" s="178">
        <v>0</v>
      </c>
      <c r="W42" s="179">
        <v>0</v>
      </c>
      <c r="X42" s="180">
        <v>0</v>
      </c>
      <c r="Y42" s="179">
        <v>0</v>
      </c>
      <c r="Z42" s="177">
        <f t="shared" si="16"/>
        <v>0</v>
      </c>
      <c r="AA42" s="175">
        <f t="shared" si="17"/>
        <v>0</v>
      </c>
      <c r="AB42" s="179">
        <f t="shared" si="17"/>
        <v>0</v>
      </c>
      <c r="AC42" s="180">
        <f t="shared" si="17"/>
        <v>0</v>
      </c>
      <c r="AD42" s="181">
        <f t="shared" si="17"/>
        <v>0</v>
      </c>
    </row>
    <row r="43" spans="1:30" ht="24.95" customHeight="1" thickBot="1" x14ac:dyDescent="0.3">
      <c r="A43" s="463"/>
      <c r="B43" s="466" t="s">
        <v>19</v>
      </c>
      <c r="C43" s="467"/>
      <c r="D43" s="467"/>
      <c r="E43" s="468"/>
      <c r="F43" s="182"/>
      <c r="G43" s="183">
        <f t="shared" ref="G43:AD43" si="18">G38+G39+G40+G41+G42</f>
        <v>0</v>
      </c>
      <c r="H43" s="184">
        <f t="shared" si="18"/>
        <v>0</v>
      </c>
      <c r="I43" s="185">
        <f t="shared" si="18"/>
        <v>0</v>
      </c>
      <c r="J43" s="184">
        <f t="shared" si="18"/>
        <v>0</v>
      </c>
      <c r="K43" s="184">
        <f t="shared" si="18"/>
        <v>0</v>
      </c>
      <c r="L43" s="183">
        <f t="shared" si="18"/>
        <v>0</v>
      </c>
      <c r="M43" s="184">
        <f t="shared" si="18"/>
        <v>0</v>
      </c>
      <c r="N43" s="183">
        <f t="shared" si="18"/>
        <v>0</v>
      </c>
      <c r="O43" s="184">
        <f t="shared" si="18"/>
        <v>0</v>
      </c>
      <c r="P43" s="184">
        <f t="shared" si="18"/>
        <v>0</v>
      </c>
      <c r="Q43" s="185">
        <f t="shared" si="18"/>
        <v>0</v>
      </c>
      <c r="R43" s="185">
        <f t="shared" si="18"/>
        <v>0</v>
      </c>
      <c r="S43" s="185">
        <f t="shared" si="18"/>
        <v>0</v>
      </c>
      <c r="T43" s="184">
        <f t="shared" si="18"/>
        <v>0</v>
      </c>
      <c r="U43" s="184">
        <f t="shared" si="18"/>
        <v>0</v>
      </c>
      <c r="V43" s="185">
        <f t="shared" si="18"/>
        <v>110</v>
      </c>
      <c r="W43" s="184">
        <f t="shared" si="18"/>
        <v>410</v>
      </c>
      <c r="X43" s="183">
        <f t="shared" si="18"/>
        <v>0</v>
      </c>
      <c r="Y43" s="184">
        <f t="shared" si="18"/>
        <v>0</v>
      </c>
      <c r="Z43" s="184">
        <f t="shared" si="18"/>
        <v>410</v>
      </c>
      <c r="AA43" s="185">
        <f t="shared" si="18"/>
        <v>110</v>
      </c>
      <c r="AB43" s="184">
        <f t="shared" si="18"/>
        <v>410</v>
      </c>
      <c r="AC43" s="183">
        <f t="shared" si="18"/>
        <v>0</v>
      </c>
      <c r="AD43" s="186">
        <f t="shared" si="18"/>
        <v>0</v>
      </c>
    </row>
    <row r="44" spans="1:30" ht="24.95" customHeight="1" x14ac:dyDescent="0.25">
      <c r="A44" s="462">
        <v>7</v>
      </c>
      <c r="B44" s="464" t="s">
        <v>66</v>
      </c>
      <c r="C44" s="464">
        <f>D44+E44</f>
        <v>86.99</v>
      </c>
      <c r="D44" s="464">
        <v>86.99</v>
      </c>
      <c r="E44" s="464">
        <v>0</v>
      </c>
      <c r="F44" s="162" t="s">
        <v>45</v>
      </c>
      <c r="G44" s="163">
        <v>0</v>
      </c>
      <c r="H44" s="164">
        <v>0</v>
      </c>
      <c r="I44" s="163">
        <v>0</v>
      </c>
      <c r="J44" s="164">
        <v>0</v>
      </c>
      <c r="K44" s="165">
        <f t="shared" si="11"/>
        <v>0</v>
      </c>
      <c r="L44" s="163">
        <v>0</v>
      </c>
      <c r="M44" s="164">
        <v>0</v>
      </c>
      <c r="N44" s="163">
        <v>0</v>
      </c>
      <c r="O44" s="164">
        <v>0</v>
      </c>
      <c r="P44" s="165">
        <f t="shared" si="12"/>
        <v>0</v>
      </c>
      <c r="Q44" s="163">
        <v>0</v>
      </c>
      <c r="R44" s="164">
        <v>0</v>
      </c>
      <c r="S44" s="163">
        <v>0</v>
      </c>
      <c r="T44" s="164">
        <v>0</v>
      </c>
      <c r="U44" s="165">
        <f t="shared" si="13"/>
        <v>0</v>
      </c>
      <c r="V44" s="163">
        <v>0</v>
      </c>
      <c r="W44" s="164">
        <v>0</v>
      </c>
      <c r="X44" s="163">
        <v>0</v>
      </c>
      <c r="Y44" s="164">
        <v>0</v>
      </c>
      <c r="Z44" s="165">
        <f t="shared" si="16"/>
        <v>0</v>
      </c>
      <c r="AA44" s="163">
        <f t="shared" ref="AA44:AD48" si="19">G44+L44+Q44+V44</f>
        <v>0</v>
      </c>
      <c r="AB44" s="164">
        <f t="shared" si="19"/>
        <v>0</v>
      </c>
      <c r="AC44" s="166">
        <f t="shared" si="19"/>
        <v>0</v>
      </c>
      <c r="AD44" s="167">
        <f t="shared" si="19"/>
        <v>0</v>
      </c>
    </row>
    <row r="45" spans="1:30" ht="24.95" customHeight="1" x14ac:dyDescent="0.25">
      <c r="A45" s="462"/>
      <c r="B45" s="464"/>
      <c r="C45" s="464"/>
      <c r="D45" s="464"/>
      <c r="E45" s="464"/>
      <c r="F45" s="168" t="s">
        <v>46</v>
      </c>
      <c r="G45" s="163">
        <v>0</v>
      </c>
      <c r="H45" s="164">
        <v>0</v>
      </c>
      <c r="I45" s="163">
        <v>0</v>
      </c>
      <c r="J45" s="164">
        <v>0</v>
      </c>
      <c r="K45" s="169">
        <f t="shared" si="11"/>
        <v>0</v>
      </c>
      <c r="L45" s="163">
        <v>0</v>
      </c>
      <c r="M45" s="164">
        <v>0</v>
      </c>
      <c r="N45" s="163">
        <v>0</v>
      </c>
      <c r="O45" s="164">
        <v>0</v>
      </c>
      <c r="P45" s="169">
        <f t="shared" si="12"/>
        <v>0</v>
      </c>
      <c r="Q45" s="170">
        <v>0</v>
      </c>
      <c r="R45" s="171">
        <v>0</v>
      </c>
      <c r="S45" s="170">
        <v>0</v>
      </c>
      <c r="T45" s="171">
        <v>0</v>
      </c>
      <c r="U45" s="169">
        <f t="shared" si="13"/>
        <v>0</v>
      </c>
      <c r="V45" s="170">
        <v>0</v>
      </c>
      <c r="W45" s="171">
        <v>0</v>
      </c>
      <c r="X45" s="170">
        <v>0</v>
      </c>
      <c r="Y45" s="171">
        <v>0</v>
      </c>
      <c r="Z45" s="169">
        <f t="shared" si="16"/>
        <v>0</v>
      </c>
      <c r="AA45" s="163">
        <f t="shared" si="19"/>
        <v>0</v>
      </c>
      <c r="AB45" s="171">
        <f t="shared" si="19"/>
        <v>0</v>
      </c>
      <c r="AC45" s="172">
        <f t="shared" si="19"/>
        <v>0</v>
      </c>
      <c r="AD45" s="173">
        <f t="shared" si="19"/>
        <v>0</v>
      </c>
    </row>
    <row r="46" spans="1:30" ht="24.95" customHeight="1" x14ac:dyDescent="0.25">
      <c r="A46" s="462"/>
      <c r="B46" s="464"/>
      <c r="C46" s="464"/>
      <c r="D46" s="464"/>
      <c r="E46" s="464"/>
      <c r="F46" s="168" t="s">
        <v>47</v>
      </c>
      <c r="G46" s="163">
        <v>0</v>
      </c>
      <c r="H46" s="164">
        <v>0</v>
      </c>
      <c r="I46" s="163">
        <v>0</v>
      </c>
      <c r="J46" s="164">
        <v>0</v>
      </c>
      <c r="K46" s="169">
        <f t="shared" si="11"/>
        <v>0</v>
      </c>
      <c r="L46" s="163">
        <v>0</v>
      </c>
      <c r="M46" s="164">
        <v>0</v>
      </c>
      <c r="N46" s="163">
        <v>0</v>
      </c>
      <c r="O46" s="164">
        <v>0</v>
      </c>
      <c r="P46" s="169">
        <f t="shared" si="12"/>
        <v>0</v>
      </c>
      <c r="Q46" s="170">
        <v>0</v>
      </c>
      <c r="R46" s="171">
        <v>0</v>
      </c>
      <c r="S46" s="170">
        <v>0</v>
      </c>
      <c r="T46" s="171">
        <v>0</v>
      </c>
      <c r="U46" s="169">
        <f t="shared" si="13"/>
        <v>0</v>
      </c>
      <c r="V46" s="170">
        <v>0</v>
      </c>
      <c r="W46" s="171">
        <v>0</v>
      </c>
      <c r="X46" s="170">
        <v>0</v>
      </c>
      <c r="Y46" s="171">
        <v>0</v>
      </c>
      <c r="Z46" s="169">
        <f t="shared" si="16"/>
        <v>0</v>
      </c>
      <c r="AA46" s="163">
        <f t="shared" si="19"/>
        <v>0</v>
      </c>
      <c r="AB46" s="171">
        <f t="shared" si="19"/>
        <v>0</v>
      </c>
      <c r="AC46" s="172">
        <f t="shared" si="19"/>
        <v>0</v>
      </c>
      <c r="AD46" s="173">
        <f t="shared" si="19"/>
        <v>0</v>
      </c>
    </row>
    <row r="47" spans="1:30" ht="24.95" customHeight="1" x14ac:dyDescent="0.25">
      <c r="A47" s="462"/>
      <c r="B47" s="464"/>
      <c r="C47" s="464"/>
      <c r="D47" s="464"/>
      <c r="E47" s="464"/>
      <c r="F47" s="168" t="s">
        <v>48</v>
      </c>
      <c r="G47" s="163">
        <v>0</v>
      </c>
      <c r="H47" s="164">
        <v>0</v>
      </c>
      <c r="I47" s="163">
        <v>0</v>
      </c>
      <c r="J47" s="164">
        <v>0</v>
      </c>
      <c r="K47" s="169">
        <f t="shared" si="11"/>
        <v>0</v>
      </c>
      <c r="L47" s="163">
        <v>0</v>
      </c>
      <c r="M47" s="164">
        <v>0</v>
      </c>
      <c r="N47" s="163">
        <v>0</v>
      </c>
      <c r="O47" s="164">
        <v>0</v>
      </c>
      <c r="P47" s="169">
        <f t="shared" si="12"/>
        <v>0</v>
      </c>
      <c r="Q47" s="170">
        <v>0</v>
      </c>
      <c r="R47" s="171">
        <v>0</v>
      </c>
      <c r="S47" s="170">
        <v>0</v>
      </c>
      <c r="T47" s="171">
        <v>0</v>
      </c>
      <c r="U47" s="169">
        <f t="shared" si="13"/>
        <v>0</v>
      </c>
      <c r="V47" s="170">
        <v>0</v>
      </c>
      <c r="W47" s="171">
        <v>0</v>
      </c>
      <c r="X47" s="170">
        <v>0</v>
      </c>
      <c r="Y47" s="171">
        <v>0</v>
      </c>
      <c r="Z47" s="169">
        <f t="shared" si="16"/>
        <v>0</v>
      </c>
      <c r="AA47" s="163">
        <f t="shared" si="19"/>
        <v>0</v>
      </c>
      <c r="AB47" s="171">
        <f t="shared" si="19"/>
        <v>0</v>
      </c>
      <c r="AC47" s="172">
        <f t="shared" si="19"/>
        <v>0</v>
      </c>
      <c r="AD47" s="173">
        <f t="shared" si="19"/>
        <v>0</v>
      </c>
    </row>
    <row r="48" spans="1:30" ht="24.95" customHeight="1" thickBot="1" x14ac:dyDescent="0.3">
      <c r="A48" s="462"/>
      <c r="B48" s="465"/>
      <c r="C48" s="465"/>
      <c r="D48" s="465"/>
      <c r="E48" s="465"/>
      <c r="F48" s="174" t="s">
        <v>49</v>
      </c>
      <c r="G48" s="175">
        <v>0</v>
      </c>
      <c r="H48" s="176">
        <v>0</v>
      </c>
      <c r="I48" s="175">
        <v>0</v>
      </c>
      <c r="J48" s="176">
        <v>0</v>
      </c>
      <c r="K48" s="177">
        <f t="shared" si="11"/>
        <v>0</v>
      </c>
      <c r="L48" s="175">
        <v>0</v>
      </c>
      <c r="M48" s="176">
        <v>0</v>
      </c>
      <c r="N48" s="175">
        <v>0</v>
      </c>
      <c r="O48" s="176">
        <v>0</v>
      </c>
      <c r="P48" s="177">
        <f t="shared" si="12"/>
        <v>0</v>
      </c>
      <c r="Q48" s="178">
        <v>0</v>
      </c>
      <c r="R48" s="179">
        <v>0</v>
      </c>
      <c r="S48" s="178">
        <v>0</v>
      </c>
      <c r="T48" s="179">
        <v>0</v>
      </c>
      <c r="U48" s="177">
        <f t="shared" si="13"/>
        <v>0</v>
      </c>
      <c r="V48" s="178">
        <v>0</v>
      </c>
      <c r="W48" s="179">
        <v>0</v>
      </c>
      <c r="X48" s="180">
        <v>0</v>
      </c>
      <c r="Y48" s="179">
        <v>0</v>
      </c>
      <c r="Z48" s="177">
        <f t="shared" si="16"/>
        <v>0</v>
      </c>
      <c r="AA48" s="175">
        <f t="shared" si="19"/>
        <v>0</v>
      </c>
      <c r="AB48" s="179">
        <f t="shared" si="19"/>
        <v>0</v>
      </c>
      <c r="AC48" s="180">
        <f t="shared" si="19"/>
        <v>0</v>
      </c>
      <c r="AD48" s="181">
        <f t="shared" si="19"/>
        <v>0</v>
      </c>
    </row>
    <row r="49" spans="1:30" ht="24.95" customHeight="1" thickBot="1" x14ac:dyDescent="0.3">
      <c r="A49" s="463"/>
      <c r="B49" s="466" t="s">
        <v>19</v>
      </c>
      <c r="C49" s="467"/>
      <c r="D49" s="467"/>
      <c r="E49" s="468"/>
      <c r="F49" s="182"/>
      <c r="G49" s="183">
        <f t="shared" ref="G49:AD49" si="20">G44+G45+G46+G47+G48</f>
        <v>0</v>
      </c>
      <c r="H49" s="184">
        <f t="shared" si="20"/>
        <v>0</v>
      </c>
      <c r="I49" s="185">
        <f t="shared" si="20"/>
        <v>0</v>
      </c>
      <c r="J49" s="184">
        <f t="shared" si="20"/>
        <v>0</v>
      </c>
      <c r="K49" s="184">
        <f t="shared" si="20"/>
        <v>0</v>
      </c>
      <c r="L49" s="183">
        <f t="shared" si="20"/>
        <v>0</v>
      </c>
      <c r="M49" s="184">
        <f t="shared" si="20"/>
        <v>0</v>
      </c>
      <c r="N49" s="183">
        <f t="shared" si="20"/>
        <v>0</v>
      </c>
      <c r="O49" s="184">
        <f t="shared" si="20"/>
        <v>0</v>
      </c>
      <c r="P49" s="184">
        <f t="shared" si="20"/>
        <v>0</v>
      </c>
      <c r="Q49" s="185">
        <f t="shared" si="20"/>
        <v>0</v>
      </c>
      <c r="R49" s="185">
        <f t="shared" si="20"/>
        <v>0</v>
      </c>
      <c r="S49" s="185">
        <f t="shared" si="20"/>
        <v>0</v>
      </c>
      <c r="T49" s="184">
        <f t="shared" si="20"/>
        <v>0</v>
      </c>
      <c r="U49" s="184">
        <f t="shared" si="20"/>
        <v>0</v>
      </c>
      <c r="V49" s="185">
        <f t="shared" si="20"/>
        <v>0</v>
      </c>
      <c r="W49" s="184">
        <f t="shared" si="20"/>
        <v>0</v>
      </c>
      <c r="X49" s="183">
        <f t="shared" si="20"/>
        <v>0</v>
      </c>
      <c r="Y49" s="184">
        <f t="shared" si="20"/>
        <v>0</v>
      </c>
      <c r="Z49" s="184">
        <f t="shared" si="20"/>
        <v>0</v>
      </c>
      <c r="AA49" s="185">
        <f t="shared" si="20"/>
        <v>0</v>
      </c>
      <c r="AB49" s="184">
        <f t="shared" si="20"/>
        <v>0</v>
      </c>
      <c r="AC49" s="183">
        <f t="shared" si="20"/>
        <v>0</v>
      </c>
      <c r="AD49" s="186">
        <f t="shared" si="20"/>
        <v>0</v>
      </c>
    </row>
    <row r="50" spans="1:30" ht="24.95" customHeight="1" x14ac:dyDescent="0.25">
      <c r="A50" s="462">
        <v>8</v>
      </c>
      <c r="B50" s="464" t="s">
        <v>67</v>
      </c>
      <c r="C50" s="464">
        <f>D50+E50</f>
        <v>484.55</v>
      </c>
      <c r="D50" s="464">
        <v>484.55</v>
      </c>
      <c r="E50" s="464">
        <v>0</v>
      </c>
      <c r="F50" s="162" t="s">
        <v>45</v>
      </c>
      <c r="G50" s="163">
        <v>38</v>
      </c>
      <c r="H50" s="164">
        <v>57</v>
      </c>
      <c r="I50" s="163">
        <v>0</v>
      </c>
      <c r="J50" s="164">
        <v>0</v>
      </c>
      <c r="K50" s="165">
        <f t="shared" si="11"/>
        <v>57</v>
      </c>
      <c r="L50" s="163">
        <v>0</v>
      </c>
      <c r="M50" s="164">
        <v>0</v>
      </c>
      <c r="N50" s="163">
        <v>0</v>
      </c>
      <c r="O50" s="164">
        <v>0</v>
      </c>
      <c r="P50" s="165">
        <f t="shared" si="12"/>
        <v>0</v>
      </c>
      <c r="Q50" s="163">
        <v>0</v>
      </c>
      <c r="R50" s="164">
        <v>0</v>
      </c>
      <c r="S50" s="163">
        <v>0</v>
      </c>
      <c r="T50" s="164">
        <v>0</v>
      </c>
      <c r="U50" s="165">
        <f t="shared" si="13"/>
        <v>0</v>
      </c>
      <c r="V50" s="163">
        <v>0</v>
      </c>
      <c r="W50" s="164">
        <v>0</v>
      </c>
      <c r="X50" s="163">
        <v>0</v>
      </c>
      <c r="Y50" s="164">
        <v>0</v>
      </c>
      <c r="Z50" s="165">
        <f t="shared" si="16"/>
        <v>0</v>
      </c>
      <c r="AA50" s="163">
        <f t="shared" ref="AA50:AD54" si="21">G50+L50+Q50+V50</f>
        <v>38</v>
      </c>
      <c r="AB50" s="164">
        <f t="shared" si="21"/>
        <v>57</v>
      </c>
      <c r="AC50" s="166">
        <f t="shared" si="21"/>
        <v>0</v>
      </c>
      <c r="AD50" s="167">
        <f t="shared" si="21"/>
        <v>0</v>
      </c>
    </row>
    <row r="51" spans="1:30" ht="24.95" customHeight="1" x14ac:dyDescent="0.25">
      <c r="A51" s="462"/>
      <c r="B51" s="464"/>
      <c r="C51" s="464"/>
      <c r="D51" s="464"/>
      <c r="E51" s="464"/>
      <c r="F51" s="168" t="s">
        <v>46</v>
      </c>
      <c r="G51" s="163">
        <v>0</v>
      </c>
      <c r="H51" s="164">
        <v>0</v>
      </c>
      <c r="I51" s="163">
        <v>0</v>
      </c>
      <c r="J51" s="164">
        <v>0</v>
      </c>
      <c r="K51" s="169">
        <f t="shared" si="11"/>
        <v>0</v>
      </c>
      <c r="L51" s="163">
        <v>0</v>
      </c>
      <c r="M51" s="164">
        <v>0</v>
      </c>
      <c r="N51" s="163">
        <v>0</v>
      </c>
      <c r="O51" s="164">
        <v>0</v>
      </c>
      <c r="P51" s="169">
        <f t="shared" si="12"/>
        <v>0</v>
      </c>
      <c r="Q51" s="170">
        <v>0</v>
      </c>
      <c r="R51" s="171">
        <v>0</v>
      </c>
      <c r="S51" s="170">
        <v>0</v>
      </c>
      <c r="T51" s="171">
        <v>0</v>
      </c>
      <c r="U51" s="169">
        <f t="shared" si="13"/>
        <v>0</v>
      </c>
      <c r="V51" s="170">
        <v>0</v>
      </c>
      <c r="W51" s="171">
        <v>0</v>
      </c>
      <c r="X51" s="170">
        <v>0</v>
      </c>
      <c r="Y51" s="171">
        <v>0</v>
      </c>
      <c r="Z51" s="169">
        <f t="shared" si="16"/>
        <v>0</v>
      </c>
      <c r="AA51" s="163">
        <f t="shared" si="21"/>
        <v>0</v>
      </c>
      <c r="AB51" s="171">
        <f t="shared" si="21"/>
        <v>0</v>
      </c>
      <c r="AC51" s="172">
        <f t="shared" si="21"/>
        <v>0</v>
      </c>
      <c r="AD51" s="173">
        <f t="shared" si="21"/>
        <v>0</v>
      </c>
    </row>
    <row r="52" spans="1:30" ht="24.95" customHeight="1" x14ac:dyDescent="0.25">
      <c r="A52" s="462"/>
      <c r="B52" s="464"/>
      <c r="C52" s="464"/>
      <c r="D52" s="464"/>
      <c r="E52" s="464"/>
      <c r="F52" s="168" t="s">
        <v>47</v>
      </c>
      <c r="G52" s="163">
        <v>0</v>
      </c>
      <c r="H52" s="164">
        <v>0</v>
      </c>
      <c r="I52" s="163">
        <v>0</v>
      </c>
      <c r="J52" s="164">
        <v>0</v>
      </c>
      <c r="K52" s="169">
        <f t="shared" si="11"/>
        <v>0</v>
      </c>
      <c r="L52" s="163">
        <v>0</v>
      </c>
      <c r="M52" s="164">
        <v>0</v>
      </c>
      <c r="N52" s="163">
        <v>0</v>
      </c>
      <c r="O52" s="164">
        <v>0</v>
      </c>
      <c r="P52" s="169">
        <f t="shared" si="12"/>
        <v>0</v>
      </c>
      <c r="Q52" s="170">
        <v>0</v>
      </c>
      <c r="R52" s="171">
        <v>0</v>
      </c>
      <c r="S52" s="170">
        <v>0</v>
      </c>
      <c r="T52" s="171">
        <v>0</v>
      </c>
      <c r="U52" s="169">
        <f t="shared" si="13"/>
        <v>0</v>
      </c>
      <c r="V52" s="170">
        <v>0</v>
      </c>
      <c r="W52" s="171">
        <v>0</v>
      </c>
      <c r="X52" s="170">
        <v>0</v>
      </c>
      <c r="Y52" s="171">
        <v>0</v>
      </c>
      <c r="Z52" s="169">
        <f t="shared" si="16"/>
        <v>0</v>
      </c>
      <c r="AA52" s="163">
        <f t="shared" si="21"/>
        <v>0</v>
      </c>
      <c r="AB52" s="171">
        <f t="shared" si="21"/>
        <v>0</v>
      </c>
      <c r="AC52" s="172">
        <f t="shared" si="21"/>
        <v>0</v>
      </c>
      <c r="AD52" s="173">
        <f t="shared" si="21"/>
        <v>0</v>
      </c>
    </row>
    <row r="53" spans="1:30" ht="24.95" customHeight="1" x14ac:dyDescent="0.25">
      <c r="A53" s="462"/>
      <c r="B53" s="464"/>
      <c r="C53" s="464"/>
      <c r="D53" s="464"/>
      <c r="E53" s="464"/>
      <c r="F53" s="168" t="s">
        <v>48</v>
      </c>
      <c r="G53" s="163">
        <v>0</v>
      </c>
      <c r="H53" s="164">
        <v>0</v>
      </c>
      <c r="I53" s="163">
        <v>0</v>
      </c>
      <c r="J53" s="164">
        <v>0</v>
      </c>
      <c r="K53" s="169">
        <f t="shared" si="11"/>
        <v>0</v>
      </c>
      <c r="L53" s="163">
        <v>0</v>
      </c>
      <c r="M53" s="164">
        <v>0</v>
      </c>
      <c r="N53" s="163">
        <v>0</v>
      </c>
      <c r="O53" s="164">
        <v>0</v>
      </c>
      <c r="P53" s="169">
        <f t="shared" si="12"/>
        <v>0</v>
      </c>
      <c r="Q53" s="170">
        <v>0</v>
      </c>
      <c r="R53" s="171">
        <v>0</v>
      </c>
      <c r="S53" s="170">
        <v>0</v>
      </c>
      <c r="T53" s="171">
        <v>0</v>
      </c>
      <c r="U53" s="169">
        <f t="shared" si="13"/>
        <v>0</v>
      </c>
      <c r="V53" s="170">
        <v>0</v>
      </c>
      <c r="W53" s="171">
        <v>0</v>
      </c>
      <c r="X53" s="170">
        <v>0</v>
      </c>
      <c r="Y53" s="171">
        <v>0</v>
      </c>
      <c r="Z53" s="169">
        <f t="shared" si="16"/>
        <v>0</v>
      </c>
      <c r="AA53" s="163">
        <f t="shared" si="21"/>
        <v>0</v>
      </c>
      <c r="AB53" s="171">
        <f t="shared" si="21"/>
        <v>0</v>
      </c>
      <c r="AC53" s="172">
        <f t="shared" si="21"/>
        <v>0</v>
      </c>
      <c r="AD53" s="173">
        <f t="shared" si="21"/>
        <v>0</v>
      </c>
    </row>
    <row r="54" spans="1:30" ht="24.95" customHeight="1" thickBot="1" x14ac:dyDescent="0.3">
      <c r="A54" s="462"/>
      <c r="B54" s="465"/>
      <c r="C54" s="465"/>
      <c r="D54" s="465"/>
      <c r="E54" s="465"/>
      <c r="F54" s="174" t="s">
        <v>49</v>
      </c>
      <c r="G54" s="175">
        <v>0</v>
      </c>
      <c r="H54" s="176">
        <v>0</v>
      </c>
      <c r="I54" s="175">
        <v>0</v>
      </c>
      <c r="J54" s="176">
        <v>0</v>
      </c>
      <c r="K54" s="177">
        <f t="shared" si="11"/>
        <v>0</v>
      </c>
      <c r="L54" s="175">
        <v>0</v>
      </c>
      <c r="M54" s="176">
        <v>0</v>
      </c>
      <c r="N54" s="175">
        <v>0</v>
      </c>
      <c r="O54" s="176">
        <v>0</v>
      </c>
      <c r="P54" s="177">
        <f t="shared" si="12"/>
        <v>0</v>
      </c>
      <c r="Q54" s="178">
        <v>0</v>
      </c>
      <c r="R54" s="179">
        <v>0</v>
      </c>
      <c r="S54" s="178">
        <v>0</v>
      </c>
      <c r="T54" s="179">
        <v>0</v>
      </c>
      <c r="U54" s="177">
        <f t="shared" si="13"/>
        <v>0</v>
      </c>
      <c r="V54" s="178">
        <v>0</v>
      </c>
      <c r="W54" s="179">
        <v>0</v>
      </c>
      <c r="X54" s="180">
        <v>0</v>
      </c>
      <c r="Y54" s="179">
        <v>0</v>
      </c>
      <c r="Z54" s="177">
        <f t="shared" si="16"/>
        <v>0</v>
      </c>
      <c r="AA54" s="175">
        <f t="shared" si="21"/>
        <v>0</v>
      </c>
      <c r="AB54" s="179">
        <f t="shared" si="21"/>
        <v>0</v>
      </c>
      <c r="AC54" s="180">
        <f t="shared" si="21"/>
        <v>0</v>
      </c>
      <c r="AD54" s="181">
        <f t="shared" si="21"/>
        <v>0</v>
      </c>
    </row>
    <row r="55" spans="1:30" ht="24.95" customHeight="1" thickBot="1" x14ac:dyDescent="0.3">
      <c r="A55" s="463"/>
      <c r="B55" s="466" t="s">
        <v>19</v>
      </c>
      <c r="C55" s="467"/>
      <c r="D55" s="467"/>
      <c r="E55" s="468"/>
      <c r="F55" s="182"/>
      <c r="G55" s="183">
        <f t="shared" ref="G55:AD55" si="22">G50+G51+G52+G53+G54</f>
        <v>38</v>
      </c>
      <c r="H55" s="184">
        <f t="shared" si="22"/>
        <v>57</v>
      </c>
      <c r="I55" s="185">
        <f t="shared" si="22"/>
        <v>0</v>
      </c>
      <c r="J55" s="184">
        <f t="shared" si="22"/>
        <v>0</v>
      </c>
      <c r="K55" s="184">
        <f t="shared" si="22"/>
        <v>57</v>
      </c>
      <c r="L55" s="183">
        <f t="shared" si="22"/>
        <v>0</v>
      </c>
      <c r="M55" s="184">
        <f t="shared" si="22"/>
        <v>0</v>
      </c>
      <c r="N55" s="183">
        <f t="shared" si="22"/>
        <v>0</v>
      </c>
      <c r="O55" s="184">
        <f t="shared" si="22"/>
        <v>0</v>
      </c>
      <c r="P55" s="184">
        <f t="shared" si="22"/>
        <v>0</v>
      </c>
      <c r="Q55" s="185">
        <f t="shared" si="22"/>
        <v>0</v>
      </c>
      <c r="R55" s="185">
        <f t="shared" si="22"/>
        <v>0</v>
      </c>
      <c r="S55" s="185">
        <f t="shared" si="22"/>
        <v>0</v>
      </c>
      <c r="T55" s="184">
        <f t="shared" si="22"/>
        <v>0</v>
      </c>
      <c r="U55" s="184">
        <f t="shared" si="22"/>
        <v>0</v>
      </c>
      <c r="V55" s="185">
        <f t="shared" si="22"/>
        <v>0</v>
      </c>
      <c r="W55" s="184">
        <f t="shared" si="22"/>
        <v>0</v>
      </c>
      <c r="X55" s="183">
        <f t="shared" si="22"/>
        <v>0</v>
      </c>
      <c r="Y55" s="184">
        <f t="shared" si="22"/>
        <v>0</v>
      </c>
      <c r="Z55" s="184">
        <f t="shared" si="22"/>
        <v>0</v>
      </c>
      <c r="AA55" s="185">
        <f t="shared" si="22"/>
        <v>38</v>
      </c>
      <c r="AB55" s="184">
        <f t="shared" si="22"/>
        <v>57</v>
      </c>
      <c r="AC55" s="183">
        <f t="shared" si="22"/>
        <v>0</v>
      </c>
      <c r="AD55" s="186">
        <f t="shared" si="22"/>
        <v>0</v>
      </c>
    </row>
    <row r="56" spans="1:30" ht="24.95" customHeight="1" x14ac:dyDescent="0.25">
      <c r="A56" s="462"/>
      <c r="B56" s="464">
        <v>218597.17910000001</v>
      </c>
      <c r="C56" s="464">
        <f>C8+C14+C20+C26+C32+C38+C44+C50</f>
        <v>60135.08</v>
      </c>
      <c r="D56" s="464">
        <f>D8+D14+D20+D26+D32+D38+D44+D50</f>
        <v>57387.340000000004</v>
      </c>
      <c r="E56" s="464">
        <f>E8+E14+E20+E26+E32+E38+E44+E50</f>
        <v>2747.74</v>
      </c>
      <c r="F56" s="162" t="s">
        <v>45</v>
      </c>
      <c r="G56" s="163">
        <f t="shared" ref="G56:Z60" si="23">G8+G14+G20+G26+G32+G38+G44+G50</f>
        <v>4220</v>
      </c>
      <c r="H56" s="164">
        <f t="shared" si="23"/>
        <v>644.24</v>
      </c>
      <c r="I56" s="163">
        <f t="shared" si="23"/>
        <v>2</v>
      </c>
      <c r="J56" s="164">
        <f t="shared" si="23"/>
        <v>0.2</v>
      </c>
      <c r="K56" s="165">
        <f t="shared" si="23"/>
        <v>644.43999999999994</v>
      </c>
      <c r="L56" s="163">
        <f t="shared" si="23"/>
        <v>4291</v>
      </c>
      <c r="M56" s="164">
        <f t="shared" si="23"/>
        <v>1368.4</v>
      </c>
      <c r="N56" s="163">
        <f t="shared" si="23"/>
        <v>5</v>
      </c>
      <c r="O56" s="164">
        <f t="shared" si="23"/>
        <v>4.7</v>
      </c>
      <c r="P56" s="165">
        <f t="shared" si="23"/>
        <v>1373.1000000000001</v>
      </c>
      <c r="Q56" s="163">
        <f t="shared" si="23"/>
        <v>2234</v>
      </c>
      <c r="R56" s="164">
        <f t="shared" si="23"/>
        <v>1638.7</v>
      </c>
      <c r="S56" s="163">
        <f t="shared" si="23"/>
        <v>3</v>
      </c>
      <c r="T56" s="164">
        <f t="shared" si="23"/>
        <v>1.8</v>
      </c>
      <c r="U56" s="165">
        <f t="shared" si="23"/>
        <v>1640.5</v>
      </c>
      <c r="V56" s="163">
        <f t="shared" si="23"/>
        <v>1386</v>
      </c>
      <c r="W56" s="164">
        <f t="shared" si="23"/>
        <v>2724.96</v>
      </c>
      <c r="X56" s="163">
        <f t="shared" si="23"/>
        <v>23</v>
      </c>
      <c r="Y56" s="164">
        <f t="shared" si="23"/>
        <v>176.02600000000001</v>
      </c>
      <c r="Z56" s="165">
        <f t="shared" si="23"/>
        <v>2900.9859999999999</v>
      </c>
      <c r="AA56" s="163">
        <f t="shared" ref="AA56:AD60" si="24">G56+L56+Q56+V56</f>
        <v>12131</v>
      </c>
      <c r="AB56" s="164">
        <f t="shared" si="24"/>
        <v>6376.3</v>
      </c>
      <c r="AC56" s="166">
        <f t="shared" si="24"/>
        <v>33</v>
      </c>
      <c r="AD56" s="167">
        <f t="shared" si="24"/>
        <v>182.726</v>
      </c>
    </row>
    <row r="57" spans="1:30" ht="24.95" customHeight="1" x14ac:dyDescent="0.25">
      <c r="A57" s="462"/>
      <c r="B57" s="464"/>
      <c r="C57" s="464"/>
      <c r="D57" s="464"/>
      <c r="E57" s="464"/>
      <c r="F57" s="168" t="s">
        <v>46</v>
      </c>
      <c r="G57" s="163">
        <f t="shared" si="23"/>
        <v>1190</v>
      </c>
      <c r="H57" s="164">
        <f t="shared" si="23"/>
        <v>153.29999999999998</v>
      </c>
      <c r="I57" s="163">
        <f t="shared" si="23"/>
        <v>0</v>
      </c>
      <c r="J57" s="164">
        <f t="shared" si="23"/>
        <v>0</v>
      </c>
      <c r="K57" s="169">
        <f t="shared" si="23"/>
        <v>153.29999999999998</v>
      </c>
      <c r="L57" s="163">
        <f t="shared" si="23"/>
        <v>1027</v>
      </c>
      <c r="M57" s="164">
        <f t="shared" si="23"/>
        <v>263.2</v>
      </c>
      <c r="N57" s="163">
        <f t="shared" si="23"/>
        <v>0</v>
      </c>
      <c r="O57" s="164">
        <f t="shared" si="23"/>
        <v>0</v>
      </c>
      <c r="P57" s="169">
        <f t="shared" si="23"/>
        <v>263.2</v>
      </c>
      <c r="Q57" s="170">
        <f t="shared" si="23"/>
        <v>224</v>
      </c>
      <c r="R57" s="171">
        <f t="shared" si="23"/>
        <v>141</v>
      </c>
      <c r="S57" s="170">
        <f t="shared" si="23"/>
        <v>1</v>
      </c>
      <c r="T57" s="171">
        <f t="shared" si="23"/>
        <v>0.5</v>
      </c>
      <c r="U57" s="169">
        <f t="shared" si="23"/>
        <v>141.5</v>
      </c>
      <c r="V57" s="170">
        <f t="shared" si="23"/>
        <v>81</v>
      </c>
      <c r="W57" s="171">
        <f t="shared" si="23"/>
        <v>141.30000000000001</v>
      </c>
      <c r="X57" s="170">
        <f t="shared" si="23"/>
        <v>1</v>
      </c>
      <c r="Y57" s="171">
        <f t="shared" si="23"/>
        <v>1.6</v>
      </c>
      <c r="Z57" s="169">
        <f t="shared" si="23"/>
        <v>142.9</v>
      </c>
      <c r="AA57" s="163">
        <f t="shared" si="24"/>
        <v>2522</v>
      </c>
      <c r="AB57" s="171">
        <f t="shared" si="24"/>
        <v>698.8</v>
      </c>
      <c r="AC57" s="172">
        <f t="shared" si="24"/>
        <v>2</v>
      </c>
      <c r="AD57" s="173">
        <f t="shared" si="24"/>
        <v>2.1</v>
      </c>
    </row>
    <row r="58" spans="1:30" ht="24.95" customHeight="1" x14ac:dyDescent="0.25">
      <c r="A58" s="462"/>
      <c r="B58" s="464"/>
      <c r="C58" s="464"/>
      <c r="D58" s="464"/>
      <c r="E58" s="464"/>
      <c r="F58" s="168" t="s">
        <v>47</v>
      </c>
      <c r="G58" s="163">
        <f t="shared" si="23"/>
        <v>404</v>
      </c>
      <c r="H58" s="164">
        <f t="shared" si="23"/>
        <v>19.2</v>
      </c>
      <c r="I58" s="163">
        <f t="shared" si="23"/>
        <v>0</v>
      </c>
      <c r="J58" s="164">
        <f t="shared" si="23"/>
        <v>0</v>
      </c>
      <c r="K58" s="169">
        <f t="shared" si="23"/>
        <v>19.2</v>
      </c>
      <c r="L58" s="163">
        <f t="shared" si="23"/>
        <v>477</v>
      </c>
      <c r="M58" s="164">
        <f t="shared" si="23"/>
        <v>68.699999999999989</v>
      </c>
      <c r="N58" s="163">
        <f t="shared" si="23"/>
        <v>0</v>
      </c>
      <c r="O58" s="164">
        <f t="shared" si="23"/>
        <v>0</v>
      </c>
      <c r="P58" s="169">
        <f t="shared" si="23"/>
        <v>68.699999999999989</v>
      </c>
      <c r="Q58" s="170">
        <f t="shared" si="23"/>
        <v>144</v>
      </c>
      <c r="R58" s="171">
        <f t="shared" si="23"/>
        <v>53.4</v>
      </c>
      <c r="S58" s="170">
        <f t="shared" si="23"/>
        <v>0</v>
      </c>
      <c r="T58" s="171">
        <f t="shared" si="23"/>
        <v>0</v>
      </c>
      <c r="U58" s="169">
        <f t="shared" si="23"/>
        <v>53.4</v>
      </c>
      <c r="V58" s="170">
        <f t="shared" si="23"/>
        <v>74</v>
      </c>
      <c r="W58" s="171">
        <f t="shared" si="23"/>
        <v>77.900000000000006</v>
      </c>
      <c r="X58" s="170">
        <f t="shared" si="23"/>
        <v>0</v>
      </c>
      <c r="Y58" s="171">
        <f t="shared" si="23"/>
        <v>0</v>
      </c>
      <c r="Z58" s="169">
        <f t="shared" si="23"/>
        <v>77.900000000000006</v>
      </c>
      <c r="AA58" s="163">
        <f t="shared" si="24"/>
        <v>1099</v>
      </c>
      <c r="AB58" s="171">
        <f t="shared" si="24"/>
        <v>219.2</v>
      </c>
      <c r="AC58" s="172">
        <f t="shared" si="24"/>
        <v>0</v>
      </c>
      <c r="AD58" s="173">
        <f t="shared" si="24"/>
        <v>0</v>
      </c>
    </row>
    <row r="59" spans="1:30" ht="24.95" customHeight="1" x14ac:dyDescent="0.25">
      <c r="A59" s="462"/>
      <c r="B59" s="464"/>
      <c r="C59" s="464"/>
      <c r="D59" s="464"/>
      <c r="E59" s="464"/>
      <c r="F59" s="168" t="s">
        <v>48</v>
      </c>
      <c r="G59" s="163">
        <f t="shared" si="23"/>
        <v>139</v>
      </c>
      <c r="H59" s="164">
        <f t="shared" si="23"/>
        <v>15</v>
      </c>
      <c r="I59" s="163">
        <f t="shared" si="23"/>
        <v>11</v>
      </c>
      <c r="J59" s="164">
        <f t="shared" si="23"/>
        <v>1.2</v>
      </c>
      <c r="K59" s="169">
        <f t="shared" si="23"/>
        <v>16.2</v>
      </c>
      <c r="L59" s="163">
        <f t="shared" si="23"/>
        <v>81</v>
      </c>
      <c r="M59" s="164">
        <f t="shared" si="23"/>
        <v>27.200000000000003</v>
      </c>
      <c r="N59" s="163">
        <f t="shared" si="23"/>
        <v>1</v>
      </c>
      <c r="O59" s="164">
        <f t="shared" si="23"/>
        <v>0.5</v>
      </c>
      <c r="P59" s="169">
        <f t="shared" si="23"/>
        <v>27.700000000000003</v>
      </c>
      <c r="Q59" s="170">
        <f t="shared" si="23"/>
        <v>36</v>
      </c>
      <c r="R59" s="171">
        <f t="shared" si="23"/>
        <v>25.9</v>
      </c>
      <c r="S59" s="170">
        <f t="shared" si="23"/>
        <v>1</v>
      </c>
      <c r="T59" s="171">
        <f t="shared" si="23"/>
        <v>0.8</v>
      </c>
      <c r="U59" s="169">
        <f t="shared" si="23"/>
        <v>26.700000000000003</v>
      </c>
      <c r="V59" s="170">
        <f t="shared" si="23"/>
        <v>144</v>
      </c>
      <c r="W59" s="171">
        <f t="shared" si="23"/>
        <v>784.4</v>
      </c>
      <c r="X59" s="170">
        <f t="shared" si="23"/>
        <v>1</v>
      </c>
      <c r="Y59" s="171">
        <f t="shared" si="23"/>
        <v>3.33</v>
      </c>
      <c r="Z59" s="169">
        <f t="shared" si="23"/>
        <v>787.7299999999999</v>
      </c>
      <c r="AA59" s="163">
        <f t="shared" si="24"/>
        <v>400</v>
      </c>
      <c r="AB59" s="171">
        <f t="shared" si="24"/>
        <v>852.5</v>
      </c>
      <c r="AC59" s="172">
        <f t="shared" si="24"/>
        <v>14</v>
      </c>
      <c r="AD59" s="173">
        <f t="shared" si="24"/>
        <v>5.83</v>
      </c>
    </row>
    <row r="60" spans="1:30" ht="24.95" customHeight="1" thickBot="1" x14ac:dyDescent="0.3">
      <c r="A60" s="462"/>
      <c r="B60" s="465"/>
      <c r="C60" s="465"/>
      <c r="D60" s="465"/>
      <c r="E60" s="465"/>
      <c r="F60" s="174" t="s">
        <v>49</v>
      </c>
      <c r="G60" s="175">
        <f t="shared" si="23"/>
        <v>66</v>
      </c>
      <c r="H60" s="176">
        <f t="shared" si="23"/>
        <v>7.4</v>
      </c>
      <c r="I60" s="175">
        <f t="shared" si="23"/>
        <v>0</v>
      </c>
      <c r="J60" s="176">
        <f t="shared" si="23"/>
        <v>0</v>
      </c>
      <c r="K60" s="177">
        <f t="shared" si="23"/>
        <v>7.4</v>
      </c>
      <c r="L60" s="175">
        <f t="shared" si="23"/>
        <v>32</v>
      </c>
      <c r="M60" s="176">
        <f t="shared" si="23"/>
        <v>9.6999999999999993</v>
      </c>
      <c r="N60" s="175">
        <f t="shared" si="23"/>
        <v>0</v>
      </c>
      <c r="O60" s="176">
        <f t="shared" si="23"/>
        <v>0</v>
      </c>
      <c r="P60" s="177">
        <f t="shared" si="23"/>
        <v>9.6999999999999993</v>
      </c>
      <c r="Q60" s="178">
        <f t="shared" si="23"/>
        <v>12</v>
      </c>
      <c r="R60" s="179">
        <f t="shared" si="23"/>
        <v>8.5</v>
      </c>
      <c r="S60" s="178">
        <f t="shared" si="23"/>
        <v>0</v>
      </c>
      <c r="T60" s="179">
        <f t="shared" si="23"/>
        <v>0</v>
      </c>
      <c r="U60" s="177">
        <f t="shared" si="23"/>
        <v>8.5</v>
      </c>
      <c r="V60" s="178">
        <f t="shared" si="23"/>
        <v>61</v>
      </c>
      <c r="W60" s="179">
        <f t="shared" si="23"/>
        <v>111.6</v>
      </c>
      <c r="X60" s="180">
        <f t="shared" si="23"/>
        <v>20</v>
      </c>
      <c r="Y60" s="179">
        <f t="shared" si="23"/>
        <v>30</v>
      </c>
      <c r="Z60" s="177">
        <f t="shared" si="23"/>
        <v>141.6</v>
      </c>
      <c r="AA60" s="175">
        <f t="shared" si="24"/>
        <v>171</v>
      </c>
      <c r="AB60" s="179">
        <f t="shared" si="24"/>
        <v>137.19999999999999</v>
      </c>
      <c r="AC60" s="180">
        <f t="shared" si="24"/>
        <v>20</v>
      </c>
      <c r="AD60" s="181">
        <f t="shared" si="24"/>
        <v>30</v>
      </c>
    </row>
    <row r="61" spans="1:30" s="150" customFormat="1" ht="24.95" customHeight="1" thickBot="1" x14ac:dyDescent="0.3">
      <c r="A61" s="463"/>
      <c r="B61" s="466" t="s">
        <v>27</v>
      </c>
      <c r="C61" s="467"/>
      <c r="D61" s="467"/>
      <c r="E61" s="468"/>
      <c r="F61" s="182"/>
      <c r="G61" s="183">
        <f t="shared" ref="G61:AD61" si="25">G56+G57+G58+G59+G60</f>
        <v>6019</v>
      </c>
      <c r="H61" s="184">
        <f t="shared" si="25"/>
        <v>839.14</v>
      </c>
      <c r="I61" s="185">
        <f t="shared" si="25"/>
        <v>13</v>
      </c>
      <c r="J61" s="184">
        <f t="shared" si="25"/>
        <v>1.4</v>
      </c>
      <c r="K61" s="184">
        <f t="shared" si="25"/>
        <v>840.54</v>
      </c>
      <c r="L61" s="183">
        <f t="shared" si="25"/>
        <v>5908</v>
      </c>
      <c r="M61" s="184">
        <f t="shared" si="25"/>
        <v>1737.2000000000003</v>
      </c>
      <c r="N61" s="183">
        <f t="shared" si="25"/>
        <v>6</v>
      </c>
      <c r="O61" s="184">
        <f t="shared" si="25"/>
        <v>5.2</v>
      </c>
      <c r="P61" s="184">
        <f t="shared" si="25"/>
        <v>1742.4000000000003</v>
      </c>
      <c r="Q61" s="185">
        <f t="shared" si="25"/>
        <v>2650</v>
      </c>
      <c r="R61" s="185">
        <f t="shared" si="25"/>
        <v>1867.5000000000002</v>
      </c>
      <c r="S61" s="185">
        <f t="shared" si="25"/>
        <v>5</v>
      </c>
      <c r="T61" s="184">
        <f t="shared" si="25"/>
        <v>3.0999999999999996</v>
      </c>
      <c r="U61" s="184">
        <f t="shared" si="25"/>
        <v>1870.6000000000001</v>
      </c>
      <c r="V61" s="185">
        <f t="shared" si="25"/>
        <v>1746</v>
      </c>
      <c r="W61" s="184">
        <f t="shared" si="25"/>
        <v>3840.1600000000003</v>
      </c>
      <c r="X61" s="183">
        <f t="shared" si="25"/>
        <v>45</v>
      </c>
      <c r="Y61" s="184">
        <f t="shared" si="25"/>
        <v>210.95600000000002</v>
      </c>
      <c r="Z61" s="184">
        <f t="shared" si="25"/>
        <v>4051.116</v>
      </c>
      <c r="AA61" s="185">
        <f t="shared" si="25"/>
        <v>16323</v>
      </c>
      <c r="AB61" s="184">
        <f t="shared" si="25"/>
        <v>8284</v>
      </c>
      <c r="AC61" s="183">
        <f t="shared" si="25"/>
        <v>69</v>
      </c>
      <c r="AD61" s="186">
        <f t="shared" si="25"/>
        <v>220.65600000000001</v>
      </c>
    </row>
    <row r="64" spans="1:30" ht="14.25" thickBot="1" x14ac:dyDescent="0.3">
      <c r="C64" s="293">
        <v>218597.17910000001</v>
      </c>
      <c r="D64" s="293">
        <v>57387.338600000003</v>
      </c>
      <c r="E64" s="293">
        <v>2747.5340999999999</v>
      </c>
    </row>
    <row r="66" spans="7:30" x14ac:dyDescent="0.25">
      <c r="G66" s="299"/>
      <c r="H66" s="299"/>
      <c r="I66" s="299"/>
      <c r="J66" s="299"/>
      <c r="K66" s="299"/>
      <c r="L66" s="299"/>
      <c r="M66" s="299"/>
      <c r="N66" s="299"/>
      <c r="O66" s="299"/>
      <c r="P66" s="299"/>
      <c r="Q66" s="299"/>
      <c r="R66" s="299"/>
      <c r="S66" s="299"/>
      <c r="T66" s="299"/>
      <c r="U66" s="299"/>
      <c r="V66" s="299"/>
      <c r="W66" s="299"/>
      <c r="X66" s="299"/>
      <c r="Y66" s="299"/>
      <c r="Z66" s="299"/>
      <c r="AA66" s="299"/>
      <c r="AB66" s="299"/>
      <c r="AC66" s="299"/>
      <c r="AD66" s="299"/>
    </row>
  </sheetData>
  <mergeCells count="84">
    <mergeCell ref="AA4:AD4"/>
    <mergeCell ref="D5:D6"/>
    <mergeCell ref="E5:E6"/>
    <mergeCell ref="I5:J5"/>
    <mergeCell ref="L5:M5"/>
    <mergeCell ref="X5:Y5"/>
    <mergeCell ref="N5:O5"/>
    <mergeCell ref="P5:P6"/>
    <mergeCell ref="Q5:R5"/>
    <mergeCell ref="S5:T5"/>
    <mergeCell ref="U5:U6"/>
    <mergeCell ref="V5:W5"/>
    <mergeCell ref="G5:H5"/>
    <mergeCell ref="K5:K6"/>
    <mergeCell ref="A1:Z1"/>
    <mergeCell ref="Z5:Z6"/>
    <mergeCell ref="AA1:AD1"/>
    <mergeCell ref="A2:Z2"/>
    <mergeCell ref="A3:Z3"/>
    <mergeCell ref="A4:A6"/>
    <mergeCell ref="B4:B6"/>
    <mergeCell ref="C4:C6"/>
    <mergeCell ref="D4:E4"/>
    <mergeCell ref="F4:F6"/>
    <mergeCell ref="G4:K4"/>
    <mergeCell ref="L4:P4"/>
    <mergeCell ref="Q4:U4"/>
    <mergeCell ref="V4:Z4"/>
    <mergeCell ref="AA5:AB5"/>
    <mergeCell ref="AC5:AD5"/>
    <mergeCell ref="A8:A13"/>
    <mergeCell ref="B8:B12"/>
    <mergeCell ref="C8:C12"/>
    <mergeCell ref="D8:D12"/>
    <mergeCell ref="E8:E12"/>
    <mergeCell ref="B13:E13"/>
    <mergeCell ref="A14:A19"/>
    <mergeCell ref="B14:B18"/>
    <mergeCell ref="C14:C18"/>
    <mergeCell ref="D14:D18"/>
    <mergeCell ref="E14:E18"/>
    <mergeCell ref="B19:E19"/>
    <mergeCell ref="A20:A25"/>
    <mergeCell ref="B20:B24"/>
    <mergeCell ref="C20:C24"/>
    <mergeCell ref="D20:D24"/>
    <mergeCell ref="E20:E24"/>
    <mergeCell ref="B25:E25"/>
    <mergeCell ref="A26:A31"/>
    <mergeCell ref="B26:B30"/>
    <mergeCell ref="C26:C30"/>
    <mergeCell ref="D26:D30"/>
    <mergeCell ref="E26:E30"/>
    <mergeCell ref="B31:E31"/>
    <mergeCell ref="A32:A37"/>
    <mergeCell ref="B32:B36"/>
    <mergeCell ref="C32:C36"/>
    <mergeCell ref="D32:D36"/>
    <mergeCell ref="E32:E36"/>
    <mergeCell ref="B37:E37"/>
    <mergeCell ref="D44:D48"/>
    <mergeCell ref="E44:E48"/>
    <mergeCell ref="B49:E49"/>
    <mergeCell ref="A38:A43"/>
    <mergeCell ref="B38:B42"/>
    <mergeCell ref="C38:C42"/>
    <mergeCell ref="D38:D42"/>
    <mergeCell ref="E38:E42"/>
    <mergeCell ref="B43:E43"/>
    <mergeCell ref="A44:A49"/>
    <mergeCell ref="B44:B48"/>
    <mergeCell ref="C44:C48"/>
    <mergeCell ref="A56:A61"/>
    <mergeCell ref="B56:B60"/>
    <mergeCell ref="C56:C60"/>
    <mergeCell ref="D56:D60"/>
    <mergeCell ref="E56:E60"/>
    <mergeCell ref="B61:E61"/>
    <mergeCell ref="A50:A55"/>
    <mergeCell ref="B50:B54"/>
    <mergeCell ref="C50:C54"/>
    <mergeCell ref="D50:D54"/>
    <mergeCell ref="E50:E54"/>
    <mergeCell ref="B55:E55"/>
  </mergeCells>
  <pageMargins left="0" right="0" top="0.31496062992125984" bottom="0.11811023622047245" header="3.937007874015748E-2" footer="3.937007874015748E-2"/>
  <pageSetup scale="65" orientation="landscape" r:id="rId1"/>
  <headerFooter alignWithMargins="0"/>
  <ignoredErrors>
    <ignoredError sqref="K13 U13 Z13:AD13 P13 K49:AD49 K31:AD48 K50:AD61 Z1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7B4F2-7577-40AD-B2D9-C8CF3DB07C62}">
  <dimension ref="A1:AD51"/>
  <sheetViews>
    <sheetView topLeftCell="A37" zoomScaleNormal="100" workbookViewId="0">
      <selection activeCell="D8" sqref="D8:D12"/>
    </sheetView>
  </sheetViews>
  <sheetFormatPr defaultRowHeight="13.5" x14ac:dyDescent="0.25"/>
  <cols>
    <col min="1" max="1" width="3.42578125" style="151" customWidth="1"/>
    <col min="2" max="2" width="15" style="151" customWidth="1"/>
    <col min="3" max="3" width="16.28515625" style="151" customWidth="1"/>
    <col min="4" max="4" width="15.42578125" style="151" customWidth="1"/>
    <col min="5" max="5" width="14.5703125" style="151" customWidth="1"/>
    <col min="6" max="6" width="12.85546875" style="151" customWidth="1"/>
    <col min="7" max="10" width="8.28515625" style="151" customWidth="1"/>
    <col min="11" max="11" width="11.7109375" style="151" customWidth="1"/>
    <col min="12" max="15" width="8.28515625" style="151" customWidth="1"/>
    <col min="16" max="16" width="11.7109375" style="151" customWidth="1"/>
    <col min="17" max="20" width="8.28515625" style="151" customWidth="1"/>
    <col min="21" max="21" width="11.7109375" style="151" customWidth="1"/>
    <col min="22" max="25" width="8.28515625" style="151" customWidth="1"/>
    <col min="26" max="26" width="11.7109375" style="151" customWidth="1"/>
    <col min="27" max="27" width="9.140625" style="151"/>
    <col min="28" max="28" width="12.42578125" style="151" customWidth="1"/>
    <col min="29" max="29" width="9.140625" style="151"/>
    <col min="30" max="30" width="9.28515625" style="151" bestFit="1" customWidth="1"/>
    <col min="31" max="256" width="9.140625" style="151"/>
    <col min="257" max="257" width="3.42578125" style="151" customWidth="1"/>
    <col min="258" max="258" width="15" style="151" customWidth="1"/>
    <col min="259" max="259" width="16.28515625" style="151" customWidth="1"/>
    <col min="260" max="260" width="15.42578125" style="151" customWidth="1"/>
    <col min="261" max="261" width="14.5703125" style="151" customWidth="1"/>
    <col min="262" max="262" width="12.85546875" style="151" customWidth="1"/>
    <col min="263" max="266" width="8.28515625" style="151" customWidth="1"/>
    <col min="267" max="267" width="11.7109375" style="151" customWidth="1"/>
    <col min="268" max="271" width="8.28515625" style="151" customWidth="1"/>
    <col min="272" max="272" width="11.7109375" style="151" customWidth="1"/>
    <col min="273" max="276" width="8.28515625" style="151" customWidth="1"/>
    <col min="277" max="277" width="11.7109375" style="151" customWidth="1"/>
    <col min="278" max="281" width="8.28515625" style="151" customWidth="1"/>
    <col min="282" max="282" width="11.7109375" style="151" customWidth="1"/>
    <col min="283" max="283" width="9.140625" style="151"/>
    <col min="284" max="284" width="12.42578125" style="151" customWidth="1"/>
    <col min="285" max="285" width="9.140625" style="151"/>
    <col min="286" max="286" width="9.28515625" style="151" bestFit="1" customWidth="1"/>
    <col min="287" max="512" width="9.140625" style="151"/>
    <col min="513" max="513" width="3.42578125" style="151" customWidth="1"/>
    <col min="514" max="514" width="15" style="151" customWidth="1"/>
    <col min="515" max="515" width="16.28515625" style="151" customWidth="1"/>
    <col min="516" max="516" width="15.42578125" style="151" customWidth="1"/>
    <col min="517" max="517" width="14.5703125" style="151" customWidth="1"/>
    <col min="518" max="518" width="12.85546875" style="151" customWidth="1"/>
    <col min="519" max="522" width="8.28515625" style="151" customWidth="1"/>
    <col min="523" max="523" width="11.7109375" style="151" customWidth="1"/>
    <col min="524" max="527" width="8.28515625" style="151" customWidth="1"/>
    <col min="528" max="528" width="11.7109375" style="151" customWidth="1"/>
    <col min="529" max="532" width="8.28515625" style="151" customWidth="1"/>
    <col min="533" max="533" width="11.7109375" style="151" customWidth="1"/>
    <col min="534" max="537" width="8.28515625" style="151" customWidth="1"/>
    <col min="538" max="538" width="11.7109375" style="151" customWidth="1"/>
    <col min="539" max="539" width="9.140625" style="151"/>
    <col min="540" max="540" width="12.42578125" style="151" customWidth="1"/>
    <col min="541" max="541" width="9.140625" style="151"/>
    <col min="542" max="542" width="9.28515625" style="151" bestFit="1" customWidth="1"/>
    <col min="543" max="768" width="9.140625" style="151"/>
    <col min="769" max="769" width="3.42578125" style="151" customWidth="1"/>
    <col min="770" max="770" width="15" style="151" customWidth="1"/>
    <col min="771" max="771" width="16.28515625" style="151" customWidth="1"/>
    <col min="772" max="772" width="15.42578125" style="151" customWidth="1"/>
    <col min="773" max="773" width="14.5703125" style="151" customWidth="1"/>
    <col min="774" max="774" width="12.85546875" style="151" customWidth="1"/>
    <col min="775" max="778" width="8.28515625" style="151" customWidth="1"/>
    <col min="779" max="779" width="11.7109375" style="151" customWidth="1"/>
    <col min="780" max="783" width="8.28515625" style="151" customWidth="1"/>
    <col min="784" max="784" width="11.7109375" style="151" customWidth="1"/>
    <col min="785" max="788" width="8.28515625" style="151" customWidth="1"/>
    <col min="789" max="789" width="11.7109375" style="151" customWidth="1"/>
    <col min="790" max="793" width="8.28515625" style="151" customWidth="1"/>
    <col min="794" max="794" width="11.7109375" style="151" customWidth="1"/>
    <col min="795" max="795" width="9.140625" style="151"/>
    <col min="796" max="796" width="12.42578125" style="151" customWidth="1"/>
    <col min="797" max="797" width="9.140625" style="151"/>
    <col min="798" max="798" width="9.28515625" style="151" bestFit="1" customWidth="1"/>
    <col min="799" max="1024" width="9.140625" style="151"/>
    <col min="1025" max="1025" width="3.42578125" style="151" customWidth="1"/>
    <col min="1026" max="1026" width="15" style="151" customWidth="1"/>
    <col min="1027" max="1027" width="16.28515625" style="151" customWidth="1"/>
    <col min="1028" max="1028" width="15.42578125" style="151" customWidth="1"/>
    <col min="1029" max="1029" width="14.5703125" style="151" customWidth="1"/>
    <col min="1030" max="1030" width="12.85546875" style="151" customWidth="1"/>
    <col min="1031" max="1034" width="8.28515625" style="151" customWidth="1"/>
    <col min="1035" max="1035" width="11.7109375" style="151" customWidth="1"/>
    <col min="1036" max="1039" width="8.28515625" style="151" customWidth="1"/>
    <col min="1040" max="1040" width="11.7109375" style="151" customWidth="1"/>
    <col min="1041" max="1044" width="8.28515625" style="151" customWidth="1"/>
    <col min="1045" max="1045" width="11.7109375" style="151" customWidth="1"/>
    <col min="1046" max="1049" width="8.28515625" style="151" customWidth="1"/>
    <col min="1050" max="1050" width="11.7109375" style="151" customWidth="1"/>
    <col min="1051" max="1051" width="9.140625" style="151"/>
    <col min="1052" max="1052" width="12.42578125" style="151" customWidth="1"/>
    <col min="1053" max="1053" width="9.140625" style="151"/>
    <col min="1054" max="1054" width="9.28515625" style="151" bestFit="1" customWidth="1"/>
    <col min="1055" max="1280" width="9.140625" style="151"/>
    <col min="1281" max="1281" width="3.42578125" style="151" customWidth="1"/>
    <col min="1282" max="1282" width="15" style="151" customWidth="1"/>
    <col min="1283" max="1283" width="16.28515625" style="151" customWidth="1"/>
    <col min="1284" max="1284" width="15.42578125" style="151" customWidth="1"/>
    <col min="1285" max="1285" width="14.5703125" style="151" customWidth="1"/>
    <col min="1286" max="1286" width="12.85546875" style="151" customWidth="1"/>
    <col min="1287" max="1290" width="8.28515625" style="151" customWidth="1"/>
    <col min="1291" max="1291" width="11.7109375" style="151" customWidth="1"/>
    <col min="1292" max="1295" width="8.28515625" style="151" customWidth="1"/>
    <col min="1296" max="1296" width="11.7109375" style="151" customWidth="1"/>
    <col min="1297" max="1300" width="8.28515625" style="151" customWidth="1"/>
    <col min="1301" max="1301" width="11.7109375" style="151" customWidth="1"/>
    <col min="1302" max="1305" width="8.28515625" style="151" customWidth="1"/>
    <col min="1306" max="1306" width="11.7109375" style="151" customWidth="1"/>
    <col min="1307" max="1307" width="9.140625" style="151"/>
    <col min="1308" max="1308" width="12.42578125" style="151" customWidth="1"/>
    <col min="1309" max="1309" width="9.140625" style="151"/>
    <col min="1310" max="1310" width="9.28515625" style="151" bestFit="1" customWidth="1"/>
    <col min="1311" max="1536" width="9.140625" style="151"/>
    <col min="1537" max="1537" width="3.42578125" style="151" customWidth="1"/>
    <col min="1538" max="1538" width="15" style="151" customWidth="1"/>
    <col min="1539" max="1539" width="16.28515625" style="151" customWidth="1"/>
    <col min="1540" max="1540" width="15.42578125" style="151" customWidth="1"/>
    <col min="1541" max="1541" width="14.5703125" style="151" customWidth="1"/>
    <col min="1542" max="1542" width="12.85546875" style="151" customWidth="1"/>
    <col min="1543" max="1546" width="8.28515625" style="151" customWidth="1"/>
    <col min="1547" max="1547" width="11.7109375" style="151" customWidth="1"/>
    <col min="1548" max="1551" width="8.28515625" style="151" customWidth="1"/>
    <col min="1552" max="1552" width="11.7109375" style="151" customWidth="1"/>
    <col min="1553" max="1556" width="8.28515625" style="151" customWidth="1"/>
    <col min="1557" max="1557" width="11.7109375" style="151" customWidth="1"/>
    <col min="1558" max="1561" width="8.28515625" style="151" customWidth="1"/>
    <col min="1562" max="1562" width="11.7109375" style="151" customWidth="1"/>
    <col min="1563" max="1563" width="9.140625" style="151"/>
    <col min="1564" max="1564" width="12.42578125" style="151" customWidth="1"/>
    <col min="1565" max="1565" width="9.140625" style="151"/>
    <col min="1566" max="1566" width="9.28515625" style="151" bestFit="1" customWidth="1"/>
    <col min="1567" max="1792" width="9.140625" style="151"/>
    <col min="1793" max="1793" width="3.42578125" style="151" customWidth="1"/>
    <col min="1794" max="1794" width="15" style="151" customWidth="1"/>
    <col min="1795" max="1795" width="16.28515625" style="151" customWidth="1"/>
    <col min="1796" max="1796" width="15.42578125" style="151" customWidth="1"/>
    <col min="1797" max="1797" width="14.5703125" style="151" customWidth="1"/>
    <col min="1798" max="1798" width="12.85546875" style="151" customWidth="1"/>
    <col min="1799" max="1802" width="8.28515625" style="151" customWidth="1"/>
    <col min="1803" max="1803" width="11.7109375" style="151" customWidth="1"/>
    <col min="1804" max="1807" width="8.28515625" style="151" customWidth="1"/>
    <col min="1808" max="1808" width="11.7109375" style="151" customWidth="1"/>
    <col min="1809" max="1812" width="8.28515625" style="151" customWidth="1"/>
    <col min="1813" max="1813" width="11.7109375" style="151" customWidth="1"/>
    <col min="1814" max="1817" width="8.28515625" style="151" customWidth="1"/>
    <col min="1818" max="1818" width="11.7109375" style="151" customWidth="1"/>
    <col min="1819" max="1819" width="9.140625" style="151"/>
    <col min="1820" max="1820" width="12.42578125" style="151" customWidth="1"/>
    <col min="1821" max="1821" width="9.140625" style="151"/>
    <col min="1822" max="1822" width="9.28515625" style="151" bestFit="1" customWidth="1"/>
    <col min="1823" max="2048" width="9.140625" style="151"/>
    <col min="2049" max="2049" width="3.42578125" style="151" customWidth="1"/>
    <col min="2050" max="2050" width="15" style="151" customWidth="1"/>
    <col min="2051" max="2051" width="16.28515625" style="151" customWidth="1"/>
    <col min="2052" max="2052" width="15.42578125" style="151" customWidth="1"/>
    <col min="2053" max="2053" width="14.5703125" style="151" customWidth="1"/>
    <col min="2054" max="2054" width="12.85546875" style="151" customWidth="1"/>
    <col min="2055" max="2058" width="8.28515625" style="151" customWidth="1"/>
    <col min="2059" max="2059" width="11.7109375" style="151" customWidth="1"/>
    <col min="2060" max="2063" width="8.28515625" style="151" customWidth="1"/>
    <col min="2064" max="2064" width="11.7109375" style="151" customWidth="1"/>
    <col min="2065" max="2068" width="8.28515625" style="151" customWidth="1"/>
    <col min="2069" max="2069" width="11.7109375" style="151" customWidth="1"/>
    <col min="2070" max="2073" width="8.28515625" style="151" customWidth="1"/>
    <col min="2074" max="2074" width="11.7109375" style="151" customWidth="1"/>
    <col min="2075" max="2075" width="9.140625" style="151"/>
    <col min="2076" max="2076" width="12.42578125" style="151" customWidth="1"/>
    <col min="2077" max="2077" width="9.140625" style="151"/>
    <col min="2078" max="2078" width="9.28515625" style="151" bestFit="1" customWidth="1"/>
    <col min="2079" max="2304" width="9.140625" style="151"/>
    <col min="2305" max="2305" width="3.42578125" style="151" customWidth="1"/>
    <col min="2306" max="2306" width="15" style="151" customWidth="1"/>
    <col min="2307" max="2307" width="16.28515625" style="151" customWidth="1"/>
    <col min="2308" max="2308" width="15.42578125" style="151" customWidth="1"/>
    <col min="2309" max="2309" width="14.5703125" style="151" customWidth="1"/>
    <col min="2310" max="2310" width="12.85546875" style="151" customWidth="1"/>
    <col min="2311" max="2314" width="8.28515625" style="151" customWidth="1"/>
    <col min="2315" max="2315" width="11.7109375" style="151" customWidth="1"/>
    <col min="2316" max="2319" width="8.28515625" style="151" customWidth="1"/>
    <col min="2320" max="2320" width="11.7109375" style="151" customWidth="1"/>
    <col min="2321" max="2324" width="8.28515625" style="151" customWidth="1"/>
    <col min="2325" max="2325" width="11.7109375" style="151" customWidth="1"/>
    <col min="2326" max="2329" width="8.28515625" style="151" customWidth="1"/>
    <col min="2330" max="2330" width="11.7109375" style="151" customWidth="1"/>
    <col min="2331" max="2331" width="9.140625" style="151"/>
    <col min="2332" max="2332" width="12.42578125" style="151" customWidth="1"/>
    <col min="2333" max="2333" width="9.140625" style="151"/>
    <col min="2334" max="2334" width="9.28515625" style="151" bestFit="1" customWidth="1"/>
    <col min="2335" max="2560" width="9.140625" style="151"/>
    <col min="2561" max="2561" width="3.42578125" style="151" customWidth="1"/>
    <col min="2562" max="2562" width="15" style="151" customWidth="1"/>
    <col min="2563" max="2563" width="16.28515625" style="151" customWidth="1"/>
    <col min="2564" max="2564" width="15.42578125" style="151" customWidth="1"/>
    <col min="2565" max="2565" width="14.5703125" style="151" customWidth="1"/>
    <col min="2566" max="2566" width="12.85546875" style="151" customWidth="1"/>
    <col min="2567" max="2570" width="8.28515625" style="151" customWidth="1"/>
    <col min="2571" max="2571" width="11.7109375" style="151" customWidth="1"/>
    <col min="2572" max="2575" width="8.28515625" style="151" customWidth="1"/>
    <col min="2576" max="2576" width="11.7109375" style="151" customWidth="1"/>
    <col min="2577" max="2580" width="8.28515625" style="151" customWidth="1"/>
    <col min="2581" max="2581" width="11.7109375" style="151" customWidth="1"/>
    <col min="2582" max="2585" width="8.28515625" style="151" customWidth="1"/>
    <col min="2586" max="2586" width="11.7109375" style="151" customWidth="1"/>
    <col min="2587" max="2587" width="9.140625" style="151"/>
    <col min="2588" max="2588" width="12.42578125" style="151" customWidth="1"/>
    <col min="2589" max="2589" width="9.140625" style="151"/>
    <col min="2590" max="2590" width="9.28515625" style="151" bestFit="1" customWidth="1"/>
    <col min="2591" max="2816" width="9.140625" style="151"/>
    <col min="2817" max="2817" width="3.42578125" style="151" customWidth="1"/>
    <col min="2818" max="2818" width="15" style="151" customWidth="1"/>
    <col min="2819" max="2819" width="16.28515625" style="151" customWidth="1"/>
    <col min="2820" max="2820" width="15.42578125" style="151" customWidth="1"/>
    <col min="2821" max="2821" width="14.5703125" style="151" customWidth="1"/>
    <col min="2822" max="2822" width="12.85546875" style="151" customWidth="1"/>
    <col min="2823" max="2826" width="8.28515625" style="151" customWidth="1"/>
    <col min="2827" max="2827" width="11.7109375" style="151" customWidth="1"/>
    <col min="2828" max="2831" width="8.28515625" style="151" customWidth="1"/>
    <col min="2832" max="2832" width="11.7109375" style="151" customWidth="1"/>
    <col min="2833" max="2836" width="8.28515625" style="151" customWidth="1"/>
    <col min="2837" max="2837" width="11.7109375" style="151" customWidth="1"/>
    <col min="2838" max="2841" width="8.28515625" style="151" customWidth="1"/>
    <col min="2842" max="2842" width="11.7109375" style="151" customWidth="1"/>
    <col min="2843" max="2843" width="9.140625" style="151"/>
    <col min="2844" max="2844" width="12.42578125" style="151" customWidth="1"/>
    <col min="2845" max="2845" width="9.140625" style="151"/>
    <col min="2846" max="2846" width="9.28515625" style="151" bestFit="1" customWidth="1"/>
    <col min="2847" max="3072" width="9.140625" style="151"/>
    <col min="3073" max="3073" width="3.42578125" style="151" customWidth="1"/>
    <col min="3074" max="3074" width="15" style="151" customWidth="1"/>
    <col min="3075" max="3075" width="16.28515625" style="151" customWidth="1"/>
    <col min="3076" max="3076" width="15.42578125" style="151" customWidth="1"/>
    <col min="3077" max="3077" width="14.5703125" style="151" customWidth="1"/>
    <col min="3078" max="3078" width="12.85546875" style="151" customWidth="1"/>
    <col min="3079" max="3082" width="8.28515625" style="151" customWidth="1"/>
    <col min="3083" max="3083" width="11.7109375" style="151" customWidth="1"/>
    <col min="3084" max="3087" width="8.28515625" style="151" customWidth="1"/>
    <col min="3088" max="3088" width="11.7109375" style="151" customWidth="1"/>
    <col min="3089" max="3092" width="8.28515625" style="151" customWidth="1"/>
    <col min="3093" max="3093" width="11.7109375" style="151" customWidth="1"/>
    <col min="3094" max="3097" width="8.28515625" style="151" customWidth="1"/>
    <col min="3098" max="3098" width="11.7109375" style="151" customWidth="1"/>
    <col min="3099" max="3099" width="9.140625" style="151"/>
    <col min="3100" max="3100" width="12.42578125" style="151" customWidth="1"/>
    <col min="3101" max="3101" width="9.140625" style="151"/>
    <col min="3102" max="3102" width="9.28515625" style="151" bestFit="1" customWidth="1"/>
    <col min="3103" max="3328" width="9.140625" style="151"/>
    <col min="3329" max="3329" width="3.42578125" style="151" customWidth="1"/>
    <col min="3330" max="3330" width="15" style="151" customWidth="1"/>
    <col min="3331" max="3331" width="16.28515625" style="151" customWidth="1"/>
    <col min="3332" max="3332" width="15.42578125" style="151" customWidth="1"/>
    <col min="3333" max="3333" width="14.5703125" style="151" customWidth="1"/>
    <col min="3334" max="3334" width="12.85546875" style="151" customWidth="1"/>
    <col min="3335" max="3338" width="8.28515625" style="151" customWidth="1"/>
    <col min="3339" max="3339" width="11.7109375" style="151" customWidth="1"/>
    <col min="3340" max="3343" width="8.28515625" style="151" customWidth="1"/>
    <col min="3344" max="3344" width="11.7109375" style="151" customWidth="1"/>
    <col min="3345" max="3348" width="8.28515625" style="151" customWidth="1"/>
    <col min="3349" max="3349" width="11.7109375" style="151" customWidth="1"/>
    <col min="3350" max="3353" width="8.28515625" style="151" customWidth="1"/>
    <col min="3354" max="3354" width="11.7109375" style="151" customWidth="1"/>
    <col min="3355" max="3355" width="9.140625" style="151"/>
    <col min="3356" max="3356" width="12.42578125" style="151" customWidth="1"/>
    <col min="3357" max="3357" width="9.140625" style="151"/>
    <col min="3358" max="3358" width="9.28515625" style="151" bestFit="1" customWidth="1"/>
    <col min="3359" max="3584" width="9.140625" style="151"/>
    <col min="3585" max="3585" width="3.42578125" style="151" customWidth="1"/>
    <col min="3586" max="3586" width="15" style="151" customWidth="1"/>
    <col min="3587" max="3587" width="16.28515625" style="151" customWidth="1"/>
    <col min="3588" max="3588" width="15.42578125" style="151" customWidth="1"/>
    <col min="3589" max="3589" width="14.5703125" style="151" customWidth="1"/>
    <col min="3590" max="3590" width="12.85546875" style="151" customWidth="1"/>
    <col min="3591" max="3594" width="8.28515625" style="151" customWidth="1"/>
    <col min="3595" max="3595" width="11.7109375" style="151" customWidth="1"/>
    <col min="3596" max="3599" width="8.28515625" style="151" customWidth="1"/>
    <col min="3600" max="3600" width="11.7109375" style="151" customWidth="1"/>
    <col min="3601" max="3604" width="8.28515625" style="151" customWidth="1"/>
    <col min="3605" max="3605" width="11.7109375" style="151" customWidth="1"/>
    <col min="3606" max="3609" width="8.28515625" style="151" customWidth="1"/>
    <col min="3610" max="3610" width="11.7109375" style="151" customWidth="1"/>
    <col min="3611" max="3611" width="9.140625" style="151"/>
    <col min="3612" max="3612" width="12.42578125" style="151" customWidth="1"/>
    <col min="3613" max="3613" width="9.140625" style="151"/>
    <col min="3614" max="3614" width="9.28515625" style="151" bestFit="1" customWidth="1"/>
    <col min="3615" max="3840" width="9.140625" style="151"/>
    <col min="3841" max="3841" width="3.42578125" style="151" customWidth="1"/>
    <col min="3842" max="3842" width="15" style="151" customWidth="1"/>
    <col min="3843" max="3843" width="16.28515625" style="151" customWidth="1"/>
    <col min="3844" max="3844" width="15.42578125" style="151" customWidth="1"/>
    <col min="3845" max="3845" width="14.5703125" style="151" customWidth="1"/>
    <col min="3846" max="3846" width="12.85546875" style="151" customWidth="1"/>
    <col min="3847" max="3850" width="8.28515625" style="151" customWidth="1"/>
    <col min="3851" max="3851" width="11.7109375" style="151" customWidth="1"/>
    <col min="3852" max="3855" width="8.28515625" style="151" customWidth="1"/>
    <col min="3856" max="3856" width="11.7109375" style="151" customWidth="1"/>
    <col min="3857" max="3860" width="8.28515625" style="151" customWidth="1"/>
    <col min="3861" max="3861" width="11.7109375" style="151" customWidth="1"/>
    <col min="3862" max="3865" width="8.28515625" style="151" customWidth="1"/>
    <col min="3866" max="3866" width="11.7109375" style="151" customWidth="1"/>
    <col min="3867" max="3867" width="9.140625" style="151"/>
    <col min="3868" max="3868" width="12.42578125" style="151" customWidth="1"/>
    <col min="3869" max="3869" width="9.140625" style="151"/>
    <col min="3870" max="3870" width="9.28515625" style="151" bestFit="1" customWidth="1"/>
    <col min="3871" max="4096" width="9.140625" style="151"/>
    <col min="4097" max="4097" width="3.42578125" style="151" customWidth="1"/>
    <col min="4098" max="4098" width="15" style="151" customWidth="1"/>
    <col min="4099" max="4099" width="16.28515625" style="151" customWidth="1"/>
    <col min="4100" max="4100" width="15.42578125" style="151" customWidth="1"/>
    <col min="4101" max="4101" width="14.5703125" style="151" customWidth="1"/>
    <col min="4102" max="4102" width="12.85546875" style="151" customWidth="1"/>
    <col min="4103" max="4106" width="8.28515625" style="151" customWidth="1"/>
    <col min="4107" max="4107" width="11.7109375" style="151" customWidth="1"/>
    <col min="4108" max="4111" width="8.28515625" style="151" customWidth="1"/>
    <col min="4112" max="4112" width="11.7109375" style="151" customWidth="1"/>
    <col min="4113" max="4116" width="8.28515625" style="151" customWidth="1"/>
    <col min="4117" max="4117" width="11.7109375" style="151" customWidth="1"/>
    <col min="4118" max="4121" width="8.28515625" style="151" customWidth="1"/>
    <col min="4122" max="4122" width="11.7109375" style="151" customWidth="1"/>
    <col min="4123" max="4123" width="9.140625" style="151"/>
    <col min="4124" max="4124" width="12.42578125" style="151" customWidth="1"/>
    <col min="4125" max="4125" width="9.140625" style="151"/>
    <col min="4126" max="4126" width="9.28515625" style="151" bestFit="1" customWidth="1"/>
    <col min="4127" max="4352" width="9.140625" style="151"/>
    <col min="4353" max="4353" width="3.42578125" style="151" customWidth="1"/>
    <col min="4354" max="4354" width="15" style="151" customWidth="1"/>
    <col min="4355" max="4355" width="16.28515625" style="151" customWidth="1"/>
    <col min="4356" max="4356" width="15.42578125" style="151" customWidth="1"/>
    <col min="4357" max="4357" width="14.5703125" style="151" customWidth="1"/>
    <col min="4358" max="4358" width="12.85546875" style="151" customWidth="1"/>
    <col min="4359" max="4362" width="8.28515625" style="151" customWidth="1"/>
    <col min="4363" max="4363" width="11.7109375" style="151" customWidth="1"/>
    <col min="4364" max="4367" width="8.28515625" style="151" customWidth="1"/>
    <col min="4368" max="4368" width="11.7109375" style="151" customWidth="1"/>
    <col min="4369" max="4372" width="8.28515625" style="151" customWidth="1"/>
    <col min="4373" max="4373" width="11.7109375" style="151" customWidth="1"/>
    <col min="4374" max="4377" width="8.28515625" style="151" customWidth="1"/>
    <col min="4378" max="4378" width="11.7109375" style="151" customWidth="1"/>
    <col min="4379" max="4379" width="9.140625" style="151"/>
    <col min="4380" max="4380" width="12.42578125" style="151" customWidth="1"/>
    <col min="4381" max="4381" width="9.140625" style="151"/>
    <col min="4382" max="4382" width="9.28515625" style="151" bestFit="1" customWidth="1"/>
    <col min="4383" max="4608" width="9.140625" style="151"/>
    <col min="4609" max="4609" width="3.42578125" style="151" customWidth="1"/>
    <col min="4610" max="4610" width="15" style="151" customWidth="1"/>
    <col min="4611" max="4611" width="16.28515625" style="151" customWidth="1"/>
    <col min="4612" max="4612" width="15.42578125" style="151" customWidth="1"/>
    <col min="4613" max="4613" width="14.5703125" style="151" customWidth="1"/>
    <col min="4614" max="4614" width="12.85546875" style="151" customWidth="1"/>
    <col min="4615" max="4618" width="8.28515625" style="151" customWidth="1"/>
    <col min="4619" max="4619" width="11.7109375" style="151" customWidth="1"/>
    <col min="4620" max="4623" width="8.28515625" style="151" customWidth="1"/>
    <col min="4624" max="4624" width="11.7109375" style="151" customWidth="1"/>
    <col min="4625" max="4628" width="8.28515625" style="151" customWidth="1"/>
    <col min="4629" max="4629" width="11.7109375" style="151" customWidth="1"/>
    <col min="4630" max="4633" width="8.28515625" style="151" customWidth="1"/>
    <col min="4634" max="4634" width="11.7109375" style="151" customWidth="1"/>
    <col min="4635" max="4635" width="9.140625" style="151"/>
    <col min="4636" max="4636" width="12.42578125" style="151" customWidth="1"/>
    <col min="4637" max="4637" width="9.140625" style="151"/>
    <col min="4638" max="4638" width="9.28515625" style="151" bestFit="1" customWidth="1"/>
    <col min="4639" max="4864" width="9.140625" style="151"/>
    <col min="4865" max="4865" width="3.42578125" style="151" customWidth="1"/>
    <col min="4866" max="4866" width="15" style="151" customWidth="1"/>
    <col min="4867" max="4867" width="16.28515625" style="151" customWidth="1"/>
    <col min="4868" max="4868" width="15.42578125" style="151" customWidth="1"/>
    <col min="4869" max="4869" width="14.5703125" style="151" customWidth="1"/>
    <col min="4870" max="4870" width="12.85546875" style="151" customWidth="1"/>
    <col min="4871" max="4874" width="8.28515625" style="151" customWidth="1"/>
    <col min="4875" max="4875" width="11.7109375" style="151" customWidth="1"/>
    <col min="4876" max="4879" width="8.28515625" style="151" customWidth="1"/>
    <col min="4880" max="4880" width="11.7109375" style="151" customWidth="1"/>
    <col min="4881" max="4884" width="8.28515625" style="151" customWidth="1"/>
    <col min="4885" max="4885" width="11.7109375" style="151" customWidth="1"/>
    <col min="4886" max="4889" width="8.28515625" style="151" customWidth="1"/>
    <col min="4890" max="4890" width="11.7109375" style="151" customWidth="1"/>
    <col min="4891" max="4891" width="9.140625" style="151"/>
    <col min="4892" max="4892" width="12.42578125" style="151" customWidth="1"/>
    <col min="4893" max="4893" width="9.140625" style="151"/>
    <col min="4894" max="4894" width="9.28515625" style="151" bestFit="1" customWidth="1"/>
    <col min="4895" max="5120" width="9.140625" style="151"/>
    <col min="5121" max="5121" width="3.42578125" style="151" customWidth="1"/>
    <col min="5122" max="5122" width="15" style="151" customWidth="1"/>
    <col min="5123" max="5123" width="16.28515625" style="151" customWidth="1"/>
    <col min="5124" max="5124" width="15.42578125" style="151" customWidth="1"/>
    <col min="5125" max="5125" width="14.5703125" style="151" customWidth="1"/>
    <col min="5126" max="5126" width="12.85546875" style="151" customWidth="1"/>
    <col min="5127" max="5130" width="8.28515625" style="151" customWidth="1"/>
    <col min="5131" max="5131" width="11.7109375" style="151" customWidth="1"/>
    <col min="5132" max="5135" width="8.28515625" style="151" customWidth="1"/>
    <col min="5136" max="5136" width="11.7109375" style="151" customWidth="1"/>
    <col min="5137" max="5140" width="8.28515625" style="151" customWidth="1"/>
    <col min="5141" max="5141" width="11.7109375" style="151" customWidth="1"/>
    <col min="5142" max="5145" width="8.28515625" style="151" customWidth="1"/>
    <col min="5146" max="5146" width="11.7109375" style="151" customWidth="1"/>
    <col min="5147" max="5147" width="9.140625" style="151"/>
    <col min="5148" max="5148" width="12.42578125" style="151" customWidth="1"/>
    <col min="5149" max="5149" width="9.140625" style="151"/>
    <col min="5150" max="5150" width="9.28515625" style="151" bestFit="1" customWidth="1"/>
    <col min="5151" max="5376" width="9.140625" style="151"/>
    <col min="5377" max="5377" width="3.42578125" style="151" customWidth="1"/>
    <col min="5378" max="5378" width="15" style="151" customWidth="1"/>
    <col min="5379" max="5379" width="16.28515625" style="151" customWidth="1"/>
    <col min="5380" max="5380" width="15.42578125" style="151" customWidth="1"/>
    <col min="5381" max="5381" width="14.5703125" style="151" customWidth="1"/>
    <col min="5382" max="5382" width="12.85546875" style="151" customWidth="1"/>
    <col min="5383" max="5386" width="8.28515625" style="151" customWidth="1"/>
    <col min="5387" max="5387" width="11.7109375" style="151" customWidth="1"/>
    <col min="5388" max="5391" width="8.28515625" style="151" customWidth="1"/>
    <col min="5392" max="5392" width="11.7109375" style="151" customWidth="1"/>
    <col min="5393" max="5396" width="8.28515625" style="151" customWidth="1"/>
    <col min="5397" max="5397" width="11.7109375" style="151" customWidth="1"/>
    <col min="5398" max="5401" width="8.28515625" style="151" customWidth="1"/>
    <col min="5402" max="5402" width="11.7109375" style="151" customWidth="1"/>
    <col min="5403" max="5403" width="9.140625" style="151"/>
    <col min="5404" max="5404" width="12.42578125" style="151" customWidth="1"/>
    <col min="5405" max="5405" width="9.140625" style="151"/>
    <col min="5406" max="5406" width="9.28515625" style="151" bestFit="1" customWidth="1"/>
    <col min="5407" max="5632" width="9.140625" style="151"/>
    <col min="5633" max="5633" width="3.42578125" style="151" customWidth="1"/>
    <col min="5634" max="5634" width="15" style="151" customWidth="1"/>
    <col min="5635" max="5635" width="16.28515625" style="151" customWidth="1"/>
    <col min="5636" max="5636" width="15.42578125" style="151" customWidth="1"/>
    <col min="5637" max="5637" width="14.5703125" style="151" customWidth="1"/>
    <col min="5638" max="5638" width="12.85546875" style="151" customWidth="1"/>
    <col min="5639" max="5642" width="8.28515625" style="151" customWidth="1"/>
    <col min="5643" max="5643" width="11.7109375" style="151" customWidth="1"/>
    <col min="5644" max="5647" width="8.28515625" style="151" customWidth="1"/>
    <col min="5648" max="5648" width="11.7109375" style="151" customWidth="1"/>
    <col min="5649" max="5652" width="8.28515625" style="151" customWidth="1"/>
    <col min="5653" max="5653" width="11.7109375" style="151" customWidth="1"/>
    <col min="5654" max="5657" width="8.28515625" style="151" customWidth="1"/>
    <col min="5658" max="5658" width="11.7109375" style="151" customWidth="1"/>
    <col min="5659" max="5659" width="9.140625" style="151"/>
    <col min="5660" max="5660" width="12.42578125" style="151" customWidth="1"/>
    <col min="5661" max="5661" width="9.140625" style="151"/>
    <col min="5662" max="5662" width="9.28515625" style="151" bestFit="1" customWidth="1"/>
    <col min="5663" max="5888" width="9.140625" style="151"/>
    <col min="5889" max="5889" width="3.42578125" style="151" customWidth="1"/>
    <col min="5890" max="5890" width="15" style="151" customWidth="1"/>
    <col min="5891" max="5891" width="16.28515625" style="151" customWidth="1"/>
    <col min="5892" max="5892" width="15.42578125" style="151" customWidth="1"/>
    <col min="5893" max="5893" width="14.5703125" style="151" customWidth="1"/>
    <col min="5894" max="5894" width="12.85546875" style="151" customWidth="1"/>
    <col min="5895" max="5898" width="8.28515625" style="151" customWidth="1"/>
    <col min="5899" max="5899" width="11.7109375" style="151" customWidth="1"/>
    <col min="5900" max="5903" width="8.28515625" style="151" customWidth="1"/>
    <col min="5904" max="5904" width="11.7109375" style="151" customWidth="1"/>
    <col min="5905" max="5908" width="8.28515625" style="151" customWidth="1"/>
    <col min="5909" max="5909" width="11.7109375" style="151" customWidth="1"/>
    <col min="5910" max="5913" width="8.28515625" style="151" customWidth="1"/>
    <col min="5914" max="5914" width="11.7109375" style="151" customWidth="1"/>
    <col min="5915" max="5915" width="9.140625" style="151"/>
    <col min="5916" max="5916" width="12.42578125" style="151" customWidth="1"/>
    <col min="5917" max="5917" width="9.140625" style="151"/>
    <col min="5918" max="5918" width="9.28515625" style="151" bestFit="1" customWidth="1"/>
    <col min="5919" max="6144" width="9.140625" style="151"/>
    <col min="6145" max="6145" width="3.42578125" style="151" customWidth="1"/>
    <col min="6146" max="6146" width="15" style="151" customWidth="1"/>
    <col min="6147" max="6147" width="16.28515625" style="151" customWidth="1"/>
    <col min="6148" max="6148" width="15.42578125" style="151" customWidth="1"/>
    <col min="6149" max="6149" width="14.5703125" style="151" customWidth="1"/>
    <col min="6150" max="6150" width="12.85546875" style="151" customWidth="1"/>
    <col min="6151" max="6154" width="8.28515625" style="151" customWidth="1"/>
    <col min="6155" max="6155" width="11.7109375" style="151" customWidth="1"/>
    <col min="6156" max="6159" width="8.28515625" style="151" customWidth="1"/>
    <col min="6160" max="6160" width="11.7109375" style="151" customWidth="1"/>
    <col min="6161" max="6164" width="8.28515625" style="151" customWidth="1"/>
    <col min="6165" max="6165" width="11.7109375" style="151" customWidth="1"/>
    <col min="6166" max="6169" width="8.28515625" style="151" customWidth="1"/>
    <col min="6170" max="6170" width="11.7109375" style="151" customWidth="1"/>
    <col min="6171" max="6171" width="9.140625" style="151"/>
    <col min="6172" max="6172" width="12.42578125" style="151" customWidth="1"/>
    <col min="6173" max="6173" width="9.140625" style="151"/>
    <col min="6174" max="6174" width="9.28515625" style="151" bestFit="1" customWidth="1"/>
    <col min="6175" max="6400" width="9.140625" style="151"/>
    <col min="6401" max="6401" width="3.42578125" style="151" customWidth="1"/>
    <col min="6402" max="6402" width="15" style="151" customWidth="1"/>
    <col min="6403" max="6403" width="16.28515625" style="151" customWidth="1"/>
    <col min="6404" max="6404" width="15.42578125" style="151" customWidth="1"/>
    <col min="6405" max="6405" width="14.5703125" style="151" customWidth="1"/>
    <col min="6406" max="6406" width="12.85546875" style="151" customWidth="1"/>
    <col min="6407" max="6410" width="8.28515625" style="151" customWidth="1"/>
    <col min="6411" max="6411" width="11.7109375" style="151" customWidth="1"/>
    <col min="6412" max="6415" width="8.28515625" style="151" customWidth="1"/>
    <col min="6416" max="6416" width="11.7109375" style="151" customWidth="1"/>
    <col min="6417" max="6420" width="8.28515625" style="151" customWidth="1"/>
    <col min="6421" max="6421" width="11.7109375" style="151" customWidth="1"/>
    <col min="6422" max="6425" width="8.28515625" style="151" customWidth="1"/>
    <col min="6426" max="6426" width="11.7109375" style="151" customWidth="1"/>
    <col min="6427" max="6427" width="9.140625" style="151"/>
    <col min="6428" max="6428" width="12.42578125" style="151" customWidth="1"/>
    <col min="6429" max="6429" width="9.140625" style="151"/>
    <col min="6430" max="6430" width="9.28515625" style="151" bestFit="1" customWidth="1"/>
    <col min="6431" max="6656" width="9.140625" style="151"/>
    <col min="6657" max="6657" width="3.42578125" style="151" customWidth="1"/>
    <col min="6658" max="6658" width="15" style="151" customWidth="1"/>
    <col min="6659" max="6659" width="16.28515625" style="151" customWidth="1"/>
    <col min="6660" max="6660" width="15.42578125" style="151" customWidth="1"/>
    <col min="6661" max="6661" width="14.5703125" style="151" customWidth="1"/>
    <col min="6662" max="6662" width="12.85546875" style="151" customWidth="1"/>
    <col min="6663" max="6666" width="8.28515625" style="151" customWidth="1"/>
    <col min="6667" max="6667" width="11.7109375" style="151" customWidth="1"/>
    <col min="6668" max="6671" width="8.28515625" style="151" customWidth="1"/>
    <col min="6672" max="6672" width="11.7109375" style="151" customWidth="1"/>
    <col min="6673" max="6676" width="8.28515625" style="151" customWidth="1"/>
    <col min="6677" max="6677" width="11.7109375" style="151" customWidth="1"/>
    <col min="6678" max="6681" width="8.28515625" style="151" customWidth="1"/>
    <col min="6682" max="6682" width="11.7109375" style="151" customWidth="1"/>
    <col min="6683" max="6683" width="9.140625" style="151"/>
    <col min="6684" max="6684" width="12.42578125" style="151" customWidth="1"/>
    <col min="6685" max="6685" width="9.140625" style="151"/>
    <col min="6686" max="6686" width="9.28515625" style="151" bestFit="1" customWidth="1"/>
    <col min="6687" max="6912" width="9.140625" style="151"/>
    <col min="6913" max="6913" width="3.42578125" style="151" customWidth="1"/>
    <col min="6914" max="6914" width="15" style="151" customWidth="1"/>
    <col min="6915" max="6915" width="16.28515625" style="151" customWidth="1"/>
    <col min="6916" max="6916" width="15.42578125" style="151" customWidth="1"/>
    <col min="6917" max="6917" width="14.5703125" style="151" customWidth="1"/>
    <col min="6918" max="6918" width="12.85546875" style="151" customWidth="1"/>
    <col min="6919" max="6922" width="8.28515625" style="151" customWidth="1"/>
    <col min="6923" max="6923" width="11.7109375" style="151" customWidth="1"/>
    <col min="6924" max="6927" width="8.28515625" style="151" customWidth="1"/>
    <col min="6928" max="6928" width="11.7109375" style="151" customWidth="1"/>
    <col min="6929" max="6932" width="8.28515625" style="151" customWidth="1"/>
    <col min="6933" max="6933" width="11.7109375" style="151" customWidth="1"/>
    <col min="6934" max="6937" width="8.28515625" style="151" customWidth="1"/>
    <col min="6938" max="6938" width="11.7109375" style="151" customWidth="1"/>
    <col min="6939" max="6939" width="9.140625" style="151"/>
    <col min="6940" max="6940" width="12.42578125" style="151" customWidth="1"/>
    <col min="6941" max="6941" width="9.140625" style="151"/>
    <col min="6942" max="6942" width="9.28515625" style="151" bestFit="1" customWidth="1"/>
    <col min="6943" max="7168" width="9.140625" style="151"/>
    <col min="7169" max="7169" width="3.42578125" style="151" customWidth="1"/>
    <col min="7170" max="7170" width="15" style="151" customWidth="1"/>
    <col min="7171" max="7171" width="16.28515625" style="151" customWidth="1"/>
    <col min="7172" max="7172" width="15.42578125" style="151" customWidth="1"/>
    <col min="7173" max="7173" width="14.5703125" style="151" customWidth="1"/>
    <col min="7174" max="7174" width="12.85546875" style="151" customWidth="1"/>
    <col min="7175" max="7178" width="8.28515625" style="151" customWidth="1"/>
    <col min="7179" max="7179" width="11.7109375" style="151" customWidth="1"/>
    <col min="7180" max="7183" width="8.28515625" style="151" customWidth="1"/>
    <col min="7184" max="7184" width="11.7109375" style="151" customWidth="1"/>
    <col min="7185" max="7188" width="8.28515625" style="151" customWidth="1"/>
    <col min="7189" max="7189" width="11.7109375" style="151" customWidth="1"/>
    <col min="7190" max="7193" width="8.28515625" style="151" customWidth="1"/>
    <col min="7194" max="7194" width="11.7109375" style="151" customWidth="1"/>
    <col min="7195" max="7195" width="9.140625" style="151"/>
    <col min="7196" max="7196" width="12.42578125" style="151" customWidth="1"/>
    <col min="7197" max="7197" width="9.140625" style="151"/>
    <col min="7198" max="7198" width="9.28515625" style="151" bestFit="1" customWidth="1"/>
    <col min="7199" max="7424" width="9.140625" style="151"/>
    <col min="7425" max="7425" width="3.42578125" style="151" customWidth="1"/>
    <col min="7426" max="7426" width="15" style="151" customWidth="1"/>
    <col min="7427" max="7427" width="16.28515625" style="151" customWidth="1"/>
    <col min="7428" max="7428" width="15.42578125" style="151" customWidth="1"/>
    <col min="7429" max="7429" width="14.5703125" style="151" customWidth="1"/>
    <col min="7430" max="7430" width="12.85546875" style="151" customWidth="1"/>
    <col min="7431" max="7434" width="8.28515625" style="151" customWidth="1"/>
    <col min="7435" max="7435" width="11.7109375" style="151" customWidth="1"/>
    <col min="7436" max="7439" width="8.28515625" style="151" customWidth="1"/>
    <col min="7440" max="7440" width="11.7109375" style="151" customWidth="1"/>
    <col min="7441" max="7444" width="8.28515625" style="151" customWidth="1"/>
    <col min="7445" max="7445" width="11.7109375" style="151" customWidth="1"/>
    <col min="7446" max="7449" width="8.28515625" style="151" customWidth="1"/>
    <col min="7450" max="7450" width="11.7109375" style="151" customWidth="1"/>
    <col min="7451" max="7451" width="9.140625" style="151"/>
    <col min="7452" max="7452" width="12.42578125" style="151" customWidth="1"/>
    <col min="7453" max="7453" width="9.140625" style="151"/>
    <col min="7454" max="7454" width="9.28515625" style="151" bestFit="1" customWidth="1"/>
    <col min="7455" max="7680" width="9.140625" style="151"/>
    <col min="7681" max="7681" width="3.42578125" style="151" customWidth="1"/>
    <col min="7682" max="7682" width="15" style="151" customWidth="1"/>
    <col min="7683" max="7683" width="16.28515625" style="151" customWidth="1"/>
    <col min="7684" max="7684" width="15.42578125" style="151" customWidth="1"/>
    <col min="7685" max="7685" width="14.5703125" style="151" customWidth="1"/>
    <col min="7686" max="7686" width="12.85546875" style="151" customWidth="1"/>
    <col min="7687" max="7690" width="8.28515625" style="151" customWidth="1"/>
    <col min="7691" max="7691" width="11.7109375" style="151" customWidth="1"/>
    <col min="7692" max="7695" width="8.28515625" style="151" customWidth="1"/>
    <col min="7696" max="7696" width="11.7109375" style="151" customWidth="1"/>
    <col min="7697" max="7700" width="8.28515625" style="151" customWidth="1"/>
    <col min="7701" max="7701" width="11.7109375" style="151" customWidth="1"/>
    <col min="7702" max="7705" width="8.28515625" style="151" customWidth="1"/>
    <col min="7706" max="7706" width="11.7109375" style="151" customWidth="1"/>
    <col min="7707" max="7707" width="9.140625" style="151"/>
    <col min="7708" max="7708" width="12.42578125" style="151" customWidth="1"/>
    <col min="7709" max="7709" width="9.140625" style="151"/>
    <col min="7710" max="7710" width="9.28515625" style="151" bestFit="1" customWidth="1"/>
    <col min="7711" max="7936" width="9.140625" style="151"/>
    <col min="7937" max="7937" width="3.42578125" style="151" customWidth="1"/>
    <col min="7938" max="7938" width="15" style="151" customWidth="1"/>
    <col min="7939" max="7939" width="16.28515625" style="151" customWidth="1"/>
    <col min="7940" max="7940" width="15.42578125" style="151" customWidth="1"/>
    <col min="7941" max="7941" width="14.5703125" style="151" customWidth="1"/>
    <col min="7942" max="7942" width="12.85546875" style="151" customWidth="1"/>
    <col min="7943" max="7946" width="8.28515625" style="151" customWidth="1"/>
    <col min="7947" max="7947" width="11.7109375" style="151" customWidth="1"/>
    <col min="7948" max="7951" width="8.28515625" style="151" customWidth="1"/>
    <col min="7952" max="7952" width="11.7109375" style="151" customWidth="1"/>
    <col min="7953" max="7956" width="8.28515625" style="151" customWidth="1"/>
    <col min="7957" max="7957" width="11.7109375" style="151" customWidth="1"/>
    <col min="7958" max="7961" width="8.28515625" style="151" customWidth="1"/>
    <col min="7962" max="7962" width="11.7109375" style="151" customWidth="1"/>
    <col min="7963" max="7963" width="9.140625" style="151"/>
    <col min="7964" max="7964" width="12.42578125" style="151" customWidth="1"/>
    <col min="7965" max="7965" width="9.140625" style="151"/>
    <col min="7966" max="7966" width="9.28515625" style="151" bestFit="1" customWidth="1"/>
    <col min="7967" max="8192" width="9.140625" style="151"/>
    <col min="8193" max="8193" width="3.42578125" style="151" customWidth="1"/>
    <col min="8194" max="8194" width="15" style="151" customWidth="1"/>
    <col min="8195" max="8195" width="16.28515625" style="151" customWidth="1"/>
    <col min="8196" max="8196" width="15.42578125" style="151" customWidth="1"/>
    <col min="8197" max="8197" width="14.5703125" style="151" customWidth="1"/>
    <col min="8198" max="8198" width="12.85546875" style="151" customWidth="1"/>
    <col min="8199" max="8202" width="8.28515625" style="151" customWidth="1"/>
    <col min="8203" max="8203" width="11.7109375" style="151" customWidth="1"/>
    <col min="8204" max="8207" width="8.28515625" style="151" customWidth="1"/>
    <col min="8208" max="8208" width="11.7109375" style="151" customWidth="1"/>
    <col min="8209" max="8212" width="8.28515625" style="151" customWidth="1"/>
    <col min="8213" max="8213" width="11.7109375" style="151" customWidth="1"/>
    <col min="8214" max="8217" width="8.28515625" style="151" customWidth="1"/>
    <col min="8218" max="8218" width="11.7109375" style="151" customWidth="1"/>
    <col min="8219" max="8219" width="9.140625" style="151"/>
    <col min="8220" max="8220" width="12.42578125" style="151" customWidth="1"/>
    <col min="8221" max="8221" width="9.140625" style="151"/>
    <col min="8222" max="8222" width="9.28515625" style="151" bestFit="1" customWidth="1"/>
    <col min="8223" max="8448" width="9.140625" style="151"/>
    <col min="8449" max="8449" width="3.42578125" style="151" customWidth="1"/>
    <col min="8450" max="8450" width="15" style="151" customWidth="1"/>
    <col min="8451" max="8451" width="16.28515625" style="151" customWidth="1"/>
    <col min="8452" max="8452" width="15.42578125" style="151" customWidth="1"/>
    <col min="8453" max="8453" width="14.5703125" style="151" customWidth="1"/>
    <col min="8454" max="8454" width="12.85546875" style="151" customWidth="1"/>
    <col min="8455" max="8458" width="8.28515625" style="151" customWidth="1"/>
    <col min="8459" max="8459" width="11.7109375" style="151" customWidth="1"/>
    <col min="8460" max="8463" width="8.28515625" style="151" customWidth="1"/>
    <col min="8464" max="8464" width="11.7109375" style="151" customWidth="1"/>
    <col min="8465" max="8468" width="8.28515625" style="151" customWidth="1"/>
    <col min="8469" max="8469" width="11.7109375" style="151" customWidth="1"/>
    <col min="8470" max="8473" width="8.28515625" style="151" customWidth="1"/>
    <col min="8474" max="8474" width="11.7109375" style="151" customWidth="1"/>
    <col min="8475" max="8475" width="9.140625" style="151"/>
    <col min="8476" max="8476" width="12.42578125" style="151" customWidth="1"/>
    <col min="8477" max="8477" width="9.140625" style="151"/>
    <col min="8478" max="8478" width="9.28515625" style="151" bestFit="1" customWidth="1"/>
    <col min="8479" max="8704" width="9.140625" style="151"/>
    <col min="8705" max="8705" width="3.42578125" style="151" customWidth="1"/>
    <col min="8706" max="8706" width="15" style="151" customWidth="1"/>
    <col min="8707" max="8707" width="16.28515625" style="151" customWidth="1"/>
    <col min="8708" max="8708" width="15.42578125" style="151" customWidth="1"/>
    <col min="8709" max="8709" width="14.5703125" style="151" customWidth="1"/>
    <col min="8710" max="8710" width="12.85546875" style="151" customWidth="1"/>
    <col min="8711" max="8714" width="8.28515625" style="151" customWidth="1"/>
    <col min="8715" max="8715" width="11.7109375" style="151" customWidth="1"/>
    <col min="8716" max="8719" width="8.28515625" style="151" customWidth="1"/>
    <col min="8720" max="8720" width="11.7109375" style="151" customWidth="1"/>
    <col min="8721" max="8724" width="8.28515625" style="151" customWidth="1"/>
    <col min="8725" max="8725" width="11.7109375" style="151" customWidth="1"/>
    <col min="8726" max="8729" width="8.28515625" style="151" customWidth="1"/>
    <col min="8730" max="8730" width="11.7109375" style="151" customWidth="1"/>
    <col min="8731" max="8731" width="9.140625" style="151"/>
    <col min="8732" max="8732" width="12.42578125" style="151" customWidth="1"/>
    <col min="8733" max="8733" width="9.140625" style="151"/>
    <col min="8734" max="8734" width="9.28515625" style="151" bestFit="1" customWidth="1"/>
    <col min="8735" max="8960" width="9.140625" style="151"/>
    <col min="8961" max="8961" width="3.42578125" style="151" customWidth="1"/>
    <col min="8962" max="8962" width="15" style="151" customWidth="1"/>
    <col min="8963" max="8963" width="16.28515625" style="151" customWidth="1"/>
    <col min="8964" max="8964" width="15.42578125" style="151" customWidth="1"/>
    <col min="8965" max="8965" width="14.5703125" style="151" customWidth="1"/>
    <col min="8966" max="8966" width="12.85546875" style="151" customWidth="1"/>
    <col min="8967" max="8970" width="8.28515625" style="151" customWidth="1"/>
    <col min="8971" max="8971" width="11.7109375" style="151" customWidth="1"/>
    <col min="8972" max="8975" width="8.28515625" style="151" customWidth="1"/>
    <col min="8976" max="8976" width="11.7109375" style="151" customWidth="1"/>
    <col min="8977" max="8980" width="8.28515625" style="151" customWidth="1"/>
    <col min="8981" max="8981" width="11.7109375" style="151" customWidth="1"/>
    <col min="8982" max="8985" width="8.28515625" style="151" customWidth="1"/>
    <col min="8986" max="8986" width="11.7109375" style="151" customWidth="1"/>
    <col min="8987" max="8987" width="9.140625" style="151"/>
    <col min="8988" max="8988" width="12.42578125" style="151" customWidth="1"/>
    <col min="8989" max="8989" width="9.140625" style="151"/>
    <col min="8990" max="8990" width="9.28515625" style="151" bestFit="1" customWidth="1"/>
    <col min="8991" max="9216" width="9.140625" style="151"/>
    <col min="9217" max="9217" width="3.42578125" style="151" customWidth="1"/>
    <col min="9218" max="9218" width="15" style="151" customWidth="1"/>
    <col min="9219" max="9219" width="16.28515625" style="151" customWidth="1"/>
    <col min="9220" max="9220" width="15.42578125" style="151" customWidth="1"/>
    <col min="9221" max="9221" width="14.5703125" style="151" customWidth="1"/>
    <col min="9222" max="9222" width="12.85546875" style="151" customWidth="1"/>
    <col min="9223" max="9226" width="8.28515625" style="151" customWidth="1"/>
    <col min="9227" max="9227" width="11.7109375" style="151" customWidth="1"/>
    <col min="9228" max="9231" width="8.28515625" style="151" customWidth="1"/>
    <col min="9232" max="9232" width="11.7109375" style="151" customWidth="1"/>
    <col min="9233" max="9236" width="8.28515625" style="151" customWidth="1"/>
    <col min="9237" max="9237" width="11.7109375" style="151" customWidth="1"/>
    <col min="9238" max="9241" width="8.28515625" style="151" customWidth="1"/>
    <col min="9242" max="9242" width="11.7109375" style="151" customWidth="1"/>
    <col min="9243" max="9243" width="9.140625" style="151"/>
    <col min="9244" max="9244" width="12.42578125" style="151" customWidth="1"/>
    <col min="9245" max="9245" width="9.140625" style="151"/>
    <col min="9246" max="9246" width="9.28515625" style="151" bestFit="1" customWidth="1"/>
    <col min="9247" max="9472" width="9.140625" style="151"/>
    <col min="9473" max="9473" width="3.42578125" style="151" customWidth="1"/>
    <col min="9474" max="9474" width="15" style="151" customWidth="1"/>
    <col min="9475" max="9475" width="16.28515625" style="151" customWidth="1"/>
    <col min="9476" max="9476" width="15.42578125" style="151" customWidth="1"/>
    <col min="9477" max="9477" width="14.5703125" style="151" customWidth="1"/>
    <col min="9478" max="9478" width="12.85546875" style="151" customWidth="1"/>
    <col min="9479" max="9482" width="8.28515625" style="151" customWidth="1"/>
    <col min="9483" max="9483" width="11.7109375" style="151" customWidth="1"/>
    <col min="9484" max="9487" width="8.28515625" style="151" customWidth="1"/>
    <col min="9488" max="9488" width="11.7109375" style="151" customWidth="1"/>
    <col min="9489" max="9492" width="8.28515625" style="151" customWidth="1"/>
    <col min="9493" max="9493" width="11.7109375" style="151" customWidth="1"/>
    <col min="9494" max="9497" width="8.28515625" style="151" customWidth="1"/>
    <col min="9498" max="9498" width="11.7109375" style="151" customWidth="1"/>
    <col min="9499" max="9499" width="9.140625" style="151"/>
    <col min="9500" max="9500" width="12.42578125" style="151" customWidth="1"/>
    <col min="9501" max="9501" width="9.140625" style="151"/>
    <col min="9502" max="9502" width="9.28515625" style="151" bestFit="1" customWidth="1"/>
    <col min="9503" max="9728" width="9.140625" style="151"/>
    <col min="9729" max="9729" width="3.42578125" style="151" customWidth="1"/>
    <col min="9730" max="9730" width="15" style="151" customWidth="1"/>
    <col min="9731" max="9731" width="16.28515625" style="151" customWidth="1"/>
    <col min="9732" max="9732" width="15.42578125" style="151" customWidth="1"/>
    <col min="9733" max="9733" width="14.5703125" style="151" customWidth="1"/>
    <col min="9734" max="9734" width="12.85546875" style="151" customWidth="1"/>
    <col min="9735" max="9738" width="8.28515625" style="151" customWidth="1"/>
    <col min="9739" max="9739" width="11.7109375" style="151" customWidth="1"/>
    <col min="9740" max="9743" width="8.28515625" style="151" customWidth="1"/>
    <col min="9744" max="9744" width="11.7109375" style="151" customWidth="1"/>
    <col min="9745" max="9748" width="8.28515625" style="151" customWidth="1"/>
    <col min="9749" max="9749" width="11.7109375" style="151" customWidth="1"/>
    <col min="9750" max="9753" width="8.28515625" style="151" customWidth="1"/>
    <col min="9754" max="9754" width="11.7109375" style="151" customWidth="1"/>
    <col min="9755" max="9755" width="9.140625" style="151"/>
    <col min="9756" max="9756" width="12.42578125" style="151" customWidth="1"/>
    <col min="9757" max="9757" width="9.140625" style="151"/>
    <col min="9758" max="9758" width="9.28515625" style="151" bestFit="1" customWidth="1"/>
    <col min="9759" max="9984" width="9.140625" style="151"/>
    <col min="9985" max="9985" width="3.42578125" style="151" customWidth="1"/>
    <col min="9986" max="9986" width="15" style="151" customWidth="1"/>
    <col min="9987" max="9987" width="16.28515625" style="151" customWidth="1"/>
    <col min="9988" max="9988" width="15.42578125" style="151" customWidth="1"/>
    <col min="9989" max="9989" width="14.5703125" style="151" customWidth="1"/>
    <col min="9990" max="9990" width="12.85546875" style="151" customWidth="1"/>
    <col min="9991" max="9994" width="8.28515625" style="151" customWidth="1"/>
    <col min="9995" max="9995" width="11.7109375" style="151" customWidth="1"/>
    <col min="9996" max="9999" width="8.28515625" style="151" customWidth="1"/>
    <col min="10000" max="10000" width="11.7109375" style="151" customWidth="1"/>
    <col min="10001" max="10004" width="8.28515625" style="151" customWidth="1"/>
    <col min="10005" max="10005" width="11.7109375" style="151" customWidth="1"/>
    <col min="10006" max="10009" width="8.28515625" style="151" customWidth="1"/>
    <col min="10010" max="10010" width="11.7109375" style="151" customWidth="1"/>
    <col min="10011" max="10011" width="9.140625" style="151"/>
    <col min="10012" max="10012" width="12.42578125" style="151" customWidth="1"/>
    <col min="10013" max="10013" width="9.140625" style="151"/>
    <col min="10014" max="10014" width="9.28515625" style="151" bestFit="1" customWidth="1"/>
    <col min="10015" max="10240" width="9.140625" style="151"/>
    <col min="10241" max="10241" width="3.42578125" style="151" customWidth="1"/>
    <col min="10242" max="10242" width="15" style="151" customWidth="1"/>
    <col min="10243" max="10243" width="16.28515625" style="151" customWidth="1"/>
    <col min="10244" max="10244" width="15.42578125" style="151" customWidth="1"/>
    <col min="10245" max="10245" width="14.5703125" style="151" customWidth="1"/>
    <col min="10246" max="10246" width="12.85546875" style="151" customWidth="1"/>
    <col min="10247" max="10250" width="8.28515625" style="151" customWidth="1"/>
    <col min="10251" max="10251" width="11.7109375" style="151" customWidth="1"/>
    <col min="10252" max="10255" width="8.28515625" style="151" customWidth="1"/>
    <col min="10256" max="10256" width="11.7109375" style="151" customWidth="1"/>
    <col min="10257" max="10260" width="8.28515625" style="151" customWidth="1"/>
    <col min="10261" max="10261" width="11.7109375" style="151" customWidth="1"/>
    <col min="10262" max="10265" width="8.28515625" style="151" customWidth="1"/>
    <col min="10266" max="10266" width="11.7109375" style="151" customWidth="1"/>
    <col min="10267" max="10267" width="9.140625" style="151"/>
    <col min="10268" max="10268" width="12.42578125" style="151" customWidth="1"/>
    <col min="10269" max="10269" width="9.140625" style="151"/>
    <col min="10270" max="10270" width="9.28515625" style="151" bestFit="1" customWidth="1"/>
    <col min="10271" max="10496" width="9.140625" style="151"/>
    <col min="10497" max="10497" width="3.42578125" style="151" customWidth="1"/>
    <col min="10498" max="10498" width="15" style="151" customWidth="1"/>
    <col min="10499" max="10499" width="16.28515625" style="151" customWidth="1"/>
    <col min="10500" max="10500" width="15.42578125" style="151" customWidth="1"/>
    <col min="10501" max="10501" width="14.5703125" style="151" customWidth="1"/>
    <col min="10502" max="10502" width="12.85546875" style="151" customWidth="1"/>
    <col min="10503" max="10506" width="8.28515625" style="151" customWidth="1"/>
    <col min="10507" max="10507" width="11.7109375" style="151" customWidth="1"/>
    <col min="10508" max="10511" width="8.28515625" style="151" customWidth="1"/>
    <col min="10512" max="10512" width="11.7109375" style="151" customWidth="1"/>
    <col min="10513" max="10516" width="8.28515625" style="151" customWidth="1"/>
    <col min="10517" max="10517" width="11.7109375" style="151" customWidth="1"/>
    <col min="10518" max="10521" width="8.28515625" style="151" customWidth="1"/>
    <col min="10522" max="10522" width="11.7109375" style="151" customWidth="1"/>
    <col min="10523" max="10523" width="9.140625" style="151"/>
    <col min="10524" max="10524" width="12.42578125" style="151" customWidth="1"/>
    <col min="10525" max="10525" width="9.140625" style="151"/>
    <col min="10526" max="10526" width="9.28515625" style="151" bestFit="1" customWidth="1"/>
    <col min="10527" max="10752" width="9.140625" style="151"/>
    <col min="10753" max="10753" width="3.42578125" style="151" customWidth="1"/>
    <col min="10754" max="10754" width="15" style="151" customWidth="1"/>
    <col min="10755" max="10755" width="16.28515625" style="151" customWidth="1"/>
    <col min="10756" max="10756" width="15.42578125" style="151" customWidth="1"/>
    <col min="10757" max="10757" width="14.5703125" style="151" customWidth="1"/>
    <col min="10758" max="10758" width="12.85546875" style="151" customWidth="1"/>
    <col min="10759" max="10762" width="8.28515625" style="151" customWidth="1"/>
    <col min="10763" max="10763" width="11.7109375" style="151" customWidth="1"/>
    <col min="10764" max="10767" width="8.28515625" style="151" customWidth="1"/>
    <col min="10768" max="10768" width="11.7109375" style="151" customWidth="1"/>
    <col min="10769" max="10772" width="8.28515625" style="151" customWidth="1"/>
    <col min="10773" max="10773" width="11.7109375" style="151" customWidth="1"/>
    <col min="10774" max="10777" width="8.28515625" style="151" customWidth="1"/>
    <col min="10778" max="10778" width="11.7109375" style="151" customWidth="1"/>
    <col min="10779" max="10779" width="9.140625" style="151"/>
    <col min="10780" max="10780" width="12.42578125" style="151" customWidth="1"/>
    <col min="10781" max="10781" width="9.140625" style="151"/>
    <col min="10782" max="10782" width="9.28515625" style="151" bestFit="1" customWidth="1"/>
    <col min="10783" max="11008" width="9.140625" style="151"/>
    <col min="11009" max="11009" width="3.42578125" style="151" customWidth="1"/>
    <col min="11010" max="11010" width="15" style="151" customWidth="1"/>
    <col min="11011" max="11011" width="16.28515625" style="151" customWidth="1"/>
    <col min="11012" max="11012" width="15.42578125" style="151" customWidth="1"/>
    <col min="11013" max="11013" width="14.5703125" style="151" customWidth="1"/>
    <col min="11014" max="11014" width="12.85546875" style="151" customWidth="1"/>
    <col min="11015" max="11018" width="8.28515625" style="151" customWidth="1"/>
    <col min="11019" max="11019" width="11.7109375" style="151" customWidth="1"/>
    <col min="11020" max="11023" width="8.28515625" style="151" customWidth="1"/>
    <col min="11024" max="11024" width="11.7109375" style="151" customWidth="1"/>
    <col min="11025" max="11028" width="8.28515625" style="151" customWidth="1"/>
    <col min="11029" max="11029" width="11.7109375" style="151" customWidth="1"/>
    <col min="11030" max="11033" width="8.28515625" style="151" customWidth="1"/>
    <col min="11034" max="11034" width="11.7109375" style="151" customWidth="1"/>
    <col min="11035" max="11035" width="9.140625" style="151"/>
    <col min="11036" max="11036" width="12.42578125" style="151" customWidth="1"/>
    <col min="11037" max="11037" width="9.140625" style="151"/>
    <col min="11038" max="11038" width="9.28515625" style="151" bestFit="1" customWidth="1"/>
    <col min="11039" max="11264" width="9.140625" style="151"/>
    <col min="11265" max="11265" width="3.42578125" style="151" customWidth="1"/>
    <col min="11266" max="11266" width="15" style="151" customWidth="1"/>
    <col min="11267" max="11267" width="16.28515625" style="151" customWidth="1"/>
    <col min="11268" max="11268" width="15.42578125" style="151" customWidth="1"/>
    <col min="11269" max="11269" width="14.5703125" style="151" customWidth="1"/>
    <col min="11270" max="11270" width="12.85546875" style="151" customWidth="1"/>
    <col min="11271" max="11274" width="8.28515625" style="151" customWidth="1"/>
    <col min="11275" max="11275" width="11.7109375" style="151" customWidth="1"/>
    <col min="11276" max="11279" width="8.28515625" style="151" customWidth="1"/>
    <col min="11280" max="11280" width="11.7109375" style="151" customWidth="1"/>
    <col min="11281" max="11284" width="8.28515625" style="151" customWidth="1"/>
    <col min="11285" max="11285" width="11.7109375" style="151" customWidth="1"/>
    <col min="11286" max="11289" width="8.28515625" style="151" customWidth="1"/>
    <col min="11290" max="11290" width="11.7109375" style="151" customWidth="1"/>
    <col min="11291" max="11291" width="9.140625" style="151"/>
    <col min="11292" max="11292" width="12.42578125" style="151" customWidth="1"/>
    <col min="11293" max="11293" width="9.140625" style="151"/>
    <col min="11294" max="11294" width="9.28515625" style="151" bestFit="1" customWidth="1"/>
    <col min="11295" max="11520" width="9.140625" style="151"/>
    <col min="11521" max="11521" width="3.42578125" style="151" customWidth="1"/>
    <col min="11522" max="11522" width="15" style="151" customWidth="1"/>
    <col min="11523" max="11523" width="16.28515625" style="151" customWidth="1"/>
    <col min="11524" max="11524" width="15.42578125" style="151" customWidth="1"/>
    <col min="11525" max="11525" width="14.5703125" style="151" customWidth="1"/>
    <col min="11526" max="11526" width="12.85546875" style="151" customWidth="1"/>
    <col min="11527" max="11530" width="8.28515625" style="151" customWidth="1"/>
    <col min="11531" max="11531" width="11.7109375" style="151" customWidth="1"/>
    <col min="11532" max="11535" width="8.28515625" style="151" customWidth="1"/>
    <col min="11536" max="11536" width="11.7109375" style="151" customWidth="1"/>
    <col min="11537" max="11540" width="8.28515625" style="151" customWidth="1"/>
    <col min="11541" max="11541" width="11.7109375" style="151" customWidth="1"/>
    <col min="11542" max="11545" width="8.28515625" style="151" customWidth="1"/>
    <col min="11546" max="11546" width="11.7109375" style="151" customWidth="1"/>
    <col min="11547" max="11547" width="9.140625" style="151"/>
    <col min="11548" max="11548" width="12.42578125" style="151" customWidth="1"/>
    <col min="11549" max="11549" width="9.140625" style="151"/>
    <col min="11550" max="11550" width="9.28515625" style="151" bestFit="1" customWidth="1"/>
    <col min="11551" max="11776" width="9.140625" style="151"/>
    <col min="11777" max="11777" width="3.42578125" style="151" customWidth="1"/>
    <col min="11778" max="11778" width="15" style="151" customWidth="1"/>
    <col min="11779" max="11779" width="16.28515625" style="151" customWidth="1"/>
    <col min="11780" max="11780" width="15.42578125" style="151" customWidth="1"/>
    <col min="11781" max="11781" width="14.5703125" style="151" customWidth="1"/>
    <col min="11782" max="11782" width="12.85546875" style="151" customWidth="1"/>
    <col min="11783" max="11786" width="8.28515625" style="151" customWidth="1"/>
    <col min="11787" max="11787" width="11.7109375" style="151" customWidth="1"/>
    <col min="11788" max="11791" width="8.28515625" style="151" customWidth="1"/>
    <col min="11792" max="11792" width="11.7109375" style="151" customWidth="1"/>
    <col min="11793" max="11796" width="8.28515625" style="151" customWidth="1"/>
    <col min="11797" max="11797" width="11.7109375" style="151" customWidth="1"/>
    <col min="11798" max="11801" width="8.28515625" style="151" customWidth="1"/>
    <col min="11802" max="11802" width="11.7109375" style="151" customWidth="1"/>
    <col min="11803" max="11803" width="9.140625" style="151"/>
    <col min="11804" max="11804" width="12.42578125" style="151" customWidth="1"/>
    <col min="11805" max="11805" width="9.140625" style="151"/>
    <col min="11806" max="11806" width="9.28515625" style="151" bestFit="1" customWidth="1"/>
    <col min="11807" max="12032" width="9.140625" style="151"/>
    <col min="12033" max="12033" width="3.42578125" style="151" customWidth="1"/>
    <col min="12034" max="12034" width="15" style="151" customWidth="1"/>
    <col min="12035" max="12035" width="16.28515625" style="151" customWidth="1"/>
    <col min="12036" max="12036" width="15.42578125" style="151" customWidth="1"/>
    <col min="12037" max="12037" width="14.5703125" style="151" customWidth="1"/>
    <col min="12038" max="12038" width="12.85546875" style="151" customWidth="1"/>
    <col min="12039" max="12042" width="8.28515625" style="151" customWidth="1"/>
    <col min="12043" max="12043" width="11.7109375" style="151" customWidth="1"/>
    <col min="12044" max="12047" width="8.28515625" style="151" customWidth="1"/>
    <col min="12048" max="12048" width="11.7109375" style="151" customWidth="1"/>
    <col min="12049" max="12052" width="8.28515625" style="151" customWidth="1"/>
    <col min="12053" max="12053" width="11.7109375" style="151" customWidth="1"/>
    <col min="12054" max="12057" width="8.28515625" style="151" customWidth="1"/>
    <col min="12058" max="12058" width="11.7109375" style="151" customWidth="1"/>
    <col min="12059" max="12059" width="9.140625" style="151"/>
    <col min="12060" max="12060" width="12.42578125" style="151" customWidth="1"/>
    <col min="12061" max="12061" width="9.140625" style="151"/>
    <col min="12062" max="12062" width="9.28515625" style="151" bestFit="1" customWidth="1"/>
    <col min="12063" max="12288" width="9.140625" style="151"/>
    <col min="12289" max="12289" width="3.42578125" style="151" customWidth="1"/>
    <col min="12290" max="12290" width="15" style="151" customWidth="1"/>
    <col min="12291" max="12291" width="16.28515625" style="151" customWidth="1"/>
    <col min="12292" max="12292" width="15.42578125" style="151" customWidth="1"/>
    <col min="12293" max="12293" width="14.5703125" style="151" customWidth="1"/>
    <col min="12294" max="12294" width="12.85546875" style="151" customWidth="1"/>
    <col min="12295" max="12298" width="8.28515625" style="151" customWidth="1"/>
    <col min="12299" max="12299" width="11.7109375" style="151" customWidth="1"/>
    <col min="12300" max="12303" width="8.28515625" style="151" customWidth="1"/>
    <col min="12304" max="12304" width="11.7109375" style="151" customWidth="1"/>
    <col min="12305" max="12308" width="8.28515625" style="151" customWidth="1"/>
    <col min="12309" max="12309" width="11.7109375" style="151" customWidth="1"/>
    <col min="12310" max="12313" width="8.28515625" style="151" customWidth="1"/>
    <col min="12314" max="12314" width="11.7109375" style="151" customWidth="1"/>
    <col min="12315" max="12315" width="9.140625" style="151"/>
    <col min="12316" max="12316" width="12.42578125" style="151" customWidth="1"/>
    <col min="12317" max="12317" width="9.140625" style="151"/>
    <col min="12318" max="12318" width="9.28515625" style="151" bestFit="1" customWidth="1"/>
    <col min="12319" max="12544" width="9.140625" style="151"/>
    <col min="12545" max="12545" width="3.42578125" style="151" customWidth="1"/>
    <col min="12546" max="12546" width="15" style="151" customWidth="1"/>
    <col min="12547" max="12547" width="16.28515625" style="151" customWidth="1"/>
    <col min="12548" max="12548" width="15.42578125" style="151" customWidth="1"/>
    <col min="12549" max="12549" width="14.5703125" style="151" customWidth="1"/>
    <col min="12550" max="12550" width="12.85546875" style="151" customWidth="1"/>
    <col min="12551" max="12554" width="8.28515625" style="151" customWidth="1"/>
    <col min="12555" max="12555" width="11.7109375" style="151" customWidth="1"/>
    <col min="12556" max="12559" width="8.28515625" style="151" customWidth="1"/>
    <col min="12560" max="12560" width="11.7109375" style="151" customWidth="1"/>
    <col min="12561" max="12564" width="8.28515625" style="151" customWidth="1"/>
    <col min="12565" max="12565" width="11.7109375" style="151" customWidth="1"/>
    <col min="12566" max="12569" width="8.28515625" style="151" customWidth="1"/>
    <col min="12570" max="12570" width="11.7109375" style="151" customWidth="1"/>
    <col min="12571" max="12571" width="9.140625" style="151"/>
    <col min="12572" max="12572" width="12.42578125" style="151" customWidth="1"/>
    <col min="12573" max="12573" width="9.140625" style="151"/>
    <col min="12574" max="12574" width="9.28515625" style="151" bestFit="1" customWidth="1"/>
    <col min="12575" max="12800" width="9.140625" style="151"/>
    <col min="12801" max="12801" width="3.42578125" style="151" customWidth="1"/>
    <col min="12802" max="12802" width="15" style="151" customWidth="1"/>
    <col min="12803" max="12803" width="16.28515625" style="151" customWidth="1"/>
    <col min="12804" max="12804" width="15.42578125" style="151" customWidth="1"/>
    <col min="12805" max="12805" width="14.5703125" style="151" customWidth="1"/>
    <col min="12806" max="12806" width="12.85546875" style="151" customWidth="1"/>
    <col min="12807" max="12810" width="8.28515625" style="151" customWidth="1"/>
    <col min="12811" max="12811" width="11.7109375" style="151" customWidth="1"/>
    <col min="12812" max="12815" width="8.28515625" style="151" customWidth="1"/>
    <col min="12816" max="12816" width="11.7109375" style="151" customWidth="1"/>
    <col min="12817" max="12820" width="8.28515625" style="151" customWidth="1"/>
    <col min="12821" max="12821" width="11.7109375" style="151" customWidth="1"/>
    <col min="12822" max="12825" width="8.28515625" style="151" customWidth="1"/>
    <col min="12826" max="12826" width="11.7109375" style="151" customWidth="1"/>
    <col min="12827" max="12827" width="9.140625" style="151"/>
    <col min="12828" max="12828" width="12.42578125" style="151" customWidth="1"/>
    <col min="12829" max="12829" width="9.140625" style="151"/>
    <col min="12830" max="12830" width="9.28515625" style="151" bestFit="1" customWidth="1"/>
    <col min="12831" max="13056" width="9.140625" style="151"/>
    <col min="13057" max="13057" width="3.42578125" style="151" customWidth="1"/>
    <col min="13058" max="13058" width="15" style="151" customWidth="1"/>
    <col min="13059" max="13059" width="16.28515625" style="151" customWidth="1"/>
    <col min="13060" max="13060" width="15.42578125" style="151" customWidth="1"/>
    <col min="13061" max="13061" width="14.5703125" style="151" customWidth="1"/>
    <col min="13062" max="13062" width="12.85546875" style="151" customWidth="1"/>
    <col min="13063" max="13066" width="8.28515625" style="151" customWidth="1"/>
    <col min="13067" max="13067" width="11.7109375" style="151" customWidth="1"/>
    <col min="13068" max="13071" width="8.28515625" style="151" customWidth="1"/>
    <col min="13072" max="13072" width="11.7109375" style="151" customWidth="1"/>
    <col min="13073" max="13076" width="8.28515625" style="151" customWidth="1"/>
    <col min="13077" max="13077" width="11.7109375" style="151" customWidth="1"/>
    <col min="13078" max="13081" width="8.28515625" style="151" customWidth="1"/>
    <col min="13082" max="13082" width="11.7109375" style="151" customWidth="1"/>
    <col min="13083" max="13083" width="9.140625" style="151"/>
    <col min="13084" max="13084" width="12.42578125" style="151" customWidth="1"/>
    <col min="13085" max="13085" width="9.140625" style="151"/>
    <col min="13086" max="13086" width="9.28515625" style="151" bestFit="1" customWidth="1"/>
    <col min="13087" max="13312" width="9.140625" style="151"/>
    <col min="13313" max="13313" width="3.42578125" style="151" customWidth="1"/>
    <col min="13314" max="13314" width="15" style="151" customWidth="1"/>
    <col min="13315" max="13315" width="16.28515625" style="151" customWidth="1"/>
    <col min="13316" max="13316" width="15.42578125" style="151" customWidth="1"/>
    <col min="13317" max="13317" width="14.5703125" style="151" customWidth="1"/>
    <col min="13318" max="13318" width="12.85546875" style="151" customWidth="1"/>
    <col min="13319" max="13322" width="8.28515625" style="151" customWidth="1"/>
    <col min="13323" max="13323" width="11.7109375" style="151" customWidth="1"/>
    <col min="13324" max="13327" width="8.28515625" style="151" customWidth="1"/>
    <col min="13328" max="13328" width="11.7109375" style="151" customWidth="1"/>
    <col min="13329" max="13332" width="8.28515625" style="151" customWidth="1"/>
    <col min="13333" max="13333" width="11.7109375" style="151" customWidth="1"/>
    <col min="13334" max="13337" width="8.28515625" style="151" customWidth="1"/>
    <col min="13338" max="13338" width="11.7109375" style="151" customWidth="1"/>
    <col min="13339" max="13339" width="9.140625" style="151"/>
    <col min="13340" max="13340" width="12.42578125" style="151" customWidth="1"/>
    <col min="13341" max="13341" width="9.140625" style="151"/>
    <col min="13342" max="13342" width="9.28515625" style="151" bestFit="1" customWidth="1"/>
    <col min="13343" max="13568" width="9.140625" style="151"/>
    <col min="13569" max="13569" width="3.42578125" style="151" customWidth="1"/>
    <col min="13570" max="13570" width="15" style="151" customWidth="1"/>
    <col min="13571" max="13571" width="16.28515625" style="151" customWidth="1"/>
    <col min="13572" max="13572" width="15.42578125" style="151" customWidth="1"/>
    <col min="13573" max="13573" width="14.5703125" style="151" customWidth="1"/>
    <col min="13574" max="13574" width="12.85546875" style="151" customWidth="1"/>
    <col min="13575" max="13578" width="8.28515625" style="151" customWidth="1"/>
    <col min="13579" max="13579" width="11.7109375" style="151" customWidth="1"/>
    <col min="13580" max="13583" width="8.28515625" style="151" customWidth="1"/>
    <col min="13584" max="13584" width="11.7109375" style="151" customWidth="1"/>
    <col min="13585" max="13588" width="8.28515625" style="151" customWidth="1"/>
    <col min="13589" max="13589" width="11.7109375" style="151" customWidth="1"/>
    <col min="13590" max="13593" width="8.28515625" style="151" customWidth="1"/>
    <col min="13594" max="13594" width="11.7109375" style="151" customWidth="1"/>
    <col min="13595" max="13595" width="9.140625" style="151"/>
    <col min="13596" max="13596" width="12.42578125" style="151" customWidth="1"/>
    <col min="13597" max="13597" width="9.140625" style="151"/>
    <col min="13598" max="13598" width="9.28515625" style="151" bestFit="1" customWidth="1"/>
    <col min="13599" max="13824" width="9.140625" style="151"/>
    <col min="13825" max="13825" width="3.42578125" style="151" customWidth="1"/>
    <col min="13826" max="13826" width="15" style="151" customWidth="1"/>
    <col min="13827" max="13827" width="16.28515625" style="151" customWidth="1"/>
    <col min="13828" max="13828" width="15.42578125" style="151" customWidth="1"/>
    <col min="13829" max="13829" width="14.5703125" style="151" customWidth="1"/>
    <col min="13830" max="13830" width="12.85546875" style="151" customWidth="1"/>
    <col min="13831" max="13834" width="8.28515625" style="151" customWidth="1"/>
    <col min="13835" max="13835" width="11.7109375" style="151" customWidth="1"/>
    <col min="13836" max="13839" width="8.28515625" style="151" customWidth="1"/>
    <col min="13840" max="13840" width="11.7109375" style="151" customWidth="1"/>
    <col min="13841" max="13844" width="8.28515625" style="151" customWidth="1"/>
    <col min="13845" max="13845" width="11.7109375" style="151" customWidth="1"/>
    <col min="13846" max="13849" width="8.28515625" style="151" customWidth="1"/>
    <col min="13850" max="13850" width="11.7109375" style="151" customWidth="1"/>
    <col min="13851" max="13851" width="9.140625" style="151"/>
    <col min="13852" max="13852" width="12.42578125" style="151" customWidth="1"/>
    <col min="13853" max="13853" width="9.140625" style="151"/>
    <col min="13854" max="13854" width="9.28515625" style="151" bestFit="1" customWidth="1"/>
    <col min="13855" max="14080" width="9.140625" style="151"/>
    <col min="14081" max="14081" width="3.42578125" style="151" customWidth="1"/>
    <col min="14082" max="14082" width="15" style="151" customWidth="1"/>
    <col min="14083" max="14083" width="16.28515625" style="151" customWidth="1"/>
    <col min="14084" max="14084" width="15.42578125" style="151" customWidth="1"/>
    <col min="14085" max="14085" width="14.5703125" style="151" customWidth="1"/>
    <col min="14086" max="14086" width="12.85546875" style="151" customWidth="1"/>
    <col min="14087" max="14090" width="8.28515625" style="151" customWidth="1"/>
    <col min="14091" max="14091" width="11.7109375" style="151" customWidth="1"/>
    <col min="14092" max="14095" width="8.28515625" style="151" customWidth="1"/>
    <col min="14096" max="14096" width="11.7109375" style="151" customWidth="1"/>
    <col min="14097" max="14100" width="8.28515625" style="151" customWidth="1"/>
    <col min="14101" max="14101" width="11.7109375" style="151" customWidth="1"/>
    <col min="14102" max="14105" width="8.28515625" style="151" customWidth="1"/>
    <col min="14106" max="14106" width="11.7109375" style="151" customWidth="1"/>
    <col min="14107" max="14107" width="9.140625" style="151"/>
    <col min="14108" max="14108" width="12.42578125" style="151" customWidth="1"/>
    <col min="14109" max="14109" width="9.140625" style="151"/>
    <col min="14110" max="14110" width="9.28515625" style="151" bestFit="1" customWidth="1"/>
    <col min="14111" max="14336" width="9.140625" style="151"/>
    <col min="14337" max="14337" width="3.42578125" style="151" customWidth="1"/>
    <col min="14338" max="14338" width="15" style="151" customWidth="1"/>
    <col min="14339" max="14339" width="16.28515625" style="151" customWidth="1"/>
    <col min="14340" max="14340" width="15.42578125" style="151" customWidth="1"/>
    <col min="14341" max="14341" width="14.5703125" style="151" customWidth="1"/>
    <col min="14342" max="14342" width="12.85546875" style="151" customWidth="1"/>
    <col min="14343" max="14346" width="8.28515625" style="151" customWidth="1"/>
    <col min="14347" max="14347" width="11.7109375" style="151" customWidth="1"/>
    <col min="14348" max="14351" width="8.28515625" style="151" customWidth="1"/>
    <col min="14352" max="14352" width="11.7109375" style="151" customWidth="1"/>
    <col min="14353" max="14356" width="8.28515625" style="151" customWidth="1"/>
    <col min="14357" max="14357" width="11.7109375" style="151" customWidth="1"/>
    <col min="14358" max="14361" width="8.28515625" style="151" customWidth="1"/>
    <col min="14362" max="14362" width="11.7109375" style="151" customWidth="1"/>
    <col min="14363" max="14363" width="9.140625" style="151"/>
    <col min="14364" max="14364" width="12.42578125" style="151" customWidth="1"/>
    <col min="14365" max="14365" width="9.140625" style="151"/>
    <col min="14366" max="14366" width="9.28515625" style="151" bestFit="1" customWidth="1"/>
    <col min="14367" max="14592" width="9.140625" style="151"/>
    <col min="14593" max="14593" width="3.42578125" style="151" customWidth="1"/>
    <col min="14594" max="14594" width="15" style="151" customWidth="1"/>
    <col min="14595" max="14595" width="16.28515625" style="151" customWidth="1"/>
    <col min="14596" max="14596" width="15.42578125" style="151" customWidth="1"/>
    <col min="14597" max="14597" width="14.5703125" style="151" customWidth="1"/>
    <col min="14598" max="14598" width="12.85546875" style="151" customWidth="1"/>
    <col min="14599" max="14602" width="8.28515625" style="151" customWidth="1"/>
    <col min="14603" max="14603" width="11.7109375" style="151" customWidth="1"/>
    <col min="14604" max="14607" width="8.28515625" style="151" customWidth="1"/>
    <col min="14608" max="14608" width="11.7109375" style="151" customWidth="1"/>
    <col min="14609" max="14612" width="8.28515625" style="151" customWidth="1"/>
    <col min="14613" max="14613" width="11.7109375" style="151" customWidth="1"/>
    <col min="14614" max="14617" width="8.28515625" style="151" customWidth="1"/>
    <col min="14618" max="14618" width="11.7109375" style="151" customWidth="1"/>
    <col min="14619" max="14619" width="9.140625" style="151"/>
    <col min="14620" max="14620" width="12.42578125" style="151" customWidth="1"/>
    <col min="14621" max="14621" width="9.140625" style="151"/>
    <col min="14622" max="14622" width="9.28515625" style="151" bestFit="1" customWidth="1"/>
    <col min="14623" max="14848" width="9.140625" style="151"/>
    <col min="14849" max="14849" width="3.42578125" style="151" customWidth="1"/>
    <col min="14850" max="14850" width="15" style="151" customWidth="1"/>
    <col min="14851" max="14851" width="16.28515625" style="151" customWidth="1"/>
    <col min="14852" max="14852" width="15.42578125" style="151" customWidth="1"/>
    <col min="14853" max="14853" width="14.5703125" style="151" customWidth="1"/>
    <col min="14854" max="14854" width="12.85546875" style="151" customWidth="1"/>
    <col min="14855" max="14858" width="8.28515625" style="151" customWidth="1"/>
    <col min="14859" max="14859" width="11.7109375" style="151" customWidth="1"/>
    <col min="14860" max="14863" width="8.28515625" style="151" customWidth="1"/>
    <col min="14864" max="14864" width="11.7109375" style="151" customWidth="1"/>
    <col min="14865" max="14868" width="8.28515625" style="151" customWidth="1"/>
    <col min="14869" max="14869" width="11.7109375" style="151" customWidth="1"/>
    <col min="14870" max="14873" width="8.28515625" style="151" customWidth="1"/>
    <col min="14874" max="14874" width="11.7109375" style="151" customWidth="1"/>
    <col min="14875" max="14875" width="9.140625" style="151"/>
    <col min="14876" max="14876" width="12.42578125" style="151" customWidth="1"/>
    <col min="14877" max="14877" width="9.140625" style="151"/>
    <col min="14878" max="14878" width="9.28515625" style="151" bestFit="1" customWidth="1"/>
    <col min="14879" max="15104" width="9.140625" style="151"/>
    <col min="15105" max="15105" width="3.42578125" style="151" customWidth="1"/>
    <col min="15106" max="15106" width="15" style="151" customWidth="1"/>
    <col min="15107" max="15107" width="16.28515625" style="151" customWidth="1"/>
    <col min="15108" max="15108" width="15.42578125" style="151" customWidth="1"/>
    <col min="15109" max="15109" width="14.5703125" style="151" customWidth="1"/>
    <col min="15110" max="15110" width="12.85546875" style="151" customWidth="1"/>
    <col min="15111" max="15114" width="8.28515625" style="151" customWidth="1"/>
    <col min="15115" max="15115" width="11.7109375" style="151" customWidth="1"/>
    <col min="15116" max="15119" width="8.28515625" style="151" customWidth="1"/>
    <col min="15120" max="15120" width="11.7109375" style="151" customWidth="1"/>
    <col min="15121" max="15124" width="8.28515625" style="151" customWidth="1"/>
    <col min="15125" max="15125" width="11.7109375" style="151" customWidth="1"/>
    <col min="15126" max="15129" width="8.28515625" style="151" customWidth="1"/>
    <col min="15130" max="15130" width="11.7109375" style="151" customWidth="1"/>
    <col min="15131" max="15131" width="9.140625" style="151"/>
    <col min="15132" max="15132" width="12.42578125" style="151" customWidth="1"/>
    <col min="15133" max="15133" width="9.140625" style="151"/>
    <col min="15134" max="15134" width="9.28515625" style="151" bestFit="1" customWidth="1"/>
    <col min="15135" max="15360" width="9.140625" style="151"/>
    <col min="15361" max="15361" width="3.42578125" style="151" customWidth="1"/>
    <col min="15362" max="15362" width="15" style="151" customWidth="1"/>
    <col min="15363" max="15363" width="16.28515625" style="151" customWidth="1"/>
    <col min="15364" max="15364" width="15.42578125" style="151" customWidth="1"/>
    <col min="15365" max="15365" width="14.5703125" style="151" customWidth="1"/>
    <col min="15366" max="15366" width="12.85546875" style="151" customWidth="1"/>
    <col min="15367" max="15370" width="8.28515625" style="151" customWidth="1"/>
    <col min="15371" max="15371" width="11.7109375" style="151" customWidth="1"/>
    <col min="15372" max="15375" width="8.28515625" style="151" customWidth="1"/>
    <col min="15376" max="15376" width="11.7109375" style="151" customWidth="1"/>
    <col min="15377" max="15380" width="8.28515625" style="151" customWidth="1"/>
    <col min="15381" max="15381" width="11.7109375" style="151" customWidth="1"/>
    <col min="15382" max="15385" width="8.28515625" style="151" customWidth="1"/>
    <col min="15386" max="15386" width="11.7109375" style="151" customWidth="1"/>
    <col min="15387" max="15387" width="9.140625" style="151"/>
    <col min="15388" max="15388" width="12.42578125" style="151" customWidth="1"/>
    <col min="15389" max="15389" width="9.140625" style="151"/>
    <col min="15390" max="15390" width="9.28515625" style="151" bestFit="1" customWidth="1"/>
    <col min="15391" max="15616" width="9.140625" style="151"/>
    <col min="15617" max="15617" width="3.42578125" style="151" customWidth="1"/>
    <col min="15618" max="15618" width="15" style="151" customWidth="1"/>
    <col min="15619" max="15619" width="16.28515625" style="151" customWidth="1"/>
    <col min="15620" max="15620" width="15.42578125" style="151" customWidth="1"/>
    <col min="15621" max="15621" width="14.5703125" style="151" customWidth="1"/>
    <col min="15622" max="15622" width="12.85546875" style="151" customWidth="1"/>
    <col min="15623" max="15626" width="8.28515625" style="151" customWidth="1"/>
    <col min="15627" max="15627" width="11.7109375" style="151" customWidth="1"/>
    <col min="15628" max="15631" width="8.28515625" style="151" customWidth="1"/>
    <col min="15632" max="15632" width="11.7109375" style="151" customWidth="1"/>
    <col min="15633" max="15636" width="8.28515625" style="151" customWidth="1"/>
    <col min="15637" max="15637" width="11.7109375" style="151" customWidth="1"/>
    <col min="15638" max="15641" width="8.28515625" style="151" customWidth="1"/>
    <col min="15642" max="15642" width="11.7109375" style="151" customWidth="1"/>
    <col min="15643" max="15643" width="9.140625" style="151"/>
    <col min="15644" max="15644" width="12.42578125" style="151" customWidth="1"/>
    <col min="15645" max="15645" width="9.140625" style="151"/>
    <col min="15646" max="15646" width="9.28515625" style="151" bestFit="1" customWidth="1"/>
    <col min="15647" max="15872" width="9.140625" style="151"/>
    <col min="15873" max="15873" width="3.42578125" style="151" customWidth="1"/>
    <col min="15874" max="15874" width="15" style="151" customWidth="1"/>
    <col min="15875" max="15875" width="16.28515625" style="151" customWidth="1"/>
    <col min="15876" max="15876" width="15.42578125" style="151" customWidth="1"/>
    <col min="15877" max="15877" width="14.5703125" style="151" customWidth="1"/>
    <col min="15878" max="15878" width="12.85546875" style="151" customWidth="1"/>
    <col min="15879" max="15882" width="8.28515625" style="151" customWidth="1"/>
    <col min="15883" max="15883" width="11.7109375" style="151" customWidth="1"/>
    <col min="15884" max="15887" width="8.28515625" style="151" customWidth="1"/>
    <col min="15888" max="15888" width="11.7109375" style="151" customWidth="1"/>
    <col min="15889" max="15892" width="8.28515625" style="151" customWidth="1"/>
    <col min="15893" max="15893" width="11.7109375" style="151" customWidth="1"/>
    <col min="15894" max="15897" width="8.28515625" style="151" customWidth="1"/>
    <col min="15898" max="15898" width="11.7109375" style="151" customWidth="1"/>
    <col min="15899" max="15899" width="9.140625" style="151"/>
    <col min="15900" max="15900" width="12.42578125" style="151" customWidth="1"/>
    <col min="15901" max="15901" width="9.140625" style="151"/>
    <col min="15902" max="15902" width="9.28515625" style="151" bestFit="1" customWidth="1"/>
    <col min="15903" max="16128" width="9.140625" style="151"/>
    <col min="16129" max="16129" width="3.42578125" style="151" customWidth="1"/>
    <col min="16130" max="16130" width="15" style="151" customWidth="1"/>
    <col min="16131" max="16131" width="16.28515625" style="151" customWidth="1"/>
    <col min="16132" max="16132" width="15.42578125" style="151" customWidth="1"/>
    <col min="16133" max="16133" width="14.5703125" style="151" customWidth="1"/>
    <col min="16134" max="16134" width="12.85546875" style="151" customWidth="1"/>
    <col min="16135" max="16138" width="8.28515625" style="151" customWidth="1"/>
    <col min="16139" max="16139" width="11.7109375" style="151" customWidth="1"/>
    <col min="16140" max="16143" width="8.28515625" style="151" customWidth="1"/>
    <col min="16144" max="16144" width="11.7109375" style="151" customWidth="1"/>
    <col min="16145" max="16148" width="8.28515625" style="151" customWidth="1"/>
    <col min="16149" max="16149" width="11.7109375" style="151" customWidth="1"/>
    <col min="16150" max="16153" width="8.28515625" style="151" customWidth="1"/>
    <col min="16154" max="16154" width="11.7109375" style="151" customWidth="1"/>
    <col min="16155" max="16155" width="9.140625" style="151"/>
    <col min="16156" max="16156" width="12.42578125" style="151" customWidth="1"/>
    <col min="16157" max="16157" width="9.140625" style="151"/>
    <col min="16158" max="16158" width="9.28515625" style="151" bestFit="1" customWidth="1"/>
    <col min="16159" max="16384" width="9.140625" style="151"/>
  </cols>
  <sheetData>
    <row r="1" spans="1:30" ht="28.5" customHeight="1" x14ac:dyDescent="0.25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72" t="s">
        <v>51</v>
      </c>
      <c r="AB1" s="473"/>
      <c r="AC1" s="473"/>
      <c r="AD1" s="473"/>
    </row>
    <row r="2" spans="1:30" ht="47.25" customHeight="1" x14ac:dyDescent="0.25">
      <c r="A2" s="474" t="s">
        <v>75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</row>
    <row r="3" spans="1:30" ht="30.75" customHeight="1" thickBot="1" x14ac:dyDescent="0.3">
      <c r="A3" s="475" t="s">
        <v>52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475"/>
    </row>
    <row r="4" spans="1:30" ht="36" customHeight="1" thickBot="1" x14ac:dyDescent="0.3">
      <c r="A4" s="476" t="s">
        <v>1</v>
      </c>
      <c r="B4" s="479" t="s">
        <v>53</v>
      </c>
      <c r="C4" s="481" t="s">
        <v>54</v>
      </c>
      <c r="D4" s="483" t="s">
        <v>55</v>
      </c>
      <c r="E4" s="484"/>
      <c r="F4" s="485" t="s">
        <v>33</v>
      </c>
      <c r="G4" s="487" t="s">
        <v>56</v>
      </c>
      <c r="H4" s="488"/>
      <c r="I4" s="488"/>
      <c r="J4" s="488"/>
      <c r="K4" s="489"/>
      <c r="L4" s="487" t="s">
        <v>57</v>
      </c>
      <c r="M4" s="488"/>
      <c r="N4" s="488"/>
      <c r="O4" s="488"/>
      <c r="P4" s="489"/>
      <c r="Q4" s="487" t="s">
        <v>58</v>
      </c>
      <c r="R4" s="488"/>
      <c r="S4" s="488"/>
      <c r="T4" s="488"/>
      <c r="U4" s="489"/>
      <c r="V4" s="490" t="s">
        <v>59</v>
      </c>
      <c r="W4" s="490"/>
      <c r="X4" s="490"/>
      <c r="Y4" s="490"/>
      <c r="Z4" s="487"/>
      <c r="AA4" s="492" t="s">
        <v>19</v>
      </c>
      <c r="AB4" s="492"/>
      <c r="AC4" s="492"/>
      <c r="AD4" s="492"/>
    </row>
    <row r="5" spans="1:30" ht="31.5" customHeight="1" x14ac:dyDescent="0.25">
      <c r="A5" s="477"/>
      <c r="B5" s="480"/>
      <c r="C5" s="482"/>
      <c r="D5" s="493" t="s">
        <v>39</v>
      </c>
      <c r="E5" s="495" t="s">
        <v>40</v>
      </c>
      <c r="F5" s="486"/>
      <c r="G5" s="497" t="s">
        <v>41</v>
      </c>
      <c r="H5" s="498"/>
      <c r="I5" s="497" t="s">
        <v>42</v>
      </c>
      <c r="J5" s="498"/>
      <c r="K5" s="499" t="s">
        <v>43</v>
      </c>
      <c r="L5" s="497" t="s">
        <v>41</v>
      </c>
      <c r="M5" s="498"/>
      <c r="N5" s="497" t="s">
        <v>42</v>
      </c>
      <c r="O5" s="498"/>
      <c r="P5" s="499" t="s">
        <v>43</v>
      </c>
      <c r="Q5" s="497" t="s">
        <v>41</v>
      </c>
      <c r="R5" s="498"/>
      <c r="S5" s="497" t="s">
        <v>42</v>
      </c>
      <c r="T5" s="498"/>
      <c r="U5" s="499" t="s">
        <v>43</v>
      </c>
      <c r="V5" s="497" t="s">
        <v>41</v>
      </c>
      <c r="W5" s="498"/>
      <c r="X5" s="497" t="s">
        <v>42</v>
      </c>
      <c r="Y5" s="498"/>
      <c r="Z5" s="470" t="s">
        <v>43</v>
      </c>
      <c r="AA5" s="491" t="s">
        <v>41</v>
      </c>
      <c r="AB5" s="491"/>
      <c r="AC5" s="491" t="s">
        <v>42</v>
      </c>
      <c r="AD5" s="491"/>
    </row>
    <row r="6" spans="1:30" ht="52.5" customHeight="1" thickBot="1" x14ac:dyDescent="0.3">
      <c r="A6" s="478"/>
      <c r="B6" s="480"/>
      <c r="C6" s="482"/>
      <c r="D6" s="494"/>
      <c r="E6" s="496"/>
      <c r="F6" s="486"/>
      <c r="G6" s="152" t="s">
        <v>44</v>
      </c>
      <c r="H6" s="153" t="s">
        <v>7</v>
      </c>
      <c r="I6" s="152" t="s">
        <v>44</v>
      </c>
      <c r="J6" s="153" t="s">
        <v>7</v>
      </c>
      <c r="K6" s="500"/>
      <c r="L6" s="152" t="s">
        <v>44</v>
      </c>
      <c r="M6" s="153" t="s">
        <v>7</v>
      </c>
      <c r="N6" s="152" t="s">
        <v>44</v>
      </c>
      <c r="O6" s="153" t="s">
        <v>7</v>
      </c>
      <c r="P6" s="500"/>
      <c r="Q6" s="152" t="s">
        <v>44</v>
      </c>
      <c r="R6" s="153" t="s">
        <v>7</v>
      </c>
      <c r="S6" s="152" t="s">
        <v>44</v>
      </c>
      <c r="T6" s="153" t="s">
        <v>7</v>
      </c>
      <c r="U6" s="500"/>
      <c r="V6" s="152" t="s">
        <v>44</v>
      </c>
      <c r="W6" s="153" t="s">
        <v>7</v>
      </c>
      <c r="X6" s="152" t="s">
        <v>44</v>
      </c>
      <c r="Y6" s="153" t="s">
        <v>7</v>
      </c>
      <c r="Z6" s="471"/>
      <c r="AA6" s="154" t="s">
        <v>44</v>
      </c>
      <c r="AB6" s="155" t="s">
        <v>7</v>
      </c>
      <c r="AC6" s="154" t="s">
        <v>44</v>
      </c>
      <c r="AD6" s="155" t="s">
        <v>7</v>
      </c>
    </row>
    <row r="7" spans="1:30" ht="15" customHeight="1" thickBot="1" x14ac:dyDescent="0.3">
      <c r="A7" s="156">
        <v>1</v>
      </c>
      <c r="B7" s="157">
        <v>2</v>
      </c>
      <c r="C7" s="156">
        <v>3</v>
      </c>
      <c r="D7" s="158">
        <v>4</v>
      </c>
      <c r="E7" s="159">
        <v>5</v>
      </c>
      <c r="F7" s="157">
        <v>6</v>
      </c>
      <c r="G7" s="156">
        <v>7</v>
      </c>
      <c r="H7" s="157">
        <v>8</v>
      </c>
      <c r="I7" s="156">
        <v>9</v>
      </c>
      <c r="J7" s="157">
        <v>10</v>
      </c>
      <c r="K7" s="156">
        <v>11</v>
      </c>
      <c r="L7" s="157">
        <v>12</v>
      </c>
      <c r="M7" s="156">
        <v>13</v>
      </c>
      <c r="N7" s="157">
        <v>14</v>
      </c>
      <c r="O7" s="156">
        <v>15</v>
      </c>
      <c r="P7" s="157">
        <v>16</v>
      </c>
      <c r="Q7" s="156">
        <v>17</v>
      </c>
      <c r="R7" s="157">
        <v>18</v>
      </c>
      <c r="S7" s="156">
        <v>19</v>
      </c>
      <c r="T7" s="157">
        <v>20</v>
      </c>
      <c r="U7" s="156">
        <v>21</v>
      </c>
      <c r="V7" s="157">
        <v>22</v>
      </c>
      <c r="W7" s="156">
        <v>23</v>
      </c>
      <c r="X7" s="157">
        <v>24</v>
      </c>
      <c r="Y7" s="156">
        <v>25</v>
      </c>
      <c r="Z7" s="160">
        <v>26</v>
      </c>
      <c r="AA7" s="161">
        <v>27</v>
      </c>
      <c r="AB7" s="161">
        <v>28</v>
      </c>
      <c r="AC7" s="161">
        <v>29</v>
      </c>
      <c r="AD7" s="161">
        <v>30</v>
      </c>
    </row>
    <row r="8" spans="1:30" ht="24.95" customHeight="1" x14ac:dyDescent="0.25">
      <c r="A8" s="462">
        <v>1</v>
      </c>
      <c r="B8" s="464" t="s">
        <v>76</v>
      </c>
      <c r="C8" s="464">
        <f>D8+E8</f>
        <v>10965.7189</v>
      </c>
      <c r="D8" s="502">
        <v>10849.8156</v>
      </c>
      <c r="E8" s="464">
        <v>115.90330000000002</v>
      </c>
      <c r="F8" s="162" t="s">
        <v>45</v>
      </c>
      <c r="G8" s="163">
        <v>1608</v>
      </c>
      <c r="H8" s="164">
        <v>164.22</v>
      </c>
      <c r="I8" s="163">
        <v>0</v>
      </c>
      <c r="J8" s="164">
        <v>0</v>
      </c>
      <c r="K8" s="165">
        <f>H8+J8</f>
        <v>164.22</v>
      </c>
      <c r="L8" s="163">
        <v>296</v>
      </c>
      <c r="M8" s="164">
        <v>122.93900000000001</v>
      </c>
      <c r="N8" s="163">
        <v>1</v>
      </c>
      <c r="O8" s="164">
        <v>0.5</v>
      </c>
      <c r="P8" s="165">
        <f>M8+O8</f>
        <v>123.43900000000001</v>
      </c>
      <c r="Q8" s="163">
        <v>145</v>
      </c>
      <c r="R8" s="164">
        <v>101.39</v>
      </c>
      <c r="S8" s="163">
        <v>0</v>
      </c>
      <c r="T8" s="164">
        <v>0</v>
      </c>
      <c r="U8" s="165">
        <f>R8+T8</f>
        <v>101.39</v>
      </c>
      <c r="V8" s="163">
        <v>51</v>
      </c>
      <c r="W8" s="164">
        <v>153.6628</v>
      </c>
      <c r="X8" s="163">
        <v>0</v>
      </c>
      <c r="Y8" s="164">
        <v>0</v>
      </c>
      <c r="Z8" s="165">
        <f>W8+Y8</f>
        <v>153.6628</v>
      </c>
      <c r="AA8" s="163">
        <f t="shared" ref="AA8:AD12" si="0">G8+L8+Q8+V8</f>
        <v>2100</v>
      </c>
      <c r="AB8" s="164">
        <f t="shared" si="0"/>
        <v>542.21180000000004</v>
      </c>
      <c r="AC8" s="166">
        <f t="shared" si="0"/>
        <v>1</v>
      </c>
      <c r="AD8" s="167">
        <f t="shared" si="0"/>
        <v>0.5</v>
      </c>
    </row>
    <row r="9" spans="1:30" ht="24.95" customHeight="1" x14ac:dyDescent="0.25">
      <c r="A9" s="462"/>
      <c r="B9" s="464"/>
      <c r="C9" s="464"/>
      <c r="D9" s="503"/>
      <c r="E9" s="464"/>
      <c r="F9" s="168" t="s">
        <v>46</v>
      </c>
      <c r="G9" s="163">
        <v>6</v>
      </c>
      <c r="H9" s="164">
        <v>0.74</v>
      </c>
      <c r="I9" s="163">
        <v>0</v>
      </c>
      <c r="J9" s="164">
        <v>0</v>
      </c>
      <c r="K9" s="169">
        <f>H9+J9</f>
        <v>0.74</v>
      </c>
      <c r="L9" s="163">
        <v>19</v>
      </c>
      <c r="M9" s="164">
        <v>11.96</v>
      </c>
      <c r="N9" s="163">
        <v>0</v>
      </c>
      <c r="O9" s="164">
        <v>0</v>
      </c>
      <c r="P9" s="169">
        <f>M9+O9</f>
        <v>11.96</v>
      </c>
      <c r="Q9" s="170">
        <v>1</v>
      </c>
      <c r="R9" s="171">
        <v>2.65</v>
      </c>
      <c r="S9" s="170">
        <v>0</v>
      </c>
      <c r="T9" s="171">
        <v>0</v>
      </c>
      <c r="U9" s="169">
        <f>R9+T9</f>
        <v>2.65</v>
      </c>
      <c r="V9" s="170">
        <v>5</v>
      </c>
      <c r="W9" s="171">
        <v>7.65</v>
      </c>
      <c r="X9" s="170">
        <v>0</v>
      </c>
      <c r="Y9" s="171">
        <v>0</v>
      </c>
      <c r="Z9" s="169">
        <f>W9+Y9</f>
        <v>7.65</v>
      </c>
      <c r="AA9" s="163">
        <f t="shared" si="0"/>
        <v>31</v>
      </c>
      <c r="AB9" s="171">
        <f t="shared" si="0"/>
        <v>23</v>
      </c>
      <c r="AC9" s="172">
        <f t="shared" si="0"/>
        <v>0</v>
      </c>
      <c r="AD9" s="173">
        <f t="shared" si="0"/>
        <v>0</v>
      </c>
    </row>
    <row r="10" spans="1:30" ht="24.95" customHeight="1" x14ac:dyDescent="0.25">
      <c r="A10" s="462"/>
      <c r="B10" s="464"/>
      <c r="C10" s="464"/>
      <c r="D10" s="503"/>
      <c r="E10" s="464"/>
      <c r="F10" s="168" t="s">
        <v>47</v>
      </c>
      <c r="G10" s="163">
        <v>0</v>
      </c>
      <c r="H10" s="164">
        <v>0</v>
      </c>
      <c r="I10" s="163">
        <v>0</v>
      </c>
      <c r="J10" s="164">
        <v>0</v>
      </c>
      <c r="K10" s="169">
        <f>H10+J10</f>
        <v>0</v>
      </c>
      <c r="L10" s="163">
        <v>0</v>
      </c>
      <c r="M10" s="164">
        <v>0</v>
      </c>
      <c r="N10" s="163">
        <v>0</v>
      </c>
      <c r="O10" s="164">
        <v>0</v>
      </c>
      <c r="P10" s="169">
        <f>M10+O10</f>
        <v>0</v>
      </c>
      <c r="Q10" s="170">
        <v>0</v>
      </c>
      <c r="R10" s="171">
        <v>0</v>
      </c>
      <c r="S10" s="170">
        <v>0</v>
      </c>
      <c r="T10" s="171">
        <v>0</v>
      </c>
      <c r="U10" s="169">
        <f>R10+T10</f>
        <v>0</v>
      </c>
      <c r="V10" s="170">
        <v>0</v>
      </c>
      <c r="W10" s="171">
        <v>0</v>
      </c>
      <c r="X10" s="170">
        <v>0</v>
      </c>
      <c r="Y10" s="171">
        <v>0</v>
      </c>
      <c r="Z10" s="169">
        <f>W10+Y10</f>
        <v>0</v>
      </c>
      <c r="AA10" s="163">
        <f t="shared" si="0"/>
        <v>0</v>
      </c>
      <c r="AB10" s="171">
        <f t="shared" si="0"/>
        <v>0</v>
      </c>
      <c r="AC10" s="172">
        <f t="shared" si="0"/>
        <v>0</v>
      </c>
      <c r="AD10" s="173">
        <f t="shared" si="0"/>
        <v>0</v>
      </c>
    </row>
    <row r="11" spans="1:30" ht="24.95" customHeight="1" x14ac:dyDescent="0.25">
      <c r="A11" s="462"/>
      <c r="B11" s="464"/>
      <c r="C11" s="464"/>
      <c r="D11" s="503"/>
      <c r="E11" s="464"/>
      <c r="F11" s="168" t="s">
        <v>48</v>
      </c>
      <c r="G11" s="163">
        <v>3</v>
      </c>
      <c r="H11" s="164">
        <v>0.32</v>
      </c>
      <c r="I11" s="163">
        <v>0</v>
      </c>
      <c r="J11" s="164">
        <v>0</v>
      </c>
      <c r="K11" s="169">
        <f>H11+J11</f>
        <v>0.32</v>
      </c>
      <c r="L11" s="163">
        <v>7</v>
      </c>
      <c r="M11" s="164">
        <v>1.9</v>
      </c>
      <c r="N11" s="163">
        <v>0</v>
      </c>
      <c r="O11" s="164">
        <v>0</v>
      </c>
      <c r="P11" s="169">
        <f>M11+O11</f>
        <v>1.9</v>
      </c>
      <c r="Q11" s="170">
        <v>0</v>
      </c>
      <c r="R11" s="171">
        <v>0</v>
      </c>
      <c r="S11" s="170">
        <v>0</v>
      </c>
      <c r="T11" s="171">
        <v>0</v>
      </c>
      <c r="U11" s="169">
        <f>R11+T11</f>
        <v>0</v>
      </c>
      <c r="V11" s="170">
        <v>3</v>
      </c>
      <c r="W11" s="171">
        <v>7.8</v>
      </c>
      <c r="X11" s="170">
        <v>0</v>
      </c>
      <c r="Y11" s="171">
        <v>0</v>
      </c>
      <c r="Z11" s="169">
        <f>W11+Y11</f>
        <v>7.8</v>
      </c>
      <c r="AA11" s="163">
        <f t="shared" si="0"/>
        <v>13</v>
      </c>
      <c r="AB11" s="171">
        <f t="shared" si="0"/>
        <v>10.02</v>
      </c>
      <c r="AC11" s="172">
        <f t="shared" si="0"/>
        <v>0</v>
      </c>
      <c r="AD11" s="173">
        <f t="shared" si="0"/>
        <v>0</v>
      </c>
    </row>
    <row r="12" spans="1:30" ht="24.95" customHeight="1" thickBot="1" x14ac:dyDescent="0.3">
      <c r="A12" s="462"/>
      <c r="B12" s="465"/>
      <c r="C12" s="465"/>
      <c r="D12" s="504"/>
      <c r="E12" s="465"/>
      <c r="F12" s="174" t="s">
        <v>49</v>
      </c>
      <c r="G12" s="175">
        <v>0</v>
      </c>
      <c r="H12" s="176">
        <v>0</v>
      </c>
      <c r="I12" s="175">
        <v>0</v>
      </c>
      <c r="J12" s="176">
        <v>0</v>
      </c>
      <c r="K12" s="177">
        <f>H12+J12</f>
        <v>0</v>
      </c>
      <c r="L12" s="175">
        <v>0</v>
      </c>
      <c r="M12" s="176">
        <v>0</v>
      </c>
      <c r="N12" s="175">
        <v>0</v>
      </c>
      <c r="O12" s="176">
        <v>0</v>
      </c>
      <c r="P12" s="177">
        <f>M12+O12</f>
        <v>0</v>
      </c>
      <c r="Q12" s="178">
        <v>0</v>
      </c>
      <c r="R12" s="179">
        <v>0</v>
      </c>
      <c r="S12" s="178">
        <v>0</v>
      </c>
      <c r="T12" s="179">
        <v>0</v>
      </c>
      <c r="U12" s="177">
        <f>R12+T12</f>
        <v>0</v>
      </c>
      <c r="V12" s="178"/>
      <c r="W12" s="179"/>
      <c r="X12" s="180">
        <v>0</v>
      </c>
      <c r="Y12" s="179">
        <v>0</v>
      </c>
      <c r="Z12" s="177">
        <f>W12+Y12</f>
        <v>0</v>
      </c>
      <c r="AA12" s="175">
        <f t="shared" si="0"/>
        <v>0</v>
      </c>
      <c r="AB12" s="179">
        <f t="shared" si="0"/>
        <v>0</v>
      </c>
      <c r="AC12" s="180">
        <f t="shared" si="0"/>
        <v>0</v>
      </c>
      <c r="AD12" s="181">
        <f t="shared" si="0"/>
        <v>0</v>
      </c>
    </row>
    <row r="13" spans="1:30" ht="24.95" customHeight="1" thickBot="1" x14ac:dyDescent="0.3">
      <c r="A13" s="463"/>
      <c r="B13" s="466" t="s">
        <v>19</v>
      </c>
      <c r="C13" s="467"/>
      <c r="D13" s="467"/>
      <c r="E13" s="468"/>
      <c r="F13" s="182"/>
      <c r="G13" s="183">
        <f>G8+G9+G10+G11+G12</f>
        <v>1617</v>
      </c>
      <c r="H13" s="184">
        <f t="shared" ref="H13:AD13" si="1">H8+H9+H10+H11+H12</f>
        <v>165.28</v>
      </c>
      <c r="I13" s="185">
        <f t="shared" si="1"/>
        <v>0</v>
      </c>
      <c r="J13" s="184">
        <f t="shared" si="1"/>
        <v>0</v>
      </c>
      <c r="K13" s="184">
        <f t="shared" si="1"/>
        <v>165.28</v>
      </c>
      <c r="L13" s="183">
        <f t="shared" si="1"/>
        <v>322</v>
      </c>
      <c r="M13" s="184">
        <f t="shared" si="1"/>
        <v>136.79900000000001</v>
      </c>
      <c r="N13" s="183">
        <f t="shared" si="1"/>
        <v>1</v>
      </c>
      <c r="O13" s="184">
        <f t="shared" si="1"/>
        <v>0.5</v>
      </c>
      <c r="P13" s="184">
        <f t="shared" si="1"/>
        <v>137.29900000000001</v>
      </c>
      <c r="Q13" s="185">
        <f t="shared" si="1"/>
        <v>146</v>
      </c>
      <c r="R13" s="185">
        <f t="shared" si="1"/>
        <v>104.04</v>
      </c>
      <c r="S13" s="185">
        <f t="shared" si="1"/>
        <v>0</v>
      </c>
      <c r="T13" s="184">
        <f t="shared" si="1"/>
        <v>0</v>
      </c>
      <c r="U13" s="184">
        <f t="shared" si="1"/>
        <v>104.04</v>
      </c>
      <c r="V13" s="185">
        <f t="shared" si="1"/>
        <v>59</v>
      </c>
      <c r="W13" s="184">
        <f t="shared" si="1"/>
        <v>169.11280000000002</v>
      </c>
      <c r="X13" s="183">
        <f t="shared" si="1"/>
        <v>0</v>
      </c>
      <c r="Y13" s="184">
        <f t="shared" si="1"/>
        <v>0</v>
      </c>
      <c r="Z13" s="184">
        <f>Z8+Z9+Z10+Z11+Z12</f>
        <v>169.11280000000002</v>
      </c>
      <c r="AA13" s="185">
        <f t="shared" si="1"/>
        <v>2144</v>
      </c>
      <c r="AB13" s="184">
        <f t="shared" si="1"/>
        <v>575.23180000000002</v>
      </c>
      <c r="AC13" s="183">
        <f t="shared" si="1"/>
        <v>1</v>
      </c>
      <c r="AD13" s="186">
        <f t="shared" si="1"/>
        <v>0.5</v>
      </c>
    </row>
    <row r="14" spans="1:30" ht="24.95" customHeight="1" x14ac:dyDescent="0.25">
      <c r="A14" s="462">
        <v>2</v>
      </c>
      <c r="B14" s="464" t="s">
        <v>77</v>
      </c>
      <c r="C14" s="464">
        <f>D14+E14</f>
        <v>5844.7519999999995</v>
      </c>
      <c r="D14" s="464">
        <v>5672.8460999999998</v>
      </c>
      <c r="E14" s="464">
        <v>171.9059</v>
      </c>
      <c r="F14" s="162" t="s">
        <v>45</v>
      </c>
      <c r="G14" s="163">
        <v>910</v>
      </c>
      <c r="H14" s="164">
        <v>172</v>
      </c>
      <c r="I14" s="163">
        <v>0</v>
      </c>
      <c r="J14" s="164">
        <v>0</v>
      </c>
      <c r="K14" s="165">
        <f>H14+J14</f>
        <v>172</v>
      </c>
      <c r="L14" s="163">
        <v>510</v>
      </c>
      <c r="M14" s="164">
        <v>228</v>
      </c>
      <c r="N14" s="163">
        <v>0</v>
      </c>
      <c r="O14" s="164">
        <v>0</v>
      </c>
      <c r="P14" s="165">
        <f>M14+O14</f>
        <v>228</v>
      </c>
      <c r="Q14" s="163">
        <v>250</v>
      </c>
      <c r="R14" s="164">
        <v>205</v>
      </c>
      <c r="S14" s="163">
        <v>0</v>
      </c>
      <c r="T14" s="164">
        <v>0</v>
      </c>
      <c r="U14" s="165">
        <f>R14+T14</f>
        <v>205</v>
      </c>
      <c r="V14" s="163">
        <v>12</v>
      </c>
      <c r="W14" s="164">
        <v>95</v>
      </c>
      <c r="X14" s="163">
        <v>0</v>
      </c>
      <c r="Y14" s="164">
        <v>0</v>
      </c>
      <c r="Z14" s="165">
        <f>W14+Y14</f>
        <v>95</v>
      </c>
      <c r="AA14" s="163">
        <f t="shared" ref="AA14:AD42" si="2">G14+L14+Q14+V14</f>
        <v>1682</v>
      </c>
      <c r="AB14" s="164">
        <f t="shared" si="2"/>
        <v>700</v>
      </c>
      <c r="AC14" s="166">
        <f t="shared" si="2"/>
        <v>0</v>
      </c>
      <c r="AD14" s="167">
        <f t="shared" si="2"/>
        <v>0</v>
      </c>
    </row>
    <row r="15" spans="1:30" ht="24.95" customHeight="1" x14ac:dyDescent="0.25">
      <c r="A15" s="462"/>
      <c r="B15" s="464"/>
      <c r="C15" s="464"/>
      <c r="D15" s="464"/>
      <c r="E15" s="464"/>
      <c r="F15" s="168" t="s">
        <v>46</v>
      </c>
      <c r="G15" s="163">
        <v>0</v>
      </c>
      <c r="H15" s="164">
        <v>0</v>
      </c>
      <c r="I15" s="163">
        <v>0</v>
      </c>
      <c r="J15" s="164">
        <v>0</v>
      </c>
      <c r="K15" s="169">
        <f>H15+J15</f>
        <v>0</v>
      </c>
      <c r="L15" s="163">
        <v>0</v>
      </c>
      <c r="M15" s="164">
        <v>0</v>
      </c>
      <c r="N15" s="163">
        <v>0</v>
      </c>
      <c r="O15" s="164">
        <v>0</v>
      </c>
      <c r="P15" s="169">
        <f>M15+O15</f>
        <v>0</v>
      </c>
      <c r="Q15" s="170">
        <v>0</v>
      </c>
      <c r="R15" s="171">
        <v>0</v>
      </c>
      <c r="S15" s="170">
        <v>0</v>
      </c>
      <c r="T15" s="171">
        <v>0</v>
      </c>
      <c r="U15" s="169">
        <f>R15+T15</f>
        <v>0</v>
      </c>
      <c r="V15" s="170">
        <v>0</v>
      </c>
      <c r="W15" s="171">
        <v>0</v>
      </c>
      <c r="X15" s="170">
        <v>0</v>
      </c>
      <c r="Y15" s="171">
        <v>0</v>
      </c>
      <c r="Z15" s="169">
        <f>W15+Y15</f>
        <v>0</v>
      </c>
      <c r="AA15" s="163">
        <f>G15+L15+Q15+V15</f>
        <v>0</v>
      </c>
      <c r="AB15" s="171">
        <f>H15+M15+R15+W15</f>
        <v>0</v>
      </c>
      <c r="AC15" s="172">
        <f>I15+N15+S15+X15</f>
        <v>0</v>
      </c>
      <c r="AD15" s="173">
        <f>J15+O15+T15+Y15</f>
        <v>0</v>
      </c>
    </row>
    <row r="16" spans="1:30" ht="24.95" customHeight="1" x14ac:dyDescent="0.25">
      <c r="A16" s="462"/>
      <c r="B16" s="464"/>
      <c r="C16" s="464"/>
      <c r="D16" s="464"/>
      <c r="E16" s="464"/>
      <c r="F16" s="168" t="s">
        <v>47</v>
      </c>
      <c r="G16" s="163">
        <v>0</v>
      </c>
      <c r="H16" s="164">
        <v>0</v>
      </c>
      <c r="I16" s="163">
        <v>0</v>
      </c>
      <c r="J16" s="164">
        <v>0</v>
      </c>
      <c r="K16" s="169">
        <f>H16+J16</f>
        <v>0</v>
      </c>
      <c r="L16" s="163">
        <v>0</v>
      </c>
      <c r="M16" s="164">
        <v>0</v>
      </c>
      <c r="N16" s="163">
        <v>0</v>
      </c>
      <c r="O16" s="164">
        <v>0</v>
      </c>
      <c r="P16" s="169">
        <f>M16+O16</f>
        <v>0</v>
      </c>
      <c r="Q16" s="170">
        <v>0</v>
      </c>
      <c r="R16" s="171">
        <v>0</v>
      </c>
      <c r="S16" s="170">
        <v>0</v>
      </c>
      <c r="T16" s="171">
        <v>0</v>
      </c>
      <c r="U16" s="169">
        <f>R16+T16</f>
        <v>0</v>
      </c>
      <c r="V16" s="170">
        <v>0</v>
      </c>
      <c r="W16" s="171">
        <v>0</v>
      </c>
      <c r="X16" s="170">
        <v>0</v>
      </c>
      <c r="Y16" s="171">
        <v>0</v>
      </c>
      <c r="Z16" s="169">
        <f>W16+Y16</f>
        <v>0</v>
      </c>
      <c r="AA16" s="163">
        <f t="shared" si="2"/>
        <v>0</v>
      </c>
      <c r="AB16" s="171">
        <f t="shared" si="2"/>
        <v>0</v>
      </c>
      <c r="AC16" s="172">
        <f t="shared" si="2"/>
        <v>0</v>
      </c>
      <c r="AD16" s="173">
        <f t="shared" si="2"/>
        <v>0</v>
      </c>
    </row>
    <row r="17" spans="1:30" ht="24.95" customHeight="1" x14ac:dyDescent="0.25">
      <c r="A17" s="462"/>
      <c r="B17" s="464"/>
      <c r="C17" s="464"/>
      <c r="D17" s="464"/>
      <c r="E17" s="464"/>
      <c r="F17" s="168" t="s">
        <v>48</v>
      </c>
      <c r="G17" s="163">
        <v>0</v>
      </c>
      <c r="H17" s="164">
        <v>0</v>
      </c>
      <c r="I17" s="163">
        <v>0</v>
      </c>
      <c r="J17" s="164">
        <v>0</v>
      </c>
      <c r="K17" s="169">
        <f>H17+J17</f>
        <v>0</v>
      </c>
      <c r="L17" s="163">
        <v>0</v>
      </c>
      <c r="M17" s="164">
        <v>0</v>
      </c>
      <c r="N17" s="163">
        <v>0</v>
      </c>
      <c r="O17" s="164">
        <v>0</v>
      </c>
      <c r="P17" s="169">
        <f>M17+O17</f>
        <v>0</v>
      </c>
      <c r="Q17" s="170">
        <v>0</v>
      </c>
      <c r="R17" s="171">
        <v>0</v>
      </c>
      <c r="S17" s="170">
        <v>0</v>
      </c>
      <c r="T17" s="171">
        <v>0</v>
      </c>
      <c r="U17" s="169">
        <f>R17+T17</f>
        <v>0</v>
      </c>
      <c r="V17" s="170">
        <v>0</v>
      </c>
      <c r="W17" s="171">
        <v>0</v>
      </c>
      <c r="X17" s="170">
        <v>0</v>
      </c>
      <c r="Y17" s="171">
        <v>0</v>
      </c>
      <c r="Z17" s="169">
        <f>W17+Y17</f>
        <v>0</v>
      </c>
      <c r="AA17" s="163">
        <f t="shared" si="2"/>
        <v>0</v>
      </c>
      <c r="AB17" s="171">
        <f t="shared" si="2"/>
        <v>0</v>
      </c>
      <c r="AC17" s="172">
        <f t="shared" si="2"/>
        <v>0</v>
      </c>
      <c r="AD17" s="173">
        <f t="shared" si="2"/>
        <v>0</v>
      </c>
    </row>
    <row r="18" spans="1:30" ht="24.95" customHeight="1" thickBot="1" x14ac:dyDescent="0.3">
      <c r="A18" s="462"/>
      <c r="B18" s="465"/>
      <c r="C18" s="465"/>
      <c r="D18" s="465"/>
      <c r="E18" s="465"/>
      <c r="F18" s="174" t="s">
        <v>49</v>
      </c>
      <c r="G18" s="175">
        <v>0</v>
      </c>
      <c r="H18" s="176">
        <v>0</v>
      </c>
      <c r="I18" s="175">
        <v>0</v>
      </c>
      <c r="J18" s="176">
        <v>0</v>
      </c>
      <c r="K18" s="177">
        <f>H18+J18</f>
        <v>0</v>
      </c>
      <c r="L18" s="175">
        <v>0</v>
      </c>
      <c r="M18" s="176">
        <v>0</v>
      </c>
      <c r="N18" s="175">
        <v>0</v>
      </c>
      <c r="O18" s="176">
        <v>0</v>
      </c>
      <c r="P18" s="177">
        <f>M18+O18</f>
        <v>0</v>
      </c>
      <c r="Q18" s="178">
        <v>0</v>
      </c>
      <c r="R18" s="179">
        <v>0</v>
      </c>
      <c r="S18" s="178">
        <v>0</v>
      </c>
      <c r="T18" s="179">
        <v>0</v>
      </c>
      <c r="U18" s="177">
        <f>R18+T18</f>
        <v>0</v>
      </c>
      <c r="V18" s="178">
        <v>0</v>
      </c>
      <c r="W18" s="179">
        <v>0</v>
      </c>
      <c r="X18" s="180">
        <v>0</v>
      </c>
      <c r="Y18" s="179">
        <v>0</v>
      </c>
      <c r="Z18" s="177">
        <f>W18+Y18</f>
        <v>0</v>
      </c>
      <c r="AA18" s="175">
        <f>G18+L18+Q18+V18</f>
        <v>0</v>
      </c>
      <c r="AB18" s="179">
        <f>H18+M18+R18+W18</f>
        <v>0</v>
      </c>
      <c r="AC18" s="180">
        <f>I18+N18+S18+X18</f>
        <v>0</v>
      </c>
      <c r="AD18" s="181">
        <f>J18+O18+T18+Y18</f>
        <v>0</v>
      </c>
    </row>
    <row r="19" spans="1:30" ht="24.95" customHeight="1" thickBot="1" x14ac:dyDescent="0.3">
      <c r="A19" s="463"/>
      <c r="B19" s="466" t="s">
        <v>19</v>
      </c>
      <c r="C19" s="467"/>
      <c r="D19" s="467"/>
      <c r="E19" s="468"/>
      <c r="F19" s="182"/>
      <c r="G19" s="183">
        <f t="shared" ref="G19:AD19" si="3">G14+G15+G16+G17+G18</f>
        <v>910</v>
      </c>
      <c r="H19" s="184">
        <f t="shared" si="3"/>
        <v>172</v>
      </c>
      <c r="I19" s="185">
        <f t="shared" si="3"/>
        <v>0</v>
      </c>
      <c r="J19" s="184">
        <f t="shared" si="3"/>
        <v>0</v>
      </c>
      <c r="K19" s="184">
        <f t="shared" si="3"/>
        <v>172</v>
      </c>
      <c r="L19" s="183">
        <f t="shared" si="3"/>
        <v>510</v>
      </c>
      <c r="M19" s="184">
        <f t="shared" si="3"/>
        <v>228</v>
      </c>
      <c r="N19" s="183">
        <f t="shared" si="3"/>
        <v>0</v>
      </c>
      <c r="O19" s="184">
        <f t="shared" si="3"/>
        <v>0</v>
      </c>
      <c r="P19" s="184">
        <f t="shared" si="3"/>
        <v>228</v>
      </c>
      <c r="Q19" s="185">
        <f t="shared" si="3"/>
        <v>250</v>
      </c>
      <c r="R19" s="185">
        <f t="shared" si="3"/>
        <v>205</v>
      </c>
      <c r="S19" s="185">
        <f t="shared" si="3"/>
        <v>0</v>
      </c>
      <c r="T19" s="184">
        <f t="shared" si="3"/>
        <v>0</v>
      </c>
      <c r="U19" s="184">
        <f t="shared" si="3"/>
        <v>205</v>
      </c>
      <c r="V19" s="185">
        <f>V14+V15+V16+V17+V18</f>
        <v>12</v>
      </c>
      <c r="W19" s="184">
        <f>W14+W15+W16+W17+W18</f>
        <v>95</v>
      </c>
      <c r="X19" s="183">
        <f>X14+X15+X16+X17+X18</f>
        <v>0</v>
      </c>
      <c r="Y19" s="184">
        <f>Y14+Y15+Y16+Y17+Y18</f>
        <v>0</v>
      </c>
      <c r="Z19" s="184">
        <f t="shared" si="3"/>
        <v>95</v>
      </c>
      <c r="AA19" s="185">
        <f t="shared" si="3"/>
        <v>1682</v>
      </c>
      <c r="AB19" s="184">
        <f t="shared" si="3"/>
        <v>700</v>
      </c>
      <c r="AC19" s="183">
        <f t="shared" si="3"/>
        <v>0</v>
      </c>
      <c r="AD19" s="186">
        <f t="shared" si="3"/>
        <v>0</v>
      </c>
    </row>
    <row r="20" spans="1:30" ht="24.95" customHeight="1" x14ac:dyDescent="0.25">
      <c r="A20" s="462">
        <v>3</v>
      </c>
      <c r="B20" s="464" t="s">
        <v>78</v>
      </c>
      <c r="C20" s="464">
        <f>D20+E20</f>
        <v>405.77909999999997</v>
      </c>
      <c r="D20" s="464">
        <v>364.7491</v>
      </c>
      <c r="E20" s="464">
        <v>41.03</v>
      </c>
      <c r="F20" s="162" t="s">
        <v>45</v>
      </c>
      <c r="G20" s="163">
        <v>0</v>
      </c>
      <c r="H20" s="164">
        <v>0</v>
      </c>
      <c r="I20" s="163">
        <v>0</v>
      </c>
      <c r="J20" s="164">
        <v>0</v>
      </c>
      <c r="K20" s="165">
        <f>H20+J20</f>
        <v>0</v>
      </c>
      <c r="L20" s="163">
        <v>0</v>
      </c>
      <c r="M20" s="164">
        <v>0</v>
      </c>
      <c r="N20" s="163">
        <v>0</v>
      </c>
      <c r="O20" s="164">
        <v>0</v>
      </c>
      <c r="P20" s="165">
        <f>M20+O20</f>
        <v>0</v>
      </c>
      <c r="Q20" s="163">
        <v>2</v>
      </c>
      <c r="R20" s="164">
        <v>1.35</v>
      </c>
      <c r="S20" s="163">
        <v>0</v>
      </c>
      <c r="T20" s="164">
        <v>0</v>
      </c>
      <c r="U20" s="165">
        <f>R20+T20</f>
        <v>1.35</v>
      </c>
      <c r="V20" s="163">
        <v>0</v>
      </c>
      <c r="W20" s="164">
        <v>0</v>
      </c>
      <c r="X20" s="163">
        <v>2</v>
      </c>
      <c r="Y20" s="164">
        <v>13</v>
      </c>
      <c r="Z20" s="165">
        <f>W20+Y20</f>
        <v>13</v>
      </c>
      <c r="AA20" s="163">
        <f t="shared" ref="AA20:AD24" si="4">G20+L20+Q20+V20</f>
        <v>2</v>
      </c>
      <c r="AB20" s="164">
        <f t="shared" si="4"/>
        <v>1.35</v>
      </c>
      <c r="AC20" s="166">
        <f t="shared" si="4"/>
        <v>2</v>
      </c>
      <c r="AD20" s="167">
        <f t="shared" si="4"/>
        <v>13</v>
      </c>
    </row>
    <row r="21" spans="1:30" ht="24.95" customHeight="1" x14ac:dyDescent="0.25">
      <c r="A21" s="462"/>
      <c r="B21" s="464"/>
      <c r="C21" s="464"/>
      <c r="D21" s="464"/>
      <c r="E21" s="464"/>
      <c r="F21" s="168" t="s">
        <v>46</v>
      </c>
      <c r="G21" s="163">
        <v>0</v>
      </c>
      <c r="H21" s="164">
        <v>0</v>
      </c>
      <c r="I21" s="163">
        <v>0</v>
      </c>
      <c r="J21" s="164">
        <v>0</v>
      </c>
      <c r="K21" s="169">
        <f>H21+J21</f>
        <v>0</v>
      </c>
      <c r="L21" s="163">
        <v>0</v>
      </c>
      <c r="M21" s="164">
        <v>0</v>
      </c>
      <c r="N21" s="163">
        <v>0</v>
      </c>
      <c r="O21" s="164">
        <v>0</v>
      </c>
      <c r="P21" s="169">
        <f>M21+O21</f>
        <v>0</v>
      </c>
      <c r="Q21" s="170">
        <v>0</v>
      </c>
      <c r="R21" s="171">
        <v>0</v>
      </c>
      <c r="S21" s="170">
        <v>0</v>
      </c>
      <c r="T21" s="171">
        <v>0</v>
      </c>
      <c r="U21" s="169">
        <f>R21+T21</f>
        <v>0</v>
      </c>
      <c r="V21" s="170">
        <v>0</v>
      </c>
      <c r="W21" s="171">
        <v>0</v>
      </c>
      <c r="X21" s="170">
        <v>0</v>
      </c>
      <c r="Y21" s="171">
        <v>0</v>
      </c>
      <c r="Z21" s="169">
        <f>W21+Y21</f>
        <v>0</v>
      </c>
      <c r="AA21" s="163">
        <f t="shared" si="4"/>
        <v>0</v>
      </c>
      <c r="AB21" s="171">
        <f t="shared" si="4"/>
        <v>0</v>
      </c>
      <c r="AC21" s="172">
        <f t="shared" si="4"/>
        <v>0</v>
      </c>
      <c r="AD21" s="173">
        <f t="shared" si="4"/>
        <v>0</v>
      </c>
    </row>
    <row r="22" spans="1:30" ht="24.95" customHeight="1" x14ac:dyDescent="0.25">
      <c r="A22" s="462"/>
      <c r="B22" s="464"/>
      <c r="C22" s="464"/>
      <c r="D22" s="464"/>
      <c r="E22" s="464"/>
      <c r="F22" s="168" t="s">
        <v>47</v>
      </c>
      <c r="G22" s="163">
        <v>0</v>
      </c>
      <c r="H22" s="164">
        <v>0</v>
      </c>
      <c r="I22" s="163">
        <v>0</v>
      </c>
      <c r="J22" s="164">
        <v>0</v>
      </c>
      <c r="K22" s="169">
        <f>H22+J22</f>
        <v>0</v>
      </c>
      <c r="L22" s="163">
        <v>0</v>
      </c>
      <c r="M22" s="164">
        <v>0</v>
      </c>
      <c r="N22" s="163">
        <v>0</v>
      </c>
      <c r="O22" s="164">
        <v>0</v>
      </c>
      <c r="P22" s="169">
        <f>M22+O22</f>
        <v>0</v>
      </c>
      <c r="Q22" s="170">
        <v>0</v>
      </c>
      <c r="R22" s="171">
        <v>0</v>
      </c>
      <c r="S22" s="170">
        <v>0</v>
      </c>
      <c r="T22" s="171">
        <v>0</v>
      </c>
      <c r="U22" s="169">
        <f>R22+T22</f>
        <v>0</v>
      </c>
      <c r="V22" s="170">
        <v>0</v>
      </c>
      <c r="W22" s="171">
        <v>0</v>
      </c>
      <c r="X22" s="170">
        <v>0</v>
      </c>
      <c r="Y22" s="171">
        <v>0</v>
      </c>
      <c r="Z22" s="169">
        <f>W22+Y22</f>
        <v>0</v>
      </c>
      <c r="AA22" s="163">
        <f t="shared" si="4"/>
        <v>0</v>
      </c>
      <c r="AB22" s="171">
        <f t="shared" si="4"/>
        <v>0</v>
      </c>
      <c r="AC22" s="172">
        <f t="shared" si="4"/>
        <v>0</v>
      </c>
      <c r="AD22" s="173">
        <f t="shared" si="4"/>
        <v>0</v>
      </c>
    </row>
    <row r="23" spans="1:30" ht="24.95" customHeight="1" x14ac:dyDescent="0.25">
      <c r="A23" s="462"/>
      <c r="B23" s="464"/>
      <c r="C23" s="464"/>
      <c r="D23" s="464"/>
      <c r="E23" s="464"/>
      <c r="F23" s="168" t="s">
        <v>48</v>
      </c>
      <c r="G23" s="163">
        <v>0</v>
      </c>
      <c r="H23" s="164">
        <v>0</v>
      </c>
      <c r="I23" s="163">
        <v>0</v>
      </c>
      <c r="J23" s="164">
        <v>0</v>
      </c>
      <c r="K23" s="169">
        <f>H23+J23</f>
        <v>0</v>
      </c>
      <c r="L23" s="163">
        <v>0</v>
      </c>
      <c r="M23" s="164">
        <v>0</v>
      </c>
      <c r="N23" s="163">
        <v>0</v>
      </c>
      <c r="O23" s="164">
        <v>0</v>
      </c>
      <c r="P23" s="169">
        <f>M23+O23</f>
        <v>0</v>
      </c>
      <c r="Q23" s="170">
        <v>0</v>
      </c>
      <c r="R23" s="171">
        <v>0</v>
      </c>
      <c r="S23" s="170">
        <v>0</v>
      </c>
      <c r="T23" s="171">
        <v>0</v>
      </c>
      <c r="U23" s="169">
        <f>R23+T23</f>
        <v>0</v>
      </c>
      <c r="V23" s="170">
        <v>0</v>
      </c>
      <c r="W23" s="171">
        <v>0</v>
      </c>
      <c r="X23" s="170">
        <v>0</v>
      </c>
      <c r="Y23" s="171">
        <v>0</v>
      </c>
      <c r="Z23" s="169">
        <f>W23+Y23</f>
        <v>0</v>
      </c>
      <c r="AA23" s="163">
        <f t="shared" si="4"/>
        <v>0</v>
      </c>
      <c r="AB23" s="171">
        <f t="shared" si="4"/>
        <v>0</v>
      </c>
      <c r="AC23" s="172">
        <f t="shared" si="4"/>
        <v>0</v>
      </c>
      <c r="AD23" s="173">
        <f t="shared" si="4"/>
        <v>0</v>
      </c>
    </row>
    <row r="24" spans="1:30" ht="24.95" customHeight="1" thickBot="1" x14ac:dyDescent="0.3">
      <c r="A24" s="462"/>
      <c r="B24" s="465"/>
      <c r="C24" s="465"/>
      <c r="D24" s="465"/>
      <c r="E24" s="465"/>
      <c r="F24" s="174" t="s">
        <v>49</v>
      </c>
      <c r="G24" s="175">
        <v>0</v>
      </c>
      <c r="H24" s="176">
        <v>0</v>
      </c>
      <c r="I24" s="175">
        <v>0</v>
      </c>
      <c r="J24" s="176">
        <v>0</v>
      </c>
      <c r="K24" s="177">
        <f>H24+J24</f>
        <v>0</v>
      </c>
      <c r="L24" s="175">
        <v>0</v>
      </c>
      <c r="M24" s="176">
        <v>0</v>
      </c>
      <c r="N24" s="175">
        <v>0</v>
      </c>
      <c r="O24" s="176">
        <v>0</v>
      </c>
      <c r="P24" s="177">
        <f>M24+O24</f>
        <v>0</v>
      </c>
      <c r="Q24" s="178">
        <v>0</v>
      </c>
      <c r="R24" s="179">
        <v>0</v>
      </c>
      <c r="S24" s="178">
        <v>0</v>
      </c>
      <c r="T24" s="179">
        <v>0</v>
      </c>
      <c r="U24" s="177">
        <f>R24+T24</f>
        <v>0</v>
      </c>
      <c r="V24" s="178">
        <v>0</v>
      </c>
      <c r="W24" s="179">
        <v>0</v>
      </c>
      <c r="X24" s="180">
        <v>0</v>
      </c>
      <c r="Y24" s="179">
        <v>0</v>
      </c>
      <c r="Z24" s="177">
        <f>W24+Y24</f>
        <v>0</v>
      </c>
      <c r="AA24" s="175">
        <f t="shared" si="4"/>
        <v>0</v>
      </c>
      <c r="AB24" s="179">
        <f t="shared" si="4"/>
        <v>0</v>
      </c>
      <c r="AC24" s="180">
        <f t="shared" si="4"/>
        <v>0</v>
      </c>
      <c r="AD24" s="181">
        <f t="shared" si="4"/>
        <v>0</v>
      </c>
    </row>
    <row r="25" spans="1:30" ht="24.95" customHeight="1" thickBot="1" x14ac:dyDescent="0.3">
      <c r="A25" s="463"/>
      <c r="B25" s="466" t="s">
        <v>19</v>
      </c>
      <c r="C25" s="467"/>
      <c r="D25" s="467"/>
      <c r="E25" s="468"/>
      <c r="F25" s="182"/>
      <c r="G25" s="183">
        <f t="shared" ref="G25:AD25" si="5">G20+G21+G22+G23+G24</f>
        <v>0</v>
      </c>
      <c r="H25" s="184">
        <f t="shared" si="5"/>
        <v>0</v>
      </c>
      <c r="I25" s="185">
        <f t="shared" si="5"/>
        <v>0</v>
      </c>
      <c r="J25" s="184">
        <f t="shared" si="5"/>
        <v>0</v>
      </c>
      <c r="K25" s="184">
        <f t="shared" si="5"/>
        <v>0</v>
      </c>
      <c r="L25" s="183">
        <f t="shared" si="5"/>
        <v>0</v>
      </c>
      <c r="M25" s="184">
        <f t="shared" si="5"/>
        <v>0</v>
      </c>
      <c r="N25" s="183">
        <f t="shared" si="5"/>
        <v>0</v>
      </c>
      <c r="O25" s="184">
        <f t="shared" si="5"/>
        <v>0</v>
      </c>
      <c r="P25" s="184">
        <f t="shared" si="5"/>
        <v>0</v>
      </c>
      <c r="Q25" s="185">
        <f t="shared" si="5"/>
        <v>2</v>
      </c>
      <c r="R25" s="185">
        <f t="shared" si="5"/>
        <v>1.35</v>
      </c>
      <c r="S25" s="185">
        <f t="shared" si="5"/>
        <v>0</v>
      </c>
      <c r="T25" s="184">
        <f t="shared" si="5"/>
        <v>0</v>
      </c>
      <c r="U25" s="184">
        <f t="shared" si="5"/>
        <v>1.35</v>
      </c>
      <c r="V25" s="185">
        <f t="shared" si="5"/>
        <v>0</v>
      </c>
      <c r="W25" s="184">
        <f t="shared" si="5"/>
        <v>0</v>
      </c>
      <c r="X25" s="183">
        <f t="shared" si="5"/>
        <v>2</v>
      </c>
      <c r="Y25" s="184">
        <f t="shared" si="5"/>
        <v>13</v>
      </c>
      <c r="Z25" s="184">
        <f t="shared" si="5"/>
        <v>13</v>
      </c>
      <c r="AA25" s="185">
        <f t="shared" si="5"/>
        <v>2</v>
      </c>
      <c r="AB25" s="184">
        <f t="shared" si="5"/>
        <v>1.35</v>
      </c>
      <c r="AC25" s="183">
        <f t="shared" si="5"/>
        <v>2</v>
      </c>
      <c r="AD25" s="186">
        <f t="shared" si="5"/>
        <v>13</v>
      </c>
    </row>
    <row r="26" spans="1:30" ht="24.95" customHeight="1" x14ac:dyDescent="0.25">
      <c r="A26" s="462">
        <v>4</v>
      </c>
      <c r="B26" s="464" t="s">
        <v>79</v>
      </c>
      <c r="C26" s="464">
        <f>D26+E26</f>
        <v>7476.6112000000003</v>
      </c>
      <c r="D26" s="464">
        <v>6758.8026</v>
      </c>
      <c r="E26" s="464">
        <v>717.80859999999996</v>
      </c>
      <c r="F26" s="162" t="s">
        <v>45</v>
      </c>
      <c r="G26" s="163">
        <v>383</v>
      </c>
      <c r="H26" s="164">
        <v>75.094999999999999</v>
      </c>
      <c r="I26" s="163">
        <v>0</v>
      </c>
      <c r="J26" s="164">
        <v>0</v>
      </c>
      <c r="K26" s="165">
        <f>H26+J26</f>
        <v>75.094999999999999</v>
      </c>
      <c r="L26" s="163">
        <v>172</v>
      </c>
      <c r="M26" s="164">
        <v>77.900000000000006</v>
      </c>
      <c r="N26" s="163">
        <v>0</v>
      </c>
      <c r="O26" s="164">
        <v>0</v>
      </c>
      <c r="P26" s="165">
        <f>M26+O26</f>
        <v>77.900000000000006</v>
      </c>
      <c r="Q26" s="163">
        <v>192</v>
      </c>
      <c r="R26" s="164">
        <v>156.69999999999999</v>
      </c>
      <c r="S26" s="163">
        <v>2</v>
      </c>
      <c r="T26" s="164">
        <v>1.7</v>
      </c>
      <c r="U26" s="165">
        <f>R26+T26</f>
        <v>158.39999999999998</v>
      </c>
      <c r="V26" s="163">
        <v>54</v>
      </c>
      <c r="W26" s="164">
        <v>129.76</v>
      </c>
      <c r="X26" s="163">
        <v>0</v>
      </c>
      <c r="Y26" s="164">
        <v>0</v>
      </c>
      <c r="Z26" s="165">
        <f>W26+Y26</f>
        <v>129.76</v>
      </c>
      <c r="AA26" s="163">
        <f>G26+L26+Q26+V26</f>
        <v>801</v>
      </c>
      <c r="AB26" s="164">
        <f>H26+M26+R26+W26</f>
        <v>439.45499999999998</v>
      </c>
      <c r="AC26" s="166">
        <f>I26+N26+S26+X26</f>
        <v>2</v>
      </c>
      <c r="AD26" s="167">
        <f>J26+O26+T26+Y26</f>
        <v>1.7</v>
      </c>
    </row>
    <row r="27" spans="1:30" ht="24.95" customHeight="1" x14ac:dyDescent="0.25">
      <c r="A27" s="462"/>
      <c r="B27" s="464"/>
      <c r="C27" s="464"/>
      <c r="D27" s="464"/>
      <c r="E27" s="464"/>
      <c r="F27" s="168" t="s">
        <v>46</v>
      </c>
      <c r="G27" s="163">
        <v>40</v>
      </c>
      <c r="H27" s="164">
        <v>4</v>
      </c>
      <c r="I27" s="163">
        <v>0</v>
      </c>
      <c r="J27" s="164">
        <v>0</v>
      </c>
      <c r="K27" s="169">
        <f>H27+J27</f>
        <v>4</v>
      </c>
      <c r="L27" s="163">
        <v>9</v>
      </c>
      <c r="M27" s="164">
        <v>3.8</v>
      </c>
      <c r="N27" s="163">
        <v>0</v>
      </c>
      <c r="O27" s="164">
        <v>0</v>
      </c>
      <c r="P27" s="169">
        <f>M27+O27</f>
        <v>3.8</v>
      </c>
      <c r="Q27" s="170">
        <v>3</v>
      </c>
      <c r="R27" s="171">
        <v>2.1</v>
      </c>
      <c r="S27" s="170">
        <v>0</v>
      </c>
      <c r="T27" s="171">
        <v>0</v>
      </c>
      <c r="U27" s="169">
        <f>R27+T27</f>
        <v>2.1</v>
      </c>
      <c r="V27" s="170">
        <v>0</v>
      </c>
      <c r="W27" s="171">
        <v>0</v>
      </c>
      <c r="X27" s="170">
        <v>0</v>
      </c>
      <c r="Y27" s="171">
        <v>0</v>
      </c>
      <c r="Z27" s="169">
        <f>W27+Y27</f>
        <v>0</v>
      </c>
      <c r="AA27" s="163">
        <f t="shared" si="2"/>
        <v>52</v>
      </c>
      <c r="AB27" s="171">
        <f t="shared" si="2"/>
        <v>9.9</v>
      </c>
      <c r="AC27" s="172">
        <f t="shared" si="2"/>
        <v>0</v>
      </c>
      <c r="AD27" s="173">
        <f t="shared" si="2"/>
        <v>0</v>
      </c>
    </row>
    <row r="28" spans="1:30" ht="24.95" customHeight="1" x14ac:dyDescent="0.25">
      <c r="A28" s="462"/>
      <c r="B28" s="464"/>
      <c r="C28" s="464"/>
      <c r="D28" s="464"/>
      <c r="E28" s="464"/>
      <c r="F28" s="168" t="s">
        <v>47</v>
      </c>
      <c r="G28" s="163">
        <v>0</v>
      </c>
      <c r="H28" s="164">
        <v>0</v>
      </c>
      <c r="I28" s="163">
        <v>0</v>
      </c>
      <c r="J28" s="164">
        <v>0</v>
      </c>
      <c r="K28" s="169">
        <f>H28+J28</f>
        <v>0</v>
      </c>
      <c r="L28" s="163">
        <v>0</v>
      </c>
      <c r="M28" s="164">
        <v>0</v>
      </c>
      <c r="N28" s="163">
        <v>0</v>
      </c>
      <c r="O28" s="164">
        <v>0</v>
      </c>
      <c r="P28" s="169">
        <f>M28+O28</f>
        <v>0</v>
      </c>
      <c r="Q28" s="170">
        <v>7</v>
      </c>
      <c r="R28" s="171">
        <v>6.3</v>
      </c>
      <c r="S28" s="170">
        <v>0</v>
      </c>
      <c r="T28" s="171">
        <v>0</v>
      </c>
      <c r="U28" s="169">
        <f>R28+T28</f>
        <v>6.3</v>
      </c>
      <c r="V28" s="170">
        <v>4</v>
      </c>
      <c r="W28" s="171">
        <v>11.4</v>
      </c>
      <c r="X28" s="170">
        <v>0</v>
      </c>
      <c r="Y28" s="171">
        <v>0</v>
      </c>
      <c r="Z28" s="169">
        <f>W28+Y28</f>
        <v>11.4</v>
      </c>
      <c r="AA28" s="163">
        <f t="shared" si="2"/>
        <v>11</v>
      </c>
      <c r="AB28" s="171">
        <f t="shared" si="2"/>
        <v>17.7</v>
      </c>
      <c r="AC28" s="172">
        <f t="shared" si="2"/>
        <v>0</v>
      </c>
      <c r="AD28" s="173">
        <f t="shared" si="2"/>
        <v>0</v>
      </c>
    </row>
    <row r="29" spans="1:30" ht="24.95" customHeight="1" x14ac:dyDescent="0.25">
      <c r="A29" s="462"/>
      <c r="B29" s="464"/>
      <c r="C29" s="464"/>
      <c r="D29" s="464"/>
      <c r="E29" s="464"/>
      <c r="F29" s="168" t="s">
        <v>48</v>
      </c>
      <c r="G29" s="163">
        <v>0</v>
      </c>
      <c r="H29" s="164">
        <v>0</v>
      </c>
      <c r="I29" s="163">
        <v>0</v>
      </c>
      <c r="J29" s="164">
        <v>0</v>
      </c>
      <c r="K29" s="169">
        <f>H29+J29</f>
        <v>0</v>
      </c>
      <c r="L29" s="163">
        <v>0</v>
      </c>
      <c r="M29" s="164">
        <v>0</v>
      </c>
      <c r="N29" s="163">
        <v>0</v>
      </c>
      <c r="O29" s="164">
        <v>0</v>
      </c>
      <c r="P29" s="169">
        <f>M29+O29</f>
        <v>0</v>
      </c>
      <c r="Q29" s="170">
        <v>0</v>
      </c>
      <c r="R29" s="171">
        <v>0</v>
      </c>
      <c r="S29" s="170">
        <v>0</v>
      </c>
      <c r="T29" s="171">
        <v>0</v>
      </c>
      <c r="U29" s="169">
        <f>R29+T29</f>
        <v>0</v>
      </c>
      <c r="V29" s="170">
        <v>0</v>
      </c>
      <c r="W29" s="171">
        <v>0</v>
      </c>
      <c r="X29" s="170">
        <v>0</v>
      </c>
      <c r="Y29" s="171">
        <v>0</v>
      </c>
      <c r="Z29" s="169">
        <f>W29+Y29</f>
        <v>0</v>
      </c>
      <c r="AA29" s="163">
        <f t="shared" si="2"/>
        <v>0</v>
      </c>
      <c r="AB29" s="171">
        <f t="shared" si="2"/>
        <v>0</v>
      </c>
      <c r="AC29" s="172">
        <f t="shared" si="2"/>
        <v>0</v>
      </c>
      <c r="AD29" s="173">
        <f t="shared" si="2"/>
        <v>0</v>
      </c>
    </row>
    <row r="30" spans="1:30" ht="24.95" customHeight="1" thickBot="1" x14ac:dyDescent="0.3">
      <c r="A30" s="462"/>
      <c r="B30" s="465"/>
      <c r="C30" s="465"/>
      <c r="D30" s="465"/>
      <c r="E30" s="465"/>
      <c r="F30" s="174" t="s">
        <v>49</v>
      </c>
      <c r="G30" s="175">
        <v>0</v>
      </c>
      <c r="H30" s="176">
        <v>0</v>
      </c>
      <c r="I30" s="175">
        <v>0</v>
      </c>
      <c r="J30" s="176">
        <v>0</v>
      </c>
      <c r="K30" s="177">
        <f>H30+J30</f>
        <v>0</v>
      </c>
      <c r="L30" s="175">
        <v>0</v>
      </c>
      <c r="M30" s="176">
        <v>0</v>
      </c>
      <c r="N30" s="175">
        <v>0</v>
      </c>
      <c r="O30" s="176">
        <v>0</v>
      </c>
      <c r="P30" s="177">
        <f>M30+O30</f>
        <v>0</v>
      </c>
      <c r="Q30" s="178">
        <v>0</v>
      </c>
      <c r="R30" s="179">
        <v>0</v>
      </c>
      <c r="S30" s="178">
        <v>0</v>
      </c>
      <c r="T30" s="179">
        <v>0</v>
      </c>
      <c r="U30" s="177">
        <f>R30+T30</f>
        <v>0</v>
      </c>
      <c r="V30" s="178">
        <v>0</v>
      </c>
      <c r="W30" s="179">
        <v>0</v>
      </c>
      <c r="X30" s="180">
        <v>0</v>
      </c>
      <c r="Y30" s="179">
        <v>0</v>
      </c>
      <c r="Z30" s="177">
        <f>W30+Y30</f>
        <v>0</v>
      </c>
      <c r="AA30" s="175">
        <f t="shared" si="2"/>
        <v>0</v>
      </c>
      <c r="AB30" s="179">
        <f t="shared" si="2"/>
        <v>0</v>
      </c>
      <c r="AC30" s="180">
        <f t="shared" si="2"/>
        <v>0</v>
      </c>
      <c r="AD30" s="181">
        <f t="shared" si="2"/>
        <v>0</v>
      </c>
    </row>
    <row r="31" spans="1:30" ht="24.95" customHeight="1" thickBot="1" x14ac:dyDescent="0.3">
      <c r="A31" s="463"/>
      <c r="B31" s="466" t="s">
        <v>19</v>
      </c>
      <c r="C31" s="467"/>
      <c r="D31" s="467"/>
      <c r="E31" s="468"/>
      <c r="F31" s="182"/>
      <c r="G31" s="183">
        <f t="shared" ref="G31:AD31" si="6">G26+G27+G28+G29+G30</f>
        <v>423</v>
      </c>
      <c r="H31" s="184">
        <f t="shared" si="6"/>
        <v>79.094999999999999</v>
      </c>
      <c r="I31" s="185">
        <f t="shared" si="6"/>
        <v>0</v>
      </c>
      <c r="J31" s="184">
        <f t="shared" si="6"/>
        <v>0</v>
      </c>
      <c r="K31" s="184">
        <f t="shared" si="6"/>
        <v>79.094999999999999</v>
      </c>
      <c r="L31" s="183">
        <f t="shared" si="6"/>
        <v>181</v>
      </c>
      <c r="M31" s="184">
        <f t="shared" si="6"/>
        <v>81.7</v>
      </c>
      <c r="N31" s="183">
        <f t="shared" si="6"/>
        <v>0</v>
      </c>
      <c r="O31" s="184">
        <f t="shared" si="6"/>
        <v>0</v>
      </c>
      <c r="P31" s="184">
        <f t="shared" si="6"/>
        <v>81.7</v>
      </c>
      <c r="Q31" s="185">
        <f t="shared" si="6"/>
        <v>202</v>
      </c>
      <c r="R31" s="185">
        <f t="shared" si="6"/>
        <v>165.1</v>
      </c>
      <c r="S31" s="185">
        <f t="shared" si="6"/>
        <v>2</v>
      </c>
      <c r="T31" s="184">
        <f t="shared" si="6"/>
        <v>1.7</v>
      </c>
      <c r="U31" s="184">
        <f t="shared" si="6"/>
        <v>166.79999999999998</v>
      </c>
      <c r="V31" s="185">
        <f t="shared" si="6"/>
        <v>58</v>
      </c>
      <c r="W31" s="184">
        <f t="shared" si="6"/>
        <v>141.16</v>
      </c>
      <c r="X31" s="183">
        <f t="shared" si="6"/>
        <v>0</v>
      </c>
      <c r="Y31" s="184">
        <f t="shared" si="6"/>
        <v>0</v>
      </c>
      <c r="Z31" s="184">
        <f t="shared" si="6"/>
        <v>141.16</v>
      </c>
      <c r="AA31" s="185">
        <f t="shared" si="6"/>
        <v>864</v>
      </c>
      <c r="AB31" s="184">
        <f t="shared" si="6"/>
        <v>467.05499999999995</v>
      </c>
      <c r="AC31" s="183">
        <f t="shared" si="6"/>
        <v>2</v>
      </c>
      <c r="AD31" s="186">
        <f t="shared" si="6"/>
        <v>1.7</v>
      </c>
    </row>
    <row r="32" spans="1:30" ht="24.95" customHeight="1" x14ac:dyDescent="0.25">
      <c r="A32" s="462">
        <v>5</v>
      </c>
      <c r="B32" s="464" t="s">
        <v>80</v>
      </c>
      <c r="C32" s="464">
        <f>D32+E32</f>
        <v>10263.0419</v>
      </c>
      <c r="D32" s="464">
        <v>9932.3675999999996</v>
      </c>
      <c r="E32" s="464">
        <v>330.67430000000002</v>
      </c>
      <c r="F32" s="162" t="s">
        <v>45</v>
      </c>
      <c r="G32" s="163">
        <v>189</v>
      </c>
      <c r="H32" s="164">
        <v>36.11</v>
      </c>
      <c r="I32" s="163">
        <v>0</v>
      </c>
      <c r="J32" s="164">
        <v>0</v>
      </c>
      <c r="K32" s="165">
        <f>H32+J32</f>
        <v>36.11</v>
      </c>
      <c r="L32" s="163">
        <v>290</v>
      </c>
      <c r="M32" s="164">
        <v>141.5</v>
      </c>
      <c r="N32" s="163">
        <v>0</v>
      </c>
      <c r="O32" s="164">
        <v>0</v>
      </c>
      <c r="P32" s="165">
        <f>M32+O32</f>
        <v>141.5</v>
      </c>
      <c r="Q32" s="163">
        <v>206</v>
      </c>
      <c r="R32" s="164">
        <v>187.67</v>
      </c>
      <c r="S32" s="163">
        <v>0</v>
      </c>
      <c r="T32" s="164">
        <v>0</v>
      </c>
      <c r="U32" s="165">
        <f>R32+T32</f>
        <v>187.67</v>
      </c>
      <c r="V32" s="163">
        <v>71</v>
      </c>
      <c r="W32" s="164">
        <v>166.4</v>
      </c>
      <c r="X32" s="163">
        <v>0</v>
      </c>
      <c r="Y32" s="164">
        <v>0</v>
      </c>
      <c r="Z32" s="165">
        <f>W32+Y32</f>
        <v>166.4</v>
      </c>
      <c r="AA32" s="163">
        <f>G32+L32+Q32+V32</f>
        <v>756</v>
      </c>
      <c r="AB32" s="164">
        <f>H32+M32+R32+W32</f>
        <v>531.67999999999995</v>
      </c>
      <c r="AC32" s="166">
        <f>I32+N32+S32+X32</f>
        <v>0</v>
      </c>
      <c r="AD32" s="167">
        <f>J32+O32+T32+Y32</f>
        <v>0</v>
      </c>
    </row>
    <row r="33" spans="1:30" ht="24.95" customHeight="1" x14ac:dyDescent="0.25">
      <c r="A33" s="462"/>
      <c r="B33" s="464"/>
      <c r="C33" s="464"/>
      <c r="D33" s="464"/>
      <c r="E33" s="464"/>
      <c r="F33" s="168" t="s">
        <v>46</v>
      </c>
      <c r="G33" s="163">
        <v>19</v>
      </c>
      <c r="H33" s="164">
        <v>3.2</v>
      </c>
      <c r="I33" s="163">
        <v>0</v>
      </c>
      <c r="J33" s="164">
        <v>0</v>
      </c>
      <c r="K33" s="169">
        <f>H33+J33</f>
        <v>3.2</v>
      </c>
      <c r="L33" s="163">
        <v>16</v>
      </c>
      <c r="M33" s="164">
        <v>4.0999999999999996</v>
      </c>
      <c r="N33" s="163">
        <v>0</v>
      </c>
      <c r="O33" s="164">
        <v>0</v>
      </c>
      <c r="P33" s="169">
        <f>M33+O33</f>
        <v>4.0999999999999996</v>
      </c>
      <c r="Q33" s="170">
        <v>3</v>
      </c>
      <c r="R33" s="171">
        <v>2.4</v>
      </c>
      <c r="S33" s="170">
        <v>0</v>
      </c>
      <c r="T33" s="171">
        <v>0</v>
      </c>
      <c r="U33" s="169">
        <f>R33+T33</f>
        <v>2.4</v>
      </c>
      <c r="V33" s="170">
        <v>1</v>
      </c>
      <c r="W33" s="171">
        <v>1.5</v>
      </c>
      <c r="X33" s="170">
        <v>0</v>
      </c>
      <c r="Y33" s="171">
        <v>0</v>
      </c>
      <c r="Z33" s="169">
        <f>W33+Y33</f>
        <v>1.5</v>
      </c>
      <c r="AA33" s="163">
        <f t="shared" si="2"/>
        <v>39</v>
      </c>
      <c r="AB33" s="171">
        <f t="shared" si="2"/>
        <v>11.2</v>
      </c>
      <c r="AC33" s="172">
        <f t="shared" si="2"/>
        <v>0</v>
      </c>
      <c r="AD33" s="173">
        <f t="shared" si="2"/>
        <v>0</v>
      </c>
    </row>
    <row r="34" spans="1:30" ht="24.95" customHeight="1" x14ac:dyDescent="0.25">
      <c r="A34" s="462"/>
      <c r="B34" s="464"/>
      <c r="C34" s="464"/>
      <c r="D34" s="464"/>
      <c r="E34" s="464"/>
      <c r="F34" s="168" t="s">
        <v>47</v>
      </c>
      <c r="G34" s="163">
        <v>0</v>
      </c>
      <c r="H34" s="164">
        <v>0</v>
      </c>
      <c r="I34" s="163">
        <v>0</v>
      </c>
      <c r="J34" s="164">
        <v>0</v>
      </c>
      <c r="K34" s="169">
        <f>H34+J34</f>
        <v>0</v>
      </c>
      <c r="L34" s="163">
        <v>3</v>
      </c>
      <c r="M34" s="164">
        <v>1</v>
      </c>
      <c r="N34" s="163">
        <v>0</v>
      </c>
      <c r="O34" s="164">
        <v>0</v>
      </c>
      <c r="P34" s="169">
        <f>M34+O34</f>
        <v>1</v>
      </c>
      <c r="Q34" s="170">
        <v>0</v>
      </c>
      <c r="R34" s="171">
        <v>0</v>
      </c>
      <c r="S34" s="170">
        <v>0</v>
      </c>
      <c r="T34" s="171">
        <v>0</v>
      </c>
      <c r="U34" s="169">
        <f>R34+T34</f>
        <v>0</v>
      </c>
      <c r="V34" s="170">
        <v>0</v>
      </c>
      <c r="W34" s="171">
        <v>0</v>
      </c>
      <c r="X34" s="170">
        <v>0</v>
      </c>
      <c r="Y34" s="171">
        <v>0</v>
      </c>
      <c r="Z34" s="169">
        <f>W34+Y34</f>
        <v>0</v>
      </c>
      <c r="AA34" s="163">
        <f t="shared" si="2"/>
        <v>3</v>
      </c>
      <c r="AB34" s="171">
        <f t="shared" si="2"/>
        <v>1</v>
      </c>
      <c r="AC34" s="172">
        <f t="shared" si="2"/>
        <v>0</v>
      </c>
      <c r="AD34" s="173">
        <f t="shared" si="2"/>
        <v>0</v>
      </c>
    </row>
    <row r="35" spans="1:30" ht="24.95" customHeight="1" x14ac:dyDescent="0.25">
      <c r="A35" s="462"/>
      <c r="B35" s="464"/>
      <c r="C35" s="464"/>
      <c r="D35" s="464"/>
      <c r="E35" s="464"/>
      <c r="F35" s="168" t="s">
        <v>48</v>
      </c>
      <c r="G35" s="163">
        <v>0</v>
      </c>
      <c r="H35" s="164">
        <v>0</v>
      </c>
      <c r="I35" s="163">
        <v>0</v>
      </c>
      <c r="J35" s="164">
        <v>0</v>
      </c>
      <c r="K35" s="169">
        <f>H35+J35</f>
        <v>0</v>
      </c>
      <c r="L35" s="163">
        <v>0</v>
      </c>
      <c r="M35" s="164">
        <v>0</v>
      </c>
      <c r="N35" s="163">
        <v>0</v>
      </c>
      <c r="O35" s="164">
        <v>0</v>
      </c>
      <c r="P35" s="169">
        <f>M35+O35</f>
        <v>0</v>
      </c>
      <c r="Q35" s="170">
        <v>24</v>
      </c>
      <c r="R35" s="171">
        <v>18.3</v>
      </c>
      <c r="S35" s="170">
        <v>0</v>
      </c>
      <c r="T35" s="171">
        <v>0</v>
      </c>
      <c r="U35" s="169">
        <f>R35+T35</f>
        <v>18.3</v>
      </c>
      <c r="V35" s="170">
        <v>3</v>
      </c>
      <c r="W35" s="171">
        <v>5.2</v>
      </c>
      <c r="X35" s="170">
        <v>0</v>
      </c>
      <c r="Y35" s="171">
        <v>0</v>
      </c>
      <c r="Z35" s="169">
        <f>W35+Y35</f>
        <v>5.2</v>
      </c>
      <c r="AA35" s="163">
        <f t="shared" si="2"/>
        <v>27</v>
      </c>
      <c r="AB35" s="171">
        <f t="shared" si="2"/>
        <v>23.5</v>
      </c>
      <c r="AC35" s="172">
        <f t="shared" si="2"/>
        <v>0</v>
      </c>
      <c r="AD35" s="173">
        <f t="shared" si="2"/>
        <v>0</v>
      </c>
    </row>
    <row r="36" spans="1:30" ht="24.95" customHeight="1" thickBot="1" x14ac:dyDescent="0.3">
      <c r="A36" s="462"/>
      <c r="B36" s="465"/>
      <c r="C36" s="465"/>
      <c r="D36" s="465"/>
      <c r="E36" s="465"/>
      <c r="F36" s="174" t="s">
        <v>49</v>
      </c>
      <c r="G36" s="175">
        <v>0</v>
      </c>
      <c r="H36" s="176">
        <v>0</v>
      </c>
      <c r="I36" s="175">
        <v>0</v>
      </c>
      <c r="J36" s="176">
        <v>0</v>
      </c>
      <c r="K36" s="177">
        <f>H36+J36</f>
        <v>0</v>
      </c>
      <c r="L36" s="175">
        <v>0</v>
      </c>
      <c r="M36" s="176">
        <v>0</v>
      </c>
      <c r="N36" s="175">
        <v>0</v>
      </c>
      <c r="O36" s="176">
        <v>0</v>
      </c>
      <c r="P36" s="177">
        <f>M36+O36</f>
        <v>0</v>
      </c>
      <c r="Q36" s="178">
        <v>0</v>
      </c>
      <c r="R36" s="179">
        <v>0</v>
      </c>
      <c r="S36" s="178">
        <v>0</v>
      </c>
      <c r="T36" s="179">
        <v>0</v>
      </c>
      <c r="U36" s="177">
        <f>R36+T36</f>
        <v>0</v>
      </c>
      <c r="V36" s="178">
        <v>0</v>
      </c>
      <c r="W36" s="179">
        <v>0</v>
      </c>
      <c r="X36" s="180">
        <v>0</v>
      </c>
      <c r="Y36" s="179">
        <v>0</v>
      </c>
      <c r="Z36" s="177">
        <f>W36+Y36</f>
        <v>0</v>
      </c>
      <c r="AA36" s="175">
        <f t="shared" si="2"/>
        <v>0</v>
      </c>
      <c r="AB36" s="179">
        <f t="shared" si="2"/>
        <v>0</v>
      </c>
      <c r="AC36" s="180">
        <f t="shared" si="2"/>
        <v>0</v>
      </c>
      <c r="AD36" s="181">
        <f t="shared" si="2"/>
        <v>0</v>
      </c>
    </row>
    <row r="37" spans="1:30" ht="24.95" customHeight="1" thickBot="1" x14ac:dyDescent="0.3">
      <c r="A37" s="463"/>
      <c r="B37" s="466" t="s">
        <v>19</v>
      </c>
      <c r="C37" s="467"/>
      <c r="D37" s="467"/>
      <c r="E37" s="468"/>
      <c r="F37" s="182"/>
      <c r="G37" s="183">
        <f t="shared" ref="G37:AD37" si="7">G32+G33+G34+G35+G36</f>
        <v>208</v>
      </c>
      <c r="H37" s="184">
        <f t="shared" si="7"/>
        <v>39.31</v>
      </c>
      <c r="I37" s="185">
        <f t="shared" si="7"/>
        <v>0</v>
      </c>
      <c r="J37" s="184">
        <f t="shared" si="7"/>
        <v>0</v>
      </c>
      <c r="K37" s="184">
        <f t="shared" si="7"/>
        <v>39.31</v>
      </c>
      <c r="L37" s="183">
        <f t="shared" si="7"/>
        <v>309</v>
      </c>
      <c r="M37" s="184">
        <f t="shared" si="7"/>
        <v>146.6</v>
      </c>
      <c r="N37" s="183">
        <f t="shared" si="7"/>
        <v>0</v>
      </c>
      <c r="O37" s="184">
        <f t="shared" si="7"/>
        <v>0</v>
      </c>
      <c r="P37" s="184">
        <f t="shared" si="7"/>
        <v>146.6</v>
      </c>
      <c r="Q37" s="185">
        <f t="shared" si="7"/>
        <v>233</v>
      </c>
      <c r="R37" s="185">
        <f t="shared" si="7"/>
        <v>208.37</v>
      </c>
      <c r="S37" s="185">
        <f t="shared" si="7"/>
        <v>0</v>
      </c>
      <c r="T37" s="184">
        <f t="shared" si="7"/>
        <v>0</v>
      </c>
      <c r="U37" s="184">
        <f t="shared" si="7"/>
        <v>208.37</v>
      </c>
      <c r="V37" s="185">
        <f t="shared" si="7"/>
        <v>75</v>
      </c>
      <c r="W37" s="184">
        <f t="shared" si="7"/>
        <v>173.1</v>
      </c>
      <c r="X37" s="183">
        <f t="shared" si="7"/>
        <v>0</v>
      </c>
      <c r="Y37" s="184">
        <f t="shared" si="7"/>
        <v>0</v>
      </c>
      <c r="Z37" s="184">
        <f t="shared" si="7"/>
        <v>173.1</v>
      </c>
      <c r="AA37" s="185">
        <f t="shared" si="7"/>
        <v>825</v>
      </c>
      <c r="AB37" s="184">
        <f t="shared" si="7"/>
        <v>567.38</v>
      </c>
      <c r="AC37" s="183">
        <f t="shared" si="7"/>
        <v>0</v>
      </c>
      <c r="AD37" s="186">
        <f t="shared" si="7"/>
        <v>0</v>
      </c>
    </row>
    <row r="38" spans="1:30" ht="24.95" customHeight="1" x14ac:dyDescent="0.25">
      <c r="A38" s="462"/>
      <c r="B38" s="464">
        <v>155943.71530000001</v>
      </c>
      <c r="C38" s="464">
        <f>D38+E38</f>
        <v>34955.903099999996</v>
      </c>
      <c r="D38" s="464">
        <f>D32+D26+D20+D14+D8</f>
        <v>33578.580999999998</v>
      </c>
      <c r="E38" s="464">
        <f>E32+E26+E20+E14+E8</f>
        <v>1377.3220999999999</v>
      </c>
      <c r="F38" s="162" t="s">
        <v>45</v>
      </c>
      <c r="G38" s="163">
        <f>G32+G26+G20+G14+G8</f>
        <v>3090</v>
      </c>
      <c r="H38" s="164">
        <f>H32+H26+H20+H14+H8</f>
        <v>447.42499999999995</v>
      </c>
      <c r="I38" s="163">
        <f t="shared" ref="I38:Z42" si="8">I32+I26+I20+I14+I8</f>
        <v>0</v>
      </c>
      <c r="J38" s="164">
        <f t="shared" si="8"/>
        <v>0</v>
      </c>
      <c r="K38" s="165">
        <f t="shared" si="8"/>
        <v>447.42499999999995</v>
      </c>
      <c r="L38" s="163">
        <f t="shared" si="8"/>
        <v>1268</v>
      </c>
      <c r="M38" s="164">
        <f t="shared" si="8"/>
        <v>570.33899999999994</v>
      </c>
      <c r="N38" s="163">
        <f t="shared" si="8"/>
        <v>1</v>
      </c>
      <c r="O38" s="164">
        <f t="shared" si="8"/>
        <v>0.5</v>
      </c>
      <c r="P38" s="165">
        <f t="shared" si="8"/>
        <v>570.83899999999994</v>
      </c>
      <c r="Q38" s="163">
        <f t="shared" si="8"/>
        <v>795</v>
      </c>
      <c r="R38" s="164">
        <f t="shared" si="8"/>
        <v>652.11</v>
      </c>
      <c r="S38" s="163">
        <f t="shared" si="8"/>
        <v>2</v>
      </c>
      <c r="T38" s="164">
        <f t="shared" si="8"/>
        <v>1.7</v>
      </c>
      <c r="U38" s="165">
        <f t="shared" si="8"/>
        <v>653.80999999999995</v>
      </c>
      <c r="V38" s="163">
        <f t="shared" si="8"/>
        <v>188</v>
      </c>
      <c r="W38" s="164">
        <f t="shared" si="8"/>
        <v>544.82279999999992</v>
      </c>
      <c r="X38" s="163">
        <f t="shared" si="8"/>
        <v>2</v>
      </c>
      <c r="Y38" s="164">
        <f t="shared" si="8"/>
        <v>13</v>
      </c>
      <c r="Z38" s="165">
        <f t="shared" si="8"/>
        <v>557.82279999999992</v>
      </c>
      <c r="AA38" s="163">
        <f>G38+L38+Q38+V38</f>
        <v>5341</v>
      </c>
      <c r="AB38" s="164">
        <f>H38+M38+R38+W38</f>
        <v>2214.6967999999997</v>
      </c>
      <c r="AC38" s="166">
        <f>I38+N38+S38+X38</f>
        <v>5</v>
      </c>
      <c r="AD38" s="167">
        <f>J38+O38+T38+Y38</f>
        <v>15.2</v>
      </c>
    </row>
    <row r="39" spans="1:30" ht="24.95" customHeight="1" x14ac:dyDescent="0.25">
      <c r="A39" s="462"/>
      <c r="B39" s="464"/>
      <c r="C39" s="464"/>
      <c r="D39" s="464"/>
      <c r="E39" s="464"/>
      <c r="F39" s="168" t="s">
        <v>46</v>
      </c>
      <c r="G39" s="163">
        <f t="shared" ref="G39:V42" si="9">G33+G27+G21+G15+G9</f>
        <v>65</v>
      </c>
      <c r="H39" s="164">
        <f t="shared" si="9"/>
        <v>7.94</v>
      </c>
      <c r="I39" s="163">
        <f t="shared" si="9"/>
        <v>0</v>
      </c>
      <c r="J39" s="164">
        <f t="shared" si="9"/>
        <v>0</v>
      </c>
      <c r="K39" s="169">
        <f t="shared" si="9"/>
        <v>7.94</v>
      </c>
      <c r="L39" s="163">
        <f t="shared" si="9"/>
        <v>44</v>
      </c>
      <c r="M39" s="164">
        <f t="shared" si="9"/>
        <v>19.86</v>
      </c>
      <c r="N39" s="163">
        <f t="shared" si="9"/>
        <v>0</v>
      </c>
      <c r="O39" s="164">
        <f t="shared" si="9"/>
        <v>0</v>
      </c>
      <c r="P39" s="169">
        <f t="shared" si="9"/>
        <v>19.86</v>
      </c>
      <c r="Q39" s="170">
        <f t="shared" si="9"/>
        <v>7</v>
      </c>
      <c r="R39" s="171">
        <f t="shared" si="9"/>
        <v>7.15</v>
      </c>
      <c r="S39" s="170">
        <f t="shared" si="9"/>
        <v>0</v>
      </c>
      <c r="T39" s="171">
        <f t="shared" si="9"/>
        <v>0</v>
      </c>
      <c r="U39" s="169">
        <f t="shared" si="9"/>
        <v>7.15</v>
      </c>
      <c r="V39" s="170">
        <f t="shared" si="9"/>
        <v>6</v>
      </c>
      <c r="W39" s="171">
        <f t="shared" si="8"/>
        <v>9.15</v>
      </c>
      <c r="X39" s="170">
        <f t="shared" si="8"/>
        <v>0</v>
      </c>
      <c r="Y39" s="171">
        <f t="shared" si="8"/>
        <v>0</v>
      </c>
      <c r="Z39" s="169">
        <f t="shared" si="8"/>
        <v>9.15</v>
      </c>
      <c r="AA39" s="163">
        <f t="shared" si="2"/>
        <v>122</v>
      </c>
      <c r="AB39" s="171">
        <f t="shared" si="2"/>
        <v>44.1</v>
      </c>
      <c r="AC39" s="172">
        <f t="shared" si="2"/>
        <v>0</v>
      </c>
      <c r="AD39" s="173">
        <f t="shared" si="2"/>
        <v>0</v>
      </c>
    </row>
    <row r="40" spans="1:30" ht="24.95" customHeight="1" x14ac:dyDescent="0.25">
      <c r="A40" s="462"/>
      <c r="B40" s="464"/>
      <c r="C40" s="464"/>
      <c r="D40" s="464"/>
      <c r="E40" s="464"/>
      <c r="F40" s="168" t="s">
        <v>47</v>
      </c>
      <c r="G40" s="163">
        <f t="shared" si="9"/>
        <v>0</v>
      </c>
      <c r="H40" s="164">
        <f t="shared" si="9"/>
        <v>0</v>
      </c>
      <c r="I40" s="163">
        <f t="shared" si="9"/>
        <v>0</v>
      </c>
      <c r="J40" s="164">
        <f t="shared" si="9"/>
        <v>0</v>
      </c>
      <c r="K40" s="169">
        <f t="shared" si="9"/>
        <v>0</v>
      </c>
      <c r="L40" s="163">
        <f t="shared" si="9"/>
        <v>3</v>
      </c>
      <c r="M40" s="164">
        <f t="shared" si="9"/>
        <v>1</v>
      </c>
      <c r="N40" s="163">
        <f t="shared" si="9"/>
        <v>0</v>
      </c>
      <c r="O40" s="164">
        <f t="shared" si="9"/>
        <v>0</v>
      </c>
      <c r="P40" s="169">
        <f t="shared" si="9"/>
        <v>1</v>
      </c>
      <c r="Q40" s="170">
        <f t="shared" si="9"/>
        <v>7</v>
      </c>
      <c r="R40" s="171">
        <f t="shared" si="9"/>
        <v>6.3</v>
      </c>
      <c r="S40" s="170">
        <f t="shared" si="9"/>
        <v>0</v>
      </c>
      <c r="T40" s="171">
        <f t="shared" si="9"/>
        <v>0</v>
      </c>
      <c r="U40" s="169">
        <f t="shared" si="9"/>
        <v>6.3</v>
      </c>
      <c r="V40" s="170">
        <f t="shared" si="9"/>
        <v>4</v>
      </c>
      <c r="W40" s="171">
        <f t="shared" si="8"/>
        <v>11.4</v>
      </c>
      <c r="X40" s="170">
        <f t="shared" si="8"/>
        <v>0</v>
      </c>
      <c r="Y40" s="171">
        <f t="shared" si="8"/>
        <v>0</v>
      </c>
      <c r="Z40" s="169">
        <f t="shared" si="8"/>
        <v>11.4</v>
      </c>
      <c r="AA40" s="163">
        <f t="shared" si="2"/>
        <v>14</v>
      </c>
      <c r="AB40" s="171">
        <f t="shared" si="2"/>
        <v>18.7</v>
      </c>
      <c r="AC40" s="172">
        <f t="shared" si="2"/>
        <v>0</v>
      </c>
      <c r="AD40" s="173">
        <f t="shared" si="2"/>
        <v>0</v>
      </c>
    </row>
    <row r="41" spans="1:30" ht="24.95" customHeight="1" x14ac:dyDescent="0.25">
      <c r="A41" s="462"/>
      <c r="B41" s="464"/>
      <c r="C41" s="464"/>
      <c r="D41" s="464"/>
      <c r="E41" s="464"/>
      <c r="F41" s="168" t="s">
        <v>48</v>
      </c>
      <c r="G41" s="163">
        <f t="shared" si="9"/>
        <v>3</v>
      </c>
      <c r="H41" s="164">
        <f t="shared" si="9"/>
        <v>0.32</v>
      </c>
      <c r="I41" s="163">
        <f t="shared" si="9"/>
        <v>0</v>
      </c>
      <c r="J41" s="164">
        <f t="shared" si="9"/>
        <v>0</v>
      </c>
      <c r="K41" s="169">
        <f t="shared" si="9"/>
        <v>0.32</v>
      </c>
      <c r="L41" s="163">
        <f t="shared" si="9"/>
        <v>7</v>
      </c>
      <c r="M41" s="164">
        <f t="shared" si="9"/>
        <v>1.9</v>
      </c>
      <c r="N41" s="163">
        <f t="shared" si="9"/>
        <v>0</v>
      </c>
      <c r="O41" s="164">
        <f t="shared" si="9"/>
        <v>0</v>
      </c>
      <c r="P41" s="169">
        <f t="shared" si="9"/>
        <v>1.9</v>
      </c>
      <c r="Q41" s="170">
        <f t="shared" si="9"/>
        <v>24</v>
      </c>
      <c r="R41" s="171">
        <f t="shared" si="9"/>
        <v>18.3</v>
      </c>
      <c r="S41" s="170">
        <f t="shared" si="9"/>
        <v>0</v>
      </c>
      <c r="T41" s="171">
        <f t="shared" si="9"/>
        <v>0</v>
      </c>
      <c r="U41" s="169">
        <f t="shared" si="9"/>
        <v>18.3</v>
      </c>
      <c r="V41" s="170">
        <f t="shared" si="9"/>
        <v>6</v>
      </c>
      <c r="W41" s="171">
        <f t="shared" si="8"/>
        <v>13</v>
      </c>
      <c r="X41" s="170">
        <f t="shared" si="8"/>
        <v>0</v>
      </c>
      <c r="Y41" s="171">
        <f t="shared" si="8"/>
        <v>0</v>
      </c>
      <c r="Z41" s="169">
        <f t="shared" si="8"/>
        <v>13</v>
      </c>
      <c r="AA41" s="163">
        <f t="shared" si="2"/>
        <v>40</v>
      </c>
      <c r="AB41" s="171">
        <f t="shared" si="2"/>
        <v>33.519999999999996</v>
      </c>
      <c r="AC41" s="172">
        <f t="shared" si="2"/>
        <v>0</v>
      </c>
      <c r="AD41" s="173">
        <f t="shared" si="2"/>
        <v>0</v>
      </c>
    </row>
    <row r="42" spans="1:30" ht="24.95" customHeight="1" thickBot="1" x14ac:dyDescent="0.3">
      <c r="A42" s="462"/>
      <c r="B42" s="465"/>
      <c r="C42" s="465"/>
      <c r="D42" s="465"/>
      <c r="E42" s="465"/>
      <c r="F42" s="174" t="s">
        <v>49</v>
      </c>
      <c r="G42" s="175">
        <f t="shared" si="9"/>
        <v>0</v>
      </c>
      <c r="H42" s="176">
        <f t="shared" si="9"/>
        <v>0</v>
      </c>
      <c r="I42" s="175">
        <f t="shared" si="9"/>
        <v>0</v>
      </c>
      <c r="J42" s="176">
        <f t="shared" si="9"/>
        <v>0</v>
      </c>
      <c r="K42" s="177">
        <f t="shared" si="9"/>
        <v>0</v>
      </c>
      <c r="L42" s="175">
        <f t="shared" si="9"/>
        <v>0</v>
      </c>
      <c r="M42" s="176">
        <f t="shared" si="9"/>
        <v>0</v>
      </c>
      <c r="N42" s="175">
        <f t="shared" si="9"/>
        <v>0</v>
      </c>
      <c r="O42" s="176">
        <f t="shared" si="9"/>
        <v>0</v>
      </c>
      <c r="P42" s="177">
        <f t="shared" si="9"/>
        <v>0</v>
      </c>
      <c r="Q42" s="178">
        <f t="shared" si="9"/>
        <v>0</v>
      </c>
      <c r="R42" s="179">
        <f t="shared" si="9"/>
        <v>0</v>
      </c>
      <c r="S42" s="178">
        <f t="shared" si="9"/>
        <v>0</v>
      </c>
      <c r="T42" s="179">
        <f t="shared" si="9"/>
        <v>0</v>
      </c>
      <c r="U42" s="177">
        <f t="shared" si="9"/>
        <v>0</v>
      </c>
      <c r="V42" s="178">
        <f t="shared" si="9"/>
        <v>0</v>
      </c>
      <c r="W42" s="179">
        <f t="shared" si="8"/>
        <v>0</v>
      </c>
      <c r="X42" s="180">
        <f t="shared" si="8"/>
        <v>0</v>
      </c>
      <c r="Y42" s="179">
        <f t="shared" si="8"/>
        <v>0</v>
      </c>
      <c r="Z42" s="177">
        <f t="shared" si="8"/>
        <v>0</v>
      </c>
      <c r="AA42" s="175">
        <f t="shared" si="2"/>
        <v>0</v>
      </c>
      <c r="AB42" s="179">
        <f t="shared" si="2"/>
        <v>0</v>
      </c>
      <c r="AC42" s="180">
        <f t="shared" si="2"/>
        <v>0</v>
      </c>
      <c r="AD42" s="181">
        <f t="shared" si="2"/>
        <v>0</v>
      </c>
    </row>
    <row r="43" spans="1:30" ht="24.95" customHeight="1" thickBot="1" x14ac:dyDescent="0.3">
      <c r="A43" s="463"/>
      <c r="B43" s="466" t="s">
        <v>27</v>
      </c>
      <c r="C43" s="467"/>
      <c r="D43" s="467"/>
      <c r="E43" s="468"/>
      <c r="F43" s="182"/>
      <c r="G43" s="183">
        <f t="shared" ref="G43:AD43" si="10">G38+G39+G40+G41+G42</f>
        <v>3158</v>
      </c>
      <c r="H43" s="184">
        <f t="shared" si="10"/>
        <v>455.68499999999995</v>
      </c>
      <c r="I43" s="185">
        <f t="shared" si="10"/>
        <v>0</v>
      </c>
      <c r="J43" s="184">
        <f t="shared" si="10"/>
        <v>0</v>
      </c>
      <c r="K43" s="184">
        <f t="shared" si="10"/>
        <v>455.68499999999995</v>
      </c>
      <c r="L43" s="183">
        <f t="shared" si="10"/>
        <v>1322</v>
      </c>
      <c r="M43" s="184">
        <f t="shared" si="10"/>
        <v>593.09899999999993</v>
      </c>
      <c r="N43" s="183">
        <f t="shared" si="10"/>
        <v>1</v>
      </c>
      <c r="O43" s="184">
        <f t="shared" si="10"/>
        <v>0.5</v>
      </c>
      <c r="P43" s="184">
        <f t="shared" si="10"/>
        <v>593.59899999999993</v>
      </c>
      <c r="Q43" s="185">
        <f t="shared" si="10"/>
        <v>833</v>
      </c>
      <c r="R43" s="185">
        <f t="shared" si="10"/>
        <v>683.8599999999999</v>
      </c>
      <c r="S43" s="185">
        <f t="shared" si="10"/>
        <v>2</v>
      </c>
      <c r="T43" s="184">
        <f t="shared" si="10"/>
        <v>1.7</v>
      </c>
      <c r="U43" s="184">
        <f t="shared" si="10"/>
        <v>685.55999999999983</v>
      </c>
      <c r="V43" s="185">
        <f t="shared" si="10"/>
        <v>204</v>
      </c>
      <c r="W43" s="184">
        <f t="shared" si="10"/>
        <v>578.37279999999987</v>
      </c>
      <c r="X43" s="183">
        <f t="shared" si="10"/>
        <v>2</v>
      </c>
      <c r="Y43" s="184">
        <f t="shared" si="10"/>
        <v>13</v>
      </c>
      <c r="Z43" s="184">
        <f t="shared" si="10"/>
        <v>591.37279999999987</v>
      </c>
      <c r="AA43" s="185">
        <f t="shared" si="10"/>
        <v>5517</v>
      </c>
      <c r="AB43" s="184">
        <f t="shared" si="10"/>
        <v>2311.0167999999994</v>
      </c>
      <c r="AC43" s="183">
        <f t="shared" si="10"/>
        <v>5</v>
      </c>
      <c r="AD43" s="186">
        <f t="shared" si="10"/>
        <v>15.2</v>
      </c>
    </row>
    <row r="45" spans="1:30" ht="15.75" thickBot="1" x14ac:dyDescent="0.3">
      <c r="C45" s="294">
        <v>155943.71530000001</v>
      </c>
      <c r="D45" s="294">
        <v>33518.558900000004</v>
      </c>
      <c r="E45" s="294">
        <v>1377.3220999999999</v>
      </c>
    </row>
    <row r="46" spans="1:30" x14ac:dyDescent="0.25">
      <c r="D46" s="187"/>
    </row>
    <row r="47" spans="1:30" x14ac:dyDescent="0.25">
      <c r="D47" s="501"/>
    </row>
    <row r="48" spans="1:30" x14ac:dyDescent="0.25">
      <c r="D48" s="501"/>
    </row>
    <row r="49" spans="4:5" x14ac:dyDescent="0.25">
      <c r="D49" s="501"/>
      <c r="E49" s="188"/>
    </row>
    <row r="50" spans="4:5" x14ac:dyDescent="0.25">
      <c r="D50" s="501"/>
    </row>
    <row r="51" spans="4:5" x14ac:dyDescent="0.25">
      <c r="D51" s="501"/>
    </row>
  </sheetData>
  <mergeCells count="67">
    <mergeCell ref="AA4:AD4"/>
    <mergeCell ref="D5:D6"/>
    <mergeCell ref="E5:E6"/>
    <mergeCell ref="K5:K6"/>
    <mergeCell ref="L5:M5"/>
    <mergeCell ref="X5:Y5"/>
    <mergeCell ref="N5:O5"/>
    <mergeCell ref="P5:P6"/>
    <mergeCell ref="Q5:R5"/>
    <mergeCell ref="S5:T5"/>
    <mergeCell ref="U5:U6"/>
    <mergeCell ref="V5:W5"/>
    <mergeCell ref="G5:H5"/>
    <mergeCell ref="I5:J5"/>
    <mergeCell ref="A1:Z1"/>
    <mergeCell ref="AA1:AD1"/>
    <mergeCell ref="A2:Z2"/>
    <mergeCell ref="A3:Z3"/>
    <mergeCell ref="A4:A6"/>
    <mergeCell ref="B4:B6"/>
    <mergeCell ref="C4:C6"/>
    <mergeCell ref="D4:E4"/>
    <mergeCell ref="F4:F6"/>
    <mergeCell ref="G4:K4"/>
    <mergeCell ref="L4:P4"/>
    <mergeCell ref="Q4:U4"/>
    <mergeCell ref="V4:Z4"/>
    <mergeCell ref="Z5:Z6"/>
    <mergeCell ref="AA5:AB5"/>
    <mergeCell ref="AC5:AD5"/>
    <mergeCell ref="A8:A13"/>
    <mergeCell ref="B8:B12"/>
    <mergeCell ref="C8:C12"/>
    <mergeCell ref="E8:E12"/>
    <mergeCell ref="D8:D12"/>
    <mergeCell ref="A14:A19"/>
    <mergeCell ref="B14:B18"/>
    <mergeCell ref="C14:C18"/>
    <mergeCell ref="D14:D18"/>
    <mergeCell ref="E14:E18"/>
    <mergeCell ref="A20:A25"/>
    <mergeCell ref="B20:B24"/>
    <mergeCell ref="C20:C24"/>
    <mergeCell ref="D20:D24"/>
    <mergeCell ref="E20:E24"/>
    <mergeCell ref="A26:A31"/>
    <mergeCell ref="B26:B30"/>
    <mergeCell ref="C26:C30"/>
    <mergeCell ref="D26:D30"/>
    <mergeCell ref="E26:E30"/>
    <mergeCell ref="A32:A37"/>
    <mergeCell ref="B32:B36"/>
    <mergeCell ref="C32:C36"/>
    <mergeCell ref="D32:D36"/>
    <mergeCell ref="E32:E36"/>
    <mergeCell ref="A38:A43"/>
    <mergeCell ref="B38:B42"/>
    <mergeCell ref="C38:C42"/>
    <mergeCell ref="D38:D42"/>
    <mergeCell ref="E38:E42"/>
    <mergeCell ref="D47:D51"/>
    <mergeCell ref="B13:E13"/>
    <mergeCell ref="B19:E19"/>
    <mergeCell ref="B25:E25"/>
    <mergeCell ref="B31:E31"/>
    <mergeCell ref="B37:E37"/>
    <mergeCell ref="B43:E43"/>
  </mergeCells>
  <pageMargins left="0" right="0" top="0.31496062992125984" bottom="0.11811023622047245" header="3.937007874015748E-2" footer="3.937007874015748E-2"/>
  <pageSetup scale="65" orientation="landscape" r:id="rId1"/>
  <headerFooter alignWithMargins="0"/>
  <ignoredErrors>
    <ignoredError sqref="K13:U19 Z13:AD43 K21:U43 K20 O20:U2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93A02-F7B0-4582-9A74-F208DDD546F0}">
  <dimension ref="A1:AE69"/>
  <sheetViews>
    <sheetView workbookViewId="0">
      <selection activeCell="AC61" sqref="AC61:AE61"/>
    </sheetView>
  </sheetViews>
  <sheetFormatPr defaultRowHeight="13.5" x14ac:dyDescent="0.25"/>
  <cols>
    <col min="1" max="1" width="5.42578125" style="90" customWidth="1"/>
    <col min="2" max="2" width="18.5703125" style="90" customWidth="1"/>
    <col min="3" max="3" width="15.28515625" style="90" customWidth="1"/>
    <col min="4" max="4" width="16.42578125" style="90" customWidth="1"/>
    <col min="5" max="5" width="15.42578125" style="90" customWidth="1"/>
    <col min="6" max="6" width="17" style="90" customWidth="1"/>
    <col min="7" max="7" width="12.85546875" style="90" customWidth="1"/>
    <col min="8" max="11" width="8.7109375" style="91" customWidth="1"/>
    <col min="12" max="12" width="11.7109375" style="91" customWidth="1"/>
    <col min="13" max="16" width="8.7109375" style="91" customWidth="1"/>
    <col min="17" max="17" width="11.7109375" style="91" customWidth="1"/>
    <col min="18" max="21" width="8.7109375" style="91" customWidth="1"/>
    <col min="22" max="22" width="11.7109375" style="91" customWidth="1"/>
    <col min="23" max="26" width="8.7109375" style="91" customWidth="1"/>
    <col min="27" max="28" width="11.7109375" style="91" customWidth="1"/>
    <col min="29" max="31" width="11.7109375" style="90" customWidth="1"/>
    <col min="32" max="16384" width="9.140625" style="90"/>
  </cols>
  <sheetData>
    <row r="1" spans="1:31" ht="28.5" x14ac:dyDescent="0.25">
      <c r="A1" s="526" t="s">
        <v>0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311"/>
    </row>
    <row r="2" spans="1:31" ht="21.75" x14ac:dyDescent="0.25">
      <c r="A2" s="527" t="s">
        <v>152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  <c r="AB2" s="312"/>
    </row>
    <row r="3" spans="1:31" ht="21" thickBot="1" x14ac:dyDescent="0.3">
      <c r="A3" s="528" t="s">
        <v>68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28"/>
      <c r="AA3" s="528"/>
      <c r="AB3" s="313"/>
    </row>
    <row r="4" spans="1:31" ht="39" customHeight="1" thickBot="1" x14ac:dyDescent="0.3">
      <c r="A4" s="396"/>
      <c r="B4" s="529" t="s">
        <v>53</v>
      </c>
      <c r="C4" s="402" t="s">
        <v>22</v>
      </c>
      <c r="D4" s="531" t="s">
        <v>54</v>
      </c>
      <c r="E4" s="533" t="s">
        <v>32</v>
      </c>
      <c r="F4" s="534"/>
      <c r="G4" s="524" t="s">
        <v>33</v>
      </c>
      <c r="H4" s="511" t="s">
        <v>34</v>
      </c>
      <c r="I4" s="511"/>
      <c r="J4" s="511"/>
      <c r="K4" s="511"/>
      <c r="L4" s="512"/>
      <c r="M4" s="515" t="s">
        <v>35</v>
      </c>
      <c r="N4" s="511"/>
      <c r="O4" s="511"/>
      <c r="P4" s="511"/>
      <c r="Q4" s="512"/>
      <c r="R4" s="515" t="s">
        <v>36</v>
      </c>
      <c r="S4" s="511"/>
      <c r="T4" s="511"/>
      <c r="U4" s="511"/>
      <c r="V4" s="512"/>
      <c r="W4" s="519" t="s">
        <v>37</v>
      </c>
      <c r="X4" s="519"/>
      <c r="Y4" s="519"/>
      <c r="Z4" s="519"/>
      <c r="AA4" s="520"/>
      <c r="AB4" s="521" t="s">
        <v>38</v>
      </c>
      <c r="AC4" s="521"/>
      <c r="AD4" s="521"/>
      <c r="AE4" s="522"/>
    </row>
    <row r="5" spans="1:31" ht="43.5" customHeight="1" x14ac:dyDescent="0.25">
      <c r="A5" s="397"/>
      <c r="B5" s="530"/>
      <c r="C5" s="403"/>
      <c r="D5" s="532"/>
      <c r="E5" s="535" t="s">
        <v>39</v>
      </c>
      <c r="F5" s="537" t="s">
        <v>40</v>
      </c>
      <c r="G5" s="525"/>
      <c r="H5" s="539" t="s">
        <v>41</v>
      </c>
      <c r="I5" s="412"/>
      <c r="J5" s="411" t="s">
        <v>42</v>
      </c>
      <c r="K5" s="510"/>
      <c r="L5" s="513" t="s">
        <v>43</v>
      </c>
      <c r="M5" s="516" t="s">
        <v>41</v>
      </c>
      <c r="N5" s="517"/>
      <c r="O5" s="518" t="s">
        <v>42</v>
      </c>
      <c r="P5" s="516"/>
      <c r="Q5" s="513" t="s">
        <v>43</v>
      </c>
      <c r="R5" s="516" t="s">
        <v>41</v>
      </c>
      <c r="S5" s="517"/>
      <c r="T5" s="518" t="s">
        <v>42</v>
      </c>
      <c r="U5" s="516"/>
      <c r="V5" s="513" t="s">
        <v>43</v>
      </c>
      <c r="W5" s="516" t="s">
        <v>41</v>
      </c>
      <c r="X5" s="517"/>
      <c r="Y5" s="518" t="s">
        <v>42</v>
      </c>
      <c r="Z5" s="516"/>
      <c r="AA5" s="513" t="s">
        <v>43</v>
      </c>
      <c r="AB5" s="523" t="s">
        <v>41</v>
      </c>
      <c r="AC5" s="415"/>
      <c r="AD5" s="415" t="s">
        <v>42</v>
      </c>
      <c r="AE5" s="416"/>
    </row>
    <row r="6" spans="1:31" ht="44.25" customHeight="1" thickBot="1" x14ac:dyDescent="0.3">
      <c r="A6" s="398"/>
      <c r="B6" s="530"/>
      <c r="C6" s="403"/>
      <c r="D6" s="532"/>
      <c r="E6" s="536"/>
      <c r="F6" s="538"/>
      <c r="G6" s="525"/>
      <c r="H6" s="325" t="s">
        <v>44</v>
      </c>
      <c r="I6" s="326" t="s">
        <v>7</v>
      </c>
      <c r="J6" s="327" t="s">
        <v>44</v>
      </c>
      <c r="K6" s="328" t="s">
        <v>7</v>
      </c>
      <c r="L6" s="514"/>
      <c r="M6" s="329" t="s">
        <v>44</v>
      </c>
      <c r="N6" s="330" t="s">
        <v>7</v>
      </c>
      <c r="O6" s="315" t="s">
        <v>44</v>
      </c>
      <c r="P6" s="331" t="s">
        <v>7</v>
      </c>
      <c r="Q6" s="514"/>
      <c r="R6" s="329" t="s">
        <v>44</v>
      </c>
      <c r="S6" s="330" t="s">
        <v>7</v>
      </c>
      <c r="T6" s="315" t="s">
        <v>44</v>
      </c>
      <c r="U6" s="331" t="s">
        <v>7</v>
      </c>
      <c r="V6" s="514"/>
      <c r="W6" s="329" t="s">
        <v>44</v>
      </c>
      <c r="X6" s="330" t="s">
        <v>7</v>
      </c>
      <c r="Y6" s="315" t="s">
        <v>44</v>
      </c>
      <c r="Z6" s="331" t="s">
        <v>7</v>
      </c>
      <c r="AA6" s="514"/>
      <c r="AB6" s="332" t="s">
        <v>44</v>
      </c>
      <c r="AC6" s="333" t="s">
        <v>7</v>
      </c>
      <c r="AD6" s="334" t="s">
        <v>44</v>
      </c>
      <c r="AE6" s="335" t="s">
        <v>7</v>
      </c>
    </row>
    <row r="7" spans="1:31" ht="15" thickBot="1" x14ac:dyDescent="0.3">
      <c r="A7" s="318">
        <v>1</v>
      </c>
      <c r="B7" s="319">
        <v>2</v>
      </c>
      <c r="C7" s="319">
        <v>3</v>
      </c>
      <c r="D7" s="319">
        <v>4</v>
      </c>
      <c r="E7" s="319">
        <v>5</v>
      </c>
      <c r="F7" s="319">
        <v>6</v>
      </c>
      <c r="G7" s="319">
        <v>7</v>
      </c>
      <c r="H7" s="319">
        <v>8</v>
      </c>
      <c r="I7" s="319">
        <v>9</v>
      </c>
      <c r="J7" s="319">
        <v>10</v>
      </c>
      <c r="K7" s="319">
        <v>11</v>
      </c>
      <c r="L7" s="319">
        <v>12</v>
      </c>
      <c r="M7" s="319">
        <v>13</v>
      </c>
      <c r="N7" s="319">
        <v>14</v>
      </c>
      <c r="O7" s="319">
        <v>15</v>
      </c>
      <c r="P7" s="319">
        <v>16</v>
      </c>
      <c r="Q7" s="319">
        <v>17</v>
      </c>
      <c r="R7" s="319">
        <v>18</v>
      </c>
      <c r="S7" s="319">
        <v>19</v>
      </c>
      <c r="T7" s="319">
        <v>20</v>
      </c>
      <c r="U7" s="319">
        <v>21</v>
      </c>
      <c r="V7" s="319">
        <v>22</v>
      </c>
      <c r="W7" s="319">
        <v>23</v>
      </c>
      <c r="X7" s="319">
        <v>24</v>
      </c>
      <c r="Y7" s="319">
        <v>25</v>
      </c>
      <c r="Z7" s="319">
        <v>26</v>
      </c>
      <c r="AA7" s="319">
        <v>27</v>
      </c>
      <c r="AB7" s="319">
        <v>28</v>
      </c>
      <c r="AC7" s="319">
        <v>29</v>
      </c>
      <c r="AD7" s="319">
        <v>30</v>
      </c>
      <c r="AE7" s="320">
        <v>31</v>
      </c>
    </row>
    <row r="8" spans="1:31" ht="24.95" customHeight="1" x14ac:dyDescent="0.25">
      <c r="A8" s="509">
        <v>1</v>
      </c>
      <c r="B8" s="509" t="s">
        <v>153</v>
      </c>
      <c r="C8" s="509">
        <v>10890.4</v>
      </c>
      <c r="D8" s="509">
        <f>E8+F8</f>
        <v>7805.91</v>
      </c>
      <c r="E8" s="509">
        <v>7589.25</v>
      </c>
      <c r="F8" s="509">
        <v>216.66</v>
      </c>
      <c r="G8" s="322" t="s">
        <v>45</v>
      </c>
      <c r="H8" s="207">
        <v>278</v>
      </c>
      <c r="I8" s="206">
        <v>40.550000000000004</v>
      </c>
      <c r="J8" s="207">
        <v>0</v>
      </c>
      <c r="K8" s="206">
        <v>0</v>
      </c>
      <c r="L8" s="211">
        <f>I8+K8</f>
        <v>40.550000000000004</v>
      </c>
      <c r="M8" s="207">
        <v>957</v>
      </c>
      <c r="N8" s="206">
        <v>432.18</v>
      </c>
      <c r="O8" s="207">
        <v>0</v>
      </c>
      <c r="P8" s="206">
        <v>0</v>
      </c>
      <c r="Q8" s="211">
        <f>N8+P8</f>
        <v>432.18</v>
      </c>
      <c r="R8" s="207">
        <v>467</v>
      </c>
      <c r="S8" s="206">
        <v>414.71</v>
      </c>
      <c r="T8" s="207">
        <v>0</v>
      </c>
      <c r="U8" s="206">
        <v>0</v>
      </c>
      <c r="V8" s="211">
        <f>S8+U8</f>
        <v>414.71</v>
      </c>
      <c r="W8" s="207">
        <v>72</v>
      </c>
      <c r="X8" s="206">
        <v>289.22000000000003</v>
      </c>
      <c r="Y8" s="207">
        <v>0</v>
      </c>
      <c r="Z8" s="206">
        <v>0</v>
      </c>
      <c r="AA8" s="211">
        <f>X8+Z8</f>
        <v>289.22000000000003</v>
      </c>
      <c r="AB8" s="207">
        <f>H8+M8+R8+W8</f>
        <v>1774</v>
      </c>
      <c r="AC8" s="206">
        <f>I8+N8+S8+X8</f>
        <v>1176.6600000000001</v>
      </c>
      <c r="AD8" s="207">
        <v>0</v>
      </c>
      <c r="AE8" s="206">
        <f>K8+P8+U8+Z8</f>
        <v>0</v>
      </c>
    </row>
    <row r="9" spans="1:31" ht="24.95" customHeight="1" x14ac:dyDescent="0.25">
      <c r="A9" s="509"/>
      <c r="B9" s="509"/>
      <c r="C9" s="509"/>
      <c r="D9" s="509"/>
      <c r="E9" s="509"/>
      <c r="F9" s="509"/>
      <c r="G9" s="316" t="s">
        <v>46</v>
      </c>
      <c r="H9" s="193">
        <v>0</v>
      </c>
      <c r="I9" s="190">
        <v>0</v>
      </c>
      <c r="J9" s="193">
        <v>0</v>
      </c>
      <c r="K9" s="190">
        <v>0</v>
      </c>
      <c r="L9" s="205">
        <f>I9+K9</f>
        <v>0</v>
      </c>
      <c r="M9" s="193">
        <v>0</v>
      </c>
      <c r="N9" s="190">
        <v>0</v>
      </c>
      <c r="O9" s="193">
        <v>0</v>
      </c>
      <c r="P9" s="190">
        <v>0</v>
      </c>
      <c r="Q9" s="205">
        <f>N9+P9</f>
        <v>0</v>
      </c>
      <c r="R9" s="193">
        <v>0</v>
      </c>
      <c r="S9" s="190">
        <v>0</v>
      </c>
      <c r="T9" s="193">
        <v>0</v>
      </c>
      <c r="U9" s="190">
        <v>0</v>
      </c>
      <c r="V9" s="205">
        <f>S9+U9</f>
        <v>0</v>
      </c>
      <c r="W9" s="193">
        <v>0</v>
      </c>
      <c r="X9" s="190">
        <v>0</v>
      </c>
      <c r="Y9" s="193">
        <v>0</v>
      </c>
      <c r="Z9" s="190">
        <v>0</v>
      </c>
      <c r="AA9" s="205">
        <f>X9+Z9</f>
        <v>0</v>
      </c>
      <c r="AB9" s="193">
        <f t="shared" ref="AB9:AB60" si="0">H9+M9+R9+W9</f>
        <v>0</v>
      </c>
      <c r="AC9" s="190">
        <f>I9+N9+S9+X9</f>
        <v>0</v>
      </c>
      <c r="AD9" s="193">
        <v>0</v>
      </c>
      <c r="AE9" s="190">
        <f>K9+P9+U9+Z9</f>
        <v>0</v>
      </c>
    </row>
    <row r="10" spans="1:31" ht="24.95" customHeight="1" x14ac:dyDescent="0.25">
      <c r="A10" s="509"/>
      <c r="B10" s="509"/>
      <c r="C10" s="509"/>
      <c r="D10" s="509"/>
      <c r="E10" s="509"/>
      <c r="F10" s="509"/>
      <c r="G10" s="316" t="s">
        <v>47</v>
      </c>
      <c r="H10" s="193">
        <v>0</v>
      </c>
      <c r="I10" s="190">
        <v>0</v>
      </c>
      <c r="J10" s="193">
        <v>0</v>
      </c>
      <c r="K10" s="190">
        <v>0</v>
      </c>
      <c r="L10" s="205">
        <f>I10+K10</f>
        <v>0</v>
      </c>
      <c r="M10" s="193">
        <v>0</v>
      </c>
      <c r="N10" s="190">
        <v>0</v>
      </c>
      <c r="O10" s="193">
        <v>0</v>
      </c>
      <c r="P10" s="190">
        <v>0</v>
      </c>
      <c r="Q10" s="205">
        <f>N10+P10</f>
        <v>0</v>
      </c>
      <c r="R10" s="193">
        <v>0</v>
      </c>
      <c r="S10" s="190">
        <v>0</v>
      </c>
      <c r="T10" s="193">
        <v>0</v>
      </c>
      <c r="U10" s="190">
        <v>0</v>
      </c>
      <c r="V10" s="205">
        <f>S10+U10</f>
        <v>0</v>
      </c>
      <c r="W10" s="193">
        <v>0</v>
      </c>
      <c r="X10" s="190">
        <v>0</v>
      </c>
      <c r="Y10" s="193">
        <v>0</v>
      </c>
      <c r="Z10" s="190">
        <v>0</v>
      </c>
      <c r="AA10" s="205">
        <f>X10+Z10</f>
        <v>0</v>
      </c>
      <c r="AB10" s="193">
        <f t="shared" si="0"/>
        <v>0</v>
      </c>
      <c r="AC10" s="190">
        <f>I10+N10+S10+X10</f>
        <v>0</v>
      </c>
      <c r="AD10" s="193">
        <v>0</v>
      </c>
      <c r="AE10" s="190">
        <f>K10+P10+U10+Z10</f>
        <v>0</v>
      </c>
    </row>
    <row r="11" spans="1:31" ht="24.95" customHeight="1" x14ac:dyDescent="0.25">
      <c r="A11" s="509"/>
      <c r="B11" s="509"/>
      <c r="C11" s="509"/>
      <c r="D11" s="509"/>
      <c r="E11" s="509"/>
      <c r="F11" s="509"/>
      <c r="G11" s="316" t="s">
        <v>48</v>
      </c>
      <c r="H11" s="193">
        <v>0</v>
      </c>
      <c r="I11" s="190">
        <v>0</v>
      </c>
      <c r="J11" s="193">
        <v>0</v>
      </c>
      <c r="K11" s="190">
        <v>0</v>
      </c>
      <c r="L11" s="205">
        <f>I11+K11</f>
        <v>0</v>
      </c>
      <c r="M11" s="193">
        <v>0</v>
      </c>
      <c r="N11" s="190">
        <v>0</v>
      </c>
      <c r="O11" s="193">
        <v>0</v>
      </c>
      <c r="P11" s="190">
        <v>0</v>
      </c>
      <c r="Q11" s="205">
        <f>N11+P11</f>
        <v>0</v>
      </c>
      <c r="R11" s="193">
        <v>0</v>
      </c>
      <c r="S11" s="190">
        <v>0</v>
      </c>
      <c r="T11" s="193">
        <v>0</v>
      </c>
      <c r="U11" s="190">
        <v>0</v>
      </c>
      <c r="V11" s="205">
        <f>S11+U11</f>
        <v>0</v>
      </c>
      <c r="W11" s="193">
        <v>0</v>
      </c>
      <c r="X11" s="190">
        <v>0</v>
      </c>
      <c r="Y11" s="193">
        <v>0</v>
      </c>
      <c r="Z11" s="190">
        <v>0</v>
      </c>
      <c r="AA11" s="205">
        <f>X11+Z11</f>
        <v>0</v>
      </c>
      <c r="AB11" s="193">
        <f t="shared" si="0"/>
        <v>0</v>
      </c>
      <c r="AC11" s="190">
        <f>I11+N11+S11+X11</f>
        <v>0</v>
      </c>
      <c r="AD11" s="193">
        <v>0</v>
      </c>
      <c r="AE11" s="190">
        <f>K11+P11+U11+Z11</f>
        <v>0</v>
      </c>
    </row>
    <row r="12" spans="1:31" ht="24.95" customHeight="1" thickBot="1" x14ac:dyDescent="0.3">
      <c r="A12" s="509"/>
      <c r="B12" s="509"/>
      <c r="C12" s="509"/>
      <c r="D12" s="509"/>
      <c r="E12" s="509"/>
      <c r="F12" s="509"/>
      <c r="G12" s="321" t="s">
        <v>49</v>
      </c>
      <c r="H12" s="195">
        <v>0</v>
      </c>
      <c r="I12" s="194">
        <v>0</v>
      </c>
      <c r="J12" s="195">
        <v>0</v>
      </c>
      <c r="K12" s="194">
        <v>0</v>
      </c>
      <c r="L12" s="208">
        <f>I12+K12</f>
        <v>0</v>
      </c>
      <c r="M12" s="195">
        <v>0</v>
      </c>
      <c r="N12" s="194">
        <v>0</v>
      </c>
      <c r="O12" s="195">
        <v>0</v>
      </c>
      <c r="P12" s="194">
        <v>0</v>
      </c>
      <c r="Q12" s="208">
        <f>N12+P12</f>
        <v>0</v>
      </c>
      <c r="R12" s="195">
        <v>0</v>
      </c>
      <c r="S12" s="194">
        <v>0</v>
      </c>
      <c r="T12" s="195">
        <v>0</v>
      </c>
      <c r="U12" s="194">
        <v>0</v>
      </c>
      <c r="V12" s="208">
        <f>S12+U12</f>
        <v>0</v>
      </c>
      <c r="W12" s="195">
        <v>0</v>
      </c>
      <c r="X12" s="194">
        <v>0</v>
      </c>
      <c r="Y12" s="196">
        <v>0</v>
      </c>
      <c r="Z12" s="194">
        <v>0</v>
      </c>
      <c r="AA12" s="208">
        <f>X12+Z12</f>
        <v>0</v>
      </c>
      <c r="AB12" s="195">
        <f t="shared" si="0"/>
        <v>0</v>
      </c>
      <c r="AC12" s="194">
        <f>I12+N12+S12+X12</f>
        <v>0</v>
      </c>
      <c r="AD12" s="196">
        <v>0</v>
      </c>
      <c r="AE12" s="194">
        <f>K12+P12+U12+Z12</f>
        <v>0</v>
      </c>
    </row>
    <row r="13" spans="1:31" s="324" customFormat="1" ht="24.95" customHeight="1" thickBot="1" x14ac:dyDescent="0.3">
      <c r="A13" s="505" t="s">
        <v>19</v>
      </c>
      <c r="B13" s="506"/>
      <c r="C13" s="506"/>
      <c r="D13" s="506"/>
      <c r="E13" s="506"/>
      <c r="F13" s="507"/>
      <c r="G13" s="323"/>
      <c r="H13" s="197">
        <f>SUM(H8:H12)</f>
        <v>278</v>
      </c>
      <c r="I13" s="198">
        <f t="shared" ref="I13:AE13" si="1">SUM(I8:I12)</f>
        <v>40.550000000000004</v>
      </c>
      <c r="J13" s="198">
        <f t="shared" si="1"/>
        <v>0</v>
      </c>
      <c r="K13" s="198">
        <f t="shared" si="1"/>
        <v>0</v>
      </c>
      <c r="L13" s="209">
        <f t="shared" si="1"/>
        <v>40.550000000000004</v>
      </c>
      <c r="M13" s="198">
        <f t="shared" si="1"/>
        <v>957</v>
      </c>
      <c r="N13" s="198">
        <f t="shared" si="1"/>
        <v>432.18</v>
      </c>
      <c r="O13" s="198">
        <f t="shared" si="1"/>
        <v>0</v>
      </c>
      <c r="P13" s="198">
        <f t="shared" si="1"/>
        <v>0</v>
      </c>
      <c r="Q13" s="209">
        <f t="shared" si="1"/>
        <v>432.18</v>
      </c>
      <c r="R13" s="198">
        <f t="shared" si="1"/>
        <v>467</v>
      </c>
      <c r="S13" s="198">
        <f t="shared" si="1"/>
        <v>414.71</v>
      </c>
      <c r="T13" s="198">
        <f t="shared" si="1"/>
        <v>0</v>
      </c>
      <c r="U13" s="198">
        <f t="shared" si="1"/>
        <v>0</v>
      </c>
      <c r="V13" s="209">
        <f t="shared" si="1"/>
        <v>414.71</v>
      </c>
      <c r="W13" s="198">
        <f t="shared" si="1"/>
        <v>72</v>
      </c>
      <c r="X13" s="198">
        <f t="shared" si="1"/>
        <v>289.22000000000003</v>
      </c>
      <c r="Y13" s="198">
        <f t="shared" si="1"/>
        <v>0</v>
      </c>
      <c r="Z13" s="198">
        <f t="shared" si="1"/>
        <v>0</v>
      </c>
      <c r="AA13" s="209">
        <f t="shared" si="1"/>
        <v>289.22000000000003</v>
      </c>
      <c r="AB13" s="198">
        <f t="shared" si="0"/>
        <v>1774</v>
      </c>
      <c r="AC13" s="198">
        <f t="shared" si="1"/>
        <v>1176.6600000000001</v>
      </c>
      <c r="AD13" s="198">
        <f t="shared" si="1"/>
        <v>0</v>
      </c>
      <c r="AE13" s="198">
        <f t="shared" si="1"/>
        <v>0</v>
      </c>
    </row>
    <row r="14" spans="1:31" ht="24.95" customHeight="1" x14ac:dyDescent="0.25">
      <c r="A14" s="508">
        <v>2</v>
      </c>
      <c r="B14" s="508" t="s">
        <v>154</v>
      </c>
      <c r="C14" s="508">
        <v>23081.599999999999</v>
      </c>
      <c r="D14" s="508">
        <f>E14+F14</f>
        <v>16066.15</v>
      </c>
      <c r="E14" s="508">
        <v>15516.67</v>
      </c>
      <c r="F14" s="508">
        <v>549.48</v>
      </c>
      <c r="G14" s="322" t="s">
        <v>45</v>
      </c>
      <c r="H14" s="207">
        <v>923</v>
      </c>
      <c r="I14" s="206">
        <v>295.42</v>
      </c>
      <c r="J14" s="207">
        <v>0</v>
      </c>
      <c r="K14" s="206">
        <v>0</v>
      </c>
      <c r="L14" s="211">
        <f>I14+K14</f>
        <v>295.42</v>
      </c>
      <c r="M14" s="207">
        <v>436</v>
      </c>
      <c r="N14" s="206">
        <v>266.86</v>
      </c>
      <c r="O14" s="207">
        <v>0</v>
      </c>
      <c r="P14" s="206">
        <v>0</v>
      </c>
      <c r="Q14" s="211">
        <f>N14+P14</f>
        <v>266.86</v>
      </c>
      <c r="R14" s="207">
        <v>394</v>
      </c>
      <c r="S14" s="206">
        <v>329.84</v>
      </c>
      <c r="T14" s="207">
        <v>1</v>
      </c>
      <c r="U14" s="206">
        <v>0.82</v>
      </c>
      <c r="V14" s="211">
        <f>S14+U14</f>
        <v>330.65999999999997</v>
      </c>
      <c r="W14" s="207">
        <v>224</v>
      </c>
      <c r="X14" s="206">
        <v>407.6</v>
      </c>
      <c r="Y14" s="207"/>
      <c r="Z14" s="206"/>
      <c r="AA14" s="211">
        <f>X14+Z14</f>
        <v>407.6</v>
      </c>
      <c r="AB14" s="207">
        <f t="shared" si="0"/>
        <v>1977</v>
      </c>
      <c r="AC14" s="206">
        <f>I14+N14+S14+X14</f>
        <v>1299.7199999999998</v>
      </c>
      <c r="AD14" s="207">
        <f>J14+O14+T14+Y14</f>
        <v>1</v>
      </c>
      <c r="AE14" s="206">
        <f>K14+P14+U14+Z14</f>
        <v>0.82</v>
      </c>
    </row>
    <row r="15" spans="1:31" ht="24.95" customHeight="1" x14ac:dyDescent="0.25">
      <c r="A15" s="509"/>
      <c r="B15" s="509"/>
      <c r="C15" s="509"/>
      <c r="D15" s="509"/>
      <c r="E15" s="509"/>
      <c r="F15" s="509"/>
      <c r="G15" s="316" t="s">
        <v>46</v>
      </c>
      <c r="H15" s="193"/>
      <c r="I15" s="190"/>
      <c r="J15" s="193">
        <v>0</v>
      </c>
      <c r="K15" s="190">
        <v>0</v>
      </c>
      <c r="L15" s="205">
        <f>I15+K15</f>
        <v>0</v>
      </c>
      <c r="M15" s="193"/>
      <c r="N15" s="190"/>
      <c r="O15" s="193">
        <v>0</v>
      </c>
      <c r="P15" s="190">
        <v>0</v>
      </c>
      <c r="Q15" s="205">
        <f>N15+P15</f>
        <v>0</v>
      </c>
      <c r="R15" s="193">
        <v>3</v>
      </c>
      <c r="S15" s="190">
        <v>2</v>
      </c>
      <c r="T15" s="193">
        <v>0</v>
      </c>
      <c r="U15" s="190">
        <v>0</v>
      </c>
      <c r="V15" s="205">
        <f>S15+U15</f>
        <v>2</v>
      </c>
      <c r="W15" s="193">
        <v>4</v>
      </c>
      <c r="X15" s="190">
        <v>3</v>
      </c>
      <c r="Y15" s="193">
        <v>0</v>
      </c>
      <c r="Z15" s="190">
        <v>0</v>
      </c>
      <c r="AA15" s="205">
        <f>X15+Z15</f>
        <v>3</v>
      </c>
      <c r="AB15" s="193">
        <f t="shared" si="0"/>
        <v>7</v>
      </c>
      <c r="AC15" s="190">
        <f>I15+N15+S15+X15</f>
        <v>5</v>
      </c>
      <c r="AD15" s="193">
        <v>0</v>
      </c>
      <c r="AE15" s="190">
        <f>K15+P15+U15+Z15</f>
        <v>0</v>
      </c>
    </row>
    <row r="16" spans="1:31" ht="24.95" customHeight="1" x14ac:dyDescent="0.25">
      <c r="A16" s="509"/>
      <c r="B16" s="509"/>
      <c r="C16" s="509"/>
      <c r="D16" s="509"/>
      <c r="E16" s="509"/>
      <c r="F16" s="509"/>
      <c r="G16" s="316" t="s">
        <v>47</v>
      </c>
      <c r="H16" s="193">
        <v>0</v>
      </c>
      <c r="I16" s="190">
        <v>0</v>
      </c>
      <c r="J16" s="193">
        <v>0</v>
      </c>
      <c r="K16" s="190">
        <v>0</v>
      </c>
      <c r="L16" s="205">
        <f>I16+K16</f>
        <v>0</v>
      </c>
      <c r="M16" s="193">
        <v>0</v>
      </c>
      <c r="N16" s="190">
        <v>0</v>
      </c>
      <c r="O16" s="193">
        <v>0</v>
      </c>
      <c r="P16" s="190">
        <v>0</v>
      </c>
      <c r="Q16" s="205">
        <f>N16+P16</f>
        <v>0</v>
      </c>
      <c r="R16" s="193">
        <v>0</v>
      </c>
      <c r="S16" s="190">
        <v>0</v>
      </c>
      <c r="T16" s="193">
        <v>0</v>
      </c>
      <c r="U16" s="190">
        <v>0</v>
      </c>
      <c r="V16" s="205">
        <f>S16+U16</f>
        <v>0</v>
      </c>
      <c r="W16" s="193">
        <v>0</v>
      </c>
      <c r="X16" s="190">
        <v>0</v>
      </c>
      <c r="Y16" s="193">
        <v>0</v>
      </c>
      <c r="Z16" s="190">
        <v>0</v>
      </c>
      <c r="AA16" s="205">
        <f>X16+Z16</f>
        <v>0</v>
      </c>
      <c r="AB16" s="193">
        <f t="shared" si="0"/>
        <v>0</v>
      </c>
      <c r="AC16" s="190">
        <f>I16+N16+S16+X16</f>
        <v>0</v>
      </c>
      <c r="AD16" s="193">
        <v>0</v>
      </c>
      <c r="AE16" s="190">
        <f>K16+P16+U16+Z16</f>
        <v>0</v>
      </c>
    </row>
    <row r="17" spans="1:31" ht="24.95" customHeight="1" x14ac:dyDescent="0.25">
      <c r="A17" s="509"/>
      <c r="B17" s="509"/>
      <c r="C17" s="509"/>
      <c r="D17" s="509"/>
      <c r="E17" s="509"/>
      <c r="F17" s="509"/>
      <c r="G17" s="316" t="s">
        <v>48</v>
      </c>
      <c r="H17" s="193">
        <v>0</v>
      </c>
      <c r="I17" s="190">
        <v>0</v>
      </c>
      <c r="J17" s="193">
        <v>0</v>
      </c>
      <c r="K17" s="190">
        <v>0</v>
      </c>
      <c r="L17" s="205">
        <f>I17+K17</f>
        <v>0</v>
      </c>
      <c r="M17" s="193">
        <v>0</v>
      </c>
      <c r="N17" s="190">
        <v>0</v>
      </c>
      <c r="O17" s="193">
        <v>0</v>
      </c>
      <c r="P17" s="190">
        <v>0</v>
      </c>
      <c r="Q17" s="205">
        <f>N17+P17</f>
        <v>0</v>
      </c>
      <c r="R17" s="193">
        <v>0</v>
      </c>
      <c r="S17" s="190">
        <v>0</v>
      </c>
      <c r="T17" s="193">
        <v>0</v>
      </c>
      <c r="U17" s="190">
        <v>0</v>
      </c>
      <c r="V17" s="205">
        <f>S17+U17</f>
        <v>0</v>
      </c>
      <c r="W17" s="193">
        <v>0</v>
      </c>
      <c r="X17" s="190"/>
      <c r="Y17" s="193">
        <v>0</v>
      </c>
      <c r="Z17" s="190">
        <v>0</v>
      </c>
      <c r="AA17" s="205">
        <f>X17+Z17</f>
        <v>0</v>
      </c>
      <c r="AB17" s="193">
        <f t="shared" si="0"/>
        <v>0</v>
      </c>
      <c r="AC17" s="190">
        <f>I17+N17+S17+X17</f>
        <v>0</v>
      </c>
      <c r="AD17" s="193">
        <v>0</v>
      </c>
      <c r="AE17" s="190">
        <f>K17+P17+U17+Z17</f>
        <v>0</v>
      </c>
    </row>
    <row r="18" spans="1:31" ht="24.95" customHeight="1" thickBot="1" x14ac:dyDescent="0.3">
      <c r="A18" s="509"/>
      <c r="B18" s="509"/>
      <c r="C18" s="509"/>
      <c r="D18" s="509"/>
      <c r="E18" s="509"/>
      <c r="F18" s="509"/>
      <c r="G18" s="321" t="s">
        <v>49</v>
      </c>
      <c r="H18" s="195">
        <v>0</v>
      </c>
      <c r="I18" s="194">
        <v>0</v>
      </c>
      <c r="J18" s="195">
        <v>0</v>
      </c>
      <c r="K18" s="194">
        <v>0</v>
      </c>
      <c r="L18" s="208">
        <f>I18+K18</f>
        <v>0</v>
      </c>
      <c r="M18" s="195">
        <v>0</v>
      </c>
      <c r="N18" s="194">
        <v>0</v>
      </c>
      <c r="O18" s="195">
        <v>0</v>
      </c>
      <c r="P18" s="194">
        <v>0</v>
      </c>
      <c r="Q18" s="208">
        <f>N18+P18</f>
        <v>0</v>
      </c>
      <c r="R18" s="195">
        <v>0</v>
      </c>
      <c r="S18" s="194">
        <v>0</v>
      </c>
      <c r="T18" s="195">
        <v>0</v>
      </c>
      <c r="U18" s="194">
        <v>0</v>
      </c>
      <c r="V18" s="208">
        <f>S18+U18</f>
        <v>0</v>
      </c>
      <c r="W18" s="195">
        <v>0</v>
      </c>
      <c r="X18" s="194">
        <v>0</v>
      </c>
      <c r="Y18" s="196">
        <v>0</v>
      </c>
      <c r="Z18" s="194">
        <v>0</v>
      </c>
      <c r="AA18" s="208">
        <f>X18+Z18</f>
        <v>0</v>
      </c>
      <c r="AB18" s="195">
        <f t="shared" si="0"/>
        <v>0</v>
      </c>
      <c r="AC18" s="194">
        <f>I18+N18+S18+X18</f>
        <v>0</v>
      </c>
      <c r="AD18" s="196">
        <v>0</v>
      </c>
      <c r="AE18" s="194">
        <f>K18+P18+U18+Z18</f>
        <v>0</v>
      </c>
    </row>
    <row r="19" spans="1:31" s="314" customFormat="1" ht="24.95" customHeight="1" thickBot="1" x14ac:dyDescent="0.3">
      <c r="A19" s="505" t="s">
        <v>19</v>
      </c>
      <c r="B19" s="506"/>
      <c r="C19" s="506"/>
      <c r="D19" s="506"/>
      <c r="E19" s="506"/>
      <c r="F19" s="507"/>
      <c r="G19" s="323"/>
      <c r="H19" s="197">
        <f>SUM(H14:H18)</f>
        <v>923</v>
      </c>
      <c r="I19" s="198">
        <f t="shared" ref="I19:AE19" si="2">SUM(I14:I18)</f>
        <v>295.42</v>
      </c>
      <c r="J19" s="198">
        <f t="shared" si="2"/>
        <v>0</v>
      </c>
      <c r="K19" s="198">
        <f t="shared" si="2"/>
        <v>0</v>
      </c>
      <c r="L19" s="209">
        <f t="shared" si="2"/>
        <v>295.42</v>
      </c>
      <c r="M19" s="198">
        <f t="shared" si="2"/>
        <v>436</v>
      </c>
      <c r="N19" s="198">
        <f t="shared" si="2"/>
        <v>266.86</v>
      </c>
      <c r="O19" s="198">
        <f t="shared" si="2"/>
        <v>0</v>
      </c>
      <c r="P19" s="198">
        <f t="shared" si="2"/>
        <v>0</v>
      </c>
      <c r="Q19" s="209">
        <f t="shared" si="2"/>
        <v>266.86</v>
      </c>
      <c r="R19" s="198">
        <f t="shared" si="2"/>
        <v>397</v>
      </c>
      <c r="S19" s="198">
        <f t="shared" si="2"/>
        <v>331.84</v>
      </c>
      <c r="T19" s="198">
        <f t="shared" si="2"/>
        <v>1</v>
      </c>
      <c r="U19" s="198">
        <f t="shared" si="2"/>
        <v>0.82</v>
      </c>
      <c r="V19" s="209">
        <f t="shared" si="2"/>
        <v>332.65999999999997</v>
      </c>
      <c r="W19" s="198">
        <f t="shared" si="2"/>
        <v>228</v>
      </c>
      <c r="X19" s="198">
        <f t="shared" si="2"/>
        <v>410.6</v>
      </c>
      <c r="Y19" s="198">
        <f t="shared" si="2"/>
        <v>0</v>
      </c>
      <c r="Z19" s="198">
        <f t="shared" si="2"/>
        <v>0</v>
      </c>
      <c r="AA19" s="209">
        <f t="shared" si="2"/>
        <v>410.6</v>
      </c>
      <c r="AB19" s="198">
        <f t="shared" si="0"/>
        <v>1984</v>
      </c>
      <c r="AC19" s="198">
        <f t="shared" si="2"/>
        <v>1304.7199999999998</v>
      </c>
      <c r="AD19" s="198">
        <f t="shared" si="2"/>
        <v>1</v>
      </c>
      <c r="AE19" s="198">
        <f t="shared" si="2"/>
        <v>0.82</v>
      </c>
    </row>
    <row r="20" spans="1:31" ht="24.95" customHeight="1" x14ac:dyDescent="0.25">
      <c r="A20" s="508">
        <v>3</v>
      </c>
      <c r="B20" s="508" t="s">
        <v>160</v>
      </c>
      <c r="C20" s="508">
        <v>2926.5</v>
      </c>
      <c r="D20" s="508">
        <f>E20+F20</f>
        <v>2802.2599999999998</v>
      </c>
      <c r="E20" s="508">
        <v>2597.06</v>
      </c>
      <c r="F20" s="508">
        <v>205.2</v>
      </c>
      <c r="G20" s="316" t="s">
        <v>45</v>
      </c>
      <c r="H20" s="207">
        <v>37</v>
      </c>
      <c r="I20" s="206">
        <v>6</v>
      </c>
      <c r="J20" s="207">
        <v>0</v>
      </c>
      <c r="K20" s="206">
        <v>0</v>
      </c>
      <c r="L20" s="211">
        <f>I20+K20</f>
        <v>6</v>
      </c>
      <c r="M20" s="207">
        <v>320</v>
      </c>
      <c r="N20" s="206">
        <v>160</v>
      </c>
      <c r="O20" s="207">
        <v>0</v>
      </c>
      <c r="P20" s="206">
        <v>0</v>
      </c>
      <c r="Q20" s="211">
        <f>N20+P20</f>
        <v>160</v>
      </c>
      <c r="R20" s="207">
        <v>228</v>
      </c>
      <c r="S20" s="206">
        <v>185</v>
      </c>
      <c r="T20" s="207">
        <v>0</v>
      </c>
      <c r="U20" s="206">
        <v>0</v>
      </c>
      <c r="V20" s="211">
        <f>S20+U20</f>
        <v>185</v>
      </c>
      <c r="W20" s="207">
        <v>44</v>
      </c>
      <c r="X20" s="206">
        <v>122</v>
      </c>
      <c r="Y20" s="207">
        <v>3</v>
      </c>
      <c r="Z20" s="206">
        <v>125</v>
      </c>
      <c r="AA20" s="211">
        <f>X20+Z20</f>
        <v>247</v>
      </c>
      <c r="AB20" s="207">
        <f t="shared" si="0"/>
        <v>629</v>
      </c>
      <c r="AC20" s="206">
        <f>I20+N20+S20+X20</f>
        <v>473</v>
      </c>
      <c r="AD20" s="207">
        <v>3</v>
      </c>
      <c r="AE20" s="206">
        <f>K20+P20+U20+Z20</f>
        <v>125</v>
      </c>
    </row>
    <row r="21" spans="1:31" ht="24.95" customHeight="1" x14ac:dyDescent="0.25">
      <c r="A21" s="509"/>
      <c r="B21" s="509"/>
      <c r="C21" s="509"/>
      <c r="D21" s="509"/>
      <c r="E21" s="509"/>
      <c r="F21" s="509"/>
      <c r="G21" s="316" t="s">
        <v>46</v>
      </c>
      <c r="H21" s="193">
        <v>28</v>
      </c>
      <c r="I21" s="190">
        <v>5</v>
      </c>
      <c r="J21" s="193">
        <v>0</v>
      </c>
      <c r="K21" s="190">
        <v>0</v>
      </c>
      <c r="L21" s="205">
        <f>I21+K21</f>
        <v>5</v>
      </c>
      <c r="M21" s="193">
        <v>170</v>
      </c>
      <c r="N21" s="190">
        <v>65</v>
      </c>
      <c r="O21" s="193">
        <v>0</v>
      </c>
      <c r="P21" s="190">
        <v>0</v>
      </c>
      <c r="Q21" s="205">
        <f>N21+P21</f>
        <v>65</v>
      </c>
      <c r="R21" s="193">
        <v>80</v>
      </c>
      <c r="S21" s="190">
        <v>72</v>
      </c>
      <c r="T21" s="193">
        <v>0</v>
      </c>
      <c r="U21" s="190">
        <v>0</v>
      </c>
      <c r="V21" s="205">
        <f>S21+U21</f>
        <v>72</v>
      </c>
      <c r="W21" s="193">
        <v>6</v>
      </c>
      <c r="X21" s="190">
        <v>8</v>
      </c>
      <c r="Y21" s="193">
        <v>0</v>
      </c>
      <c r="Z21" s="190">
        <v>0</v>
      </c>
      <c r="AA21" s="205">
        <f>X21+Z21</f>
        <v>8</v>
      </c>
      <c r="AB21" s="193">
        <f t="shared" si="0"/>
        <v>284</v>
      </c>
      <c r="AC21" s="190">
        <f>I21+N21+S21+X21</f>
        <v>150</v>
      </c>
      <c r="AD21" s="193">
        <v>0</v>
      </c>
      <c r="AE21" s="190">
        <f>K21+P21+U21+Z21</f>
        <v>0</v>
      </c>
    </row>
    <row r="22" spans="1:31" ht="24.95" customHeight="1" x14ac:dyDescent="0.25">
      <c r="A22" s="509"/>
      <c r="B22" s="509"/>
      <c r="C22" s="509"/>
      <c r="D22" s="509"/>
      <c r="E22" s="509"/>
      <c r="F22" s="509"/>
      <c r="G22" s="316" t="s">
        <v>47</v>
      </c>
      <c r="H22" s="193">
        <v>0</v>
      </c>
      <c r="I22" s="190">
        <v>0</v>
      </c>
      <c r="J22" s="193">
        <v>0</v>
      </c>
      <c r="K22" s="190">
        <v>0</v>
      </c>
      <c r="L22" s="205">
        <f>I22+K22</f>
        <v>0</v>
      </c>
      <c r="M22" s="193">
        <v>0</v>
      </c>
      <c r="N22" s="190">
        <v>0</v>
      </c>
      <c r="O22" s="193">
        <v>0</v>
      </c>
      <c r="P22" s="190">
        <v>0</v>
      </c>
      <c r="Q22" s="205">
        <f>N22+P22</f>
        <v>0</v>
      </c>
      <c r="R22" s="193">
        <v>0</v>
      </c>
      <c r="S22" s="190">
        <v>0</v>
      </c>
      <c r="T22" s="193">
        <v>0</v>
      </c>
      <c r="U22" s="190">
        <v>0</v>
      </c>
      <c r="V22" s="205">
        <f>S22+U22</f>
        <v>0</v>
      </c>
      <c r="W22" s="193">
        <v>0</v>
      </c>
      <c r="X22" s="190">
        <v>0</v>
      </c>
      <c r="Y22" s="193">
        <v>0</v>
      </c>
      <c r="Z22" s="190">
        <v>0</v>
      </c>
      <c r="AA22" s="205">
        <f>X22+Z22</f>
        <v>0</v>
      </c>
      <c r="AB22" s="193">
        <f t="shared" si="0"/>
        <v>0</v>
      </c>
      <c r="AC22" s="190">
        <f>I22+N22+S22+X22</f>
        <v>0</v>
      </c>
      <c r="AD22" s="193">
        <v>0</v>
      </c>
      <c r="AE22" s="190">
        <f>K22+P22+U22+Z22</f>
        <v>0</v>
      </c>
    </row>
    <row r="23" spans="1:31" ht="24.95" customHeight="1" x14ac:dyDescent="0.25">
      <c r="A23" s="509"/>
      <c r="B23" s="509"/>
      <c r="C23" s="509"/>
      <c r="D23" s="509"/>
      <c r="E23" s="509"/>
      <c r="F23" s="509"/>
      <c r="G23" s="316" t="s">
        <v>48</v>
      </c>
      <c r="H23" s="193">
        <v>0</v>
      </c>
      <c r="I23" s="190">
        <v>0</v>
      </c>
      <c r="J23" s="193">
        <v>0</v>
      </c>
      <c r="K23" s="190">
        <v>0</v>
      </c>
      <c r="L23" s="205">
        <f>I23+K23</f>
        <v>0</v>
      </c>
      <c r="M23" s="193">
        <v>0</v>
      </c>
      <c r="N23" s="190">
        <v>0</v>
      </c>
      <c r="O23" s="193">
        <v>0</v>
      </c>
      <c r="P23" s="190">
        <v>0</v>
      </c>
      <c r="Q23" s="205">
        <f>N23+P23</f>
        <v>0</v>
      </c>
      <c r="R23" s="193">
        <v>0</v>
      </c>
      <c r="S23" s="190">
        <v>0</v>
      </c>
      <c r="T23" s="193">
        <v>0</v>
      </c>
      <c r="U23" s="190">
        <v>0</v>
      </c>
      <c r="V23" s="205">
        <f>S23+U23</f>
        <v>0</v>
      </c>
      <c r="W23" s="193">
        <v>0</v>
      </c>
      <c r="X23" s="190">
        <v>0</v>
      </c>
      <c r="Y23" s="193">
        <v>0</v>
      </c>
      <c r="Z23" s="190">
        <v>0</v>
      </c>
      <c r="AA23" s="205">
        <f>X23+Z23</f>
        <v>0</v>
      </c>
      <c r="AB23" s="193">
        <f t="shared" si="0"/>
        <v>0</v>
      </c>
      <c r="AC23" s="190">
        <f>I23+N23+S23+X23</f>
        <v>0</v>
      </c>
      <c r="AD23" s="193">
        <v>0</v>
      </c>
      <c r="AE23" s="190">
        <f>K23+P23+U23+Z23</f>
        <v>0</v>
      </c>
    </row>
    <row r="24" spans="1:31" ht="24.95" customHeight="1" thickBot="1" x14ac:dyDescent="0.3">
      <c r="A24" s="509"/>
      <c r="B24" s="509"/>
      <c r="C24" s="509"/>
      <c r="D24" s="509"/>
      <c r="E24" s="509"/>
      <c r="F24" s="509"/>
      <c r="G24" s="321" t="s">
        <v>49</v>
      </c>
      <c r="H24" s="195">
        <v>0</v>
      </c>
      <c r="I24" s="194">
        <v>0</v>
      </c>
      <c r="J24" s="195">
        <v>0</v>
      </c>
      <c r="K24" s="194">
        <v>0</v>
      </c>
      <c r="L24" s="208">
        <f>I24+K24</f>
        <v>0</v>
      </c>
      <c r="M24" s="195">
        <v>0</v>
      </c>
      <c r="N24" s="194">
        <v>0</v>
      </c>
      <c r="O24" s="195">
        <v>0</v>
      </c>
      <c r="P24" s="194">
        <v>0</v>
      </c>
      <c r="Q24" s="208">
        <f>N24+P24</f>
        <v>0</v>
      </c>
      <c r="R24" s="195">
        <v>0</v>
      </c>
      <c r="S24" s="194">
        <v>0</v>
      </c>
      <c r="T24" s="195">
        <v>0</v>
      </c>
      <c r="U24" s="194">
        <v>0</v>
      </c>
      <c r="V24" s="208">
        <f>S24+U24</f>
        <v>0</v>
      </c>
      <c r="W24" s="195">
        <v>0</v>
      </c>
      <c r="X24" s="194">
        <v>0</v>
      </c>
      <c r="Y24" s="196">
        <v>0</v>
      </c>
      <c r="Z24" s="194">
        <v>0</v>
      </c>
      <c r="AA24" s="208">
        <f>X24+Z24</f>
        <v>0</v>
      </c>
      <c r="AB24" s="195">
        <f t="shared" si="0"/>
        <v>0</v>
      </c>
      <c r="AC24" s="194">
        <f>I24+N24+S24+X24</f>
        <v>0</v>
      </c>
      <c r="AD24" s="196">
        <v>0</v>
      </c>
      <c r="AE24" s="194">
        <f>K24+P24+U24+Z24</f>
        <v>0</v>
      </c>
    </row>
    <row r="25" spans="1:31" s="314" customFormat="1" ht="24.95" customHeight="1" thickBot="1" x14ac:dyDescent="0.3">
      <c r="A25" s="505"/>
      <c r="B25" s="506" t="s">
        <v>19</v>
      </c>
      <c r="C25" s="506"/>
      <c r="D25" s="506"/>
      <c r="E25" s="506"/>
      <c r="F25" s="507"/>
      <c r="G25" s="323"/>
      <c r="H25" s="197">
        <f>SUM(H20:H24)</f>
        <v>65</v>
      </c>
      <c r="I25" s="198">
        <f t="shared" ref="I25:AE25" si="3">SUM(I20:I24)</f>
        <v>11</v>
      </c>
      <c r="J25" s="198">
        <f t="shared" si="3"/>
        <v>0</v>
      </c>
      <c r="K25" s="198">
        <f t="shared" si="3"/>
        <v>0</v>
      </c>
      <c r="L25" s="209">
        <f t="shared" si="3"/>
        <v>11</v>
      </c>
      <c r="M25" s="198">
        <f t="shared" si="3"/>
        <v>490</v>
      </c>
      <c r="N25" s="198">
        <f t="shared" si="3"/>
        <v>225</v>
      </c>
      <c r="O25" s="198">
        <f t="shared" si="3"/>
        <v>0</v>
      </c>
      <c r="P25" s="198">
        <f t="shared" si="3"/>
        <v>0</v>
      </c>
      <c r="Q25" s="209">
        <f t="shared" si="3"/>
        <v>225</v>
      </c>
      <c r="R25" s="198">
        <f t="shared" si="3"/>
        <v>308</v>
      </c>
      <c r="S25" s="198">
        <f t="shared" si="3"/>
        <v>257</v>
      </c>
      <c r="T25" s="198">
        <f t="shared" si="3"/>
        <v>0</v>
      </c>
      <c r="U25" s="198">
        <f t="shared" si="3"/>
        <v>0</v>
      </c>
      <c r="V25" s="209">
        <f t="shared" si="3"/>
        <v>257</v>
      </c>
      <c r="W25" s="198">
        <f t="shared" si="3"/>
        <v>50</v>
      </c>
      <c r="X25" s="198">
        <f t="shared" si="3"/>
        <v>130</v>
      </c>
      <c r="Y25" s="198">
        <f t="shared" si="3"/>
        <v>3</v>
      </c>
      <c r="Z25" s="198">
        <f t="shared" si="3"/>
        <v>125</v>
      </c>
      <c r="AA25" s="209">
        <f t="shared" si="3"/>
        <v>255</v>
      </c>
      <c r="AB25" s="198">
        <f t="shared" si="0"/>
        <v>913</v>
      </c>
      <c r="AC25" s="198">
        <f t="shared" si="3"/>
        <v>623</v>
      </c>
      <c r="AD25" s="198">
        <f t="shared" si="3"/>
        <v>3</v>
      </c>
      <c r="AE25" s="198">
        <f t="shared" si="3"/>
        <v>125</v>
      </c>
    </row>
    <row r="26" spans="1:31" ht="24.95" customHeight="1" x14ac:dyDescent="0.25">
      <c r="A26" s="508">
        <v>4</v>
      </c>
      <c r="B26" s="508" t="s">
        <v>155</v>
      </c>
      <c r="C26" s="508">
        <v>40266.1</v>
      </c>
      <c r="D26" s="508">
        <f>E26+F26</f>
        <v>30739.200000000004</v>
      </c>
      <c r="E26" s="508">
        <f>17092.38-642.1</f>
        <v>16450.280000000002</v>
      </c>
      <c r="F26" s="508">
        <f>13646.83+642.09</f>
        <v>14288.92</v>
      </c>
      <c r="G26" s="316" t="s">
        <v>45</v>
      </c>
      <c r="H26" s="207">
        <v>76</v>
      </c>
      <c r="I26" s="206">
        <v>9.33</v>
      </c>
      <c r="J26" s="207">
        <v>0</v>
      </c>
      <c r="K26" s="206">
        <v>0</v>
      </c>
      <c r="L26" s="211">
        <f>I26+K26</f>
        <v>9.33</v>
      </c>
      <c r="M26" s="207">
        <v>211</v>
      </c>
      <c r="N26" s="206">
        <v>98.87</v>
      </c>
      <c r="O26" s="207">
        <v>0</v>
      </c>
      <c r="P26" s="206">
        <v>0</v>
      </c>
      <c r="Q26" s="211">
        <f>N26+P26</f>
        <v>98.87</v>
      </c>
      <c r="R26" s="207">
        <v>331</v>
      </c>
      <c r="S26" s="206">
        <v>273.18</v>
      </c>
      <c r="T26" s="207">
        <v>4</v>
      </c>
      <c r="U26" s="206">
        <v>2.78</v>
      </c>
      <c r="V26" s="211">
        <f>S26+U26</f>
        <v>275.95999999999998</v>
      </c>
      <c r="W26" s="207">
        <v>384</v>
      </c>
      <c r="X26" s="206">
        <v>2543.65</v>
      </c>
      <c r="Y26" s="207">
        <v>18</v>
      </c>
      <c r="Z26" s="206">
        <v>998.69</v>
      </c>
      <c r="AA26" s="211">
        <f>X26+Z26</f>
        <v>3542.34</v>
      </c>
      <c r="AB26" s="207">
        <f t="shared" si="0"/>
        <v>1002</v>
      </c>
      <c r="AC26" s="206">
        <f>I26+N26+S26+X26</f>
        <v>2925.03</v>
      </c>
      <c r="AD26" s="207">
        <v>22</v>
      </c>
      <c r="AE26" s="206">
        <f>K26+P26+U26+Z26</f>
        <v>1001.47</v>
      </c>
    </row>
    <row r="27" spans="1:31" ht="24.95" customHeight="1" x14ac:dyDescent="0.25">
      <c r="A27" s="509"/>
      <c r="B27" s="509"/>
      <c r="C27" s="509"/>
      <c r="D27" s="509"/>
      <c r="E27" s="509"/>
      <c r="F27" s="509"/>
      <c r="G27" s="316" t="s">
        <v>46</v>
      </c>
      <c r="H27" s="193">
        <v>0</v>
      </c>
      <c r="I27" s="190">
        <v>0</v>
      </c>
      <c r="J27" s="193">
        <v>0</v>
      </c>
      <c r="K27" s="190">
        <v>0</v>
      </c>
      <c r="L27" s="205">
        <f>I27+K27</f>
        <v>0</v>
      </c>
      <c r="M27" s="193">
        <v>1</v>
      </c>
      <c r="N27" s="190">
        <v>0.39</v>
      </c>
      <c r="O27" s="193">
        <v>0</v>
      </c>
      <c r="P27" s="190">
        <v>0</v>
      </c>
      <c r="Q27" s="205">
        <f>N27+P27</f>
        <v>0.39</v>
      </c>
      <c r="R27" s="193">
        <v>5</v>
      </c>
      <c r="S27" s="190">
        <v>4.4400000000000004</v>
      </c>
      <c r="T27" s="193">
        <v>0</v>
      </c>
      <c r="U27" s="190">
        <v>0</v>
      </c>
      <c r="V27" s="205">
        <f>S27+U27</f>
        <v>4.4400000000000004</v>
      </c>
      <c r="W27" s="193">
        <v>7</v>
      </c>
      <c r="X27" s="190">
        <v>34.15</v>
      </c>
      <c r="Y27" s="193">
        <v>0</v>
      </c>
      <c r="Z27" s="190">
        <v>0</v>
      </c>
      <c r="AA27" s="205">
        <f>X27+Z27</f>
        <v>34.15</v>
      </c>
      <c r="AB27" s="193">
        <f t="shared" si="0"/>
        <v>13</v>
      </c>
      <c r="AC27" s="190">
        <f>I27+N27+S27+X27</f>
        <v>38.979999999999997</v>
      </c>
      <c r="AD27" s="193">
        <v>0</v>
      </c>
      <c r="AE27" s="190">
        <f>K27+P27+U27+Z27</f>
        <v>0</v>
      </c>
    </row>
    <row r="28" spans="1:31" ht="24.95" customHeight="1" x14ac:dyDescent="0.25">
      <c r="A28" s="509"/>
      <c r="B28" s="509"/>
      <c r="C28" s="509"/>
      <c r="D28" s="509"/>
      <c r="E28" s="509"/>
      <c r="F28" s="509"/>
      <c r="G28" s="316" t="s">
        <v>47</v>
      </c>
      <c r="H28" s="193">
        <v>0</v>
      </c>
      <c r="I28" s="190">
        <v>0</v>
      </c>
      <c r="J28" s="193">
        <v>0</v>
      </c>
      <c r="K28" s="190">
        <v>0</v>
      </c>
      <c r="L28" s="205">
        <f>I28+K28</f>
        <v>0</v>
      </c>
      <c r="M28" s="193">
        <v>0</v>
      </c>
      <c r="N28" s="190">
        <v>0</v>
      </c>
      <c r="O28" s="193">
        <v>0</v>
      </c>
      <c r="P28" s="190">
        <v>0</v>
      </c>
      <c r="Q28" s="205">
        <f>N28+P28</f>
        <v>0</v>
      </c>
      <c r="R28" s="193">
        <v>0</v>
      </c>
      <c r="S28" s="190">
        <v>0</v>
      </c>
      <c r="T28" s="193">
        <v>0</v>
      </c>
      <c r="U28" s="190">
        <v>0</v>
      </c>
      <c r="V28" s="205">
        <f>S28+U28</f>
        <v>0</v>
      </c>
      <c r="W28" s="193">
        <v>0</v>
      </c>
      <c r="X28" s="190">
        <v>0</v>
      </c>
      <c r="Y28" s="193">
        <v>0</v>
      </c>
      <c r="Z28" s="190">
        <v>0</v>
      </c>
      <c r="AA28" s="205">
        <f>X28+Z28</f>
        <v>0</v>
      </c>
      <c r="AB28" s="193">
        <f t="shared" si="0"/>
        <v>0</v>
      </c>
      <c r="AC28" s="190">
        <f>I28+N28+S28+X28</f>
        <v>0</v>
      </c>
      <c r="AD28" s="193">
        <v>0</v>
      </c>
      <c r="AE28" s="190">
        <f>K28+P28+U28+Z28</f>
        <v>0</v>
      </c>
    </row>
    <row r="29" spans="1:31" ht="24.95" customHeight="1" x14ac:dyDescent="0.25">
      <c r="A29" s="509"/>
      <c r="B29" s="509"/>
      <c r="C29" s="509"/>
      <c r="D29" s="509"/>
      <c r="E29" s="509"/>
      <c r="F29" s="509"/>
      <c r="G29" s="316" t="s">
        <v>48</v>
      </c>
      <c r="H29" s="193">
        <v>0</v>
      </c>
      <c r="I29" s="190">
        <v>0</v>
      </c>
      <c r="J29" s="193">
        <v>0</v>
      </c>
      <c r="K29" s="190">
        <v>0</v>
      </c>
      <c r="L29" s="205">
        <f>I29+K29</f>
        <v>0</v>
      </c>
      <c r="M29" s="193">
        <v>0</v>
      </c>
      <c r="N29" s="190">
        <v>0</v>
      </c>
      <c r="O29" s="193">
        <v>0</v>
      </c>
      <c r="P29" s="190">
        <v>0</v>
      </c>
      <c r="Q29" s="205">
        <f>N29+P29</f>
        <v>0</v>
      </c>
      <c r="R29" s="193">
        <v>0</v>
      </c>
      <c r="S29" s="190">
        <v>0</v>
      </c>
      <c r="T29" s="193">
        <v>0</v>
      </c>
      <c r="U29" s="190">
        <v>0</v>
      </c>
      <c r="V29" s="205">
        <f>S29+U29</f>
        <v>0</v>
      </c>
      <c r="W29" s="193">
        <v>0</v>
      </c>
      <c r="X29" s="190">
        <v>0</v>
      </c>
      <c r="Y29" s="193">
        <v>0</v>
      </c>
      <c r="Z29" s="190">
        <v>0</v>
      </c>
      <c r="AA29" s="205">
        <f>X29+Z29</f>
        <v>0</v>
      </c>
      <c r="AB29" s="193">
        <f t="shared" si="0"/>
        <v>0</v>
      </c>
      <c r="AC29" s="190">
        <f>I29+N29+S29+X29</f>
        <v>0</v>
      </c>
      <c r="AD29" s="193">
        <v>0</v>
      </c>
      <c r="AE29" s="190">
        <f>K29+P29+U29+Z29</f>
        <v>0</v>
      </c>
    </row>
    <row r="30" spans="1:31" ht="24.95" customHeight="1" thickBot="1" x14ac:dyDescent="0.3">
      <c r="A30" s="509"/>
      <c r="B30" s="509"/>
      <c r="C30" s="509"/>
      <c r="D30" s="509"/>
      <c r="E30" s="509"/>
      <c r="F30" s="509"/>
      <c r="G30" s="321" t="s">
        <v>49</v>
      </c>
      <c r="H30" s="195">
        <v>0</v>
      </c>
      <c r="I30" s="194">
        <v>0</v>
      </c>
      <c r="J30" s="195">
        <v>0</v>
      </c>
      <c r="K30" s="194">
        <v>0</v>
      </c>
      <c r="L30" s="208">
        <f>I30+K30</f>
        <v>0</v>
      </c>
      <c r="M30" s="195">
        <v>0</v>
      </c>
      <c r="N30" s="194">
        <v>0</v>
      </c>
      <c r="O30" s="195">
        <v>0</v>
      </c>
      <c r="P30" s="194">
        <v>0</v>
      </c>
      <c r="Q30" s="208">
        <f>N30+P30</f>
        <v>0</v>
      </c>
      <c r="R30" s="195">
        <v>0</v>
      </c>
      <c r="S30" s="194">
        <v>0</v>
      </c>
      <c r="T30" s="195">
        <v>0</v>
      </c>
      <c r="U30" s="194">
        <v>0</v>
      </c>
      <c r="V30" s="208">
        <f>S30+U30</f>
        <v>0</v>
      </c>
      <c r="W30" s="195">
        <v>0</v>
      </c>
      <c r="X30" s="194">
        <v>0</v>
      </c>
      <c r="Y30" s="196">
        <v>0</v>
      </c>
      <c r="Z30" s="194">
        <v>0</v>
      </c>
      <c r="AA30" s="208">
        <f>X30+Z30</f>
        <v>0</v>
      </c>
      <c r="AB30" s="195">
        <f t="shared" si="0"/>
        <v>0</v>
      </c>
      <c r="AC30" s="194">
        <f>I30+N30+S30+X30</f>
        <v>0</v>
      </c>
      <c r="AD30" s="196">
        <v>0</v>
      </c>
      <c r="AE30" s="194">
        <f>K30+P30+U30+Z30</f>
        <v>0</v>
      </c>
    </row>
    <row r="31" spans="1:31" s="314" customFormat="1" ht="24.95" customHeight="1" thickBot="1" x14ac:dyDescent="0.3">
      <c r="A31" s="505"/>
      <c r="B31" s="506" t="s">
        <v>19</v>
      </c>
      <c r="C31" s="506"/>
      <c r="D31" s="506"/>
      <c r="E31" s="506"/>
      <c r="F31" s="507"/>
      <c r="G31" s="323"/>
      <c r="H31" s="197">
        <f>SUM(H26:H30)</f>
        <v>76</v>
      </c>
      <c r="I31" s="198">
        <f>SUM(I26:I30)</f>
        <v>9.33</v>
      </c>
      <c r="J31" s="198">
        <f t="shared" ref="J31:N31" si="4">SUM(J26:J30)</f>
        <v>0</v>
      </c>
      <c r="K31" s="198">
        <f t="shared" si="4"/>
        <v>0</v>
      </c>
      <c r="L31" s="209">
        <f t="shared" si="4"/>
        <v>9.33</v>
      </c>
      <c r="M31" s="198">
        <f t="shared" si="4"/>
        <v>212</v>
      </c>
      <c r="N31" s="198">
        <f t="shared" si="4"/>
        <v>99.26</v>
      </c>
      <c r="O31" s="198">
        <f t="shared" ref="O31:S31" si="5">SUM(O26:O30)</f>
        <v>0</v>
      </c>
      <c r="P31" s="198">
        <f t="shared" si="5"/>
        <v>0</v>
      </c>
      <c r="Q31" s="209">
        <f t="shared" si="5"/>
        <v>99.26</v>
      </c>
      <c r="R31" s="198">
        <f t="shared" si="5"/>
        <v>336</v>
      </c>
      <c r="S31" s="198">
        <f t="shared" si="5"/>
        <v>277.62</v>
      </c>
      <c r="T31" s="198">
        <f t="shared" ref="T31:X31" si="6">SUM(T26:T30)</f>
        <v>4</v>
      </c>
      <c r="U31" s="198">
        <f t="shared" si="6"/>
        <v>2.78</v>
      </c>
      <c r="V31" s="209">
        <f t="shared" si="6"/>
        <v>280.39999999999998</v>
      </c>
      <c r="W31" s="198">
        <f t="shared" si="6"/>
        <v>391</v>
      </c>
      <c r="X31" s="198">
        <f t="shared" si="6"/>
        <v>2577.8000000000002</v>
      </c>
      <c r="Y31" s="198">
        <f t="shared" ref="Y31:AE31" si="7">SUM(Y26:Y30)</f>
        <v>18</v>
      </c>
      <c r="Z31" s="198">
        <f t="shared" si="7"/>
        <v>998.69</v>
      </c>
      <c r="AA31" s="209">
        <f t="shared" si="7"/>
        <v>3576.4900000000002</v>
      </c>
      <c r="AB31" s="198">
        <f t="shared" si="0"/>
        <v>1015</v>
      </c>
      <c r="AC31" s="198">
        <f t="shared" si="7"/>
        <v>2964.01</v>
      </c>
      <c r="AD31" s="198">
        <f t="shared" si="7"/>
        <v>22</v>
      </c>
      <c r="AE31" s="198">
        <f t="shared" si="7"/>
        <v>1001.47</v>
      </c>
    </row>
    <row r="32" spans="1:31" ht="24.95" customHeight="1" x14ac:dyDescent="0.25">
      <c r="A32" s="508">
        <v>5</v>
      </c>
      <c r="B32" s="508" t="s">
        <v>156</v>
      </c>
      <c r="C32" s="508">
        <v>8243.1</v>
      </c>
      <c r="D32" s="508">
        <f>E32+F32</f>
        <v>5756.25</v>
      </c>
      <c r="E32" s="508">
        <v>4636.59</v>
      </c>
      <c r="F32" s="508">
        <v>1119.6600000000001</v>
      </c>
      <c r="G32" s="316" t="s">
        <v>45</v>
      </c>
      <c r="H32" s="207">
        <v>140</v>
      </c>
      <c r="I32" s="206">
        <v>21</v>
      </c>
      <c r="J32" s="207">
        <v>0</v>
      </c>
      <c r="K32" s="206">
        <v>0</v>
      </c>
      <c r="L32" s="211">
        <f>I32+K32</f>
        <v>21</v>
      </c>
      <c r="M32" s="207">
        <v>190</v>
      </c>
      <c r="N32" s="206">
        <v>72.45</v>
      </c>
      <c r="O32" s="207">
        <v>0</v>
      </c>
      <c r="P32" s="206">
        <v>0</v>
      </c>
      <c r="Q32" s="211">
        <f>N32+P32</f>
        <v>72.45</v>
      </c>
      <c r="R32" s="207">
        <v>82</v>
      </c>
      <c r="S32" s="206">
        <v>60</v>
      </c>
      <c r="T32" s="207">
        <v>0</v>
      </c>
      <c r="U32" s="206">
        <v>0</v>
      </c>
      <c r="V32" s="211">
        <f>S32+U32</f>
        <v>60</v>
      </c>
      <c r="W32" s="207">
        <v>3</v>
      </c>
      <c r="X32" s="206">
        <v>5</v>
      </c>
      <c r="Y32" s="207">
        <v>2</v>
      </c>
      <c r="Z32" s="206">
        <v>20</v>
      </c>
      <c r="AA32" s="211">
        <f>X32+Z32</f>
        <v>25</v>
      </c>
      <c r="AB32" s="207">
        <f t="shared" si="0"/>
        <v>415</v>
      </c>
      <c r="AC32" s="206">
        <f t="shared" ref="AC32:AE36" si="8">I32+N32+S32+X32</f>
        <v>158.44999999999999</v>
      </c>
      <c r="AD32" s="207">
        <f t="shared" si="8"/>
        <v>2</v>
      </c>
      <c r="AE32" s="206">
        <f t="shared" si="8"/>
        <v>20</v>
      </c>
    </row>
    <row r="33" spans="1:31" ht="24.95" customHeight="1" x14ac:dyDescent="0.25">
      <c r="A33" s="509"/>
      <c r="B33" s="509"/>
      <c r="C33" s="509"/>
      <c r="D33" s="509"/>
      <c r="E33" s="509"/>
      <c r="F33" s="509"/>
      <c r="G33" s="316" t="s">
        <v>46</v>
      </c>
      <c r="H33" s="193"/>
      <c r="I33" s="190"/>
      <c r="J33" s="193">
        <v>0</v>
      </c>
      <c r="K33" s="190">
        <v>0</v>
      </c>
      <c r="L33" s="205">
        <f>I33+K33</f>
        <v>0</v>
      </c>
      <c r="M33" s="193"/>
      <c r="N33" s="190"/>
      <c r="O33" s="193">
        <v>0</v>
      </c>
      <c r="P33" s="190">
        <v>0</v>
      </c>
      <c r="Q33" s="205">
        <f>N33+P33</f>
        <v>0</v>
      </c>
      <c r="R33" s="193"/>
      <c r="S33" s="190"/>
      <c r="T33" s="193">
        <v>0</v>
      </c>
      <c r="U33" s="190">
        <v>0</v>
      </c>
      <c r="V33" s="205">
        <f>S33+U33</f>
        <v>0</v>
      </c>
      <c r="W33" s="193">
        <v>0</v>
      </c>
      <c r="X33" s="190">
        <v>0</v>
      </c>
      <c r="Y33" s="193"/>
      <c r="Z33" s="190"/>
      <c r="AA33" s="205">
        <f>X33+Z33</f>
        <v>0</v>
      </c>
      <c r="AB33" s="193">
        <f t="shared" si="0"/>
        <v>0</v>
      </c>
      <c r="AC33" s="190">
        <f t="shared" si="8"/>
        <v>0</v>
      </c>
      <c r="AD33" s="193">
        <f t="shared" si="8"/>
        <v>0</v>
      </c>
      <c r="AE33" s="190">
        <f t="shared" si="8"/>
        <v>0</v>
      </c>
    </row>
    <row r="34" spans="1:31" ht="24.95" customHeight="1" x14ac:dyDescent="0.25">
      <c r="A34" s="509"/>
      <c r="B34" s="509"/>
      <c r="C34" s="509"/>
      <c r="D34" s="509"/>
      <c r="E34" s="509"/>
      <c r="F34" s="509"/>
      <c r="G34" s="316" t="s">
        <v>47</v>
      </c>
      <c r="H34" s="193">
        <v>0</v>
      </c>
      <c r="I34" s="190">
        <v>0</v>
      </c>
      <c r="J34" s="193">
        <v>0</v>
      </c>
      <c r="K34" s="190">
        <v>0</v>
      </c>
      <c r="L34" s="205">
        <f>I34+K34</f>
        <v>0</v>
      </c>
      <c r="M34" s="193">
        <v>0</v>
      </c>
      <c r="N34" s="190">
        <v>0</v>
      </c>
      <c r="O34" s="193">
        <v>0</v>
      </c>
      <c r="P34" s="190">
        <v>0</v>
      </c>
      <c r="Q34" s="205">
        <f>N34+P34</f>
        <v>0</v>
      </c>
      <c r="R34" s="193">
        <v>0</v>
      </c>
      <c r="S34" s="190">
        <v>0</v>
      </c>
      <c r="T34" s="193">
        <v>0</v>
      </c>
      <c r="U34" s="190">
        <v>0</v>
      </c>
      <c r="V34" s="205">
        <f>S34+U34</f>
        <v>0</v>
      </c>
      <c r="W34" s="193">
        <v>0</v>
      </c>
      <c r="X34" s="190">
        <v>0</v>
      </c>
      <c r="Y34" s="193">
        <v>0</v>
      </c>
      <c r="Z34" s="190">
        <v>0</v>
      </c>
      <c r="AA34" s="205">
        <f>X34+Z34</f>
        <v>0</v>
      </c>
      <c r="AB34" s="193">
        <f t="shared" si="0"/>
        <v>0</v>
      </c>
      <c r="AC34" s="190">
        <f t="shared" si="8"/>
        <v>0</v>
      </c>
      <c r="AD34" s="193">
        <f t="shared" si="8"/>
        <v>0</v>
      </c>
      <c r="AE34" s="190">
        <f t="shared" si="8"/>
        <v>0</v>
      </c>
    </row>
    <row r="35" spans="1:31" ht="24.95" customHeight="1" x14ac:dyDescent="0.25">
      <c r="A35" s="509"/>
      <c r="B35" s="509"/>
      <c r="C35" s="509"/>
      <c r="D35" s="509"/>
      <c r="E35" s="509"/>
      <c r="F35" s="509"/>
      <c r="G35" s="316" t="s">
        <v>48</v>
      </c>
      <c r="H35" s="193">
        <v>0</v>
      </c>
      <c r="I35" s="190">
        <v>0</v>
      </c>
      <c r="J35" s="193">
        <v>0</v>
      </c>
      <c r="K35" s="190">
        <v>0</v>
      </c>
      <c r="L35" s="205">
        <f>I35+K35</f>
        <v>0</v>
      </c>
      <c r="M35" s="193">
        <v>0</v>
      </c>
      <c r="N35" s="190">
        <v>0</v>
      </c>
      <c r="O35" s="193">
        <v>0</v>
      </c>
      <c r="P35" s="190">
        <v>0</v>
      </c>
      <c r="Q35" s="205">
        <f>N35+P35</f>
        <v>0</v>
      </c>
      <c r="R35" s="193">
        <v>0</v>
      </c>
      <c r="S35" s="190">
        <v>0</v>
      </c>
      <c r="T35" s="193">
        <v>0</v>
      </c>
      <c r="U35" s="190">
        <v>0</v>
      </c>
      <c r="V35" s="205">
        <f>S35+U35</f>
        <v>0</v>
      </c>
      <c r="W35" s="193">
        <v>0</v>
      </c>
      <c r="X35" s="190">
        <v>0</v>
      </c>
      <c r="Y35" s="193">
        <v>0</v>
      </c>
      <c r="Z35" s="190">
        <v>0</v>
      </c>
      <c r="AA35" s="205">
        <f>X35+Z35</f>
        <v>0</v>
      </c>
      <c r="AB35" s="193">
        <f t="shared" si="0"/>
        <v>0</v>
      </c>
      <c r="AC35" s="190">
        <f t="shared" si="8"/>
        <v>0</v>
      </c>
      <c r="AD35" s="193">
        <f t="shared" si="8"/>
        <v>0</v>
      </c>
      <c r="AE35" s="190">
        <f t="shared" si="8"/>
        <v>0</v>
      </c>
    </row>
    <row r="36" spans="1:31" ht="24.95" customHeight="1" thickBot="1" x14ac:dyDescent="0.3">
      <c r="A36" s="509"/>
      <c r="B36" s="509"/>
      <c r="C36" s="509"/>
      <c r="D36" s="509"/>
      <c r="E36" s="509"/>
      <c r="F36" s="509"/>
      <c r="G36" s="321" t="s">
        <v>49</v>
      </c>
      <c r="H36" s="195">
        <v>0</v>
      </c>
      <c r="I36" s="194">
        <v>0</v>
      </c>
      <c r="J36" s="195">
        <v>0</v>
      </c>
      <c r="K36" s="194">
        <v>0</v>
      </c>
      <c r="L36" s="208">
        <f>I36+K36</f>
        <v>0</v>
      </c>
      <c r="M36" s="195">
        <v>0</v>
      </c>
      <c r="N36" s="194">
        <v>0</v>
      </c>
      <c r="O36" s="195">
        <v>0</v>
      </c>
      <c r="P36" s="194">
        <v>0</v>
      </c>
      <c r="Q36" s="208">
        <f>N36+P36</f>
        <v>0</v>
      </c>
      <c r="R36" s="195">
        <v>0</v>
      </c>
      <c r="S36" s="194">
        <v>0</v>
      </c>
      <c r="T36" s="195">
        <v>0</v>
      </c>
      <c r="U36" s="194">
        <v>0</v>
      </c>
      <c r="V36" s="208">
        <f>S36+U36</f>
        <v>0</v>
      </c>
      <c r="W36" s="195">
        <v>0</v>
      </c>
      <c r="X36" s="194">
        <v>0</v>
      </c>
      <c r="Y36" s="196">
        <v>0</v>
      </c>
      <c r="Z36" s="194">
        <v>0</v>
      </c>
      <c r="AA36" s="208">
        <f>X36+Z36</f>
        <v>0</v>
      </c>
      <c r="AB36" s="195">
        <f t="shared" si="0"/>
        <v>0</v>
      </c>
      <c r="AC36" s="194">
        <f t="shared" si="8"/>
        <v>0</v>
      </c>
      <c r="AD36" s="196">
        <f t="shared" si="8"/>
        <v>0</v>
      </c>
      <c r="AE36" s="194">
        <f t="shared" si="8"/>
        <v>0</v>
      </c>
    </row>
    <row r="37" spans="1:31" s="314" customFormat="1" ht="24.95" customHeight="1" thickBot="1" x14ac:dyDescent="0.3">
      <c r="A37" s="505"/>
      <c r="B37" s="506" t="s">
        <v>19</v>
      </c>
      <c r="C37" s="506"/>
      <c r="D37" s="506"/>
      <c r="E37" s="506"/>
      <c r="F37" s="507"/>
      <c r="G37" s="323"/>
      <c r="H37" s="197">
        <f>SUM(H32:H36)</f>
        <v>140</v>
      </c>
      <c r="I37" s="198">
        <f>SUM(I32:I36)</f>
        <v>21</v>
      </c>
      <c r="J37" s="198">
        <f t="shared" ref="J37:N37" si="9">SUM(J32:J36)</f>
        <v>0</v>
      </c>
      <c r="K37" s="198">
        <f t="shared" si="9"/>
        <v>0</v>
      </c>
      <c r="L37" s="209">
        <f t="shared" si="9"/>
        <v>21</v>
      </c>
      <c r="M37" s="198">
        <f t="shared" si="9"/>
        <v>190</v>
      </c>
      <c r="N37" s="198">
        <f t="shared" si="9"/>
        <v>72.45</v>
      </c>
      <c r="O37" s="198">
        <f t="shared" ref="O37:S37" si="10">SUM(O32:O36)</f>
        <v>0</v>
      </c>
      <c r="P37" s="198">
        <f t="shared" si="10"/>
        <v>0</v>
      </c>
      <c r="Q37" s="209">
        <f t="shared" si="10"/>
        <v>72.45</v>
      </c>
      <c r="R37" s="198">
        <f t="shared" si="10"/>
        <v>82</v>
      </c>
      <c r="S37" s="198">
        <f t="shared" si="10"/>
        <v>60</v>
      </c>
      <c r="T37" s="198">
        <f t="shared" ref="T37:X37" si="11">SUM(T32:T36)</f>
        <v>0</v>
      </c>
      <c r="U37" s="198">
        <f t="shared" si="11"/>
        <v>0</v>
      </c>
      <c r="V37" s="209">
        <f t="shared" si="11"/>
        <v>60</v>
      </c>
      <c r="W37" s="198">
        <f t="shared" si="11"/>
        <v>3</v>
      </c>
      <c r="X37" s="198">
        <f t="shared" si="11"/>
        <v>5</v>
      </c>
      <c r="Y37" s="198">
        <f t="shared" ref="Y37:AE37" si="12">SUM(Y32:Y36)</f>
        <v>2</v>
      </c>
      <c r="Z37" s="198">
        <f t="shared" si="12"/>
        <v>20</v>
      </c>
      <c r="AA37" s="209">
        <f t="shared" si="12"/>
        <v>25</v>
      </c>
      <c r="AB37" s="198">
        <f t="shared" si="0"/>
        <v>415</v>
      </c>
      <c r="AC37" s="198">
        <f t="shared" si="12"/>
        <v>158.44999999999999</v>
      </c>
      <c r="AD37" s="198">
        <f t="shared" si="12"/>
        <v>2</v>
      </c>
      <c r="AE37" s="198">
        <f t="shared" si="12"/>
        <v>20</v>
      </c>
    </row>
    <row r="38" spans="1:31" ht="24.95" customHeight="1" x14ac:dyDescent="0.25">
      <c r="A38" s="508">
        <v>6</v>
      </c>
      <c r="B38" s="508" t="s">
        <v>157</v>
      </c>
      <c r="C38" s="508">
        <v>6280.4</v>
      </c>
      <c r="D38" s="508">
        <f>E38+F38</f>
        <v>4471.7</v>
      </c>
      <c r="E38" s="508">
        <v>4390.76</v>
      </c>
      <c r="F38" s="508">
        <v>80.94</v>
      </c>
      <c r="G38" s="316" t="s">
        <v>45</v>
      </c>
      <c r="H38" s="207">
        <v>189</v>
      </c>
      <c r="I38" s="206">
        <v>33.799999999999997</v>
      </c>
      <c r="J38" s="207">
        <v>0</v>
      </c>
      <c r="K38" s="206">
        <v>0</v>
      </c>
      <c r="L38" s="211">
        <f>I38+K38</f>
        <v>33.799999999999997</v>
      </c>
      <c r="M38" s="207">
        <v>439</v>
      </c>
      <c r="N38" s="206">
        <v>318.8</v>
      </c>
      <c r="O38" s="207">
        <v>0</v>
      </c>
      <c r="P38" s="206">
        <v>0</v>
      </c>
      <c r="Q38" s="211">
        <f>N38+P38</f>
        <v>318.8</v>
      </c>
      <c r="R38" s="207">
        <v>641</v>
      </c>
      <c r="S38" s="206">
        <v>495.26</v>
      </c>
      <c r="T38" s="207">
        <v>0</v>
      </c>
      <c r="U38" s="206">
        <v>0</v>
      </c>
      <c r="V38" s="211">
        <f>S38+U38</f>
        <v>495.26</v>
      </c>
      <c r="W38" s="207">
        <v>50</v>
      </c>
      <c r="X38" s="206">
        <v>117.4</v>
      </c>
      <c r="Y38" s="207">
        <v>1</v>
      </c>
      <c r="Z38" s="206">
        <v>14.87</v>
      </c>
      <c r="AA38" s="211">
        <f>X38+Z38</f>
        <v>132.27000000000001</v>
      </c>
      <c r="AB38" s="207">
        <f t="shared" si="0"/>
        <v>1319</v>
      </c>
      <c r="AC38" s="206">
        <f t="shared" ref="AC38:AE42" si="13">I38+N38+S38+X38</f>
        <v>965.26</v>
      </c>
      <c r="AD38" s="207">
        <f t="shared" si="13"/>
        <v>1</v>
      </c>
      <c r="AE38" s="206">
        <f t="shared" si="13"/>
        <v>14.87</v>
      </c>
    </row>
    <row r="39" spans="1:31" ht="24.95" customHeight="1" x14ac:dyDescent="0.25">
      <c r="A39" s="509"/>
      <c r="B39" s="509"/>
      <c r="C39" s="509"/>
      <c r="D39" s="509"/>
      <c r="E39" s="509"/>
      <c r="F39" s="509"/>
      <c r="G39" s="316" t="s">
        <v>46</v>
      </c>
      <c r="H39" s="193">
        <v>9</v>
      </c>
      <c r="I39" s="190">
        <v>2</v>
      </c>
      <c r="J39" s="193">
        <v>0</v>
      </c>
      <c r="K39" s="190">
        <v>0</v>
      </c>
      <c r="L39" s="205">
        <f>I39+K39</f>
        <v>2</v>
      </c>
      <c r="M39" s="193">
        <v>8</v>
      </c>
      <c r="N39" s="190">
        <v>3.5</v>
      </c>
      <c r="O39" s="193">
        <v>0</v>
      </c>
      <c r="P39" s="190">
        <v>0</v>
      </c>
      <c r="Q39" s="205">
        <f>N39+P39</f>
        <v>3.5</v>
      </c>
      <c r="R39" s="193">
        <v>0</v>
      </c>
      <c r="S39" s="190">
        <v>0</v>
      </c>
      <c r="T39" s="193">
        <v>0</v>
      </c>
      <c r="U39" s="190">
        <v>0</v>
      </c>
      <c r="V39" s="205">
        <f>S39+U39</f>
        <v>0</v>
      </c>
      <c r="W39" s="193">
        <v>0</v>
      </c>
      <c r="X39" s="190">
        <v>0</v>
      </c>
      <c r="Y39" s="193">
        <v>0</v>
      </c>
      <c r="Z39" s="190">
        <v>0</v>
      </c>
      <c r="AA39" s="205">
        <f>X39+Z39</f>
        <v>0</v>
      </c>
      <c r="AB39" s="193">
        <f t="shared" si="0"/>
        <v>17</v>
      </c>
      <c r="AC39" s="190">
        <f t="shared" si="13"/>
        <v>5.5</v>
      </c>
      <c r="AD39" s="193">
        <f t="shared" si="13"/>
        <v>0</v>
      </c>
      <c r="AE39" s="190">
        <f t="shared" si="13"/>
        <v>0</v>
      </c>
    </row>
    <row r="40" spans="1:31" ht="24.95" customHeight="1" x14ac:dyDescent="0.25">
      <c r="A40" s="509"/>
      <c r="B40" s="509"/>
      <c r="C40" s="509"/>
      <c r="D40" s="509"/>
      <c r="E40" s="509"/>
      <c r="F40" s="509"/>
      <c r="G40" s="316" t="s">
        <v>47</v>
      </c>
      <c r="H40" s="193">
        <v>0</v>
      </c>
      <c r="I40" s="190">
        <v>0</v>
      </c>
      <c r="J40" s="193">
        <v>0</v>
      </c>
      <c r="K40" s="190">
        <v>0</v>
      </c>
      <c r="L40" s="205">
        <f>I40+K40</f>
        <v>0</v>
      </c>
      <c r="M40" s="193">
        <v>0</v>
      </c>
      <c r="N40" s="190">
        <v>0</v>
      </c>
      <c r="O40" s="193">
        <v>0</v>
      </c>
      <c r="P40" s="190">
        <v>0</v>
      </c>
      <c r="Q40" s="205">
        <f>N40+P40</f>
        <v>0</v>
      </c>
      <c r="R40" s="193">
        <v>0</v>
      </c>
      <c r="S40" s="190">
        <v>0</v>
      </c>
      <c r="T40" s="193">
        <v>0</v>
      </c>
      <c r="U40" s="190">
        <v>0</v>
      </c>
      <c r="V40" s="205">
        <f>S40+U40</f>
        <v>0</v>
      </c>
      <c r="W40" s="193">
        <v>0</v>
      </c>
      <c r="X40" s="190">
        <v>0</v>
      </c>
      <c r="Y40" s="193">
        <v>0</v>
      </c>
      <c r="Z40" s="190">
        <v>0</v>
      </c>
      <c r="AA40" s="205">
        <f>X40+Z40</f>
        <v>0</v>
      </c>
      <c r="AB40" s="193">
        <f t="shared" si="0"/>
        <v>0</v>
      </c>
      <c r="AC40" s="190">
        <f t="shared" si="13"/>
        <v>0</v>
      </c>
      <c r="AD40" s="193">
        <f t="shared" si="13"/>
        <v>0</v>
      </c>
      <c r="AE40" s="190">
        <f t="shared" si="13"/>
        <v>0</v>
      </c>
    </row>
    <row r="41" spans="1:31" ht="24.95" customHeight="1" x14ac:dyDescent="0.25">
      <c r="A41" s="509"/>
      <c r="B41" s="509"/>
      <c r="C41" s="509"/>
      <c r="D41" s="509"/>
      <c r="E41" s="509"/>
      <c r="F41" s="509"/>
      <c r="G41" s="316" t="s">
        <v>48</v>
      </c>
      <c r="H41" s="193">
        <v>0</v>
      </c>
      <c r="I41" s="190">
        <v>0</v>
      </c>
      <c r="J41" s="193">
        <v>0</v>
      </c>
      <c r="K41" s="190">
        <v>0</v>
      </c>
      <c r="L41" s="205">
        <f>I41+K41</f>
        <v>0</v>
      </c>
      <c r="M41" s="193">
        <v>0</v>
      </c>
      <c r="N41" s="190">
        <v>0</v>
      </c>
      <c r="O41" s="193">
        <v>0</v>
      </c>
      <c r="P41" s="190">
        <v>0</v>
      </c>
      <c r="Q41" s="205">
        <f>N41+P41</f>
        <v>0</v>
      </c>
      <c r="R41" s="193">
        <v>0</v>
      </c>
      <c r="S41" s="190">
        <v>0</v>
      </c>
      <c r="T41" s="193">
        <v>0</v>
      </c>
      <c r="U41" s="190">
        <v>0</v>
      </c>
      <c r="V41" s="205">
        <f>S41+U41</f>
        <v>0</v>
      </c>
      <c r="W41" s="193">
        <v>0</v>
      </c>
      <c r="X41" s="190">
        <v>0</v>
      </c>
      <c r="Y41" s="193">
        <v>0</v>
      </c>
      <c r="Z41" s="190">
        <v>0</v>
      </c>
      <c r="AA41" s="205">
        <f>X41+Z41</f>
        <v>0</v>
      </c>
      <c r="AB41" s="193">
        <f t="shared" si="0"/>
        <v>0</v>
      </c>
      <c r="AC41" s="190">
        <f t="shared" si="13"/>
        <v>0</v>
      </c>
      <c r="AD41" s="193">
        <f t="shared" si="13"/>
        <v>0</v>
      </c>
      <c r="AE41" s="190">
        <f t="shared" si="13"/>
        <v>0</v>
      </c>
    </row>
    <row r="42" spans="1:31" ht="24.95" customHeight="1" thickBot="1" x14ac:dyDescent="0.3">
      <c r="A42" s="509"/>
      <c r="B42" s="509"/>
      <c r="C42" s="509"/>
      <c r="D42" s="509"/>
      <c r="E42" s="509"/>
      <c r="F42" s="509"/>
      <c r="G42" s="321" t="s">
        <v>49</v>
      </c>
      <c r="H42" s="195">
        <v>0</v>
      </c>
      <c r="I42" s="194">
        <v>0</v>
      </c>
      <c r="J42" s="195">
        <v>0</v>
      </c>
      <c r="K42" s="194">
        <v>0</v>
      </c>
      <c r="L42" s="208">
        <f>I42+K42</f>
        <v>0</v>
      </c>
      <c r="M42" s="195">
        <v>0</v>
      </c>
      <c r="N42" s="194">
        <v>0</v>
      </c>
      <c r="O42" s="195">
        <v>0</v>
      </c>
      <c r="P42" s="194">
        <v>0</v>
      </c>
      <c r="Q42" s="208">
        <f>N42+P42</f>
        <v>0</v>
      </c>
      <c r="R42" s="195">
        <v>0</v>
      </c>
      <c r="S42" s="194">
        <v>0</v>
      </c>
      <c r="T42" s="195">
        <v>0</v>
      </c>
      <c r="U42" s="194">
        <v>0</v>
      </c>
      <c r="V42" s="208">
        <f>S42+U42</f>
        <v>0</v>
      </c>
      <c r="W42" s="195">
        <v>0</v>
      </c>
      <c r="X42" s="194">
        <v>0</v>
      </c>
      <c r="Y42" s="196">
        <v>0</v>
      </c>
      <c r="Z42" s="194">
        <v>0</v>
      </c>
      <c r="AA42" s="208">
        <f>X42+Z42</f>
        <v>0</v>
      </c>
      <c r="AB42" s="195">
        <f t="shared" si="0"/>
        <v>0</v>
      </c>
      <c r="AC42" s="194">
        <f t="shared" si="13"/>
        <v>0</v>
      </c>
      <c r="AD42" s="196">
        <f t="shared" si="13"/>
        <v>0</v>
      </c>
      <c r="AE42" s="194">
        <f t="shared" si="13"/>
        <v>0</v>
      </c>
    </row>
    <row r="43" spans="1:31" s="314" customFormat="1" ht="24.95" customHeight="1" thickBot="1" x14ac:dyDescent="0.3">
      <c r="A43" s="505"/>
      <c r="B43" s="506" t="s">
        <v>19</v>
      </c>
      <c r="C43" s="506"/>
      <c r="D43" s="506"/>
      <c r="E43" s="506"/>
      <c r="F43" s="507"/>
      <c r="G43" s="323"/>
      <c r="H43" s="197">
        <f>SUM(H38:H42)</f>
        <v>198</v>
      </c>
      <c r="I43" s="198">
        <f t="shared" ref="I43:AE43" si="14">SUM(I38:I42)</f>
        <v>35.799999999999997</v>
      </c>
      <c r="J43" s="198">
        <f t="shared" si="14"/>
        <v>0</v>
      </c>
      <c r="K43" s="198">
        <f t="shared" si="14"/>
        <v>0</v>
      </c>
      <c r="L43" s="209">
        <f t="shared" si="14"/>
        <v>35.799999999999997</v>
      </c>
      <c r="M43" s="198">
        <f t="shared" si="14"/>
        <v>447</v>
      </c>
      <c r="N43" s="198">
        <f t="shared" si="14"/>
        <v>322.3</v>
      </c>
      <c r="O43" s="198">
        <f t="shared" si="14"/>
        <v>0</v>
      </c>
      <c r="P43" s="198">
        <f t="shared" si="14"/>
        <v>0</v>
      </c>
      <c r="Q43" s="209">
        <f t="shared" si="14"/>
        <v>322.3</v>
      </c>
      <c r="R43" s="198">
        <f t="shared" si="14"/>
        <v>641</v>
      </c>
      <c r="S43" s="198">
        <f t="shared" si="14"/>
        <v>495.26</v>
      </c>
      <c r="T43" s="198">
        <f t="shared" si="14"/>
        <v>0</v>
      </c>
      <c r="U43" s="198">
        <f t="shared" si="14"/>
        <v>0</v>
      </c>
      <c r="V43" s="209">
        <f t="shared" si="14"/>
        <v>495.26</v>
      </c>
      <c r="W43" s="198">
        <f t="shared" si="14"/>
        <v>50</v>
      </c>
      <c r="X43" s="198">
        <f t="shared" si="14"/>
        <v>117.4</v>
      </c>
      <c r="Y43" s="198">
        <f t="shared" si="14"/>
        <v>1</v>
      </c>
      <c r="Z43" s="198">
        <f t="shared" si="14"/>
        <v>14.87</v>
      </c>
      <c r="AA43" s="209">
        <f t="shared" si="14"/>
        <v>132.27000000000001</v>
      </c>
      <c r="AB43" s="198">
        <f t="shared" si="0"/>
        <v>1336</v>
      </c>
      <c r="AC43" s="198">
        <f t="shared" si="14"/>
        <v>970.76</v>
      </c>
      <c r="AD43" s="198">
        <f t="shared" si="14"/>
        <v>1</v>
      </c>
      <c r="AE43" s="198">
        <f t="shared" si="14"/>
        <v>14.87</v>
      </c>
    </row>
    <row r="44" spans="1:31" ht="24.95" customHeight="1" x14ac:dyDescent="0.25">
      <c r="A44" s="508">
        <v>7</v>
      </c>
      <c r="B44" s="508" t="s">
        <v>158</v>
      </c>
      <c r="C44" s="508">
        <v>4303.5</v>
      </c>
      <c r="D44" s="508">
        <f>E44+F44</f>
        <v>2963.84</v>
      </c>
      <c r="E44" s="508">
        <v>2767.4</v>
      </c>
      <c r="F44" s="508">
        <v>196.44</v>
      </c>
      <c r="G44" s="316" t="s">
        <v>45</v>
      </c>
      <c r="H44" s="207">
        <v>1339</v>
      </c>
      <c r="I44" s="206">
        <v>110</v>
      </c>
      <c r="J44" s="207">
        <v>7</v>
      </c>
      <c r="K44" s="206">
        <v>0.17</v>
      </c>
      <c r="L44" s="211">
        <f>I44+K44</f>
        <v>110.17</v>
      </c>
      <c r="M44" s="207">
        <v>883</v>
      </c>
      <c r="N44" s="206">
        <v>310.3</v>
      </c>
      <c r="O44" s="207">
        <v>2</v>
      </c>
      <c r="P44" s="206">
        <v>0.61</v>
      </c>
      <c r="Q44" s="211">
        <f>N44+P44</f>
        <v>310.91000000000003</v>
      </c>
      <c r="R44" s="207">
        <v>548</v>
      </c>
      <c r="S44" s="206">
        <v>480.2</v>
      </c>
      <c r="T44" s="207">
        <v>5</v>
      </c>
      <c r="U44" s="206">
        <v>3.76</v>
      </c>
      <c r="V44" s="211">
        <f>S44+U44</f>
        <v>483.96</v>
      </c>
      <c r="W44" s="207">
        <v>123</v>
      </c>
      <c r="X44" s="206">
        <v>444</v>
      </c>
      <c r="Y44" s="207">
        <v>1</v>
      </c>
      <c r="Z44" s="206">
        <v>1.1200000000000001</v>
      </c>
      <c r="AA44" s="211">
        <f>X44+Z44</f>
        <v>445.12</v>
      </c>
      <c r="AB44" s="207">
        <f t="shared" si="0"/>
        <v>2893</v>
      </c>
      <c r="AC44" s="206">
        <f t="shared" ref="AC44:AE48" si="15">I44+N44+S44+X44</f>
        <v>1344.5</v>
      </c>
      <c r="AD44" s="207">
        <f t="shared" si="15"/>
        <v>15</v>
      </c>
      <c r="AE44" s="206">
        <f t="shared" si="15"/>
        <v>5.66</v>
      </c>
    </row>
    <row r="45" spans="1:31" ht="24.95" customHeight="1" x14ac:dyDescent="0.25">
      <c r="A45" s="509"/>
      <c r="B45" s="509"/>
      <c r="C45" s="509"/>
      <c r="D45" s="509"/>
      <c r="E45" s="509"/>
      <c r="F45" s="509"/>
      <c r="G45" s="316" t="s">
        <v>46</v>
      </c>
      <c r="H45" s="193">
        <v>271</v>
      </c>
      <c r="I45" s="190">
        <v>38.5</v>
      </c>
      <c r="J45" s="193">
        <v>0</v>
      </c>
      <c r="K45" s="190">
        <v>0</v>
      </c>
      <c r="L45" s="205">
        <f>I45+K45</f>
        <v>38.5</v>
      </c>
      <c r="M45" s="193">
        <v>202</v>
      </c>
      <c r="N45" s="190">
        <v>54.18</v>
      </c>
      <c r="O45" s="193">
        <v>2</v>
      </c>
      <c r="P45" s="190">
        <v>0.79500000000000004</v>
      </c>
      <c r="Q45" s="205">
        <f>N45+P45</f>
        <v>54.975000000000001</v>
      </c>
      <c r="R45" s="193">
        <v>71</v>
      </c>
      <c r="S45" s="190">
        <v>43.13</v>
      </c>
      <c r="T45" s="193"/>
      <c r="U45" s="190"/>
      <c r="V45" s="205">
        <f>S45+U45</f>
        <v>43.13</v>
      </c>
      <c r="W45" s="193">
        <v>1</v>
      </c>
      <c r="X45" s="190">
        <v>2</v>
      </c>
      <c r="Y45" s="193">
        <v>0</v>
      </c>
      <c r="Z45" s="190">
        <v>0</v>
      </c>
      <c r="AA45" s="205">
        <f>X45+Z45</f>
        <v>2</v>
      </c>
      <c r="AB45" s="193">
        <f t="shared" si="0"/>
        <v>545</v>
      </c>
      <c r="AC45" s="190">
        <f t="shared" si="15"/>
        <v>137.81</v>
      </c>
      <c r="AD45" s="193">
        <f t="shared" si="15"/>
        <v>2</v>
      </c>
      <c r="AE45" s="190">
        <f t="shared" si="15"/>
        <v>0.79500000000000004</v>
      </c>
    </row>
    <row r="46" spans="1:31" ht="24.95" customHeight="1" x14ac:dyDescent="0.25">
      <c r="A46" s="509"/>
      <c r="B46" s="509"/>
      <c r="C46" s="509"/>
      <c r="D46" s="509"/>
      <c r="E46" s="509"/>
      <c r="F46" s="509"/>
      <c r="G46" s="316" t="s">
        <v>47</v>
      </c>
      <c r="H46" s="193">
        <v>0</v>
      </c>
      <c r="I46" s="190">
        <v>0</v>
      </c>
      <c r="J46" s="193">
        <v>0</v>
      </c>
      <c r="K46" s="190">
        <v>0</v>
      </c>
      <c r="L46" s="205">
        <f>I46+K46</f>
        <v>0</v>
      </c>
      <c r="M46" s="193">
        <v>0</v>
      </c>
      <c r="N46" s="190">
        <v>0</v>
      </c>
      <c r="O46" s="193">
        <v>0</v>
      </c>
      <c r="P46" s="190">
        <v>0</v>
      </c>
      <c r="Q46" s="205">
        <f>N46+P46</f>
        <v>0</v>
      </c>
      <c r="R46" s="193">
        <v>0</v>
      </c>
      <c r="S46" s="190">
        <v>0</v>
      </c>
      <c r="T46" s="193">
        <v>0</v>
      </c>
      <c r="U46" s="190">
        <v>0</v>
      </c>
      <c r="V46" s="205">
        <f>S46+U46</f>
        <v>0</v>
      </c>
      <c r="W46" s="193">
        <v>0</v>
      </c>
      <c r="X46" s="190">
        <v>0</v>
      </c>
      <c r="Y46" s="193">
        <v>0</v>
      </c>
      <c r="Z46" s="190">
        <v>0</v>
      </c>
      <c r="AA46" s="205">
        <f>X46+Z46</f>
        <v>0</v>
      </c>
      <c r="AB46" s="193">
        <f t="shared" si="0"/>
        <v>0</v>
      </c>
      <c r="AC46" s="190">
        <f t="shared" si="15"/>
        <v>0</v>
      </c>
      <c r="AD46" s="193">
        <f t="shared" si="15"/>
        <v>0</v>
      </c>
      <c r="AE46" s="190">
        <f t="shared" si="15"/>
        <v>0</v>
      </c>
    </row>
    <row r="47" spans="1:31" ht="24.95" customHeight="1" x14ac:dyDescent="0.25">
      <c r="A47" s="509"/>
      <c r="B47" s="509"/>
      <c r="C47" s="509"/>
      <c r="D47" s="509"/>
      <c r="E47" s="509"/>
      <c r="F47" s="509"/>
      <c r="G47" s="316" t="s">
        <v>48</v>
      </c>
      <c r="H47" s="193">
        <v>0</v>
      </c>
      <c r="I47" s="190">
        <v>0</v>
      </c>
      <c r="J47" s="193">
        <v>0</v>
      </c>
      <c r="K47" s="190">
        <v>0</v>
      </c>
      <c r="L47" s="205">
        <f>I47+K47</f>
        <v>0</v>
      </c>
      <c r="M47" s="193">
        <v>0</v>
      </c>
      <c r="N47" s="190">
        <v>0</v>
      </c>
      <c r="O47" s="193">
        <v>0</v>
      </c>
      <c r="P47" s="190">
        <v>0</v>
      </c>
      <c r="Q47" s="205">
        <f>N47+P47</f>
        <v>0</v>
      </c>
      <c r="R47" s="193">
        <v>0</v>
      </c>
      <c r="S47" s="190">
        <v>0</v>
      </c>
      <c r="T47" s="193">
        <v>0</v>
      </c>
      <c r="U47" s="190">
        <v>0</v>
      </c>
      <c r="V47" s="205">
        <f>S47+U47</f>
        <v>0</v>
      </c>
      <c r="W47" s="193">
        <v>0</v>
      </c>
      <c r="X47" s="190">
        <v>0</v>
      </c>
      <c r="Y47" s="193">
        <v>0</v>
      </c>
      <c r="Z47" s="190">
        <v>0</v>
      </c>
      <c r="AA47" s="205">
        <f>X47+Z47</f>
        <v>0</v>
      </c>
      <c r="AB47" s="193">
        <f t="shared" si="0"/>
        <v>0</v>
      </c>
      <c r="AC47" s="190">
        <f t="shared" si="15"/>
        <v>0</v>
      </c>
      <c r="AD47" s="193">
        <f t="shared" si="15"/>
        <v>0</v>
      </c>
      <c r="AE47" s="190">
        <f t="shared" si="15"/>
        <v>0</v>
      </c>
    </row>
    <row r="48" spans="1:31" ht="24.95" customHeight="1" thickBot="1" x14ac:dyDescent="0.3">
      <c r="A48" s="509"/>
      <c r="B48" s="509"/>
      <c r="C48" s="509"/>
      <c r="D48" s="509"/>
      <c r="E48" s="509"/>
      <c r="F48" s="509"/>
      <c r="G48" s="321" t="s">
        <v>49</v>
      </c>
      <c r="H48" s="195">
        <v>0</v>
      </c>
      <c r="I48" s="194">
        <v>0</v>
      </c>
      <c r="J48" s="195">
        <v>0</v>
      </c>
      <c r="K48" s="194">
        <v>0</v>
      </c>
      <c r="L48" s="208">
        <f>I48+K48</f>
        <v>0</v>
      </c>
      <c r="M48" s="195">
        <v>0</v>
      </c>
      <c r="N48" s="194">
        <v>0</v>
      </c>
      <c r="O48" s="195">
        <v>0</v>
      </c>
      <c r="P48" s="194">
        <v>0</v>
      </c>
      <c r="Q48" s="208">
        <f>N48+P48</f>
        <v>0</v>
      </c>
      <c r="R48" s="195">
        <v>0</v>
      </c>
      <c r="S48" s="194">
        <v>0</v>
      </c>
      <c r="T48" s="195">
        <v>0</v>
      </c>
      <c r="U48" s="194">
        <v>0</v>
      </c>
      <c r="V48" s="208">
        <f>S48+U48</f>
        <v>0</v>
      </c>
      <c r="W48" s="195">
        <v>0</v>
      </c>
      <c r="X48" s="194">
        <v>0</v>
      </c>
      <c r="Y48" s="196">
        <v>0</v>
      </c>
      <c r="Z48" s="194">
        <v>0</v>
      </c>
      <c r="AA48" s="208">
        <f>X48+Z48</f>
        <v>0</v>
      </c>
      <c r="AB48" s="195">
        <f t="shared" si="0"/>
        <v>0</v>
      </c>
      <c r="AC48" s="194">
        <f t="shared" si="15"/>
        <v>0</v>
      </c>
      <c r="AD48" s="196">
        <f t="shared" si="15"/>
        <v>0</v>
      </c>
      <c r="AE48" s="194">
        <f t="shared" si="15"/>
        <v>0</v>
      </c>
    </row>
    <row r="49" spans="1:31" s="314" customFormat="1" ht="24.95" customHeight="1" thickBot="1" x14ac:dyDescent="0.3">
      <c r="A49" s="505"/>
      <c r="B49" s="506" t="s">
        <v>19</v>
      </c>
      <c r="C49" s="506"/>
      <c r="D49" s="506"/>
      <c r="E49" s="506"/>
      <c r="F49" s="507"/>
      <c r="G49" s="323"/>
      <c r="H49" s="197">
        <f>SUM(H44:H48)</f>
        <v>1610</v>
      </c>
      <c r="I49" s="198">
        <f t="shared" ref="I49:AE49" si="16">SUM(I44:I48)</f>
        <v>148.5</v>
      </c>
      <c r="J49" s="198">
        <f t="shared" si="16"/>
        <v>7</v>
      </c>
      <c r="K49" s="198">
        <f t="shared" si="16"/>
        <v>0.17</v>
      </c>
      <c r="L49" s="209">
        <f t="shared" si="16"/>
        <v>148.67000000000002</v>
      </c>
      <c r="M49" s="198">
        <f t="shared" si="16"/>
        <v>1085</v>
      </c>
      <c r="N49" s="198">
        <f t="shared" si="16"/>
        <v>364.48</v>
      </c>
      <c r="O49" s="198">
        <f t="shared" si="16"/>
        <v>4</v>
      </c>
      <c r="P49" s="198">
        <f t="shared" si="16"/>
        <v>1.405</v>
      </c>
      <c r="Q49" s="209">
        <f t="shared" si="16"/>
        <v>365.88500000000005</v>
      </c>
      <c r="R49" s="198">
        <f t="shared" si="16"/>
        <v>619</v>
      </c>
      <c r="S49" s="198">
        <f t="shared" si="16"/>
        <v>523.33000000000004</v>
      </c>
      <c r="T49" s="198">
        <f t="shared" si="16"/>
        <v>5</v>
      </c>
      <c r="U49" s="198">
        <f t="shared" si="16"/>
        <v>3.76</v>
      </c>
      <c r="V49" s="209">
        <f t="shared" si="16"/>
        <v>527.09</v>
      </c>
      <c r="W49" s="198">
        <f t="shared" si="16"/>
        <v>124</v>
      </c>
      <c r="X49" s="198">
        <f t="shared" si="16"/>
        <v>446</v>
      </c>
      <c r="Y49" s="198">
        <f t="shared" si="16"/>
        <v>1</v>
      </c>
      <c r="Z49" s="198">
        <f t="shared" si="16"/>
        <v>1.1200000000000001</v>
      </c>
      <c r="AA49" s="209">
        <f t="shared" si="16"/>
        <v>447.12</v>
      </c>
      <c r="AB49" s="198">
        <f t="shared" si="0"/>
        <v>3438</v>
      </c>
      <c r="AC49" s="198">
        <f t="shared" si="16"/>
        <v>1482.31</v>
      </c>
      <c r="AD49" s="198">
        <f t="shared" si="16"/>
        <v>17</v>
      </c>
      <c r="AE49" s="198">
        <f t="shared" si="16"/>
        <v>6.4550000000000001</v>
      </c>
    </row>
    <row r="50" spans="1:31" ht="24.95" customHeight="1" x14ac:dyDescent="0.25">
      <c r="A50" s="508">
        <v>8</v>
      </c>
      <c r="B50" s="508" t="s">
        <v>159</v>
      </c>
      <c r="C50" s="508">
        <v>353.40000000000003</v>
      </c>
      <c r="D50" s="508">
        <f>E50+F50</f>
        <v>290.60000000000002</v>
      </c>
      <c r="E50" s="508">
        <v>290.60000000000002</v>
      </c>
      <c r="F50" s="508">
        <v>0</v>
      </c>
      <c r="G50" s="316" t="s">
        <v>45</v>
      </c>
      <c r="H50" s="207">
        <v>0</v>
      </c>
      <c r="I50" s="206">
        <v>0</v>
      </c>
      <c r="J50" s="207">
        <v>0</v>
      </c>
      <c r="K50" s="206">
        <v>0</v>
      </c>
      <c r="L50" s="211">
        <f>I50+K50</f>
        <v>0</v>
      </c>
      <c r="M50" s="207">
        <v>0</v>
      </c>
      <c r="N50" s="206">
        <v>0</v>
      </c>
      <c r="O50" s="207">
        <v>0</v>
      </c>
      <c r="P50" s="206">
        <v>0</v>
      </c>
      <c r="Q50" s="211">
        <f>N50+P50</f>
        <v>0</v>
      </c>
      <c r="R50" s="207">
        <v>17</v>
      </c>
      <c r="S50" s="206">
        <v>10</v>
      </c>
      <c r="T50" s="207">
        <v>0</v>
      </c>
      <c r="U50" s="206">
        <v>0</v>
      </c>
      <c r="V50" s="211">
        <f>S50+U50</f>
        <v>10</v>
      </c>
      <c r="W50" s="207">
        <v>0</v>
      </c>
      <c r="X50" s="206">
        <v>0</v>
      </c>
      <c r="Y50" s="207">
        <v>0</v>
      </c>
      <c r="Z50" s="206">
        <v>0</v>
      </c>
      <c r="AA50" s="211">
        <f>X50+Z50</f>
        <v>0</v>
      </c>
      <c r="AB50" s="207">
        <f t="shared" si="0"/>
        <v>17</v>
      </c>
      <c r="AC50" s="206">
        <f>I50+N50+S50+X50</f>
        <v>10</v>
      </c>
      <c r="AD50" s="207">
        <v>0</v>
      </c>
      <c r="AE50" s="206">
        <f>K50+P50+U50+Z50</f>
        <v>0</v>
      </c>
    </row>
    <row r="51" spans="1:31" ht="24.95" customHeight="1" x14ac:dyDescent="0.25">
      <c r="A51" s="509"/>
      <c r="B51" s="509"/>
      <c r="C51" s="509"/>
      <c r="D51" s="509"/>
      <c r="E51" s="509"/>
      <c r="F51" s="509"/>
      <c r="G51" s="316" t="s">
        <v>46</v>
      </c>
      <c r="H51" s="193">
        <v>0</v>
      </c>
      <c r="I51" s="190">
        <v>0</v>
      </c>
      <c r="J51" s="193">
        <v>0</v>
      </c>
      <c r="K51" s="190">
        <v>0</v>
      </c>
      <c r="L51" s="205">
        <v>0</v>
      </c>
      <c r="M51" s="193">
        <v>0</v>
      </c>
      <c r="N51" s="190">
        <v>0</v>
      </c>
      <c r="O51" s="193">
        <v>0</v>
      </c>
      <c r="P51" s="190">
        <v>0</v>
      </c>
      <c r="Q51" s="205">
        <f>N51+P51</f>
        <v>0</v>
      </c>
      <c r="R51" s="193">
        <v>0</v>
      </c>
      <c r="S51" s="190">
        <v>0</v>
      </c>
      <c r="T51" s="193">
        <v>0</v>
      </c>
      <c r="U51" s="190">
        <v>0</v>
      </c>
      <c r="V51" s="205">
        <f>S51+U51</f>
        <v>0</v>
      </c>
      <c r="W51" s="193">
        <v>0</v>
      </c>
      <c r="X51" s="190">
        <v>0</v>
      </c>
      <c r="Y51" s="193">
        <v>0</v>
      </c>
      <c r="Z51" s="190">
        <v>0</v>
      </c>
      <c r="AA51" s="205">
        <f>X51+Z51</f>
        <v>0</v>
      </c>
      <c r="AB51" s="193">
        <f t="shared" si="0"/>
        <v>0</v>
      </c>
      <c r="AC51" s="190">
        <f>I51+N51+S51+X51</f>
        <v>0</v>
      </c>
      <c r="AD51" s="193">
        <v>0</v>
      </c>
      <c r="AE51" s="190">
        <f>K51+P51+U51+Z51</f>
        <v>0</v>
      </c>
    </row>
    <row r="52" spans="1:31" ht="24.95" customHeight="1" x14ac:dyDescent="0.25">
      <c r="A52" s="509"/>
      <c r="B52" s="509"/>
      <c r="C52" s="509"/>
      <c r="D52" s="509"/>
      <c r="E52" s="509"/>
      <c r="F52" s="509"/>
      <c r="G52" s="316" t="s">
        <v>47</v>
      </c>
      <c r="H52" s="193">
        <v>0</v>
      </c>
      <c r="I52" s="190">
        <v>0</v>
      </c>
      <c r="J52" s="193">
        <v>0</v>
      </c>
      <c r="K52" s="190">
        <v>0</v>
      </c>
      <c r="L52" s="205">
        <v>0</v>
      </c>
      <c r="M52" s="193">
        <v>0</v>
      </c>
      <c r="N52" s="190">
        <v>0</v>
      </c>
      <c r="O52" s="193">
        <v>0</v>
      </c>
      <c r="P52" s="190">
        <v>0</v>
      </c>
      <c r="Q52" s="205">
        <f>N52+P52</f>
        <v>0</v>
      </c>
      <c r="R52" s="193">
        <v>0</v>
      </c>
      <c r="S52" s="190">
        <v>0</v>
      </c>
      <c r="T52" s="193">
        <v>0</v>
      </c>
      <c r="U52" s="190">
        <v>0</v>
      </c>
      <c r="V52" s="205">
        <f>S52+U52</f>
        <v>0</v>
      </c>
      <c r="W52" s="193">
        <v>0</v>
      </c>
      <c r="X52" s="190">
        <v>0</v>
      </c>
      <c r="Y52" s="193">
        <v>0</v>
      </c>
      <c r="Z52" s="190">
        <v>0</v>
      </c>
      <c r="AA52" s="205">
        <f>X52+Z52</f>
        <v>0</v>
      </c>
      <c r="AB52" s="193">
        <f t="shared" si="0"/>
        <v>0</v>
      </c>
      <c r="AC52" s="190">
        <f>I52+N52+S52+X52</f>
        <v>0</v>
      </c>
      <c r="AD52" s="193">
        <v>0</v>
      </c>
      <c r="AE52" s="190">
        <f>K52+P52+U52+Z52</f>
        <v>0</v>
      </c>
    </row>
    <row r="53" spans="1:31" ht="24.95" customHeight="1" x14ac:dyDescent="0.25">
      <c r="A53" s="509"/>
      <c r="B53" s="509"/>
      <c r="C53" s="509"/>
      <c r="D53" s="509"/>
      <c r="E53" s="509"/>
      <c r="F53" s="509"/>
      <c r="G53" s="316" t="s">
        <v>48</v>
      </c>
      <c r="H53" s="193">
        <v>0</v>
      </c>
      <c r="I53" s="190">
        <v>0</v>
      </c>
      <c r="J53" s="193">
        <v>0</v>
      </c>
      <c r="K53" s="190">
        <v>0</v>
      </c>
      <c r="L53" s="205">
        <v>0</v>
      </c>
      <c r="M53" s="193">
        <v>0</v>
      </c>
      <c r="N53" s="190">
        <v>0</v>
      </c>
      <c r="O53" s="193">
        <v>0</v>
      </c>
      <c r="P53" s="190">
        <v>0</v>
      </c>
      <c r="Q53" s="205">
        <f>N53+P53</f>
        <v>0</v>
      </c>
      <c r="R53" s="193">
        <v>0</v>
      </c>
      <c r="S53" s="190">
        <v>0</v>
      </c>
      <c r="T53" s="193">
        <v>0</v>
      </c>
      <c r="U53" s="190">
        <v>0</v>
      </c>
      <c r="V53" s="205">
        <f>S53+U53</f>
        <v>0</v>
      </c>
      <c r="W53" s="193">
        <v>0</v>
      </c>
      <c r="X53" s="190">
        <v>0</v>
      </c>
      <c r="Y53" s="193">
        <v>0</v>
      </c>
      <c r="Z53" s="190">
        <v>0</v>
      </c>
      <c r="AA53" s="205">
        <f>X53+Z53</f>
        <v>0</v>
      </c>
      <c r="AB53" s="193">
        <f t="shared" si="0"/>
        <v>0</v>
      </c>
      <c r="AC53" s="190">
        <f>I53+N53+S53+X53</f>
        <v>0</v>
      </c>
      <c r="AD53" s="193">
        <v>0</v>
      </c>
      <c r="AE53" s="190">
        <f>K53+P53+U53+Z53</f>
        <v>0</v>
      </c>
    </row>
    <row r="54" spans="1:31" ht="24.95" customHeight="1" thickBot="1" x14ac:dyDescent="0.3">
      <c r="A54" s="509"/>
      <c r="B54" s="509"/>
      <c r="C54" s="509"/>
      <c r="D54" s="509"/>
      <c r="E54" s="509"/>
      <c r="F54" s="509"/>
      <c r="G54" s="321" t="s">
        <v>49</v>
      </c>
      <c r="H54" s="195">
        <v>0</v>
      </c>
      <c r="I54" s="194">
        <v>0</v>
      </c>
      <c r="J54" s="195">
        <v>0</v>
      </c>
      <c r="K54" s="194">
        <v>0</v>
      </c>
      <c r="L54" s="208">
        <v>0</v>
      </c>
      <c r="M54" s="195">
        <v>0</v>
      </c>
      <c r="N54" s="194">
        <v>0</v>
      </c>
      <c r="O54" s="195">
        <v>0</v>
      </c>
      <c r="P54" s="194">
        <v>0</v>
      </c>
      <c r="Q54" s="208">
        <f>N54+P54</f>
        <v>0</v>
      </c>
      <c r="R54" s="195">
        <v>0</v>
      </c>
      <c r="S54" s="194">
        <v>0</v>
      </c>
      <c r="T54" s="195">
        <v>0</v>
      </c>
      <c r="U54" s="194">
        <v>0</v>
      </c>
      <c r="V54" s="208">
        <f>S54+U54</f>
        <v>0</v>
      </c>
      <c r="W54" s="195">
        <v>0</v>
      </c>
      <c r="X54" s="194">
        <v>0</v>
      </c>
      <c r="Y54" s="196">
        <v>0</v>
      </c>
      <c r="Z54" s="194">
        <v>0</v>
      </c>
      <c r="AA54" s="208">
        <f>X54+Z54</f>
        <v>0</v>
      </c>
      <c r="AB54" s="195">
        <f t="shared" si="0"/>
        <v>0</v>
      </c>
      <c r="AC54" s="194">
        <f>I54+N54+S54+X54</f>
        <v>0</v>
      </c>
      <c r="AD54" s="196">
        <v>0</v>
      </c>
      <c r="AE54" s="194">
        <f>K54+P54+U54+Z54</f>
        <v>0</v>
      </c>
    </row>
    <row r="55" spans="1:31" s="314" customFormat="1" ht="24.95" customHeight="1" thickBot="1" x14ac:dyDescent="0.3">
      <c r="A55" s="505"/>
      <c r="B55" s="506" t="s">
        <v>19</v>
      </c>
      <c r="C55" s="506"/>
      <c r="D55" s="506"/>
      <c r="E55" s="506"/>
      <c r="F55" s="507"/>
      <c r="G55" s="323"/>
      <c r="H55" s="197">
        <f>SUM(H50:H54)</f>
        <v>0</v>
      </c>
      <c r="I55" s="198">
        <f t="shared" ref="I55:AE55" si="17">SUM(I50:I54)</f>
        <v>0</v>
      </c>
      <c r="J55" s="198">
        <f t="shared" si="17"/>
        <v>0</v>
      </c>
      <c r="K55" s="198">
        <f t="shared" si="17"/>
        <v>0</v>
      </c>
      <c r="L55" s="209">
        <f t="shared" si="17"/>
        <v>0</v>
      </c>
      <c r="M55" s="198">
        <f t="shared" si="17"/>
        <v>0</v>
      </c>
      <c r="N55" s="198">
        <f t="shared" si="17"/>
        <v>0</v>
      </c>
      <c r="O55" s="198">
        <f t="shared" si="17"/>
        <v>0</v>
      </c>
      <c r="P55" s="198">
        <f t="shared" si="17"/>
        <v>0</v>
      </c>
      <c r="Q55" s="209">
        <f t="shared" si="17"/>
        <v>0</v>
      </c>
      <c r="R55" s="198">
        <f t="shared" si="17"/>
        <v>17</v>
      </c>
      <c r="S55" s="198">
        <f t="shared" si="17"/>
        <v>10</v>
      </c>
      <c r="T55" s="198">
        <f t="shared" si="17"/>
        <v>0</v>
      </c>
      <c r="U55" s="198">
        <f t="shared" si="17"/>
        <v>0</v>
      </c>
      <c r="V55" s="209">
        <f t="shared" si="17"/>
        <v>10</v>
      </c>
      <c r="W55" s="198">
        <f t="shared" si="17"/>
        <v>0</v>
      </c>
      <c r="X55" s="198">
        <f t="shared" si="17"/>
        <v>0</v>
      </c>
      <c r="Y55" s="198">
        <f t="shared" si="17"/>
        <v>0</v>
      </c>
      <c r="Z55" s="198">
        <f t="shared" si="17"/>
        <v>0</v>
      </c>
      <c r="AA55" s="209">
        <f t="shared" si="17"/>
        <v>0</v>
      </c>
      <c r="AB55" s="198">
        <f t="shared" si="0"/>
        <v>17</v>
      </c>
      <c r="AC55" s="198">
        <f t="shared" si="17"/>
        <v>10</v>
      </c>
      <c r="AD55" s="198">
        <f t="shared" si="17"/>
        <v>0</v>
      </c>
      <c r="AE55" s="198">
        <f t="shared" si="17"/>
        <v>0</v>
      </c>
    </row>
    <row r="56" spans="1:31" ht="24.95" customHeight="1" x14ac:dyDescent="0.25">
      <c r="A56" s="508"/>
      <c r="B56" s="508" t="s">
        <v>19</v>
      </c>
      <c r="C56" s="442">
        <f t="shared" ref="C56:E56" si="18">C8+C14+C20+C26+C32+C38+C44+C50</f>
        <v>96345</v>
      </c>
      <c r="D56" s="508">
        <f t="shared" si="18"/>
        <v>70895.91</v>
      </c>
      <c r="E56" s="508">
        <f t="shared" si="18"/>
        <v>54238.610000000008</v>
      </c>
      <c r="F56" s="508">
        <f>F8+F14+F20+F26+F32+F38+F44+F50</f>
        <v>16657.3</v>
      </c>
      <c r="G56" s="316" t="s">
        <v>45</v>
      </c>
      <c r="H56" s="207">
        <f>H50+H44+H38+H32+H26+H20+H14+H8</f>
        <v>2982</v>
      </c>
      <c r="I56" s="206">
        <f t="shared" ref="I56:AE61" si="19">I50+I44+I38+I32+I26+I20+I14+I8</f>
        <v>516.1</v>
      </c>
      <c r="J56" s="207">
        <f t="shared" si="19"/>
        <v>7</v>
      </c>
      <c r="K56" s="206">
        <f t="shared" si="19"/>
        <v>0.17</v>
      </c>
      <c r="L56" s="211">
        <f t="shared" si="19"/>
        <v>516.27</v>
      </c>
      <c r="M56" s="207">
        <f t="shared" si="19"/>
        <v>3436</v>
      </c>
      <c r="N56" s="206">
        <f t="shared" si="19"/>
        <v>1659.4600000000003</v>
      </c>
      <c r="O56" s="207">
        <f t="shared" si="19"/>
        <v>2</v>
      </c>
      <c r="P56" s="206">
        <f t="shared" si="19"/>
        <v>0.61</v>
      </c>
      <c r="Q56" s="211">
        <f t="shared" si="19"/>
        <v>1660.0700000000002</v>
      </c>
      <c r="R56" s="207">
        <f t="shared" si="19"/>
        <v>2708</v>
      </c>
      <c r="S56" s="206">
        <f t="shared" si="19"/>
        <v>2248.19</v>
      </c>
      <c r="T56" s="207">
        <f t="shared" si="19"/>
        <v>10</v>
      </c>
      <c r="U56" s="206">
        <f t="shared" si="19"/>
        <v>7.3599999999999994</v>
      </c>
      <c r="V56" s="211">
        <f t="shared" si="19"/>
        <v>2255.5500000000002</v>
      </c>
      <c r="W56" s="207">
        <f t="shared" si="19"/>
        <v>900</v>
      </c>
      <c r="X56" s="206">
        <f t="shared" si="19"/>
        <v>3928.87</v>
      </c>
      <c r="Y56" s="207">
        <f t="shared" si="19"/>
        <v>25</v>
      </c>
      <c r="Z56" s="206">
        <f t="shared" si="19"/>
        <v>1159.68</v>
      </c>
      <c r="AA56" s="211">
        <f t="shared" si="19"/>
        <v>5088.5500000000011</v>
      </c>
      <c r="AB56" s="207">
        <f t="shared" si="0"/>
        <v>10026</v>
      </c>
      <c r="AC56" s="206">
        <f t="shared" si="19"/>
        <v>8352.619999999999</v>
      </c>
      <c r="AD56" s="207">
        <f t="shared" si="19"/>
        <v>44</v>
      </c>
      <c r="AE56" s="206">
        <f t="shared" si="19"/>
        <v>1167.82</v>
      </c>
    </row>
    <row r="57" spans="1:31" ht="24.95" customHeight="1" x14ac:dyDescent="0.25">
      <c r="A57" s="509"/>
      <c r="B57" s="509"/>
      <c r="C57" s="443"/>
      <c r="D57" s="509"/>
      <c r="E57" s="509"/>
      <c r="F57" s="509"/>
      <c r="G57" s="316" t="s">
        <v>46</v>
      </c>
      <c r="H57" s="193">
        <f t="shared" ref="H57:W61" si="20">H51+H45+H39+H33+H27+H21+H15+H9</f>
        <v>308</v>
      </c>
      <c r="I57" s="190">
        <f t="shared" si="20"/>
        <v>45.5</v>
      </c>
      <c r="J57" s="193">
        <f t="shared" si="20"/>
        <v>0</v>
      </c>
      <c r="K57" s="190">
        <f t="shared" si="20"/>
        <v>0</v>
      </c>
      <c r="L57" s="205">
        <f t="shared" si="20"/>
        <v>45.5</v>
      </c>
      <c r="M57" s="193">
        <f t="shared" si="20"/>
        <v>381</v>
      </c>
      <c r="N57" s="190">
        <f t="shared" si="20"/>
        <v>123.07</v>
      </c>
      <c r="O57" s="193">
        <f t="shared" si="20"/>
        <v>2</v>
      </c>
      <c r="P57" s="190">
        <f t="shared" si="20"/>
        <v>0.79500000000000004</v>
      </c>
      <c r="Q57" s="205">
        <f t="shared" si="20"/>
        <v>123.86500000000001</v>
      </c>
      <c r="R57" s="193">
        <f t="shared" si="20"/>
        <v>159</v>
      </c>
      <c r="S57" s="190">
        <f t="shared" si="20"/>
        <v>121.57</v>
      </c>
      <c r="T57" s="193">
        <f t="shared" si="20"/>
        <v>0</v>
      </c>
      <c r="U57" s="190">
        <f t="shared" si="20"/>
        <v>0</v>
      </c>
      <c r="V57" s="205">
        <f t="shared" si="20"/>
        <v>121.57</v>
      </c>
      <c r="W57" s="193">
        <f t="shared" si="20"/>
        <v>18</v>
      </c>
      <c r="X57" s="190">
        <f t="shared" si="19"/>
        <v>47.15</v>
      </c>
      <c r="Y57" s="193">
        <f t="shared" si="19"/>
        <v>0</v>
      </c>
      <c r="Z57" s="190">
        <f t="shared" si="19"/>
        <v>0</v>
      </c>
      <c r="AA57" s="205">
        <f t="shared" si="19"/>
        <v>47.15</v>
      </c>
      <c r="AB57" s="193">
        <f t="shared" si="0"/>
        <v>866</v>
      </c>
      <c r="AC57" s="190">
        <f t="shared" si="19"/>
        <v>337.28999999999996</v>
      </c>
      <c r="AD57" s="193">
        <f t="shared" si="19"/>
        <v>2</v>
      </c>
      <c r="AE57" s="190">
        <f t="shared" si="19"/>
        <v>0.79500000000000004</v>
      </c>
    </row>
    <row r="58" spans="1:31" ht="24.95" customHeight="1" x14ac:dyDescent="0.25">
      <c r="A58" s="509"/>
      <c r="B58" s="509"/>
      <c r="C58" s="443"/>
      <c r="D58" s="509"/>
      <c r="E58" s="509"/>
      <c r="F58" s="509"/>
      <c r="G58" s="316" t="s">
        <v>47</v>
      </c>
      <c r="H58" s="193">
        <f t="shared" si="20"/>
        <v>0</v>
      </c>
      <c r="I58" s="190">
        <f t="shared" si="19"/>
        <v>0</v>
      </c>
      <c r="J58" s="193">
        <f t="shared" si="19"/>
        <v>0</v>
      </c>
      <c r="K58" s="190">
        <f t="shared" si="19"/>
        <v>0</v>
      </c>
      <c r="L58" s="205">
        <f t="shared" si="19"/>
        <v>0</v>
      </c>
      <c r="M58" s="193">
        <f t="shared" si="19"/>
        <v>0</v>
      </c>
      <c r="N58" s="190">
        <f t="shared" si="19"/>
        <v>0</v>
      </c>
      <c r="O58" s="193">
        <f t="shared" si="19"/>
        <v>0</v>
      </c>
      <c r="P58" s="190">
        <f t="shared" si="19"/>
        <v>0</v>
      </c>
      <c r="Q58" s="205">
        <f t="shared" si="19"/>
        <v>0</v>
      </c>
      <c r="R58" s="193">
        <f t="shared" si="19"/>
        <v>0</v>
      </c>
      <c r="S58" s="190">
        <f t="shared" si="19"/>
        <v>0</v>
      </c>
      <c r="T58" s="193">
        <f t="shared" si="19"/>
        <v>0</v>
      </c>
      <c r="U58" s="190">
        <f t="shared" si="19"/>
        <v>0</v>
      </c>
      <c r="V58" s="205">
        <f t="shared" si="19"/>
        <v>0</v>
      </c>
      <c r="W58" s="193">
        <f t="shared" si="19"/>
        <v>0</v>
      </c>
      <c r="X58" s="190">
        <f t="shared" si="19"/>
        <v>0</v>
      </c>
      <c r="Y58" s="193">
        <f t="shared" si="19"/>
        <v>0</v>
      </c>
      <c r="Z58" s="190">
        <f t="shared" si="19"/>
        <v>0</v>
      </c>
      <c r="AA58" s="205">
        <f t="shared" si="19"/>
        <v>0</v>
      </c>
      <c r="AB58" s="193">
        <f t="shared" si="0"/>
        <v>0</v>
      </c>
      <c r="AC58" s="190">
        <f t="shared" si="19"/>
        <v>0</v>
      </c>
      <c r="AD58" s="193">
        <f t="shared" si="19"/>
        <v>0</v>
      </c>
      <c r="AE58" s="190">
        <f t="shared" si="19"/>
        <v>0</v>
      </c>
    </row>
    <row r="59" spans="1:31" ht="24.95" customHeight="1" x14ac:dyDescent="0.25">
      <c r="A59" s="509"/>
      <c r="B59" s="509"/>
      <c r="C59" s="443"/>
      <c r="D59" s="509"/>
      <c r="E59" s="509"/>
      <c r="F59" s="509"/>
      <c r="G59" s="316" t="s">
        <v>48</v>
      </c>
      <c r="H59" s="193">
        <f t="shared" si="20"/>
        <v>0</v>
      </c>
      <c r="I59" s="190">
        <f t="shared" si="19"/>
        <v>0</v>
      </c>
      <c r="J59" s="193">
        <f t="shared" si="19"/>
        <v>0</v>
      </c>
      <c r="K59" s="190">
        <f t="shared" si="19"/>
        <v>0</v>
      </c>
      <c r="L59" s="205">
        <f t="shared" si="19"/>
        <v>0</v>
      </c>
      <c r="M59" s="193">
        <f t="shared" si="19"/>
        <v>0</v>
      </c>
      <c r="N59" s="190">
        <f t="shared" si="19"/>
        <v>0</v>
      </c>
      <c r="O59" s="193">
        <f t="shared" si="19"/>
        <v>0</v>
      </c>
      <c r="P59" s="190">
        <f t="shared" si="19"/>
        <v>0</v>
      </c>
      <c r="Q59" s="205">
        <f t="shared" si="19"/>
        <v>0</v>
      </c>
      <c r="R59" s="193">
        <f t="shared" si="19"/>
        <v>0</v>
      </c>
      <c r="S59" s="190">
        <f t="shared" si="19"/>
        <v>0</v>
      </c>
      <c r="T59" s="193">
        <f t="shared" si="19"/>
        <v>0</v>
      </c>
      <c r="U59" s="190">
        <f t="shared" si="19"/>
        <v>0</v>
      </c>
      <c r="V59" s="205">
        <f t="shared" si="19"/>
        <v>0</v>
      </c>
      <c r="W59" s="193">
        <f t="shared" si="19"/>
        <v>0</v>
      </c>
      <c r="X59" s="190">
        <f t="shared" si="19"/>
        <v>0</v>
      </c>
      <c r="Y59" s="193">
        <f t="shared" si="19"/>
        <v>0</v>
      </c>
      <c r="Z59" s="190">
        <f t="shared" si="19"/>
        <v>0</v>
      </c>
      <c r="AA59" s="205">
        <f t="shared" si="19"/>
        <v>0</v>
      </c>
      <c r="AB59" s="193">
        <f t="shared" si="0"/>
        <v>0</v>
      </c>
      <c r="AC59" s="190">
        <f t="shared" si="19"/>
        <v>0</v>
      </c>
      <c r="AD59" s="193">
        <f t="shared" si="19"/>
        <v>0</v>
      </c>
      <c r="AE59" s="190">
        <f t="shared" si="19"/>
        <v>0</v>
      </c>
    </row>
    <row r="60" spans="1:31" ht="24.95" customHeight="1" thickBot="1" x14ac:dyDescent="0.3">
      <c r="A60" s="509"/>
      <c r="B60" s="509"/>
      <c r="C60" s="443"/>
      <c r="D60" s="509"/>
      <c r="E60" s="509"/>
      <c r="F60" s="509"/>
      <c r="G60" s="321" t="s">
        <v>49</v>
      </c>
      <c r="H60" s="195">
        <f t="shared" si="20"/>
        <v>0</v>
      </c>
      <c r="I60" s="194">
        <f t="shared" si="19"/>
        <v>0</v>
      </c>
      <c r="J60" s="195">
        <f t="shared" si="19"/>
        <v>0</v>
      </c>
      <c r="K60" s="194">
        <f t="shared" si="19"/>
        <v>0</v>
      </c>
      <c r="L60" s="208">
        <f t="shared" si="19"/>
        <v>0</v>
      </c>
      <c r="M60" s="195">
        <f t="shared" si="19"/>
        <v>0</v>
      </c>
      <c r="N60" s="194">
        <f t="shared" si="19"/>
        <v>0</v>
      </c>
      <c r="O60" s="195">
        <f t="shared" si="19"/>
        <v>0</v>
      </c>
      <c r="P60" s="194">
        <f t="shared" si="19"/>
        <v>0</v>
      </c>
      <c r="Q60" s="208">
        <f t="shared" si="19"/>
        <v>0</v>
      </c>
      <c r="R60" s="195">
        <f t="shared" si="19"/>
        <v>0</v>
      </c>
      <c r="S60" s="194">
        <f t="shared" si="19"/>
        <v>0</v>
      </c>
      <c r="T60" s="195">
        <f t="shared" si="19"/>
        <v>0</v>
      </c>
      <c r="U60" s="194">
        <f t="shared" si="19"/>
        <v>0</v>
      </c>
      <c r="V60" s="208">
        <f t="shared" si="19"/>
        <v>0</v>
      </c>
      <c r="W60" s="195">
        <f t="shared" si="19"/>
        <v>0</v>
      </c>
      <c r="X60" s="194">
        <f t="shared" si="19"/>
        <v>0</v>
      </c>
      <c r="Y60" s="196">
        <f t="shared" si="19"/>
        <v>0</v>
      </c>
      <c r="Z60" s="194">
        <f t="shared" si="19"/>
        <v>0</v>
      </c>
      <c r="AA60" s="208">
        <f t="shared" si="19"/>
        <v>0</v>
      </c>
      <c r="AB60" s="195">
        <f t="shared" si="0"/>
        <v>0</v>
      </c>
      <c r="AC60" s="194">
        <f t="shared" si="19"/>
        <v>0</v>
      </c>
      <c r="AD60" s="196">
        <f t="shared" si="19"/>
        <v>0</v>
      </c>
      <c r="AE60" s="194">
        <f t="shared" si="19"/>
        <v>0</v>
      </c>
    </row>
    <row r="61" spans="1:31" s="314" customFormat="1" ht="24.95" customHeight="1" thickBot="1" x14ac:dyDescent="0.3">
      <c r="A61" s="505"/>
      <c r="B61" s="506" t="s">
        <v>19</v>
      </c>
      <c r="C61" s="506"/>
      <c r="D61" s="506"/>
      <c r="E61" s="506"/>
      <c r="F61" s="507"/>
      <c r="G61" s="323"/>
      <c r="H61" s="305">
        <f t="shared" si="20"/>
        <v>3290</v>
      </c>
      <c r="I61" s="306">
        <f t="shared" si="19"/>
        <v>561.6</v>
      </c>
      <c r="J61" s="306">
        <f t="shared" si="19"/>
        <v>7</v>
      </c>
      <c r="K61" s="306">
        <f t="shared" si="19"/>
        <v>0.17</v>
      </c>
      <c r="L61" s="307">
        <f t="shared" si="19"/>
        <v>561.77</v>
      </c>
      <c r="M61" s="306">
        <f t="shared" si="19"/>
        <v>3817</v>
      </c>
      <c r="N61" s="306">
        <f t="shared" si="19"/>
        <v>1782.53</v>
      </c>
      <c r="O61" s="306">
        <f t="shared" si="19"/>
        <v>4</v>
      </c>
      <c r="P61" s="306">
        <f t="shared" si="19"/>
        <v>1.405</v>
      </c>
      <c r="Q61" s="307">
        <f t="shared" si="19"/>
        <v>1783.9350000000002</v>
      </c>
      <c r="R61" s="306">
        <f t="shared" si="19"/>
        <v>2867</v>
      </c>
      <c r="S61" s="306">
        <f t="shared" si="19"/>
        <v>2369.7599999999998</v>
      </c>
      <c r="T61" s="306">
        <f t="shared" si="19"/>
        <v>10</v>
      </c>
      <c r="U61" s="306">
        <f t="shared" si="19"/>
        <v>7.3599999999999994</v>
      </c>
      <c r="V61" s="307">
        <f t="shared" si="19"/>
        <v>2377.12</v>
      </c>
      <c r="W61" s="306">
        <f t="shared" si="19"/>
        <v>918</v>
      </c>
      <c r="X61" s="306">
        <f t="shared" si="19"/>
        <v>3976.0200000000004</v>
      </c>
      <c r="Y61" s="306">
        <f t="shared" si="19"/>
        <v>25</v>
      </c>
      <c r="Z61" s="306">
        <f t="shared" si="19"/>
        <v>1159.68</v>
      </c>
      <c r="AA61" s="307">
        <f t="shared" si="19"/>
        <v>5135.7000000000007</v>
      </c>
      <c r="AB61" s="306">
        <f t="shared" si="19"/>
        <v>10892</v>
      </c>
      <c r="AC61" s="306">
        <f t="shared" si="19"/>
        <v>8689.91</v>
      </c>
      <c r="AD61" s="306">
        <f t="shared" si="19"/>
        <v>46</v>
      </c>
      <c r="AE61" s="306">
        <f t="shared" si="19"/>
        <v>1168.615</v>
      </c>
    </row>
    <row r="64" spans="1:31" x14ac:dyDescent="0.25">
      <c r="C64" s="90">
        <v>96784.84090000001</v>
      </c>
      <c r="E64" s="295"/>
      <c r="F64" s="295"/>
    </row>
    <row r="68" spans="28:31" x14ac:dyDescent="0.25">
      <c r="AB68" s="336"/>
      <c r="AC68" s="336"/>
      <c r="AD68" s="336"/>
      <c r="AE68" s="336"/>
    </row>
    <row r="69" spans="28:31" x14ac:dyDescent="0.25">
      <c r="AC69" s="91"/>
      <c r="AD69" s="91"/>
      <c r="AE69" s="91"/>
    </row>
  </sheetData>
  <mergeCells count="93">
    <mergeCell ref="C20:C24"/>
    <mergeCell ref="R5:S5"/>
    <mergeCell ref="G4:G6"/>
    <mergeCell ref="T5:U5"/>
    <mergeCell ref="A1:AA1"/>
    <mergeCell ref="A2:AA2"/>
    <mergeCell ref="A3:AA3"/>
    <mergeCell ref="A4:A6"/>
    <mergeCell ref="B4:B6"/>
    <mergeCell ref="C4:C6"/>
    <mergeCell ref="D4:D6"/>
    <mergeCell ref="E4:F4"/>
    <mergeCell ref="E5:E6"/>
    <mergeCell ref="F5:F6"/>
    <mergeCell ref="H5:I5"/>
    <mergeCell ref="Y5:Z5"/>
    <mergeCell ref="AB4:AE4"/>
    <mergeCell ref="AB5:AC5"/>
    <mergeCell ref="AD5:AE5"/>
    <mergeCell ref="B56:B60"/>
    <mergeCell ref="C56:C60"/>
    <mergeCell ref="B44:B48"/>
    <mergeCell ref="C44:C48"/>
    <mergeCell ref="B50:B54"/>
    <mergeCell ref="C50:C54"/>
    <mergeCell ref="D44:D48"/>
    <mergeCell ref="E44:E48"/>
    <mergeCell ref="F44:F48"/>
    <mergeCell ref="D50:D54"/>
    <mergeCell ref="B32:B36"/>
    <mergeCell ref="C32:C36"/>
    <mergeCell ref="B38:B42"/>
    <mergeCell ref="R4:V4"/>
    <mergeCell ref="W4:AA4"/>
    <mergeCell ref="V5:V6"/>
    <mergeCell ref="W5:X5"/>
    <mergeCell ref="AA5:AA6"/>
    <mergeCell ref="A61:F61"/>
    <mergeCell ref="E50:E54"/>
    <mergeCell ref="F50:F54"/>
    <mergeCell ref="D26:D30"/>
    <mergeCell ref="E26:E30"/>
    <mergeCell ref="F26:F30"/>
    <mergeCell ref="A31:F31"/>
    <mergeCell ref="C38:C42"/>
    <mergeCell ref="D32:D36"/>
    <mergeCell ref="E32:E36"/>
    <mergeCell ref="F32:F36"/>
    <mergeCell ref="D38:D42"/>
    <mergeCell ref="E38:E42"/>
    <mergeCell ref="F38:F42"/>
    <mergeCell ref="A32:A36"/>
    <mergeCell ref="B26:B30"/>
    <mergeCell ref="M4:Q4"/>
    <mergeCell ref="M5:N5"/>
    <mergeCell ref="O5:P5"/>
    <mergeCell ref="Q5:Q6"/>
    <mergeCell ref="D56:D60"/>
    <mergeCell ref="E56:E60"/>
    <mergeCell ref="F56:F60"/>
    <mergeCell ref="D20:D24"/>
    <mergeCell ref="E20:E24"/>
    <mergeCell ref="F20:F24"/>
    <mergeCell ref="A19:F19"/>
    <mergeCell ref="D14:D18"/>
    <mergeCell ref="E14:E18"/>
    <mergeCell ref="F14:F18"/>
    <mergeCell ref="C8:C12"/>
    <mergeCell ref="D8:D12"/>
    <mergeCell ref="A20:A24"/>
    <mergeCell ref="A25:F25"/>
    <mergeCell ref="A26:A30"/>
    <mergeCell ref="J5:K5"/>
    <mergeCell ref="H4:L4"/>
    <mergeCell ref="E8:E12"/>
    <mergeCell ref="F8:F12"/>
    <mergeCell ref="L5:L6"/>
    <mergeCell ref="C26:C30"/>
    <mergeCell ref="A8:A12"/>
    <mergeCell ref="B8:B12"/>
    <mergeCell ref="A13:F13"/>
    <mergeCell ref="A14:A18"/>
    <mergeCell ref="B14:B18"/>
    <mergeCell ref="C14:C18"/>
    <mergeCell ref="B20:B24"/>
    <mergeCell ref="A49:F49"/>
    <mergeCell ref="A50:A54"/>
    <mergeCell ref="A55:F55"/>
    <mergeCell ref="A56:A60"/>
    <mergeCell ref="A37:F37"/>
    <mergeCell ref="A38:A42"/>
    <mergeCell ref="A43:F43"/>
    <mergeCell ref="A44:A48"/>
  </mergeCells>
  <pageMargins left="0.2" right="0.2" top="0.75" bottom="0.75" header="0.3" footer="0.3"/>
  <pageSetup paperSize="9" orientation="landscape" verticalDpi="0" r:id="rId1"/>
  <ignoredErrors>
    <ignoredError sqref="H13:K13 R13:U13 W13:Z13 M13:P13" formulaRange="1"/>
    <ignoredError sqref="Q13 AA13 V13 L13 AC13:AE13" formula="1" formulaRange="1"/>
    <ignoredError sqref="Q14:Q19 L19 AA14:AA19 V14:V19 AC14:AE19 AB13 AB19 AB25:AB61 AC25:AE54 AC55:AE55 Q43:V43 AA25:AA54 AA55 V49:V55 Q49:Q55 L49:L55 L25:Z42 L56:AA61 M49:P55 R49:U55 W49:Z54 W55:Z55 L44:Z48 L43:P43 W43:Z43 AC56:AE6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AB893-1122-46CF-B845-BE312456A8A8}">
  <dimension ref="A1:AE48"/>
  <sheetViews>
    <sheetView topLeftCell="A49" zoomScale="93" zoomScaleNormal="93" zoomScaleSheetLayoutView="100" workbookViewId="0">
      <selection activeCell="C4" sqref="C4:C6"/>
    </sheetView>
  </sheetViews>
  <sheetFormatPr defaultRowHeight="13.5" x14ac:dyDescent="0.25"/>
  <cols>
    <col min="1" max="1" width="5.42578125" style="90" customWidth="1"/>
    <col min="2" max="2" width="15" style="90" customWidth="1"/>
    <col min="3" max="4" width="15.85546875" style="90" customWidth="1"/>
    <col min="5" max="5" width="19.5703125" style="90" customWidth="1"/>
    <col min="6" max="6" width="17" style="90" customWidth="1"/>
    <col min="7" max="7" width="12.85546875" style="90" customWidth="1"/>
    <col min="8" max="8" width="11.85546875" style="91" customWidth="1"/>
    <col min="9" max="11" width="8.28515625" style="91" customWidth="1"/>
    <col min="12" max="12" width="12.7109375" style="91" customWidth="1"/>
    <col min="13" max="16" width="8.28515625" style="91" customWidth="1"/>
    <col min="17" max="17" width="12.7109375" style="91" customWidth="1"/>
    <col min="18" max="18" width="9.7109375" style="91" customWidth="1"/>
    <col min="19" max="19" width="9.28515625" style="91" customWidth="1"/>
    <col min="20" max="21" width="8.28515625" style="91" customWidth="1"/>
    <col min="22" max="22" width="12.7109375" style="91" customWidth="1"/>
    <col min="23" max="26" width="8.28515625" style="91" customWidth="1"/>
    <col min="27" max="27" width="12.7109375" style="91" customWidth="1"/>
    <col min="28" max="28" width="11.7109375" style="91" customWidth="1"/>
    <col min="29" max="29" width="13.140625" style="90" customWidth="1"/>
    <col min="30" max="31" width="9.28515625" style="90" bestFit="1" customWidth="1"/>
    <col min="32" max="16384" width="9.140625" style="90"/>
  </cols>
  <sheetData>
    <row r="1" spans="1:31" ht="28.5" customHeight="1" x14ac:dyDescent="0.25">
      <c r="A1" s="393" t="s">
        <v>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92"/>
      <c r="AC1" s="93"/>
      <c r="AD1" s="93"/>
      <c r="AE1" s="93"/>
    </row>
    <row r="2" spans="1:31" ht="47.25" customHeight="1" x14ac:dyDescent="0.25">
      <c r="A2" s="394" t="s">
        <v>82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94"/>
      <c r="AC2" s="93"/>
      <c r="AD2" s="93"/>
      <c r="AE2" s="93"/>
    </row>
    <row r="3" spans="1:31" ht="30.75" customHeight="1" thickBot="1" x14ac:dyDescent="0.3">
      <c r="A3" s="540" t="s">
        <v>68</v>
      </c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189"/>
      <c r="AC3" s="93"/>
      <c r="AD3" s="93"/>
      <c r="AE3" s="93"/>
    </row>
    <row r="4" spans="1:31" ht="50.25" customHeight="1" thickBot="1" x14ac:dyDescent="0.3">
      <c r="A4" s="396"/>
      <c r="B4" s="529" t="s">
        <v>53</v>
      </c>
      <c r="C4" s="402" t="s">
        <v>22</v>
      </c>
      <c r="D4" s="531" t="s">
        <v>54</v>
      </c>
      <c r="E4" s="533" t="s">
        <v>55</v>
      </c>
      <c r="F4" s="534"/>
      <c r="G4" s="542" t="s">
        <v>33</v>
      </c>
      <c r="H4" s="511" t="s">
        <v>34</v>
      </c>
      <c r="I4" s="511"/>
      <c r="J4" s="511"/>
      <c r="K4" s="511"/>
      <c r="L4" s="512"/>
      <c r="M4" s="515" t="s">
        <v>35</v>
      </c>
      <c r="N4" s="511"/>
      <c r="O4" s="511"/>
      <c r="P4" s="511"/>
      <c r="Q4" s="512"/>
      <c r="R4" s="515" t="s">
        <v>36</v>
      </c>
      <c r="S4" s="511"/>
      <c r="T4" s="511"/>
      <c r="U4" s="511"/>
      <c r="V4" s="512"/>
      <c r="W4" s="519" t="s">
        <v>37</v>
      </c>
      <c r="X4" s="519"/>
      <c r="Y4" s="519"/>
      <c r="Z4" s="519"/>
      <c r="AA4" s="520"/>
      <c r="AB4" s="521" t="s">
        <v>38</v>
      </c>
      <c r="AC4" s="521"/>
      <c r="AD4" s="521"/>
      <c r="AE4" s="522"/>
    </row>
    <row r="5" spans="1:31" ht="74.25" customHeight="1" x14ac:dyDescent="0.25">
      <c r="A5" s="397"/>
      <c r="B5" s="530"/>
      <c r="C5" s="403"/>
      <c r="D5" s="532"/>
      <c r="E5" s="535" t="s">
        <v>39</v>
      </c>
      <c r="F5" s="537" t="s">
        <v>40</v>
      </c>
      <c r="G5" s="423"/>
      <c r="H5" s="411" t="s">
        <v>41</v>
      </c>
      <c r="I5" s="412"/>
      <c r="J5" s="411" t="s">
        <v>42</v>
      </c>
      <c r="K5" s="510"/>
      <c r="L5" s="513" t="s">
        <v>43</v>
      </c>
      <c r="M5" s="516" t="s">
        <v>41</v>
      </c>
      <c r="N5" s="517"/>
      <c r="O5" s="518" t="s">
        <v>42</v>
      </c>
      <c r="P5" s="516"/>
      <c r="Q5" s="513" t="s">
        <v>43</v>
      </c>
      <c r="R5" s="516" t="s">
        <v>41</v>
      </c>
      <c r="S5" s="517"/>
      <c r="T5" s="518" t="s">
        <v>42</v>
      </c>
      <c r="U5" s="516"/>
      <c r="V5" s="513" t="s">
        <v>43</v>
      </c>
      <c r="W5" s="516" t="s">
        <v>41</v>
      </c>
      <c r="X5" s="517"/>
      <c r="Y5" s="518" t="s">
        <v>42</v>
      </c>
      <c r="Z5" s="516"/>
      <c r="AA5" s="513" t="s">
        <v>43</v>
      </c>
      <c r="AB5" s="523" t="s">
        <v>41</v>
      </c>
      <c r="AC5" s="415"/>
      <c r="AD5" s="415" t="s">
        <v>42</v>
      </c>
      <c r="AE5" s="416"/>
    </row>
    <row r="6" spans="1:31" ht="52.5" customHeight="1" thickBot="1" x14ac:dyDescent="0.3">
      <c r="A6" s="398"/>
      <c r="B6" s="530"/>
      <c r="C6" s="403"/>
      <c r="D6" s="532"/>
      <c r="E6" s="536"/>
      <c r="F6" s="538"/>
      <c r="G6" s="424"/>
      <c r="H6" s="95" t="s">
        <v>44</v>
      </c>
      <c r="I6" s="96" t="s">
        <v>7</v>
      </c>
      <c r="J6" s="95" t="s">
        <v>44</v>
      </c>
      <c r="K6" s="201" t="s">
        <v>7</v>
      </c>
      <c r="L6" s="541"/>
      <c r="M6" s="250" t="s">
        <v>44</v>
      </c>
      <c r="N6" s="251" t="s">
        <v>7</v>
      </c>
      <c r="O6" s="252" t="s">
        <v>44</v>
      </c>
      <c r="P6" s="253" t="s">
        <v>7</v>
      </c>
      <c r="Q6" s="541"/>
      <c r="R6" s="250" t="s">
        <v>44</v>
      </c>
      <c r="S6" s="251" t="s">
        <v>7</v>
      </c>
      <c r="T6" s="252" t="s">
        <v>44</v>
      </c>
      <c r="U6" s="253" t="s">
        <v>7</v>
      </c>
      <c r="V6" s="541"/>
      <c r="W6" s="250" t="s">
        <v>44</v>
      </c>
      <c r="X6" s="251" t="s">
        <v>7</v>
      </c>
      <c r="Y6" s="252" t="s">
        <v>44</v>
      </c>
      <c r="Z6" s="253" t="s">
        <v>7</v>
      </c>
      <c r="AA6" s="541"/>
      <c r="AB6" s="202" t="s">
        <v>44</v>
      </c>
      <c r="AC6" s="98" t="s">
        <v>7</v>
      </c>
      <c r="AD6" s="97" t="s">
        <v>44</v>
      </c>
      <c r="AE6" s="99" t="s">
        <v>7</v>
      </c>
    </row>
    <row r="7" spans="1:31" ht="15" customHeight="1" thickBot="1" x14ac:dyDescent="0.3">
      <c r="A7" s="212">
        <v>1</v>
      </c>
      <c r="B7" s="213">
        <v>2</v>
      </c>
      <c r="C7" s="212">
        <v>3</v>
      </c>
      <c r="D7" s="213">
        <v>4</v>
      </c>
      <c r="E7" s="212">
        <v>5</v>
      </c>
      <c r="F7" s="213">
        <v>6</v>
      </c>
      <c r="G7" s="213">
        <v>7</v>
      </c>
      <c r="H7" s="213">
        <v>8</v>
      </c>
      <c r="I7" s="213">
        <v>9</v>
      </c>
      <c r="J7" s="213">
        <v>10</v>
      </c>
      <c r="K7" s="213">
        <v>11</v>
      </c>
      <c r="L7" s="213">
        <v>12</v>
      </c>
      <c r="M7" s="213">
        <v>13</v>
      </c>
      <c r="N7" s="213">
        <v>14</v>
      </c>
      <c r="O7" s="213">
        <v>15</v>
      </c>
      <c r="P7" s="213">
        <v>16</v>
      </c>
      <c r="Q7" s="213">
        <v>17</v>
      </c>
      <c r="R7" s="213">
        <v>18</v>
      </c>
      <c r="S7" s="213">
        <v>19</v>
      </c>
      <c r="T7" s="213">
        <v>20</v>
      </c>
      <c r="U7" s="213">
        <v>21</v>
      </c>
      <c r="V7" s="213">
        <v>22</v>
      </c>
      <c r="W7" s="213">
        <v>23</v>
      </c>
      <c r="X7" s="213">
        <v>24</v>
      </c>
      <c r="Y7" s="213">
        <v>25</v>
      </c>
      <c r="Z7" s="213">
        <v>26</v>
      </c>
      <c r="AA7" s="213">
        <v>27</v>
      </c>
      <c r="AB7" s="213">
        <v>28</v>
      </c>
      <c r="AC7" s="213">
        <v>29</v>
      </c>
      <c r="AD7" s="213">
        <v>30</v>
      </c>
      <c r="AE7" s="214">
        <v>31</v>
      </c>
    </row>
    <row r="8" spans="1:31" ht="24.95" customHeight="1" x14ac:dyDescent="0.25">
      <c r="A8" s="543">
        <v>1</v>
      </c>
      <c r="B8" s="545" t="s">
        <v>83</v>
      </c>
      <c r="C8" s="548">
        <v>54958.784399999997</v>
      </c>
      <c r="D8" s="547">
        <f>E8+F8</f>
        <v>14578.894100000001</v>
      </c>
      <c r="E8" s="550">
        <v>14573.28</v>
      </c>
      <c r="F8" s="552">
        <v>5.6140999999999996</v>
      </c>
      <c r="G8" s="210" t="s">
        <v>45</v>
      </c>
      <c r="H8" s="207">
        <v>738</v>
      </c>
      <c r="I8" s="206">
        <v>163.80000000000001</v>
      </c>
      <c r="J8" s="207"/>
      <c r="K8" s="206"/>
      <c r="L8" s="211">
        <f>I8+K8</f>
        <v>163.80000000000001</v>
      </c>
      <c r="M8" s="207">
        <v>1045</v>
      </c>
      <c r="N8" s="206">
        <v>553.4</v>
      </c>
      <c r="O8" s="207"/>
      <c r="P8" s="206"/>
      <c r="Q8" s="211">
        <f>N8+P8</f>
        <v>553.4</v>
      </c>
      <c r="R8" s="207">
        <v>190</v>
      </c>
      <c r="S8" s="206">
        <v>160</v>
      </c>
      <c r="T8" s="207"/>
      <c r="U8" s="206"/>
      <c r="V8" s="211">
        <f>S8+U8</f>
        <v>160</v>
      </c>
      <c r="W8" s="207">
        <v>40</v>
      </c>
      <c r="X8" s="206">
        <v>42</v>
      </c>
      <c r="Y8" s="207"/>
      <c r="Z8" s="206"/>
      <c r="AA8" s="211">
        <f>X8+Z8</f>
        <v>42</v>
      </c>
      <c r="AB8" s="206">
        <f>H8+J8+M8+O8+R8+T8+W8+Y8</f>
        <v>2013</v>
      </c>
      <c r="AC8" s="206">
        <f>I8+K8+N8+P8+S8+U8+X8+Z8</f>
        <v>919.2</v>
      </c>
      <c r="AD8" s="203"/>
      <c r="AE8" s="206"/>
    </row>
    <row r="9" spans="1:31" ht="24.95" customHeight="1" x14ac:dyDescent="0.25">
      <c r="A9" s="543"/>
      <c r="B9" s="545"/>
      <c r="C9" s="548"/>
      <c r="D9" s="548"/>
      <c r="E9" s="550"/>
      <c r="F9" s="552"/>
      <c r="G9" s="199" t="s">
        <v>46</v>
      </c>
      <c r="H9" s="193"/>
      <c r="I9" s="190"/>
      <c r="J9" s="193"/>
      <c r="K9" s="190"/>
      <c r="L9" s="205">
        <f t="shared" ref="L9:L43" si="0">I9+K9</f>
        <v>0</v>
      </c>
      <c r="M9" s="193"/>
      <c r="N9" s="190"/>
      <c r="O9" s="193"/>
      <c r="P9" s="190"/>
      <c r="Q9" s="205">
        <f t="shared" ref="Q9:Q43" si="1">N9+P9</f>
        <v>0</v>
      </c>
      <c r="R9" s="193"/>
      <c r="S9" s="190"/>
      <c r="T9" s="193"/>
      <c r="U9" s="190"/>
      <c r="V9" s="205">
        <f t="shared" ref="V9:V43" si="2">S9+U9</f>
        <v>0</v>
      </c>
      <c r="W9" s="193"/>
      <c r="X9" s="190"/>
      <c r="Y9" s="193"/>
      <c r="Z9" s="190"/>
      <c r="AA9" s="205">
        <f t="shared" ref="AA9:AA43" si="3">X9+Z9</f>
        <v>0</v>
      </c>
      <c r="AB9" s="190">
        <f t="shared" ref="AB9:AB37" si="4">H9+J9+M9+O9+R9+T9+W9+Y9</f>
        <v>0</v>
      </c>
      <c r="AC9" s="190">
        <f t="shared" ref="AC9:AC37" si="5">I9+K9+N9+P9+S9+U9+X9+Z9</f>
        <v>0</v>
      </c>
      <c r="AD9" s="191"/>
      <c r="AE9" s="190"/>
    </row>
    <row r="10" spans="1:31" ht="24.95" customHeight="1" x14ac:dyDescent="0.25">
      <c r="A10" s="543"/>
      <c r="B10" s="545"/>
      <c r="C10" s="548"/>
      <c r="D10" s="548"/>
      <c r="E10" s="550"/>
      <c r="F10" s="552"/>
      <c r="G10" s="199" t="s">
        <v>47</v>
      </c>
      <c r="H10" s="193">
        <v>92</v>
      </c>
      <c r="I10" s="190">
        <v>13.56</v>
      </c>
      <c r="J10" s="193"/>
      <c r="K10" s="190"/>
      <c r="L10" s="205">
        <f t="shared" si="0"/>
        <v>13.56</v>
      </c>
      <c r="M10" s="193">
        <v>110</v>
      </c>
      <c r="N10" s="190">
        <v>43.6</v>
      </c>
      <c r="O10" s="193"/>
      <c r="P10" s="190"/>
      <c r="Q10" s="205">
        <f t="shared" si="1"/>
        <v>43.6</v>
      </c>
      <c r="R10" s="193">
        <v>170</v>
      </c>
      <c r="S10" s="190">
        <v>170</v>
      </c>
      <c r="T10" s="193"/>
      <c r="U10" s="190"/>
      <c r="V10" s="205">
        <f t="shared" si="2"/>
        <v>170</v>
      </c>
      <c r="W10" s="193"/>
      <c r="X10" s="190"/>
      <c r="Y10" s="193"/>
      <c r="Z10" s="190"/>
      <c r="AA10" s="205">
        <f t="shared" si="3"/>
        <v>0</v>
      </c>
      <c r="AB10" s="190">
        <f t="shared" si="4"/>
        <v>372</v>
      </c>
      <c r="AC10" s="190">
        <f t="shared" si="5"/>
        <v>227.16</v>
      </c>
      <c r="AD10" s="191"/>
      <c r="AE10" s="190"/>
    </row>
    <row r="11" spans="1:31" ht="24.95" customHeight="1" x14ac:dyDescent="0.25">
      <c r="A11" s="543"/>
      <c r="B11" s="545"/>
      <c r="C11" s="548"/>
      <c r="D11" s="548"/>
      <c r="E11" s="550"/>
      <c r="F11" s="552"/>
      <c r="G11" s="199" t="s">
        <v>48</v>
      </c>
      <c r="H11" s="193"/>
      <c r="I11" s="190"/>
      <c r="J11" s="193"/>
      <c r="K11" s="190"/>
      <c r="L11" s="205">
        <f t="shared" si="0"/>
        <v>0</v>
      </c>
      <c r="M11" s="193"/>
      <c r="N11" s="190"/>
      <c r="O11" s="193"/>
      <c r="P11" s="190"/>
      <c r="Q11" s="205">
        <f t="shared" si="1"/>
        <v>0</v>
      </c>
      <c r="R11" s="193"/>
      <c r="S11" s="190"/>
      <c r="T11" s="193"/>
      <c r="U11" s="190"/>
      <c r="V11" s="205">
        <f t="shared" si="2"/>
        <v>0</v>
      </c>
      <c r="W11" s="193"/>
      <c r="X11" s="190"/>
      <c r="Y11" s="193"/>
      <c r="Z11" s="190"/>
      <c r="AA11" s="205">
        <f t="shared" si="3"/>
        <v>0</v>
      </c>
      <c r="AB11" s="190">
        <f t="shared" si="4"/>
        <v>0</v>
      </c>
      <c r="AC11" s="190">
        <f t="shared" si="5"/>
        <v>0</v>
      </c>
      <c r="AD11" s="191"/>
      <c r="AE11" s="190"/>
    </row>
    <row r="12" spans="1:31" ht="24.95" customHeight="1" thickBot="1" x14ac:dyDescent="0.3">
      <c r="A12" s="543"/>
      <c r="B12" s="546"/>
      <c r="C12" s="549"/>
      <c r="D12" s="549"/>
      <c r="E12" s="551"/>
      <c r="F12" s="553"/>
      <c r="G12" s="200" t="s">
        <v>49</v>
      </c>
      <c r="H12" s="195"/>
      <c r="I12" s="194"/>
      <c r="J12" s="195"/>
      <c r="K12" s="194"/>
      <c r="L12" s="208">
        <f t="shared" si="0"/>
        <v>0</v>
      </c>
      <c r="M12" s="195"/>
      <c r="N12" s="194"/>
      <c r="O12" s="195"/>
      <c r="P12" s="194"/>
      <c r="Q12" s="208">
        <f t="shared" si="1"/>
        <v>0</v>
      </c>
      <c r="R12" s="195"/>
      <c r="S12" s="194"/>
      <c r="T12" s="195"/>
      <c r="U12" s="194"/>
      <c r="V12" s="208">
        <f t="shared" si="2"/>
        <v>0</v>
      </c>
      <c r="W12" s="195"/>
      <c r="X12" s="194"/>
      <c r="Y12" s="196"/>
      <c r="Z12" s="194"/>
      <c r="AA12" s="208">
        <f t="shared" si="3"/>
        <v>0</v>
      </c>
      <c r="AB12" s="194">
        <f t="shared" si="4"/>
        <v>0</v>
      </c>
      <c r="AC12" s="194">
        <f t="shared" si="5"/>
        <v>0</v>
      </c>
      <c r="AD12" s="196"/>
      <c r="AE12" s="194"/>
    </row>
    <row r="13" spans="1:31" ht="24.95" customHeight="1" thickBot="1" x14ac:dyDescent="0.3">
      <c r="A13" s="544"/>
      <c r="B13" s="554" t="s">
        <v>19</v>
      </c>
      <c r="C13" s="555"/>
      <c r="D13" s="555"/>
      <c r="E13" s="555"/>
      <c r="F13" s="555"/>
      <c r="G13" s="555"/>
      <c r="H13" s="197">
        <f>SUM(H8:H12)</f>
        <v>830</v>
      </c>
      <c r="I13" s="198">
        <f t="shared" ref="I13:Z13" si="6">SUM(I8:I12)</f>
        <v>177.36</v>
      </c>
      <c r="J13" s="198">
        <f t="shared" si="6"/>
        <v>0</v>
      </c>
      <c r="K13" s="198">
        <f t="shared" si="6"/>
        <v>0</v>
      </c>
      <c r="L13" s="209">
        <f t="shared" si="0"/>
        <v>177.36</v>
      </c>
      <c r="M13" s="198">
        <f t="shared" si="6"/>
        <v>1155</v>
      </c>
      <c r="N13" s="198">
        <f t="shared" si="6"/>
        <v>597</v>
      </c>
      <c r="O13" s="198">
        <f t="shared" si="6"/>
        <v>0</v>
      </c>
      <c r="P13" s="198">
        <f t="shared" si="6"/>
        <v>0</v>
      </c>
      <c r="Q13" s="209">
        <f t="shared" si="1"/>
        <v>597</v>
      </c>
      <c r="R13" s="198">
        <f t="shared" si="6"/>
        <v>360</v>
      </c>
      <c r="S13" s="198">
        <f t="shared" si="6"/>
        <v>330</v>
      </c>
      <c r="T13" s="198">
        <f t="shared" si="6"/>
        <v>0</v>
      </c>
      <c r="U13" s="198">
        <f t="shared" si="6"/>
        <v>0</v>
      </c>
      <c r="V13" s="209">
        <f t="shared" si="2"/>
        <v>330</v>
      </c>
      <c r="W13" s="198">
        <f t="shared" si="6"/>
        <v>40</v>
      </c>
      <c r="X13" s="198">
        <f t="shared" si="6"/>
        <v>42</v>
      </c>
      <c r="Y13" s="198">
        <f t="shared" si="6"/>
        <v>0</v>
      </c>
      <c r="Z13" s="198">
        <f t="shared" si="6"/>
        <v>0</v>
      </c>
      <c r="AA13" s="209">
        <f t="shared" si="3"/>
        <v>42</v>
      </c>
      <c r="AB13" s="209">
        <f t="shared" si="4"/>
        <v>2385</v>
      </c>
      <c r="AC13" s="209">
        <f t="shared" si="5"/>
        <v>1146.3600000000001</v>
      </c>
      <c r="AD13" s="215"/>
      <c r="AE13" s="216"/>
    </row>
    <row r="14" spans="1:31" ht="24.95" customHeight="1" x14ac:dyDescent="0.25">
      <c r="A14" s="543">
        <v>2</v>
      </c>
      <c r="B14" s="545" t="s">
        <v>84</v>
      </c>
      <c r="C14" s="548">
        <v>103431.74410000001</v>
      </c>
      <c r="D14" s="547">
        <f>E14+F14</f>
        <v>18089.735199999996</v>
      </c>
      <c r="E14" s="550">
        <v>18086.375199999995</v>
      </c>
      <c r="F14" s="552">
        <v>3.36</v>
      </c>
      <c r="G14" s="210" t="s">
        <v>45</v>
      </c>
      <c r="H14" s="207">
        <v>2678</v>
      </c>
      <c r="I14" s="206">
        <v>530.20000000000005</v>
      </c>
      <c r="J14" s="207"/>
      <c r="K14" s="206"/>
      <c r="L14" s="211">
        <f t="shared" si="0"/>
        <v>530.20000000000005</v>
      </c>
      <c r="M14" s="207">
        <v>3090</v>
      </c>
      <c r="N14" s="206">
        <v>1180</v>
      </c>
      <c r="O14" s="207"/>
      <c r="P14" s="206"/>
      <c r="Q14" s="211">
        <f t="shared" si="1"/>
        <v>1180</v>
      </c>
      <c r="R14" s="207">
        <v>750</v>
      </c>
      <c r="S14" s="206">
        <v>735</v>
      </c>
      <c r="T14" s="207"/>
      <c r="U14" s="206"/>
      <c r="V14" s="211">
        <f t="shared" si="2"/>
        <v>735</v>
      </c>
      <c r="W14" s="207">
        <v>8</v>
      </c>
      <c r="X14" s="206">
        <v>8.5</v>
      </c>
      <c r="Y14" s="207"/>
      <c r="Z14" s="206"/>
      <c r="AA14" s="211">
        <f t="shared" si="3"/>
        <v>8.5</v>
      </c>
      <c r="AB14" s="206">
        <f t="shared" si="4"/>
        <v>6526</v>
      </c>
      <c r="AC14" s="206">
        <f t="shared" si="5"/>
        <v>2453.6999999999998</v>
      </c>
      <c r="AD14" s="203"/>
      <c r="AE14" s="206"/>
    </row>
    <row r="15" spans="1:31" ht="24.95" customHeight="1" x14ac:dyDescent="0.25">
      <c r="A15" s="543"/>
      <c r="B15" s="545"/>
      <c r="C15" s="548"/>
      <c r="D15" s="548"/>
      <c r="E15" s="550"/>
      <c r="F15" s="552"/>
      <c r="G15" s="199" t="s">
        <v>46</v>
      </c>
      <c r="H15" s="193"/>
      <c r="I15" s="190"/>
      <c r="J15" s="193"/>
      <c r="K15" s="190"/>
      <c r="L15" s="205">
        <f t="shared" si="0"/>
        <v>0</v>
      </c>
      <c r="M15" s="193"/>
      <c r="N15" s="190"/>
      <c r="O15" s="193"/>
      <c r="P15" s="190"/>
      <c r="Q15" s="205">
        <f t="shared" si="1"/>
        <v>0</v>
      </c>
      <c r="R15" s="193"/>
      <c r="S15" s="190"/>
      <c r="T15" s="193"/>
      <c r="U15" s="190"/>
      <c r="V15" s="205">
        <f t="shared" si="2"/>
        <v>0</v>
      </c>
      <c r="W15" s="193"/>
      <c r="X15" s="190"/>
      <c r="Y15" s="193"/>
      <c r="Z15" s="190"/>
      <c r="AA15" s="205">
        <f t="shared" si="3"/>
        <v>0</v>
      </c>
      <c r="AB15" s="190">
        <f t="shared" si="4"/>
        <v>0</v>
      </c>
      <c r="AC15" s="190">
        <f t="shared" si="5"/>
        <v>0</v>
      </c>
      <c r="AD15" s="191"/>
      <c r="AE15" s="190"/>
    </row>
    <row r="16" spans="1:31" ht="24.95" customHeight="1" x14ac:dyDescent="0.25">
      <c r="A16" s="543"/>
      <c r="B16" s="545"/>
      <c r="C16" s="548"/>
      <c r="D16" s="548"/>
      <c r="E16" s="550"/>
      <c r="F16" s="552"/>
      <c r="G16" s="199" t="s">
        <v>47</v>
      </c>
      <c r="H16" s="193"/>
      <c r="I16" s="190"/>
      <c r="J16" s="193"/>
      <c r="K16" s="190"/>
      <c r="L16" s="205">
        <f t="shared" si="0"/>
        <v>0</v>
      </c>
      <c r="M16" s="193">
        <v>610</v>
      </c>
      <c r="N16" s="190">
        <v>180</v>
      </c>
      <c r="O16" s="193"/>
      <c r="P16" s="190"/>
      <c r="Q16" s="205">
        <f t="shared" si="1"/>
        <v>180</v>
      </c>
      <c r="R16" s="193"/>
      <c r="S16" s="190"/>
      <c r="T16" s="193"/>
      <c r="U16" s="190"/>
      <c r="V16" s="205">
        <f t="shared" si="2"/>
        <v>0</v>
      </c>
      <c r="W16" s="193"/>
      <c r="X16" s="190"/>
      <c r="Y16" s="193"/>
      <c r="Z16" s="190"/>
      <c r="AA16" s="205">
        <f t="shared" si="3"/>
        <v>0</v>
      </c>
      <c r="AB16" s="190">
        <f t="shared" si="4"/>
        <v>610</v>
      </c>
      <c r="AC16" s="190">
        <f t="shared" si="5"/>
        <v>180</v>
      </c>
      <c r="AD16" s="191"/>
      <c r="AE16" s="190"/>
    </row>
    <row r="17" spans="1:31" ht="24.95" customHeight="1" x14ac:dyDescent="0.25">
      <c r="A17" s="543"/>
      <c r="B17" s="545"/>
      <c r="C17" s="548"/>
      <c r="D17" s="548"/>
      <c r="E17" s="550"/>
      <c r="F17" s="552"/>
      <c r="G17" s="199" t="s">
        <v>48</v>
      </c>
      <c r="H17" s="193"/>
      <c r="I17" s="190"/>
      <c r="J17" s="193"/>
      <c r="K17" s="190"/>
      <c r="L17" s="205">
        <f t="shared" si="0"/>
        <v>0</v>
      </c>
      <c r="M17" s="193"/>
      <c r="N17" s="190"/>
      <c r="O17" s="193"/>
      <c r="P17" s="190"/>
      <c r="Q17" s="205">
        <f t="shared" si="1"/>
        <v>0</v>
      </c>
      <c r="R17" s="193"/>
      <c r="S17" s="190"/>
      <c r="T17" s="193"/>
      <c r="U17" s="190"/>
      <c r="V17" s="205">
        <f t="shared" si="2"/>
        <v>0</v>
      </c>
      <c r="W17" s="193"/>
      <c r="X17" s="190"/>
      <c r="Y17" s="193"/>
      <c r="Z17" s="190"/>
      <c r="AA17" s="205">
        <f t="shared" si="3"/>
        <v>0</v>
      </c>
      <c r="AB17" s="190">
        <f t="shared" si="4"/>
        <v>0</v>
      </c>
      <c r="AC17" s="190">
        <f t="shared" si="5"/>
        <v>0</v>
      </c>
      <c r="AD17" s="191"/>
      <c r="AE17" s="190"/>
    </row>
    <row r="18" spans="1:31" ht="24.95" customHeight="1" thickBot="1" x14ac:dyDescent="0.3">
      <c r="A18" s="543"/>
      <c r="B18" s="546"/>
      <c r="C18" s="549"/>
      <c r="D18" s="549"/>
      <c r="E18" s="551"/>
      <c r="F18" s="553"/>
      <c r="G18" s="200" t="s">
        <v>49</v>
      </c>
      <c r="H18" s="195"/>
      <c r="I18" s="194"/>
      <c r="J18" s="195"/>
      <c r="K18" s="194"/>
      <c r="L18" s="208">
        <f t="shared" si="0"/>
        <v>0</v>
      </c>
      <c r="M18" s="195"/>
      <c r="N18" s="194"/>
      <c r="O18" s="195"/>
      <c r="P18" s="194"/>
      <c r="Q18" s="208">
        <f t="shared" si="1"/>
        <v>0</v>
      </c>
      <c r="R18" s="195"/>
      <c r="S18" s="194"/>
      <c r="T18" s="195"/>
      <c r="U18" s="194"/>
      <c r="V18" s="208">
        <f t="shared" si="2"/>
        <v>0</v>
      </c>
      <c r="W18" s="195"/>
      <c r="X18" s="194"/>
      <c r="Y18" s="196"/>
      <c r="Z18" s="194"/>
      <c r="AA18" s="208">
        <f t="shared" si="3"/>
        <v>0</v>
      </c>
      <c r="AB18" s="194">
        <f t="shared" si="4"/>
        <v>0</v>
      </c>
      <c r="AC18" s="194">
        <f t="shared" si="5"/>
        <v>0</v>
      </c>
      <c r="AD18" s="196"/>
      <c r="AE18" s="194"/>
    </row>
    <row r="19" spans="1:31" ht="24.95" customHeight="1" thickBot="1" x14ac:dyDescent="0.3">
      <c r="A19" s="544"/>
      <c r="B19" s="554" t="s">
        <v>19</v>
      </c>
      <c r="C19" s="555"/>
      <c r="D19" s="555"/>
      <c r="E19" s="555"/>
      <c r="F19" s="555"/>
      <c r="G19" s="555"/>
      <c r="H19" s="197">
        <f>SUM(H14:H18)</f>
        <v>2678</v>
      </c>
      <c r="I19" s="198">
        <f t="shared" ref="I19:Z19" si="7">SUM(I14:I18)</f>
        <v>530.20000000000005</v>
      </c>
      <c r="J19" s="198">
        <f t="shared" si="7"/>
        <v>0</v>
      </c>
      <c r="K19" s="198">
        <f t="shared" si="7"/>
        <v>0</v>
      </c>
      <c r="L19" s="209">
        <f t="shared" si="0"/>
        <v>530.20000000000005</v>
      </c>
      <c r="M19" s="198">
        <f t="shared" si="7"/>
        <v>3700</v>
      </c>
      <c r="N19" s="198">
        <f t="shared" si="7"/>
        <v>1360</v>
      </c>
      <c r="O19" s="198">
        <f t="shared" si="7"/>
        <v>0</v>
      </c>
      <c r="P19" s="198">
        <f t="shared" si="7"/>
        <v>0</v>
      </c>
      <c r="Q19" s="209">
        <f t="shared" si="1"/>
        <v>1360</v>
      </c>
      <c r="R19" s="198">
        <f t="shared" si="7"/>
        <v>750</v>
      </c>
      <c r="S19" s="198">
        <f t="shared" si="7"/>
        <v>735</v>
      </c>
      <c r="T19" s="198">
        <f t="shared" si="7"/>
        <v>0</v>
      </c>
      <c r="U19" s="198">
        <f t="shared" si="7"/>
        <v>0</v>
      </c>
      <c r="V19" s="209">
        <f t="shared" si="2"/>
        <v>735</v>
      </c>
      <c r="W19" s="198">
        <f t="shared" si="7"/>
        <v>8</v>
      </c>
      <c r="X19" s="198">
        <f t="shared" si="7"/>
        <v>8.5</v>
      </c>
      <c r="Y19" s="198">
        <f t="shared" si="7"/>
        <v>0</v>
      </c>
      <c r="Z19" s="198">
        <f t="shared" si="7"/>
        <v>0</v>
      </c>
      <c r="AA19" s="209">
        <f t="shared" si="3"/>
        <v>8.5</v>
      </c>
      <c r="AB19" s="209">
        <f t="shared" si="4"/>
        <v>7136</v>
      </c>
      <c r="AC19" s="209">
        <f t="shared" si="5"/>
        <v>2633.7</v>
      </c>
      <c r="AD19" s="215"/>
      <c r="AE19" s="216"/>
    </row>
    <row r="20" spans="1:31" ht="24.95" customHeight="1" x14ac:dyDescent="0.25">
      <c r="A20" s="543">
        <v>3</v>
      </c>
      <c r="B20" s="545" t="s">
        <v>85</v>
      </c>
      <c r="C20" s="548">
        <v>31623.954099999999</v>
      </c>
      <c r="D20" s="547">
        <f>E20+F20</f>
        <v>10105.6682</v>
      </c>
      <c r="E20" s="550">
        <v>10023.6222</v>
      </c>
      <c r="F20" s="552">
        <v>82.046000000000006</v>
      </c>
      <c r="G20" s="210" t="s">
        <v>45</v>
      </c>
      <c r="H20" s="207">
        <v>859</v>
      </c>
      <c r="I20" s="206">
        <v>24.2</v>
      </c>
      <c r="J20" s="207"/>
      <c r="K20" s="206"/>
      <c r="L20" s="211">
        <f t="shared" si="0"/>
        <v>24.2</v>
      </c>
      <c r="M20" s="207">
        <v>511</v>
      </c>
      <c r="N20" s="206">
        <v>227</v>
      </c>
      <c r="O20" s="207"/>
      <c r="P20" s="206"/>
      <c r="Q20" s="211">
        <f t="shared" si="1"/>
        <v>227</v>
      </c>
      <c r="R20" s="207">
        <v>125</v>
      </c>
      <c r="S20" s="206">
        <v>110</v>
      </c>
      <c r="T20" s="207"/>
      <c r="U20" s="206"/>
      <c r="V20" s="211">
        <f t="shared" si="2"/>
        <v>110</v>
      </c>
      <c r="W20" s="207">
        <v>116</v>
      </c>
      <c r="X20" s="206">
        <v>143</v>
      </c>
      <c r="Y20" s="207"/>
      <c r="Z20" s="206"/>
      <c r="AA20" s="211">
        <f t="shared" si="3"/>
        <v>143</v>
      </c>
      <c r="AB20" s="206">
        <f t="shared" si="4"/>
        <v>1611</v>
      </c>
      <c r="AC20" s="206">
        <f t="shared" si="5"/>
        <v>504.2</v>
      </c>
      <c r="AD20" s="203"/>
      <c r="AE20" s="206"/>
    </row>
    <row r="21" spans="1:31" ht="24.95" customHeight="1" x14ac:dyDescent="0.25">
      <c r="A21" s="543"/>
      <c r="B21" s="545"/>
      <c r="C21" s="548"/>
      <c r="D21" s="548"/>
      <c r="E21" s="550"/>
      <c r="F21" s="552"/>
      <c r="G21" s="199" t="s">
        <v>46</v>
      </c>
      <c r="H21" s="193"/>
      <c r="I21" s="190"/>
      <c r="J21" s="193"/>
      <c r="K21" s="190"/>
      <c r="L21" s="205">
        <f t="shared" si="0"/>
        <v>0</v>
      </c>
      <c r="M21" s="193"/>
      <c r="N21" s="190"/>
      <c r="O21" s="193"/>
      <c r="P21" s="190"/>
      <c r="Q21" s="205">
        <f t="shared" si="1"/>
        <v>0</v>
      </c>
      <c r="R21" s="193"/>
      <c r="S21" s="190"/>
      <c r="T21" s="193"/>
      <c r="U21" s="190"/>
      <c r="V21" s="205">
        <f t="shared" si="2"/>
        <v>0</v>
      </c>
      <c r="W21" s="193"/>
      <c r="X21" s="190"/>
      <c r="Y21" s="193"/>
      <c r="Z21" s="190"/>
      <c r="AA21" s="205">
        <f t="shared" si="3"/>
        <v>0</v>
      </c>
      <c r="AB21" s="190">
        <f t="shared" si="4"/>
        <v>0</v>
      </c>
      <c r="AC21" s="190">
        <f t="shared" si="5"/>
        <v>0</v>
      </c>
      <c r="AD21" s="191"/>
      <c r="AE21" s="190"/>
    </row>
    <row r="22" spans="1:31" ht="24.95" customHeight="1" x14ac:dyDescent="0.25">
      <c r="A22" s="543"/>
      <c r="B22" s="545"/>
      <c r="C22" s="548"/>
      <c r="D22" s="548"/>
      <c r="E22" s="550"/>
      <c r="F22" s="552"/>
      <c r="G22" s="199" t="s">
        <v>47</v>
      </c>
      <c r="H22" s="193"/>
      <c r="I22" s="190"/>
      <c r="J22" s="193"/>
      <c r="K22" s="190"/>
      <c r="L22" s="205">
        <f t="shared" si="0"/>
        <v>0</v>
      </c>
      <c r="M22" s="193"/>
      <c r="N22" s="190"/>
      <c r="O22" s="193"/>
      <c r="P22" s="190"/>
      <c r="Q22" s="205">
        <f t="shared" si="1"/>
        <v>0</v>
      </c>
      <c r="R22" s="193">
        <v>300</v>
      </c>
      <c r="S22" s="190">
        <v>300</v>
      </c>
      <c r="T22" s="193"/>
      <c r="U22" s="190"/>
      <c r="V22" s="205">
        <f t="shared" si="2"/>
        <v>300</v>
      </c>
      <c r="W22" s="193">
        <v>14</v>
      </c>
      <c r="X22" s="190">
        <v>20</v>
      </c>
      <c r="Y22" s="193"/>
      <c r="Z22" s="190"/>
      <c r="AA22" s="205">
        <f t="shared" si="3"/>
        <v>20</v>
      </c>
      <c r="AB22" s="190">
        <f t="shared" si="4"/>
        <v>314</v>
      </c>
      <c r="AC22" s="190">
        <f t="shared" si="5"/>
        <v>320</v>
      </c>
      <c r="AD22" s="191"/>
      <c r="AE22" s="190"/>
    </row>
    <row r="23" spans="1:31" ht="24.95" customHeight="1" x14ac:dyDescent="0.25">
      <c r="A23" s="543"/>
      <c r="B23" s="545"/>
      <c r="C23" s="548"/>
      <c r="D23" s="548"/>
      <c r="E23" s="550"/>
      <c r="F23" s="552"/>
      <c r="G23" s="199" t="s">
        <v>48</v>
      </c>
      <c r="H23" s="193"/>
      <c r="I23" s="190"/>
      <c r="J23" s="193"/>
      <c r="K23" s="190"/>
      <c r="L23" s="205">
        <f t="shared" si="0"/>
        <v>0</v>
      </c>
      <c r="M23" s="193"/>
      <c r="N23" s="190"/>
      <c r="O23" s="193"/>
      <c r="P23" s="190"/>
      <c r="Q23" s="205">
        <f t="shared" si="1"/>
        <v>0</v>
      </c>
      <c r="R23" s="193"/>
      <c r="S23" s="190"/>
      <c r="T23" s="193"/>
      <c r="U23" s="190"/>
      <c r="V23" s="205">
        <f t="shared" si="2"/>
        <v>0</v>
      </c>
      <c r="W23" s="193"/>
      <c r="X23" s="190"/>
      <c r="Y23" s="193"/>
      <c r="Z23" s="190"/>
      <c r="AA23" s="205">
        <f t="shared" si="3"/>
        <v>0</v>
      </c>
      <c r="AB23" s="190">
        <f t="shared" si="4"/>
        <v>0</v>
      </c>
      <c r="AC23" s="190">
        <f t="shared" si="5"/>
        <v>0</v>
      </c>
      <c r="AD23" s="191"/>
      <c r="AE23" s="190"/>
    </row>
    <row r="24" spans="1:31" ht="24.95" customHeight="1" thickBot="1" x14ac:dyDescent="0.3">
      <c r="A24" s="543"/>
      <c r="B24" s="546"/>
      <c r="C24" s="549"/>
      <c r="D24" s="549"/>
      <c r="E24" s="551"/>
      <c r="F24" s="553"/>
      <c r="G24" s="200" t="s">
        <v>49</v>
      </c>
      <c r="H24" s="195"/>
      <c r="I24" s="194"/>
      <c r="J24" s="195"/>
      <c r="K24" s="194"/>
      <c r="L24" s="208">
        <f t="shared" si="0"/>
        <v>0</v>
      </c>
      <c r="M24" s="195"/>
      <c r="N24" s="194"/>
      <c r="O24" s="195"/>
      <c r="P24" s="194"/>
      <c r="Q24" s="208">
        <f t="shared" si="1"/>
        <v>0</v>
      </c>
      <c r="R24" s="195"/>
      <c r="S24" s="194"/>
      <c r="T24" s="195"/>
      <c r="U24" s="194"/>
      <c r="V24" s="208">
        <f t="shared" si="2"/>
        <v>0</v>
      </c>
      <c r="W24" s="195"/>
      <c r="X24" s="194"/>
      <c r="Y24" s="196"/>
      <c r="Z24" s="194"/>
      <c r="AA24" s="208">
        <f t="shared" si="3"/>
        <v>0</v>
      </c>
      <c r="AB24" s="194">
        <f t="shared" si="4"/>
        <v>0</v>
      </c>
      <c r="AC24" s="194">
        <f t="shared" si="5"/>
        <v>0</v>
      </c>
      <c r="AD24" s="196"/>
      <c r="AE24" s="194"/>
    </row>
    <row r="25" spans="1:31" ht="24.95" customHeight="1" thickBot="1" x14ac:dyDescent="0.3">
      <c r="A25" s="544"/>
      <c r="B25" s="554" t="s">
        <v>19</v>
      </c>
      <c r="C25" s="555"/>
      <c r="D25" s="555"/>
      <c r="E25" s="555"/>
      <c r="F25" s="555"/>
      <c r="G25" s="555"/>
      <c r="H25" s="197">
        <f>SUM(H20:H24)</f>
        <v>859</v>
      </c>
      <c r="I25" s="198">
        <f t="shared" ref="I25:Z25" si="8">SUM(I20:I24)</f>
        <v>24.2</v>
      </c>
      <c r="J25" s="198">
        <f t="shared" si="8"/>
        <v>0</v>
      </c>
      <c r="K25" s="198">
        <f t="shared" si="8"/>
        <v>0</v>
      </c>
      <c r="L25" s="209">
        <f t="shared" si="0"/>
        <v>24.2</v>
      </c>
      <c r="M25" s="198">
        <f t="shared" si="8"/>
        <v>511</v>
      </c>
      <c r="N25" s="198">
        <f t="shared" si="8"/>
        <v>227</v>
      </c>
      <c r="O25" s="198">
        <f t="shared" si="8"/>
        <v>0</v>
      </c>
      <c r="P25" s="198">
        <f t="shared" si="8"/>
        <v>0</v>
      </c>
      <c r="Q25" s="209">
        <f t="shared" si="1"/>
        <v>227</v>
      </c>
      <c r="R25" s="198">
        <f t="shared" si="8"/>
        <v>425</v>
      </c>
      <c r="S25" s="198">
        <f t="shared" si="8"/>
        <v>410</v>
      </c>
      <c r="T25" s="198">
        <f t="shared" si="8"/>
        <v>0</v>
      </c>
      <c r="U25" s="198">
        <f t="shared" si="8"/>
        <v>0</v>
      </c>
      <c r="V25" s="209">
        <f t="shared" si="2"/>
        <v>410</v>
      </c>
      <c r="W25" s="198">
        <f t="shared" si="8"/>
        <v>130</v>
      </c>
      <c r="X25" s="198">
        <f t="shared" si="8"/>
        <v>163</v>
      </c>
      <c r="Y25" s="198">
        <f t="shared" si="8"/>
        <v>0</v>
      </c>
      <c r="Z25" s="198">
        <f t="shared" si="8"/>
        <v>0</v>
      </c>
      <c r="AA25" s="209">
        <f t="shared" si="3"/>
        <v>163</v>
      </c>
      <c r="AB25" s="209">
        <f t="shared" si="4"/>
        <v>1925</v>
      </c>
      <c r="AC25" s="209">
        <f t="shared" si="5"/>
        <v>824.2</v>
      </c>
      <c r="AD25" s="215"/>
      <c r="AE25" s="216"/>
    </row>
    <row r="26" spans="1:31" ht="24.95" customHeight="1" x14ac:dyDescent="0.25">
      <c r="A26" s="543">
        <v>4</v>
      </c>
      <c r="B26" s="545" t="s">
        <v>86</v>
      </c>
      <c r="C26" s="548">
        <v>99094.216</v>
      </c>
      <c r="D26" s="547">
        <f>E26+F26</f>
        <v>15777.5784</v>
      </c>
      <c r="E26" s="550">
        <v>15480.3035</v>
      </c>
      <c r="F26" s="552">
        <v>297.2749</v>
      </c>
      <c r="G26" s="210" t="s">
        <v>45</v>
      </c>
      <c r="H26" s="207">
        <v>6</v>
      </c>
      <c r="I26" s="206">
        <v>1</v>
      </c>
      <c r="J26" s="207"/>
      <c r="K26" s="206"/>
      <c r="L26" s="211">
        <f t="shared" si="0"/>
        <v>1</v>
      </c>
      <c r="M26" s="207">
        <v>100</v>
      </c>
      <c r="N26" s="206">
        <v>50</v>
      </c>
      <c r="O26" s="207"/>
      <c r="P26" s="206"/>
      <c r="Q26" s="211">
        <f t="shared" si="1"/>
        <v>50</v>
      </c>
      <c r="R26" s="207">
        <v>335</v>
      </c>
      <c r="S26" s="206">
        <v>292</v>
      </c>
      <c r="T26" s="207"/>
      <c r="U26" s="206"/>
      <c r="V26" s="211">
        <f t="shared" si="2"/>
        <v>292</v>
      </c>
      <c r="W26" s="207">
        <v>84</v>
      </c>
      <c r="X26" s="206">
        <v>187</v>
      </c>
      <c r="Y26" s="207"/>
      <c r="Z26" s="206"/>
      <c r="AA26" s="211">
        <f t="shared" si="3"/>
        <v>187</v>
      </c>
      <c r="AB26" s="206">
        <f t="shared" si="4"/>
        <v>525</v>
      </c>
      <c r="AC26" s="206">
        <f t="shared" si="5"/>
        <v>530</v>
      </c>
      <c r="AD26" s="203"/>
      <c r="AE26" s="206"/>
    </row>
    <row r="27" spans="1:31" ht="24.95" customHeight="1" x14ac:dyDescent="0.25">
      <c r="A27" s="543"/>
      <c r="B27" s="545"/>
      <c r="C27" s="548"/>
      <c r="D27" s="548"/>
      <c r="E27" s="550"/>
      <c r="F27" s="552"/>
      <c r="G27" s="199" t="s">
        <v>46</v>
      </c>
      <c r="H27" s="193"/>
      <c r="I27" s="190"/>
      <c r="J27" s="193"/>
      <c r="K27" s="190"/>
      <c r="L27" s="205">
        <f t="shared" si="0"/>
        <v>0</v>
      </c>
      <c r="M27" s="193"/>
      <c r="N27" s="190"/>
      <c r="O27" s="193"/>
      <c r="P27" s="190"/>
      <c r="Q27" s="205">
        <f t="shared" si="1"/>
        <v>0</v>
      </c>
      <c r="R27" s="193"/>
      <c r="S27" s="190"/>
      <c r="T27" s="193"/>
      <c r="U27" s="190"/>
      <c r="V27" s="205">
        <f t="shared" si="2"/>
        <v>0</v>
      </c>
      <c r="W27" s="193"/>
      <c r="X27" s="190"/>
      <c r="Y27" s="193"/>
      <c r="Z27" s="190"/>
      <c r="AA27" s="205">
        <f t="shared" si="3"/>
        <v>0</v>
      </c>
      <c r="AB27" s="190">
        <f t="shared" si="4"/>
        <v>0</v>
      </c>
      <c r="AC27" s="190">
        <f t="shared" si="5"/>
        <v>0</v>
      </c>
      <c r="AD27" s="191"/>
      <c r="AE27" s="190"/>
    </row>
    <row r="28" spans="1:31" ht="24.95" customHeight="1" x14ac:dyDescent="0.25">
      <c r="A28" s="543"/>
      <c r="B28" s="545"/>
      <c r="C28" s="548"/>
      <c r="D28" s="548"/>
      <c r="E28" s="550"/>
      <c r="F28" s="552"/>
      <c r="G28" s="199" t="s">
        <v>47</v>
      </c>
      <c r="H28" s="193"/>
      <c r="I28" s="190"/>
      <c r="J28" s="193"/>
      <c r="K28" s="190"/>
      <c r="L28" s="205">
        <f t="shared" si="0"/>
        <v>0</v>
      </c>
      <c r="M28" s="193"/>
      <c r="N28" s="190"/>
      <c r="O28" s="193"/>
      <c r="P28" s="190"/>
      <c r="Q28" s="205">
        <f t="shared" si="1"/>
        <v>0</v>
      </c>
      <c r="R28" s="193"/>
      <c r="S28" s="190"/>
      <c r="T28" s="193"/>
      <c r="U28" s="190"/>
      <c r="V28" s="205">
        <f t="shared" si="2"/>
        <v>0</v>
      </c>
      <c r="W28" s="193"/>
      <c r="X28" s="190"/>
      <c r="Y28" s="193"/>
      <c r="Z28" s="190"/>
      <c r="AA28" s="205">
        <f t="shared" si="3"/>
        <v>0</v>
      </c>
      <c r="AB28" s="190">
        <f t="shared" si="4"/>
        <v>0</v>
      </c>
      <c r="AC28" s="190">
        <f t="shared" si="5"/>
        <v>0</v>
      </c>
      <c r="AD28" s="191"/>
      <c r="AE28" s="190"/>
    </row>
    <row r="29" spans="1:31" ht="24.95" customHeight="1" x14ac:dyDescent="0.25">
      <c r="A29" s="543"/>
      <c r="B29" s="545"/>
      <c r="C29" s="548"/>
      <c r="D29" s="548"/>
      <c r="E29" s="550"/>
      <c r="F29" s="552"/>
      <c r="G29" s="199" t="s">
        <v>48</v>
      </c>
      <c r="H29" s="193"/>
      <c r="I29" s="190"/>
      <c r="J29" s="193"/>
      <c r="K29" s="190"/>
      <c r="L29" s="205">
        <f t="shared" si="0"/>
        <v>0</v>
      </c>
      <c r="M29" s="193"/>
      <c r="N29" s="190"/>
      <c r="O29" s="193"/>
      <c r="P29" s="190"/>
      <c r="Q29" s="205">
        <f t="shared" si="1"/>
        <v>0</v>
      </c>
      <c r="R29" s="193"/>
      <c r="S29" s="190"/>
      <c r="T29" s="193"/>
      <c r="U29" s="190"/>
      <c r="V29" s="205">
        <f t="shared" si="2"/>
        <v>0</v>
      </c>
      <c r="W29" s="193"/>
      <c r="X29" s="190"/>
      <c r="Y29" s="193"/>
      <c r="Z29" s="190"/>
      <c r="AA29" s="205">
        <f t="shared" si="3"/>
        <v>0</v>
      </c>
      <c r="AB29" s="190">
        <f t="shared" si="4"/>
        <v>0</v>
      </c>
      <c r="AC29" s="190">
        <f t="shared" si="5"/>
        <v>0</v>
      </c>
      <c r="AD29" s="191"/>
      <c r="AE29" s="190"/>
    </row>
    <row r="30" spans="1:31" ht="24.95" customHeight="1" thickBot="1" x14ac:dyDescent="0.3">
      <c r="A30" s="543"/>
      <c r="B30" s="546"/>
      <c r="C30" s="549"/>
      <c r="D30" s="549"/>
      <c r="E30" s="551"/>
      <c r="F30" s="553"/>
      <c r="G30" s="200" t="s">
        <v>49</v>
      </c>
      <c r="H30" s="195"/>
      <c r="I30" s="194"/>
      <c r="J30" s="195"/>
      <c r="K30" s="194"/>
      <c r="L30" s="208">
        <f t="shared" si="0"/>
        <v>0</v>
      </c>
      <c r="M30" s="195"/>
      <c r="N30" s="194"/>
      <c r="O30" s="195"/>
      <c r="P30" s="194"/>
      <c r="Q30" s="208">
        <f t="shared" si="1"/>
        <v>0</v>
      </c>
      <c r="R30" s="195"/>
      <c r="S30" s="194"/>
      <c r="T30" s="195"/>
      <c r="U30" s="194"/>
      <c r="V30" s="208">
        <f t="shared" si="2"/>
        <v>0</v>
      </c>
      <c r="W30" s="195"/>
      <c r="X30" s="194"/>
      <c r="Y30" s="196"/>
      <c r="Z30" s="194"/>
      <c r="AA30" s="208">
        <f t="shared" si="3"/>
        <v>0</v>
      </c>
      <c r="AB30" s="194">
        <f t="shared" si="4"/>
        <v>0</v>
      </c>
      <c r="AC30" s="194">
        <f t="shared" si="5"/>
        <v>0</v>
      </c>
      <c r="AD30" s="196"/>
      <c r="AE30" s="194"/>
    </row>
    <row r="31" spans="1:31" ht="24.95" customHeight="1" thickBot="1" x14ac:dyDescent="0.3">
      <c r="A31" s="544"/>
      <c r="B31" s="554" t="s">
        <v>19</v>
      </c>
      <c r="C31" s="555"/>
      <c r="D31" s="555"/>
      <c r="E31" s="555"/>
      <c r="F31" s="555"/>
      <c r="G31" s="555"/>
      <c r="H31" s="197">
        <f>SUM(H26:H30)</f>
        <v>6</v>
      </c>
      <c r="I31" s="198">
        <f t="shared" ref="I31:Z31" si="9">SUM(I26:I30)</f>
        <v>1</v>
      </c>
      <c r="J31" s="198">
        <f t="shared" si="9"/>
        <v>0</v>
      </c>
      <c r="K31" s="198">
        <f t="shared" si="9"/>
        <v>0</v>
      </c>
      <c r="L31" s="209">
        <f t="shared" si="0"/>
        <v>1</v>
      </c>
      <c r="M31" s="198">
        <f t="shared" si="9"/>
        <v>100</v>
      </c>
      <c r="N31" s="198">
        <f t="shared" si="9"/>
        <v>50</v>
      </c>
      <c r="O31" s="198">
        <f t="shared" si="9"/>
        <v>0</v>
      </c>
      <c r="P31" s="198">
        <f t="shared" si="9"/>
        <v>0</v>
      </c>
      <c r="Q31" s="209">
        <f t="shared" si="1"/>
        <v>50</v>
      </c>
      <c r="R31" s="198">
        <f t="shared" si="9"/>
        <v>335</v>
      </c>
      <c r="S31" s="198">
        <f t="shared" si="9"/>
        <v>292</v>
      </c>
      <c r="T31" s="198">
        <f t="shared" si="9"/>
        <v>0</v>
      </c>
      <c r="U31" s="198">
        <f t="shared" si="9"/>
        <v>0</v>
      </c>
      <c r="V31" s="209">
        <f t="shared" si="2"/>
        <v>292</v>
      </c>
      <c r="W31" s="198">
        <f t="shared" si="9"/>
        <v>84</v>
      </c>
      <c r="X31" s="198">
        <f t="shared" si="9"/>
        <v>187</v>
      </c>
      <c r="Y31" s="198">
        <f t="shared" si="9"/>
        <v>0</v>
      </c>
      <c r="Z31" s="198">
        <f t="shared" si="9"/>
        <v>0</v>
      </c>
      <c r="AA31" s="209">
        <f t="shared" si="3"/>
        <v>187</v>
      </c>
      <c r="AB31" s="209">
        <f t="shared" si="4"/>
        <v>525</v>
      </c>
      <c r="AC31" s="209">
        <f t="shared" si="5"/>
        <v>530</v>
      </c>
      <c r="AD31" s="215"/>
      <c r="AE31" s="216"/>
    </row>
    <row r="32" spans="1:31" ht="24.95" customHeight="1" x14ac:dyDescent="0.25">
      <c r="A32" s="543">
        <v>5</v>
      </c>
      <c r="B32" s="545" t="s">
        <v>87</v>
      </c>
      <c r="C32" s="548">
        <v>55974.665799999988</v>
      </c>
      <c r="D32" s="547">
        <f>E32+F32</f>
        <v>6628.4086000000007</v>
      </c>
      <c r="E32" s="550">
        <v>6534.56</v>
      </c>
      <c r="F32" s="552">
        <v>93.84859999999999</v>
      </c>
      <c r="G32" s="210" t="s">
        <v>45</v>
      </c>
      <c r="H32" s="207">
        <v>100</v>
      </c>
      <c r="I32" s="206">
        <v>18</v>
      </c>
      <c r="J32" s="207"/>
      <c r="K32" s="206"/>
      <c r="L32" s="211">
        <f t="shared" si="0"/>
        <v>18</v>
      </c>
      <c r="M32" s="207">
        <v>130</v>
      </c>
      <c r="N32" s="206">
        <v>63</v>
      </c>
      <c r="O32" s="207"/>
      <c r="P32" s="206"/>
      <c r="Q32" s="211">
        <f t="shared" si="1"/>
        <v>63</v>
      </c>
      <c r="R32" s="207">
        <v>350</v>
      </c>
      <c r="S32" s="206">
        <v>192</v>
      </c>
      <c r="T32" s="207"/>
      <c r="U32" s="206"/>
      <c r="V32" s="211">
        <f t="shared" si="2"/>
        <v>192</v>
      </c>
      <c r="W32" s="207">
        <v>200</v>
      </c>
      <c r="X32" s="206">
        <v>260</v>
      </c>
      <c r="Y32" s="207"/>
      <c r="Z32" s="206"/>
      <c r="AA32" s="211">
        <f t="shared" si="3"/>
        <v>260</v>
      </c>
      <c r="AB32" s="206">
        <f t="shared" si="4"/>
        <v>780</v>
      </c>
      <c r="AC32" s="206">
        <f t="shared" si="5"/>
        <v>533</v>
      </c>
      <c r="AD32" s="203"/>
      <c r="AE32" s="206"/>
    </row>
    <row r="33" spans="1:31" ht="24.95" customHeight="1" x14ac:dyDescent="0.25">
      <c r="A33" s="543"/>
      <c r="B33" s="545"/>
      <c r="C33" s="548"/>
      <c r="D33" s="548"/>
      <c r="E33" s="550"/>
      <c r="F33" s="552"/>
      <c r="G33" s="199" t="s">
        <v>46</v>
      </c>
      <c r="H33" s="193"/>
      <c r="I33" s="190"/>
      <c r="J33" s="193"/>
      <c r="K33" s="190"/>
      <c r="L33" s="205">
        <f t="shared" si="0"/>
        <v>0</v>
      </c>
      <c r="M33" s="193"/>
      <c r="N33" s="190"/>
      <c r="O33" s="193"/>
      <c r="P33" s="190"/>
      <c r="Q33" s="205">
        <f t="shared" si="1"/>
        <v>0</v>
      </c>
      <c r="R33" s="193"/>
      <c r="S33" s="190"/>
      <c r="T33" s="193"/>
      <c r="U33" s="190"/>
      <c r="V33" s="205">
        <f t="shared" si="2"/>
        <v>0</v>
      </c>
      <c r="W33" s="193"/>
      <c r="X33" s="190"/>
      <c r="Y33" s="193"/>
      <c r="Z33" s="190"/>
      <c r="AA33" s="205">
        <f t="shared" si="3"/>
        <v>0</v>
      </c>
      <c r="AB33" s="190">
        <f t="shared" si="4"/>
        <v>0</v>
      </c>
      <c r="AC33" s="190">
        <f t="shared" si="5"/>
        <v>0</v>
      </c>
      <c r="AD33" s="191"/>
      <c r="AE33" s="190"/>
    </row>
    <row r="34" spans="1:31" ht="24.95" customHeight="1" x14ac:dyDescent="0.25">
      <c r="A34" s="543"/>
      <c r="B34" s="545"/>
      <c r="C34" s="548"/>
      <c r="D34" s="548"/>
      <c r="E34" s="550"/>
      <c r="F34" s="552"/>
      <c r="G34" s="199" t="s">
        <v>47</v>
      </c>
      <c r="H34" s="193"/>
      <c r="I34" s="190"/>
      <c r="J34" s="193"/>
      <c r="K34" s="190"/>
      <c r="L34" s="205">
        <f t="shared" si="0"/>
        <v>0</v>
      </c>
      <c r="M34" s="193">
        <v>100</v>
      </c>
      <c r="N34" s="190">
        <v>28</v>
      </c>
      <c r="O34" s="193"/>
      <c r="P34" s="190"/>
      <c r="Q34" s="205">
        <f t="shared" si="1"/>
        <v>28</v>
      </c>
      <c r="R34" s="193">
        <v>30</v>
      </c>
      <c r="S34" s="190">
        <v>30</v>
      </c>
      <c r="T34" s="193"/>
      <c r="U34" s="190"/>
      <c r="V34" s="205">
        <f t="shared" si="2"/>
        <v>30</v>
      </c>
      <c r="W34" s="193">
        <v>125</v>
      </c>
      <c r="X34" s="190">
        <v>184</v>
      </c>
      <c r="Y34" s="193"/>
      <c r="Z34" s="190"/>
      <c r="AA34" s="205">
        <f t="shared" si="3"/>
        <v>184</v>
      </c>
      <c r="AB34" s="190">
        <f t="shared" si="4"/>
        <v>255</v>
      </c>
      <c r="AC34" s="190">
        <f t="shared" si="5"/>
        <v>242</v>
      </c>
      <c r="AD34" s="191"/>
      <c r="AE34" s="190"/>
    </row>
    <row r="35" spans="1:31" ht="24.95" customHeight="1" x14ac:dyDescent="0.25">
      <c r="A35" s="543"/>
      <c r="B35" s="545"/>
      <c r="C35" s="548"/>
      <c r="D35" s="548"/>
      <c r="E35" s="550"/>
      <c r="F35" s="552"/>
      <c r="G35" s="199" t="s">
        <v>48</v>
      </c>
      <c r="H35" s="193"/>
      <c r="I35" s="190"/>
      <c r="J35" s="193"/>
      <c r="K35" s="190"/>
      <c r="L35" s="205">
        <f t="shared" si="0"/>
        <v>0</v>
      </c>
      <c r="M35" s="193"/>
      <c r="N35" s="190"/>
      <c r="O35" s="193"/>
      <c r="P35" s="190"/>
      <c r="Q35" s="205">
        <f t="shared" si="1"/>
        <v>0</v>
      </c>
      <c r="R35" s="193"/>
      <c r="S35" s="190"/>
      <c r="T35" s="193"/>
      <c r="U35" s="190"/>
      <c r="V35" s="205">
        <f t="shared" si="2"/>
        <v>0</v>
      </c>
      <c r="W35" s="193"/>
      <c r="X35" s="190"/>
      <c r="Y35" s="193"/>
      <c r="Z35" s="190"/>
      <c r="AA35" s="205">
        <f t="shared" si="3"/>
        <v>0</v>
      </c>
      <c r="AB35" s="190">
        <f t="shared" si="4"/>
        <v>0</v>
      </c>
      <c r="AC35" s="190">
        <f t="shared" si="5"/>
        <v>0</v>
      </c>
      <c r="AD35" s="191"/>
      <c r="AE35" s="190"/>
    </row>
    <row r="36" spans="1:31" ht="24.95" customHeight="1" thickBot="1" x14ac:dyDescent="0.3">
      <c r="A36" s="543"/>
      <c r="B36" s="546"/>
      <c r="C36" s="549"/>
      <c r="D36" s="549"/>
      <c r="E36" s="551"/>
      <c r="F36" s="553"/>
      <c r="G36" s="200" t="s">
        <v>49</v>
      </c>
      <c r="H36" s="195"/>
      <c r="I36" s="194"/>
      <c r="J36" s="195"/>
      <c r="K36" s="194"/>
      <c r="L36" s="208">
        <f t="shared" si="0"/>
        <v>0</v>
      </c>
      <c r="M36" s="195"/>
      <c r="N36" s="194"/>
      <c r="O36" s="195"/>
      <c r="P36" s="194"/>
      <c r="Q36" s="208">
        <f t="shared" si="1"/>
        <v>0</v>
      </c>
      <c r="R36" s="195"/>
      <c r="S36" s="194"/>
      <c r="T36" s="195"/>
      <c r="U36" s="194"/>
      <c r="V36" s="208">
        <f t="shared" si="2"/>
        <v>0</v>
      </c>
      <c r="W36" s="195"/>
      <c r="X36" s="194"/>
      <c r="Y36" s="196"/>
      <c r="Z36" s="194"/>
      <c r="AA36" s="208">
        <f t="shared" si="3"/>
        <v>0</v>
      </c>
      <c r="AB36" s="194">
        <f t="shared" si="4"/>
        <v>0</v>
      </c>
      <c r="AC36" s="194">
        <f t="shared" si="5"/>
        <v>0</v>
      </c>
      <c r="AD36" s="196"/>
      <c r="AE36" s="194"/>
    </row>
    <row r="37" spans="1:31" ht="24.95" customHeight="1" thickBot="1" x14ac:dyDescent="0.3">
      <c r="A37" s="544"/>
      <c r="B37" s="554"/>
      <c r="C37" s="555"/>
      <c r="D37" s="555"/>
      <c r="E37" s="555"/>
      <c r="F37" s="555"/>
      <c r="G37" s="555"/>
      <c r="H37" s="197">
        <f>SUM(H32:H36)</f>
        <v>100</v>
      </c>
      <c r="I37" s="198">
        <f t="shared" ref="I37:Z37" si="10">SUM(I32:I36)</f>
        <v>18</v>
      </c>
      <c r="J37" s="198">
        <f t="shared" si="10"/>
        <v>0</v>
      </c>
      <c r="K37" s="198">
        <f t="shared" si="10"/>
        <v>0</v>
      </c>
      <c r="L37" s="209">
        <f t="shared" si="0"/>
        <v>18</v>
      </c>
      <c r="M37" s="198">
        <f t="shared" si="10"/>
        <v>230</v>
      </c>
      <c r="N37" s="198">
        <f t="shared" si="10"/>
        <v>91</v>
      </c>
      <c r="O37" s="198">
        <f t="shared" si="10"/>
        <v>0</v>
      </c>
      <c r="P37" s="198">
        <f t="shared" si="10"/>
        <v>0</v>
      </c>
      <c r="Q37" s="209">
        <f t="shared" si="1"/>
        <v>91</v>
      </c>
      <c r="R37" s="198">
        <f t="shared" si="10"/>
        <v>380</v>
      </c>
      <c r="S37" s="198">
        <f t="shared" si="10"/>
        <v>222</v>
      </c>
      <c r="T37" s="198">
        <f t="shared" si="10"/>
        <v>0</v>
      </c>
      <c r="U37" s="198">
        <f t="shared" si="10"/>
        <v>0</v>
      </c>
      <c r="V37" s="209">
        <f t="shared" si="2"/>
        <v>222</v>
      </c>
      <c r="W37" s="198">
        <f t="shared" si="10"/>
        <v>325</v>
      </c>
      <c r="X37" s="198">
        <f t="shared" si="10"/>
        <v>444</v>
      </c>
      <c r="Y37" s="198">
        <f t="shared" si="10"/>
        <v>0</v>
      </c>
      <c r="Z37" s="198">
        <f t="shared" si="10"/>
        <v>0</v>
      </c>
      <c r="AA37" s="209">
        <f t="shared" si="3"/>
        <v>444</v>
      </c>
      <c r="AB37" s="209">
        <f t="shared" si="4"/>
        <v>1035</v>
      </c>
      <c r="AC37" s="209">
        <f t="shared" si="5"/>
        <v>775</v>
      </c>
      <c r="AD37" s="215"/>
      <c r="AE37" s="216"/>
    </row>
    <row r="38" spans="1:31" ht="24.95" customHeight="1" x14ac:dyDescent="0.25">
      <c r="A38" s="543"/>
      <c r="B38" s="545"/>
      <c r="C38" s="550">
        <f t="shared" ref="C38:D38" si="11">C8+C14+C20+C26+C32</f>
        <v>345083.36439999996</v>
      </c>
      <c r="D38" s="550">
        <f t="shared" si="11"/>
        <v>65180.284500000002</v>
      </c>
      <c r="E38" s="550">
        <f>E8+E14+E20+E26+E32</f>
        <v>64698.140899999991</v>
      </c>
      <c r="F38" s="552">
        <f>F8+F14+F20+F26+F32</f>
        <v>482.14359999999999</v>
      </c>
      <c r="G38" s="210" t="s">
        <v>45</v>
      </c>
      <c r="H38" s="207">
        <f>H8+H14+H20+H26+H32</f>
        <v>4381</v>
      </c>
      <c r="I38" s="206">
        <f t="shared" ref="I38:AE43" si="12">I8+I14+I20+I26+I32</f>
        <v>737.2</v>
      </c>
      <c r="J38" s="207">
        <f t="shared" si="12"/>
        <v>0</v>
      </c>
      <c r="K38" s="206">
        <f t="shared" si="12"/>
        <v>0</v>
      </c>
      <c r="L38" s="211">
        <f t="shared" si="0"/>
        <v>737.2</v>
      </c>
      <c r="M38" s="207">
        <f t="shared" si="12"/>
        <v>4876</v>
      </c>
      <c r="N38" s="206">
        <f t="shared" si="12"/>
        <v>2073.4</v>
      </c>
      <c r="O38" s="207">
        <f t="shared" si="12"/>
        <v>0</v>
      </c>
      <c r="P38" s="206">
        <f t="shared" si="12"/>
        <v>0</v>
      </c>
      <c r="Q38" s="211">
        <f t="shared" si="1"/>
        <v>2073.4</v>
      </c>
      <c r="R38" s="207">
        <f t="shared" si="12"/>
        <v>1750</v>
      </c>
      <c r="S38" s="206">
        <f t="shared" si="12"/>
        <v>1489</v>
      </c>
      <c r="T38" s="207">
        <f t="shared" si="12"/>
        <v>0</v>
      </c>
      <c r="U38" s="206">
        <f t="shared" si="12"/>
        <v>0</v>
      </c>
      <c r="V38" s="211">
        <f t="shared" si="2"/>
        <v>1489</v>
      </c>
      <c r="W38" s="207">
        <f t="shared" si="12"/>
        <v>448</v>
      </c>
      <c r="X38" s="206">
        <f t="shared" si="12"/>
        <v>640.5</v>
      </c>
      <c r="Y38" s="207">
        <f t="shared" si="12"/>
        <v>0</v>
      </c>
      <c r="Z38" s="206">
        <f t="shared" si="12"/>
        <v>0</v>
      </c>
      <c r="AA38" s="211">
        <f t="shared" si="3"/>
        <v>640.5</v>
      </c>
      <c r="AB38" s="206">
        <f t="shared" si="12"/>
        <v>11455</v>
      </c>
      <c r="AC38" s="206">
        <f t="shared" si="12"/>
        <v>4940.0999999999995</v>
      </c>
      <c r="AD38" s="203">
        <f t="shared" si="12"/>
        <v>0</v>
      </c>
      <c r="AE38" s="206">
        <f t="shared" si="12"/>
        <v>0</v>
      </c>
    </row>
    <row r="39" spans="1:31" ht="24.95" customHeight="1" x14ac:dyDescent="0.25">
      <c r="A39" s="543"/>
      <c r="B39" s="545"/>
      <c r="C39" s="550"/>
      <c r="D39" s="550"/>
      <c r="E39" s="550"/>
      <c r="F39" s="552"/>
      <c r="G39" s="199" t="s">
        <v>46</v>
      </c>
      <c r="H39" s="193">
        <f t="shared" ref="H39:W43" si="13">H9+H15+H21+H27+H33</f>
        <v>0</v>
      </c>
      <c r="I39" s="190">
        <f t="shared" si="13"/>
        <v>0</v>
      </c>
      <c r="J39" s="193">
        <f t="shared" si="13"/>
        <v>0</v>
      </c>
      <c r="K39" s="190">
        <f t="shared" si="13"/>
        <v>0</v>
      </c>
      <c r="L39" s="205">
        <f t="shared" si="0"/>
        <v>0</v>
      </c>
      <c r="M39" s="193">
        <f t="shared" si="13"/>
        <v>0</v>
      </c>
      <c r="N39" s="190">
        <f t="shared" si="13"/>
        <v>0</v>
      </c>
      <c r="O39" s="193">
        <f t="shared" si="13"/>
        <v>0</v>
      </c>
      <c r="P39" s="190">
        <f t="shared" si="13"/>
        <v>0</v>
      </c>
      <c r="Q39" s="205">
        <f t="shared" si="1"/>
        <v>0</v>
      </c>
      <c r="R39" s="193">
        <f t="shared" si="13"/>
        <v>0</v>
      </c>
      <c r="S39" s="190">
        <f t="shared" si="13"/>
        <v>0</v>
      </c>
      <c r="T39" s="193">
        <f t="shared" si="13"/>
        <v>0</v>
      </c>
      <c r="U39" s="190">
        <f t="shared" si="13"/>
        <v>0</v>
      </c>
      <c r="V39" s="205">
        <f t="shared" si="2"/>
        <v>0</v>
      </c>
      <c r="W39" s="193">
        <f t="shared" si="13"/>
        <v>0</v>
      </c>
      <c r="X39" s="190">
        <f t="shared" si="12"/>
        <v>0</v>
      </c>
      <c r="Y39" s="193">
        <f t="shared" si="12"/>
        <v>0</v>
      </c>
      <c r="Z39" s="190">
        <f t="shared" si="12"/>
        <v>0</v>
      </c>
      <c r="AA39" s="205">
        <f t="shared" si="3"/>
        <v>0</v>
      </c>
      <c r="AB39" s="190">
        <f t="shared" si="12"/>
        <v>0</v>
      </c>
      <c r="AC39" s="190">
        <f t="shared" si="12"/>
        <v>0</v>
      </c>
      <c r="AD39" s="191">
        <f t="shared" si="12"/>
        <v>0</v>
      </c>
      <c r="AE39" s="190">
        <f t="shared" si="12"/>
        <v>0</v>
      </c>
    </row>
    <row r="40" spans="1:31" ht="24.95" customHeight="1" x14ac:dyDescent="0.25">
      <c r="A40" s="543"/>
      <c r="B40" s="545"/>
      <c r="C40" s="550"/>
      <c r="D40" s="550"/>
      <c r="E40" s="550"/>
      <c r="F40" s="552"/>
      <c r="G40" s="199" t="s">
        <v>47</v>
      </c>
      <c r="H40" s="193">
        <f t="shared" si="13"/>
        <v>92</v>
      </c>
      <c r="I40" s="190">
        <f t="shared" si="12"/>
        <v>13.56</v>
      </c>
      <c r="J40" s="193">
        <f t="shared" si="12"/>
        <v>0</v>
      </c>
      <c r="K40" s="190">
        <f t="shared" si="12"/>
        <v>0</v>
      </c>
      <c r="L40" s="205">
        <f t="shared" si="0"/>
        <v>13.56</v>
      </c>
      <c r="M40" s="193">
        <f t="shared" si="12"/>
        <v>820</v>
      </c>
      <c r="N40" s="190">
        <f t="shared" si="12"/>
        <v>251.6</v>
      </c>
      <c r="O40" s="193">
        <f t="shared" si="12"/>
        <v>0</v>
      </c>
      <c r="P40" s="190">
        <f t="shared" si="12"/>
        <v>0</v>
      </c>
      <c r="Q40" s="205">
        <f t="shared" si="1"/>
        <v>251.6</v>
      </c>
      <c r="R40" s="193">
        <f t="shared" si="12"/>
        <v>500</v>
      </c>
      <c r="S40" s="190">
        <f t="shared" si="12"/>
        <v>500</v>
      </c>
      <c r="T40" s="193">
        <f t="shared" si="12"/>
        <v>0</v>
      </c>
      <c r="U40" s="190">
        <f t="shared" si="12"/>
        <v>0</v>
      </c>
      <c r="V40" s="205">
        <f t="shared" si="2"/>
        <v>500</v>
      </c>
      <c r="W40" s="193">
        <f t="shared" si="12"/>
        <v>139</v>
      </c>
      <c r="X40" s="190">
        <f t="shared" si="12"/>
        <v>204</v>
      </c>
      <c r="Y40" s="193">
        <f t="shared" si="12"/>
        <v>0</v>
      </c>
      <c r="Z40" s="190">
        <f t="shared" si="12"/>
        <v>0</v>
      </c>
      <c r="AA40" s="205">
        <f t="shared" si="3"/>
        <v>204</v>
      </c>
      <c r="AB40" s="190">
        <f t="shared" si="12"/>
        <v>1551</v>
      </c>
      <c r="AC40" s="190">
        <f t="shared" si="12"/>
        <v>969.16</v>
      </c>
      <c r="AD40" s="191">
        <f t="shared" si="12"/>
        <v>0</v>
      </c>
      <c r="AE40" s="190">
        <f t="shared" si="12"/>
        <v>0</v>
      </c>
    </row>
    <row r="41" spans="1:31" ht="24.95" customHeight="1" x14ac:dyDescent="0.25">
      <c r="A41" s="543"/>
      <c r="B41" s="545"/>
      <c r="C41" s="550"/>
      <c r="D41" s="550"/>
      <c r="E41" s="550"/>
      <c r="F41" s="552"/>
      <c r="G41" s="199" t="s">
        <v>48</v>
      </c>
      <c r="H41" s="193">
        <f t="shared" si="13"/>
        <v>0</v>
      </c>
      <c r="I41" s="190">
        <f t="shared" si="12"/>
        <v>0</v>
      </c>
      <c r="J41" s="193">
        <f t="shared" si="12"/>
        <v>0</v>
      </c>
      <c r="K41" s="190">
        <f t="shared" si="12"/>
        <v>0</v>
      </c>
      <c r="L41" s="205">
        <f t="shared" si="0"/>
        <v>0</v>
      </c>
      <c r="M41" s="193">
        <f t="shared" si="12"/>
        <v>0</v>
      </c>
      <c r="N41" s="190">
        <f t="shared" si="12"/>
        <v>0</v>
      </c>
      <c r="O41" s="193">
        <f t="shared" si="12"/>
        <v>0</v>
      </c>
      <c r="P41" s="190">
        <f t="shared" si="12"/>
        <v>0</v>
      </c>
      <c r="Q41" s="205">
        <f t="shared" si="1"/>
        <v>0</v>
      </c>
      <c r="R41" s="193">
        <f t="shared" si="12"/>
        <v>0</v>
      </c>
      <c r="S41" s="190">
        <f t="shared" si="12"/>
        <v>0</v>
      </c>
      <c r="T41" s="193">
        <f t="shared" si="12"/>
        <v>0</v>
      </c>
      <c r="U41" s="190">
        <f t="shared" si="12"/>
        <v>0</v>
      </c>
      <c r="V41" s="205">
        <f t="shared" si="2"/>
        <v>0</v>
      </c>
      <c r="W41" s="193">
        <f t="shared" si="12"/>
        <v>0</v>
      </c>
      <c r="X41" s="190">
        <f t="shared" si="12"/>
        <v>0</v>
      </c>
      <c r="Y41" s="193">
        <f t="shared" si="12"/>
        <v>0</v>
      </c>
      <c r="Z41" s="190">
        <f t="shared" si="12"/>
        <v>0</v>
      </c>
      <c r="AA41" s="205">
        <f t="shared" si="3"/>
        <v>0</v>
      </c>
      <c r="AB41" s="190">
        <f t="shared" si="12"/>
        <v>0</v>
      </c>
      <c r="AC41" s="190">
        <f t="shared" si="12"/>
        <v>0</v>
      </c>
      <c r="AD41" s="191">
        <f t="shared" si="12"/>
        <v>0</v>
      </c>
      <c r="AE41" s="190">
        <f t="shared" si="12"/>
        <v>0</v>
      </c>
    </row>
    <row r="42" spans="1:31" ht="24.95" customHeight="1" thickBot="1" x14ac:dyDescent="0.3">
      <c r="A42" s="543"/>
      <c r="B42" s="546"/>
      <c r="C42" s="551"/>
      <c r="D42" s="551"/>
      <c r="E42" s="551"/>
      <c r="F42" s="553"/>
      <c r="G42" s="200" t="s">
        <v>49</v>
      </c>
      <c r="H42" s="195">
        <f t="shared" si="13"/>
        <v>0</v>
      </c>
      <c r="I42" s="194">
        <f t="shared" si="12"/>
        <v>0</v>
      </c>
      <c r="J42" s="195">
        <f t="shared" si="12"/>
        <v>0</v>
      </c>
      <c r="K42" s="194">
        <f t="shared" si="12"/>
        <v>0</v>
      </c>
      <c r="L42" s="208">
        <f t="shared" si="0"/>
        <v>0</v>
      </c>
      <c r="M42" s="195">
        <f t="shared" si="12"/>
        <v>0</v>
      </c>
      <c r="N42" s="194">
        <f t="shared" si="12"/>
        <v>0</v>
      </c>
      <c r="O42" s="195">
        <f t="shared" si="12"/>
        <v>0</v>
      </c>
      <c r="P42" s="194">
        <f t="shared" si="12"/>
        <v>0</v>
      </c>
      <c r="Q42" s="208">
        <f t="shared" si="1"/>
        <v>0</v>
      </c>
      <c r="R42" s="195">
        <f t="shared" si="12"/>
        <v>0</v>
      </c>
      <c r="S42" s="194">
        <f t="shared" si="12"/>
        <v>0</v>
      </c>
      <c r="T42" s="195">
        <f t="shared" si="12"/>
        <v>0</v>
      </c>
      <c r="U42" s="194">
        <f t="shared" si="12"/>
        <v>0</v>
      </c>
      <c r="V42" s="208">
        <f t="shared" si="2"/>
        <v>0</v>
      </c>
      <c r="W42" s="195">
        <f t="shared" si="12"/>
        <v>0</v>
      </c>
      <c r="X42" s="194">
        <f t="shared" si="12"/>
        <v>0</v>
      </c>
      <c r="Y42" s="196">
        <f t="shared" si="12"/>
        <v>0</v>
      </c>
      <c r="Z42" s="194">
        <f t="shared" si="12"/>
        <v>0</v>
      </c>
      <c r="AA42" s="208">
        <f t="shared" si="3"/>
        <v>0</v>
      </c>
      <c r="AB42" s="194">
        <f t="shared" si="12"/>
        <v>0</v>
      </c>
      <c r="AC42" s="194">
        <f t="shared" si="12"/>
        <v>0</v>
      </c>
      <c r="AD42" s="196">
        <f t="shared" si="12"/>
        <v>0</v>
      </c>
      <c r="AE42" s="194">
        <f t="shared" si="12"/>
        <v>0</v>
      </c>
    </row>
    <row r="43" spans="1:31" ht="24.95" customHeight="1" thickBot="1" x14ac:dyDescent="0.3">
      <c r="A43" s="544"/>
      <c r="B43" s="554" t="s">
        <v>27</v>
      </c>
      <c r="C43" s="555"/>
      <c r="D43" s="555"/>
      <c r="E43" s="555"/>
      <c r="F43" s="555"/>
      <c r="G43" s="555"/>
      <c r="H43" s="197">
        <f t="shared" si="13"/>
        <v>4473</v>
      </c>
      <c r="I43" s="198">
        <f t="shared" si="12"/>
        <v>750.7600000000001</v>
      </c>
      <c r="J43" s="198">
        <f t="shared" si="12"/>
        <v>0</v>
      </c>
      <c r="K43" s="198">
        <f t="shared" si="12"/>
        <v>0</v>
      </c>
      <c r="L43" s="209">
        <f t="shared" si="0"/>
        <v>750.7600000000001</v>
      </c>
      <c r="M43" s="198">
        <f t="shared" si="12"/>
        <v>5696</v>
      </c>
      <c r="N43" s="198">
        <f t="shared" si="12"/>
        <v>2325</v>
      </c>
      <c r="O43" s="198">
        <f t="shared" si="12"/>
        <v>0</v>
      </c>
      <c r="P43" s="198">
        <f t="shared" si="12"/>
        <v>0</v>
      </c>
      <c r="Q43" s="209">
        <f t="shared" si="1"/>
        <v>2325</v>
      </c>
      <c r="R43" s="198">
        <f t="shared" si="12"/>
        <v>2250</v>
      </c>
      <c r="S43" s="198">
        <f t="shared" si="12"/>
        <v>1989</v>
      </c>
      <c r="T43" s="198">
        <f t="shared" si="12"/>
        <v>0</v>
      </c>
      <c r="U43" s="198">
        <f t="shared" si="12"/>
        <v>0</v>
      </c>
      <c r="V43" s="209">
        <f t="shared" si="2"/>
        <v>1989</v>
      </c>
      <c r="W43" s="198">
        <f t="shared" si="12"/>
        <v>587</v>
      </c>
      <c r="X43" s="198">
        <f t="shared" si="12"/>
        <v>844.5</v>
      </c>
      <c r="Y43" s="198">
        <f t="shared" si="12"/>
        <v>0</v>
      </c>
      <c r="Z43" s="198">
        <f t="shared" si="12"/>
        <v>0</v>
      </c>
      <c r="AA43" s="209">
        <f t="shared" si="3"/>
        <v>844.5</v>
      </c>
      <c r="AB43" s="209">
        <f t="shared" si="12"/>
        <v>13006</v>
      </c>
      <c r="AC43" s="209">
        <f t="shared" si="12"/>
        <v>5909.26</v>
      </c>
      <c r="AD43" s="215">
        <f t="shared" si="12"/>
        <v>0</v>
      </c>
      <c r="AE43" s="216">
        <f t="shared" si="12"/>
        <v>0</v>
      </c>
    </row>
    <row r="45" spans="1:31" x14ac:dyDescent="0.25">
      <c r="E45" s="295"/>
    </row>
    <row r="47" spans="1:31" ht="15.75" thickBot="1" x14ac:dyDescent="0.3">
      <c r="E47" s="294">
        <v>64673.806900000003</v>
      </c>
      <c r="F47" s="294">
        <v>482.14359999999999</v>
      </c>
    </row>
    <row r="48" spans="1:31" x14ac:dyDescent="0.25">
      <c r="C48" s="296"/>
      <c r="D48" s="296"/>
    </row>
  </sheetData>
  <mergeCells count="72">
    <mergeCell ref="A32:A37"/>
    <mergeCell ref="B32:B36"/>
    <mergeCell ref="D32:D36"/>
    <mergeCell ref="E32:E36"/>
    <mergeCell ref="F32:F36"/>
    <mergeCell ref="C32:C36"/>
    <mergeCell ref="B37:G37"/>
    <mergeCell ref="A38:A43"/>
    <mergeCell ref="B38:B42"/>
    <mergeCell ref="D38:D42"/>
    <mergeCell ref="E38:E42"/>
    <mergeCell ref="F38:F42"/>
    <mergeCell ref="B43:G43"/>
    <mergeCell ref="C38:C42"/>
    <mergeCell ref="A26:A31"/>
    <mergeCell ref="B26:B30"/>
    <mergeCell ref="D26:D30"/>
    <mergeCell ref="E26:E30"/>
    <mergeCell ref="F26:F30"/>
    <mergeCell ref="B31:G31"/>
    <mergeCell ref="C26:C30"/>
    <mergeCell ref="A20:A25"/>
    <mergeCell ref="B20:B24"/>
    <mergeCell ref="D20:D24"/>
    <mergeCell ref="E20:E24"/>
    <mergeCell ref="F20:F24"/>
    <mergeCell ref="B25:G25"/>
    <mergeCell ref="C20:C24"/>
    <mergeCell ref="A14:A19"/>
    <mergeCell ref="B14:B18"/>
    <mergeCell ref="D14:D18"/>
    <mergeCell ref="E14:E18"/>
    <mergeCell ref="F14:F18"/>
    <mergeCell ref="B19:G19"/>
    <mergeCell ref="C14:C18"/>
    <mergeCell ref="A8:A13"/>
    <mergeCell ref="B8:B12"/>
    <mergeCell ref="D8:D12"/>
    <mergeCell ref="E8:E12"/>
    <mergeCell ref="F8:F12"/>
    <mergeCell ref="B13:G13"/>
    <mergeCell ref="C8:C12"/>
    <mergeCell ref="M4:Q4"/>
    <mergeCell ref="R4:V4"/>
    <mergeCell ref="W4:AA4"/>
    <mergeCell ref="AB4:AE4"/>
    <mergeCell ref="O5:P5"/>
    <mergeCell ref="Q5:Q6"/>
    <mergeCell ref="R5:S5"/>
    <mergeCell ref="V5:V6"/>
    <mergeCell ref="W5:X5"/>
    <mergeCell ref="Y5:Z5"/>
    <mergeCell ref="AA5:AA6"/>
    <mergeCell ref="AB5:AC5"/>
    <mergeCell ref="T5:U5"/>
    <mergeCell ref="AD5:AE5"/>
    <mergeCell ref="D4:D6"/>
    <mergeCell ref="C4:C6"/>
    <mergeCell ref="A1:AA1"/>
    <mergeCell ref="A2:AA2"/>
    <mergeCell ref="A3:AA3"/>
    <mergeCell ref="A4:A6"/>
    <mergeCell ref="B4:B6"/>
    <mergeCell ref="E4:F4"/>
    <mergeCell ref="E5:E6"/>
    <mergeCell ref="F5:F6"/>
    <mergeCell ref="H5:I5"/>
    <mergeCell ref="J5:K5"/>
    <mergeCell ref="L5:L6"/>
    <mergeCell ref="M5:N5"/>
    <mergeCell ref="G4:G6"/>
    <mergeCell ref="H4:L4"/>
  </mergeCells>
  <pageMargins left="0" right="0" top="0.31496062992125984" bottom="0.11811023622047245" header="3.937007874015748E-2" footer="3.937007874015748E-2"/>
  <pageSetup scale="55" orientation="landscape" r:id="rId1"/>
  <headerFooter alignWithMargins="0"/>
  <ignoredErrors>
    <ignoredError sqref="H37 H13 I13:K13 W13:Z13 R13:U13 M13:P13" formulaRange="1"/>
    <ignoredError sqref="L13 L19:V43 Q13 V13 AA38:AA4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B5459-305F-4F8C-827E-A9B1B2380148}">
  <dimension ref="A1:AD83"/>
  <sheetViews>
    <sheetView showZeros="0" topLeftCell="A41" zoomScale="80" zoomScaleNormal="80" workbookViewId="0">
      <selection activeCell="L37" sqref="L37"/>
    </sheetView>
  </sheetViews>
  <sheetFormatPr defaultRowHeight="13.5" x14ac:dyDescent="0.25"/>
  <cols>
    <col min="1" max="1" width="3.42578125" style="231" customWidth="1"/>
    <col min="2" max="2" width="15" style="231" customWidth="1"/>
    <col min="3" max="3" width="16.28515625" style="231" customWidth="1"/>
    <col min="4" max="4" width="15.42578125" style="231" customWidth="1"/>
    <col min="5" max="5" width="14.5703125" style="231" customWidth="1"/>
    <col min="6" max="6" width="12.85546875" style="231" customWidth="1"/>
    <col min="7" max="7" width="8.7109375" style="231" customWidth="1"/>
    <col min="8" max="8" width="8.7109375" style="232" customWidth="1"/>
    <col min="9" max="9" width="8.7109375" style="231" customWidth="1"/>
    <col min="10" max="10" width="8.7109375" style="232" customWidth="1"/>
    <col min="11" max="11" width="12.7109375" style="232" customWidth="1"/>
    <col min="12" max="12" width="8.7109375" style="231" customWidth="1"/>
    <col min="13" max="13" width="8.7109375" style="232" customWidth="1"/>
    <col min="14" max="14" width="8.7109375" style="231" customWidth="1"/>
    <col min="15" max="15" width="8.7109375" style="232" customWidth="1"/>
    <col min="16" max="16" width="12.7109375" style="232" customWidth="1"/>
    <col min="17" max="17" width="8.7109375" style="231" customWidth="1"/>
    <col min="18" max="18" width="8.7109375" style="232" customWidth="1"/>
    <col min="19" max="19" width="8.7109375" style="231" customWidth="1"/>
    <col min="20" max="20" width="8.7109375" style="232" customWidth="1"/>
    <col min="21" max="21" width="12.7109375" style="232" customWidth="1"/>
    <col min="22" max="22" width="8.7109375" style="231" customWidth="1"/>
    <col min="23" max="23" width="8.7109375" style="232" customWidth="1"/>
    <col min="24" max="24" width="8.7109375" style="231" customWidth="1"/>
    <col min="25" max="25" width="8.7109375" style="232" customWidth="1"/>
    <col min="26" max="26" width="12.7109375" style="232" customWidth="1"/>
    <col min="27" max="27" width="8.7109375" style="231" customWidth="1"/>
    <col min="28" max="28" width="8.7109375" style="232" customWidth="1"/>
    <col min="29" max="29" width="8.7109375" style="231" customWidth="1"/>
    <col min="30" max="30" width="8.7109375" style="232" customWidth="1"/>
    <col min="31" max="256" width="9.140625" style="231"/>
    <col min="257" max="257" width="3.42578125" style="231" customWidth="1"/>
    <col min="258" max="258" width="15" style="231" customWidth="1"/>
    <col min="259" max="259" width="16.28515625" style="231" customWidth="1"/>
    <col min="260" max="260" width="15.42578125" style="231" customWidth="1"/>
    <col min="261" max="261" width="14.5703125" style="231" customWidth="1"/>
    <col min="262" max="262" width="12.85546875" style="231" customWidth="1"/>
    <col min="263" max="263" width="8.28515625" style="231" customWidth="1"/>
    <col min="264" max="264" width="12.42578125" style="231" customWidth="1"/>
    <col min="265" max="266" width="8.28515625" style="231" customWidth="1"/>
    <col min="267" max="267" width="11.7109375" style="231" customWidth="1"/>
    <col min="268" max="271" width="8.28515625" style="231" customWidth="1"/>
    <col min="272" max="272" width="11.7109375" style="231" customWidth="1"/>
    <col min="273" max="273" width="8.28515625" style="231" customWidth="1"/>
    <col min="274" max="274" width="9.85546875" style="231" customWidth="1"/>
    <col min="275" max="276" width="8.28515625" style="231" customWidth="1"/>
    <col min="277" max="277" width="11.7109375" style="231" customWidth="1"/>
    <col min="278" max="278" width="8.28515625" style="231" customWidth="1"/>
    <col min="279" max="279" width="12.28515625" style="231" customWidth="1"/>
    <col min="280" max="281" width="8.28515625" style="231" customWidth="1"/>
    <col min="282" max="282" width="11.7109375" style="231" customWidth="1"/>
    <col min="283" max="283" width="9.140625" style="231"/>
    <col min="284" max="284" width="11.5703125" style="231" customWidth="1"/>
    <col min="285" max="512" width="9.140625" style="231"/>
    <col min="513" max="513" width="3.42578125" style="231" customWidth="1"/>
    <col min="514" max="514" width="15" style="231" customWidth="1"/>
    <col min="515" max="515" width="16.28515625" style="231" customWidth="1"/>
    <col min="516" max="516" width="15.42578125" style="231" customWidth="1"/>
    <col min="517" max="517" width="14.5703125" style="231" customWidth="1"/>
    <col min="518" max="518" width="12.85546875" style="231" customWidth="1"/>
    <col min="519" max="519" width="8.28515625" style="231" customWidth="1"/>
    <col min="520" max="520" width="12.42578125" style="231" customWidth="1"/>
    <col min="521" max="522" width="8.28515625" style="231" customWidth="1"/>
    <col min="523" max="523" width="11.7109375" style="231" customWidth="1"/>
    <col min="524" max="527" width="8.28515625" style="231" customWidth="1"/>
    <col min="528" max="528" width="11.7109375" style="231" customWidth="1"/>
    <col min="529" max="529" width="8.28515625" style="231" customWidth="1"/>
    <col min="530" max="530" width="9.85546875" style="231" customWidth="1"/>
    <col min="531" max="532" width="8.28515625" style="231" customWidth="1"/>
    <col min="533" max="533" width="11.7109375" style="231" customWidth="1"/>
    <col min="534" max="534" width="8.28515625" style="231" customWidth="1"/>
    <col min="535" max="535" width="12.28515625" style="231" customWidth="1"/>
    <col min="536" max="537" width="8.28515625" style="231" customWidth="1"/>
    <col min="538" max="538" width="11.7109375" style="231" customWidth="1"/>
    <col min="539" max="539" width="9.140625" style="231"/>
    <col min="540" max="540" width="11.5703125" style="231" customWidth="1"/>
    <col min="541" max="768" width="9.140625" style="231"/>
    <col min="769" max="769" width="3.42578125" style="231" customWidth="1"/>
    <col min="770" max="770" width="15" style="231" customWidth="1"/>
    <col min="771" max="771" width="16.28515625" style="231" customWidth="1"/>
    <col min="772" max="772" width="15.42578125" style="231" customWidth="1"/>
    <col min="773" max="773" width="14.5703125" style="231" customWidth="1"/>
    <col min="774" max="774" width="12.85546875" style="231" customWidth="1"/>
    <col min="775" max="775" width="8.28515625" style="231" customWidth="1"/>
    <col min="776" max="776" width="12.42578125" style="231" customWidth="1"/>
    <col min="777" max="778" width="8.28515625" style="231" customWidth="1"/>
    <col min="779" max="779" width="11.7109375" style="231" customWidth="1"/>
    <col min="780" max="783" width="8.28515625" style="231" customWidth="1"/>
    <col min="784" max="784" width="11.7109375" style="231" customWidth="1"/>
    <col min="785" max="785" width="8.28515625" style="231" customWidth="1"/>
    <col min="786" max="786" width="9.85546875" style="231" customWidth="1"/>
    <col min="787" max="788" width="8.28515625" style="231" customWidth="1"/>
    <col min="789" max="789" width="11.7109375" style="231" customWidth="1"/>
    <col min="790" max="790" width="8.28515625" style="231" customWidth="1"/>
    <col min="791" max="791" width="12.28515625" style="231" customWidth="1"/>
    <col min="792" max="793" width="8.28515625" style="231" customWidth="1"/>
    <col min="794" max="794" width="11.7109375" style="231" customWidth="1"/>
    <col min="795" max="795" width="9.140625" style="231"/>
    <col min="796" max="796" width="11.5703125" style="231" customWidth="1"/>
    <col min="797" max="1024" width="9.140625" style="231"/>
    <col min="1025" max="1025" width="3.42578125" style="231" customWidth="1"/>
    <col min="1026" max="1026" width="15" style="231" customWidth="1"/>
    <col min="1027" max="1027" width="16.28515625" style="231" customWidth="1"/>
    <col min="1028" max="1028" width="15.42578125" style="231" customWidth="1"/>
    <col min="1029" max="1029" width="14.5703125" style="231" customWidth="1"/>
    <col min="1030" max="1030" width="12.85546875" style="231" customWidth="1"/>
    <col min="1031" max="1031" width="8.28515625" style="231" customWidth="1"/>
    <col min="1032" max="1032" width="12.42578125" style="231" customWidth="1"/>
    <col min="1033" max="1034" width="8.28515625" style="231" customWidth="1"/>
    <col min="1035" max="1035" width="11.7109375" style="231" customWidth="1"/>
    <col min="1036" max="1039" width="8.28515625" style="231" customWidth="1"/>
    <col min="1040" max="1040" width="11.7109375" style="231" customWidth="1"/>
    <col min="1041" max="1041" width="8.28515625" style="231" customWidth="1"/>
    <col min="1042" max="1042" width="9.85546875" style="231" customWidth="1"/>
    <col min="1043" max="1044" width="8.28515625" style="231" customWidth="1"/>
    <col min="1045" max="1045" width="11.7109375" style="231" customWidth="1"/>
    <col min="1046" max="1046" width="8.28515625" style="231" customWidth="1"/>
    <col min="1047" max="1047" width="12.28515625" style="231" customWidth="1"/>
    <col min="1048" max="1049" width="8.28515625" style="231" customWidth="1"/>
    <col min="1050" max="1050" width="11.7109375" style="231" customWidth="1"/>
    <col min="1051" max="1051" width="9.140625" style="231"/>
    <col min="1052" max="1052" width="11.5703125" style="231" customWidth="1"/>
    <col min="1053" max="1280" width="9.140625" style="231"/>
    <col min="1281" max="1281" width="3.42578125" style="231" customWidth="1"/>
    <col min="1282" max="1282" width="15" style="231" customWidth="1"/>
    <col min="1283" max="1283" width="16.28515625" style="231" customWidth="1"/>
    <col min="1284" max="1284" width="15.42578125" style="231" customWidth="1"/>
    <col min="1285" max="1285" width="14.5703125" style="231" customWidth="1"/>
    <col min="1286" max="1286" width="12.85546875" style="231" customWidth="1"/>
    <col min="1287" max="1287" width="8.28515625" style="231" customWidth="1"/>
    <col min="1288" max="1288" width="12.42578125" style="231" customWidth="1"/>
    <col min="1289" max="1290" width="8.28515625" style="231" customWidth="1"/>
    <col min="1291" max="1291" width="11.7109375" style="231" customWidth="1"/>
    <col min="1292" max="1295" width="8.28515625" style="231" customWidth="1"/>
    <col min="1296" max="1296" width="11.7109375" style="231" customWidth="1"/>
    <col min="1297" max="1297" width="8.28515625" style="231" customWidth="1"/>
    <col min="1298" max="1298" width="9.85546875" style="231" customWidth="1"/>
    <col min="1299" max="1300" width="8.28515625" style="231" customWidth="1"/>
    <col min="1301" max="1301" width="11.7109375" style="231" customWidth="1"/>
    <col min="1302" max="1302" width="8.28515625" style="231" customWidth="1"/>
    <col min="1303" max="1303" width="12.28515625" style="231" customWidth="1"/>
    <col min="1304" max="1305" width="8.28515625" style="231" customWidth="1"/>
    <col min="1306" max="1306" width="11.7109375" style="231" customWidth="1"/>
    <col min="1307" max="1307" width="9.140625" style="231"/>
    <col min="1308" max="1308" width="11.5703125" style="231" customWidth="1"/>
    <col min="1309" max="1536" width="9.140625" style="231"/>
    <col min="1537" max="1537" width="3.42578125" style="231" customWidth="1"/>
    <col min="1538" max="1538" width="15" style="231" customWidth="1"/>
    <col min="1539" max="1539" width="16.28515625" style="231" customWidth="1"/>
    <col min="1540" max="1540" width="15.42578125" style="231" customWidth="1"/>
    <col min="1541" max="1541" width="14.5703125" style="231" customWidth="1"/>
    <col min="1542" max="1542" width="12.85546875" style="231" customWidth="1"/>
    <col min="1543" max="1543" width="8.28515625" style="231" customWidth="1"/>
    <col min="1544" max="1544" width="12.42578125" style="231" customWidth="1"/>
    <col min="1545" max="1546" width="8.28515625" style="231" customWidth="1"/>
    <col min="1547" max="1547" width="11.7109375" style="231" customWidth="1"/>
    <col min="1548" max="1551" width="8.28515625" style="231" customWidth="1"/>
    <col min="1552" max="1552" width="11.7109375" style="231" customWidth="1"/>
    <col min="1553" max="1553" width="8.28515625" style="231" customWidth="1"/>
    <col min="1554" max="1554" width="9.85546875" style="231" customWidth="1"/>
    <col min="1555" max="1556" width="8.28515625" style="231" customWidth="1"/>
    <col min="1557" max="1557" width="11.7109375" style="231" customWidth="1"/>
    <col min="1558" max="1558" width="8.28515625" style="231" customWidth="1"/>
    <col min="1559" max="1559" width="12.28515625" style="231" customWidth="1"/>
    <col min="1560" max="1561" width="8.28515625" style="231" customWidth="1"/>
    <col min="1562" max="1562" width="11.7109375" style="231" customWidth="1"/>
    <col min="1563" max="1563" width="9.140625" style="231"/>
    <col min="1564" max="1564" width="11.5703125" style="231" customWidth="1"/>
    <col min="1565" max="1792" width="9.140625" style="231"/>
    <col min="1793" max="1793" width="3.42578125" style="231" customWidth="1"/>
    <col min="1794" max="1794" width="15" style="231" customWidth="1"/>
    <col min="1795" max="1795" width="16.28515625" style="231" customWidth="1"/>
    <col min="1796" max="1796" width="15.42578125" style="231" customWidth="1"/>
    <col min="1797" max="1797" width="14.5703125" style="231" customWidth="1"/>
    <col min="1798" max="1798" width="12.85546875" style="231" customWidth="1"/>
    <col min="1799" max="1799" width="8.28515625" style="231" customWidth="1"/>
    <col min="1800" max="1800" width="12.42578125" style="231" customWidth="1"/>
    <col min="1801" max="1802" width="8.28515625" style="231" customWidth="1"/>
    <col min="1803" max="1803" width="11.7109375" style="231" customWidth="1"/>
    <col min="1804" max="1807" width="8.28515625" style="231" customWidth="1"/>
    <col min="1808" max="1808" width="11.7109375" style="231" customWidth="1"/>
    <col min="1809" max="1809" width="8.28515625" style="231" customWidth="1"/>
    <col min="1810" max="1810" width="9.85546875" style="231" customWidth="1"/>
    <col min="1811" max="1812" width="8.28515625" style="231" customWidth="1"/>
    <col min="1813" max="1813" width="11.7109375" style="231" customWidth="1"/>
    <col min="1814" max="1814" width="8.28515625" style="231" customWidth="1"/>
    <col min="1815" max="1815" width="12.28515625" style="231" customWidth="1"/>
    <col min="1816" max="1817" width="8.28515625" style="231" customWidth="1"/>
    <col min="1818" max="1818" width="11.7109375" style="231" customWidth="1"/>
    <col min="1819" max="1819" width="9.140625" style="231"/>
    <col min="1820" max="1820" width="11.5703125" style="231" customWidth="1"/>
    <col min="1821" max="2048" width="9.140625" style="231"/>
    <col min="2049" max="2049" width="3.42578125" style="231" customWidth="1"/>
    <col min="2050" max="2050" width="15" style="231" customWidth="1"/>
    <col min="2051" max="2051" width="16.28515625" style="231" customWidth="1"/>
    <col min="2052" max="2052" width="15.42578125" style="231" customWidth="1"/>
    <col min="2053" max="2053" width="14.5703125" style="231" customWidth="1"/>
    <col min="2054" max="2054" width="12.85546875" style="231" customWidth="1"/>
    <col min="2055" max="2055" width="8.28515625" style="231" customWidth="1"/>
    <col min="2056" max="2056" width="12.42578125" style="231" customWidth="1"/>
    <col min="2057" max="2058" width="8.28515625" style="231" customWidth="1"/>
    <col min="2059" max="2059" width="11.7109375" style="231" customWidth="1"/>
    <col min="2060" max="2063" width="8.28515625" style="231" customWidth="1"/>
    <col min="2064" max="2064" width="11.7109375" style="231" customWidth="1"/>
    <col min="2065" max="2065" width="8.28515625" style="231" customWidth="1"/>
    <col min="2066" max="2066" width="9.85546875" style="231" customWidth="1"/>
    <col min="2067" max="2068" width="8.28515625" style="231" customWidth="1"/>
    <col min="2069" max="2069" width="11.7109375" style="231" customWidth="1"/>
    <col min="2070" max="2070" width="8.28515625" style="231" customWidth="1"/>
    <col min="2071" max="2071" width="12.28515625" style="231" customWidth="1"/>
    <col min="2072" max="2073" width="8.28515625" style="231" customWidth="1"/>
    <col min="2074" max="2074" width="11.7109375" style="231" customWidth="1"/>
    <col min="2075" max="2075" width="9.140625" style="231"/>
    <col min="2076" max="2076" width="11.5703125" style="231" customWidth="1"/>
    <col min="2077" max="2304" width="9.140625" style="231"/>
    <col min="2305" max="2305" width="3.42578125" style="231" customWidth="1"/>
    <col min="2306" max="2306" width="15" style="231" customWidth="1"/>
    <col min="2307" max="2307" width="16.28515625" style="231" customWidth="1"/>
    <col min="2308" max="2308" width="15.42578125" style="231" customWidth="1"/>
    <col min="2309" max="2309" width="14.5703125" style="231" customWidth="1"/>
    <col min="2310" max="2310" width="12.85546875" style="231" customWidth="1"/>
    <col min="2311" max="2311" width="8.28515625" style="231" customWidth="1"/>
    <col min="2312" max="2312" width="12.42578125" style="231" customWidth="1"/>
    <col min="2313" max="2314" width="8.28515625" style="231" customWidth="1"/>
    <col min="2315" max="2315" width="11.7109375" style="231" customWidth="1"/>
    <col min="2316" max="2319" width="8.28515625" style="231" customWidth="1"/>
    <col min="2320" max="2320" width="11.7109375" style="231" customWidth="1"/>
    <col min="2321" max="2321" width="8.28515625" style="231" customWidth="1"/>
    <col min="2322" max="2322" width="9.85546875" style="231" customWidth="1"/>
    <col min="2323" max="2324" width="8.28515625" style="231" customWidth="1"/>
    <col min="2325" max="2325" width="11.7109375" style="231" customWidth="1"/>
    <col min="2326" max="2326" width="8.28515625" style="231" customWidth="1"/>
    <col min="2327" max="2327" width="12.28515625" style="231" customWidth="1"/>
    <col min="2328" max="2329" width="8.28515625" style="231" customWidth="1"/>
    <col min="2330" max="2330" width="11.7109375" style="231" customWidth="1"/>
    <col min="2331" max="2331" width="9.140625" style="231"/>
    <col min="2332" max="2332" width="11.5703125" style="231" customWidth="1"/>
    <col min="2333" max="2560" width="9.140625" style="231"/>
    <col min="2561" max="2561" width="3.42578125" style="231" customWidth="1"/>
    <col min="2562" max="2562" width="15" style="231" customWidth="1"/>
    <col min="2563" max="2563" width="16.28515625" style="231" customWidth="1"/>
    <col min="2564" max="2564" width="15.42578125" style="231" customWidth="1"/>
    <col min="2565" max="2565" width="14.5703125" style="231" customWidth="1"/>
    <col min="2566" max="2566" width="12.85546875" style="231" customWidth="1"/>
    <col min="2567" max="2567" width="8.28515625" style="231" customWidth="1"/>
    <col min="2568" max="2568" width="12.42578125" style="231" customWidth="1"/>
    <col min="2569" max="2570" width="8.28515625" style="231" customWidth="1"/>
    <col min="2571" max="2571" width="11.7109375" style="231" customWidth="1"/>
    <col min="2572" max="2575" width="8.28515625" style="231" customWidth="1"/>
    <col min="2576" max="2576" width="11.7109375" style="231" customWidth="1"/>
    <col min="2577" max="2577" width="8.28515625" style="231" customWidth="1"/>
    <col min="2578" max="2578" width="9.85546875" style="231" customWidth="1"/>
    <col min="2579" max="2580" width="8.28515625" style="231" customWidth="1"/>
    <col min="2581" max="2581" width="11.7109375" style="231" customWidth="1"/>
    <col min="2582" max="2582" width="8.28515625" style="231" customWidth="1"/>
    <col min="2583" max="2583" width="12.28515625" style="231" customWidth="1"/>
    <col min="2584" max="2585" width="8.28515625" style="231" customWidth="1"/>
    <col min="2586" max="2586" width="11.7109375" style="231" customWidth="1"/>
    <col min="2587" max="2587" width="9.140625" style="231"/>
    <col min="2588" max="2588" width="11.5703125" style="231" customWidth="1"/>
    <col min="2589" max="2816" width="9.140625" style="231"/>
    <col min="2817" max="2817" width="3.42578125" style="231" customWidth="1"/>
    <col min="2818" max="2818" width="15" style="231" customWidth="1"/>
    <col min="2819" max="2819" width="16.28515625" style="231" customWidth="1"/>
    <col min="2820" max="2820" width="15.42578125" style="231" customWidth="1"/>
    <col min="2821" max="2821" width="14.5703125" style="231" customWidth="1"/>
    <col min="2822" max="2822" width="12.85546875" style="231" customWidth="1"/>
    <col min="2823" max="2823" width="8.28515625" style="231" customWidth="1"/>
    <col min="2824" max="2824" width="12.42578125" style="231" customWidth="1"/>
    <col min="2825" max="2826" width="8.28515625" style="231" customWidth="1"/>
    <col min="2827" max="2827" width="11.7109375" style="231" customWidth="1"/>
    <col min="2828" max="2831" width="8.28515625" style="231" customWidth="1"/>
    <col min="2832" max="2832" width="11.7109375" style="231" customWidth="1"/>
    <col min="2833" max="2833" width="8.28515625" style="231" customWidth="1"/>
    <col min="2834" max="2834" width="9.85546875" style="231" customWidth="1"/>
    <col min="2835" max="2836" width="8.28515625" style="231" customWidth="1"/>
    <col min="2837" max="2837" width="11.7109375" style="231" customWidth="1"/>
    <col min="2838" max="2838" width="8.28515625" style="231" customWidth="1"/>
    <col min="2839" max="2839" width="12.28515625" style="231" customWidth="1"/>
    <col min="2840" max="2841" width="8.28515625" style="231" customWidth="1"/>
    <col min="2842" max="2842" width="11.7109375" style="231" customWidth="1"/>
    <col min="2843" max="2843" width="9.140625" style="231"/>
    <col min="2844" max="2844" width="11.5703125" style="231" customWidth="1"/>
    <col min="2845" max="3072" width="9.140625" style="231"/>
    <col min="3073" max="3073" width="3.42578125" style="231" customWidth="1"/>
    <col min="3074" max="3074" width="15" style="231" customWidth="1"/>
    <col min="3075" max="3075" width="16.28515625" style="231" customWidth="1"/>
    <col min="3076" max="3076" width="15.42578125" style="231" customWidth="1"/>
    <col min="3077" max="3077" width="14.5703125" style="231" customWidth="1"/>
    <col min="3078" max="3078" width="12.85546875" style="231" customWidth="1"/>
    <col min="3079" max="3079" width="8.28515625" style="231" customWidth="1"/>
    <col min="3080" max="3080" width="12.42578125" style="231" customWidth="1"/>
    <col min="3081" max="3082" width="8.28515625" style="231" customWidth="1"/>
    <col min="3083" max="3083" width="11.7109375" style="231" customWidth="1"/>
    <col min="3084" max="3087" width="8.28515625" style="231" customWidth="1"/>
    <col min="3088" max="3088" width="11.7109375" style="231" customWidth="1"/>
    <col min="3089" max="3089" width="8.28515625" style="231" customWidth="1"/>
    <col min="3090" max="3090" width="9.85546875" style="231" customWidth="1"/>
    <col min="3091" max="3092" width="8.28515625" style="231" customWidth="1"/>
    <col min="3093" max="3093" width="11.7109375" style="231" customWidth="1"/>
    <col min="3094" max="3094" width="8.28515625" style="231" customWidth="1"/>
    <col min="3095" max="3095" width="12.28515625" style="231" customWidth="1"/>
    <col min="3096" max="3097" width="8.28515625" style="231" customWidth="1"/>
    <col min="3098" max="3098" width="11.7109375" style="231" customWidth="1"/>
    <col min="3099" max="3099" width="9.140625" style="231"/>
    <col min="3100" max="3100" width="11.5703125" style="231" customWidth="1"/>
    <col min="3101" max="3328" width="9.140625" style="231"/>
    <col min="3329" max="3329" width="3.42578125" style="231" customWidth="1"/>
    <col min="3330" max="3330" width="15" style="231" customWidth="1"/>
    <col min="3331" max="3331" width="16.28515625" style="231" customWidth="1"/>
    <col min="3332" max="3332" width="15.42578125" style="231" customWidth="1"/>
    <col min="3333" max="3333" width="14.5703125" style="231" customWidth="1"/>
    <col min="3334" max="3334" width="12.85546875" style="231" customWidth="1"/>
    <col min="3335" max="3335" width="8.28515625" style="231" customWidth="1"/>
    <col min="3336" max="3336" width="12.42578125" style="231" customWidth="1"/>
    <col min="3337" max="3338" width="8.28515625" style="231" customWidth="1"/>
    <col min="3339" max="3339" width="11.7109375" style="231" customWidth="1"/>
    <col min="3340" max="3343" width="8.28515625" style="231" customWidth="1"/>
    <col min="3344" max="3344" width="11.7109375" style="231" customWidth="1"/>
    <col min="3345" max="3345" width="8.28515625" style="231" customWidth="1"/>
    <col min="3346" max="3346" width="9.85546875" style="231" customWidth="1"/>
    <col min="3347" max="3348" width="8.28515625" style="231" customWidth="1"/>
    <col min="3349" max="3349" width="11.7109375" style="231" customWidth="1"/>
    <col min="3350" max="3350" width="8.28515625" style="231" customWidth="1"/>
    <col min="3351" max="3351" width="12.28515625" style="231" customWidth="1"/>
    <col min="3352" max="3353" width="8.28515625" style="231" customWidth="1"/>
    <col min="3354" max="3354" width="11.7109375" style="231" customWidth="1"/>
    <col min="3355" max="3355" width="9.140625" style="231"/>
    <col min="3356" max="3356" width="11.5703125" style="231" customWidth="1"/>
    <col min="3357" max="3584" width="9.140625" style="231"/>
    <col min="3585" max="3585" width="3.42578125" style="231" customWidth="1"/>
    <col min="3586" max="3586" width="15" style="231" customWidth="1"/>
    <col min="3587" max="3587" width="16.28515625" style="231" customWidth="1"/>
    <col min="3588" max="3588" width="15.42578125" style="231" customWidth="1"/>
    <col min="3589" max="3589" width="14.5703125" style="231" customWidth="1"/>
    <col min="3590" max="3590" width="12.85546875" style="231" customWidth="1"/>
    <col min="3591" max="3591" width="8.28515625" style="231" customWidth="1"/>
    <col min="3592" max="3592" width="12.42578125" style="231" customWidth="1"/>
    <col min="3593" max="3594" width="8.28515625" style="231" customWidth="1"/>
    <col min="3595" max="3595" width="11.7109375" style="231" customWidth="1"/>
    <col min="3596" max="3599" width="8.28515625" style="231" customWidth="1"/>
    <col min="3600" max="3600" width="11.7109375" style="231" customWidth="1"/>
    <col min="3601" max="3601" width="8.28515625" style="231" customWidth="1"/>
    <col min="3602" max="3602" width="9.85546875" style="231" customWidth="1"/>
    <col min="3603" max="3604" width="8.28515625" style="231" customWidth="1"/>
    <col min="3605" max="3605" width="11.7109375" style="231" customWidth="1"/>
    <col min="3606" max="3606" width="8.28515625" style="231" customWidth="1"/>
    <col min="3607" max="3607" width="12.28515625" style="231" customWidth="1"/>
    <col min="3608" max="3609" width="8.28515625" style="231" customWidth="1"/>
    <col min="3610" max="3610" width="11.7109375" style="231" customWidth="1"/>
    <col min="3611" max="3611" width="9.140625" style="231"/>
    <col min="3612" max="3612" width="11.5703125" style="231" customWidth="1"/>
    <col min="3613" max="3840" width="9.140625" style="231"/>
    <col min="3841" max="3841" width="3.42578125" style="231" customWidth="1"/>
    <col min="3842" max="3842" width="15" style="231" customWidth="1"/>
    <col min="3843" max="3843" width="16.28515625" style="231" customWidth="1"/>
    <col min="3844" max="3844" width="15.42578125" style="231" customWidth="1"/>
    <col min="3845" max="3845" width="14.5703125" style="231" customWidth="1"/>
    <col min="3846" max="3846" width="12.85546875" style="231" customWidth="1"/>
    <col min="3847" max="3847" width="8.28515625" style="231" customWidth="1"/>
    <col min="3848" max="3848" width="12.42578125" style="231" customWidth="1"/>
    <col min="3849" max="3850" width="8.28515625" style="231" customWidth="1"/>
    <col min="3851" max="3851" width="11.7109375" style="231" customWidth="1"/>
    <col min="3852" max="3855" width="8.28515625" style="231" customWidth="1"/>
    <col min="3856" max="3856" width="11.7109375" style="231" customWidth="1"/>
    <col min="3857" max="3857" width="8.28515625" style="231" customWidth="1"/>
    <col min="3858" max="3858" width="9.85546875" style="231" customWidth="1"/>
    <col min="3859" max="3860" width="8.28515625" style="231" customWidth="1"/>
    <col min="3861" max="3861" width="11.7109375" style="231" customWidth="1"/>
    <col min="3862" max="3862" width="8.28515625" style="231" customWidth="1"/>
    <col min="3863" max="3863" width="12.28515625" style="231" customWidth="1"/>
    <col min="3864" max="3865" width="8.28515625" style="231" customWidth="1"/>
    <col min="3866" max="3866" width="11.7109375" style="231" customWidth="1"/>
    <col min="3867" max="3867" width="9.140625" style="231"/>
    <col min="3868" max="3868" width="11.5703125" style="231" customWidth="1"/>
    <col min="3869" max="4096" width="9.140625" style="231"/>
    <col min="4097" max="4097" width="3.42578125" style="231" customWidth="1"/>
    <col min="4098" max="4098" width="15" style="231" customWidth="1"/>
    <col min="4099" max="4099" width="16.28515625" style="231" customWidth="1"/>
    <col min="4100" max="4100" width="15.42578125" style="231" customWidth="1"/>
    <col min="4101" max="4101" width="14.5703125" style="231" customWidth="1"/>
    <col min="4102" max="4102" width="12.85546875" style="231" customWidth="1"/>
    <col min="4103" max="4103" width="8.28515625" style="231" customWidth="1"/>
    <col min="4104" max="4104" width="12.42578125" style="231" customWidth="1"/>
    <col min="4105" max="4106" width="8.28515625" style="231" customWidth="1"/>
    <col min="4107" max="4107" width="11.7109375" style="231" customWidth="1"/>
    <col min="4108" max="4111" width="8.28515625" style="231" customWidth="1"/>
    <col min="4112" max="4112" width="11.7109375" style="231" customWidth="1"/>
    <col min="4113" max="4113" width="8.28515625" style="231" customWidth="1"/>
    <col min="4114" max="4114" width="9.85546875" style="231" customWidth="1"/>
    <col min="4115" max="4116" width="8.28515625" style="231" customWidth="1"/>
    <col min="4117" max="4117" width="11.7109375" style="231" customWidth="1"/>
    <col min="4118" max="4118" width="8.28515625" style="231" customWidth="1"/>
    <col min="4119" max="4119" width="12.28515625" style="231" customWidth="1"/>
    <col min="4120" max="4121" width="8.28515625" style="231" customWidth="1"/>
    <col min="4122" max="4122" width="11.7109375" style="231" customWidth="1"/>
    <col min="4123" max="4123" width="9.140625" style="231"/>
    <col min="4124" max="4124" width="11.5703125" style="231" customWidth="1"/>
    <col min="4125" max="4352" width="9.140625" style="231"/>
    <col min="4353" max="4353" width="3.42578125" style="231" customWidth="1"/>
    <col min="4354" max="4354" width="15" style="231" customWidth="1"/>
    <col min="4355" max="4355" width="16.28515625" style="231" customWidth="1"/>
    <col min="4356" max="4356" width="15.42578125" style="231" customWidth="1"/>
    <col min="4357" max="4357" width="14.5703125" style="231" customWidth="1"/>
    <col min="4358" max="4358" width="12.85546875" style="231" customWidth="1"/>
    <col min="4359" max="4359" width="8.28515625" style="231" customWidth="1"/>
    <col min="4360" max="4360" width="12.42578125" style="231" customWidth="1"/>
    <col min="4361" max="4362" width="8.28515625" style="231" customWidth="1"/>
    <col min="4363" max="4363" width="11.7109375" style="231" customWidth="1"/>
    <col min="4364" max="4367" width="8.28515625" style="231" customWidth="1"/>
    <col min="4368" max="4368" width="11.7109375" style="231" customWidth="1"/>
    <col min="4369" max="4369" width="8.28515625" style="231" customWidth="1"/>
    <col min="4370" max="4370" width="9.85546875" style="231" customWidth="1"/>
    <col min="4371" max="4372" width="8.28515625" style="231" customWidth="1"/>
    <col min="4373" max="4373" width="11.7109375" style="231" customWidth="1"/>
    <col min="4374" max="4374" width="8.28515625" style="231" customWidth="1"/>
    <col min="4375" max="4375" width="12.28515625" style="231" customWidth="1"/>
    <col min="4376" max="4377" width="8.28515625" style="231" customWidth="1"/>
    <col min="4378" max="4378" width="11.7109375" style="231" customWidth="1"/>
    <col min="4379" max="4379" width="9.140625" style="231"/>
    <col min="4380" max="4380" width="11.5703125" style="231" customWidth="1"/>
    <col min="4381" max="4608" width="9.140625" style="231"/>
    <col min="4609" max="4609" width="3.42578125" style="231" customWidth="1"/>
    <col min="4610" max="4610" width="15" style="231" customWidth="1"/>
    <col min="4611" max="4611" width="16.28515625" style="231" customWidth="1"/>
    <col min="4612" max="4612" width="15.42578125" style="231" customWidth="1"/>
    <col min="4613" max="4613" width="14.5703125" style="231" customWidth="1"/>
    <col min="4614" max="4614" width="12.85546875" style="231" customWidth="1"/>
    <col min="4615" max="4615" width="8.28515625" style="231" customWidth="1"/>
    <col min="4616" max="4616" width="12.42578125" style="231" customWidth="1"/>
    <col min="4617" max="4618" width="8.28515625" style="231" customWidth="1"/>
    <col min="4619" max="4619" width="11.7109375" style="231" customWidth="1"/>
    <col min="4620" max="4623" width="8.28515625" style="231" customWidth="1"/>
    <col min="4624" max="4624" width="11.7109375" style="231" customWidth="1"/>
    <col min="4625" max="4625" width="8.28515625" style="231" customWidth="1"/>
    <col min="4626" max="4626" width="9.85546875" style="231" customWidth="1"/>
    <col min="4627" max="4628" width="8.28515625" style="231" customWidth="1"/>
    <col min="4629" max="4629" width="11.7109375" style="231" customWidth="1"/>
    <col min="4630" max="4630" width="8.28515625" style="231" customWidth="1"/>
    <col min="4631" max="4631" width="12.28515625" style="231" customWidth="1"/>
    <col min="4632" max="4633" width="8.28515625" style="231" customWidth="1"/>
    <col min="4634" max="4634" width="11.7109375" style="231" customWidth="1"/>
    <col min="4635" max="4635" width="9.140625" style="231"/>
    <col min="4636" max="4636" width="11.5703125" style="231" customWidth="1"/>
    <col min="4637" max="4864" width="9.140625" style="231"/>
    <col min="4865" max="4865" width="3.42578125" style="231" customWidth="1"/>
    <col min="4866" max="4866" width="15" style="231" customWidth="1"/>
    <col min="4867" max="4867" width="16.28515625" style="231" customWidth="1"/>
    <col min="4868" max="4868" width="15.42578125" style="231" customWidth="1"/>
    <col min="4869" max="4869" width="14.5703125" style="231" customWidth="1"/>
    <col min="4870" max="4870" width="12.85546875" style="231" customWidth="1"/>
    <col min="4871" max="4871" width="8.28515625" style="231" customWidth="1"/>
    <col min="4872" max="4872" width="12.42578125" style="231" customWidth="1"/>
    <col min="4873" max="4874" width="8.28515625" style="231" customWidth="1"/>
    <col min="4875" max="4875" width="11.7109375" style="231" customWidth="1"/>
    <col min="4876" max="4879" width="8.28515625" style="231" customWidth="1"/>
    <col min="4880" max="4880" width="11.7109375" style="231" customWidth="1"/>
    <col min="4881" max="4881" width="8.28515625" style="231" customWidth="1"/>
    <col min="4882" max="4882" width="9.85546875" style="231" customWidth="1"/>
    <col min="4883" max="4884" width="8.28515625" style="231" customWidth="1"/>
    <col min="4885" max="4885" width="11.7109375" style="231" customWidth="1"/>
    <col min="4886" max="4886" width="8.28515625" style="231" customWidth="1"/>
    <col min="4887" max="4887" width="12.28515625" style="231" customWidth="1"/>
    <col min="4888" max="4889" width="8.28515625" style="231" customWidth="1"/>
    <col min="4890" max="4890" width="11.7109375" style="231" customWidth="1"/>
    <col min="4891" max="4891" width="9.140625" style="231"/>
    <col min="4892" max="4892" width="11.5703125" style="231" customWidth="1"/>
    <col min="4893" max="5120" width="9.140625" style="231"/>
    <col min="5121" max="5121" width="3.42578125" style="231" customWidth="1"/>
    <col min="5122" max="5122" width="15" style="231" customWidth="1"/>
    <col min="5123" max="5123" width="16.28515625" style="231" customWidth="1"/>
    <col min="5124" max="5124" width="15.42578125" style="231" customWidth="1"/>
    <col min="5125" max="5125" width="14.5703125" style="231" customWidth="1"/>
    <col min="5126" max="5126" width="12.85546875" style="231" customWidth="1"/>
    <col min="5127" max="5127" width="8.28515625" style="231" customWidth="1"/>
    <col min="5128" max="5128" width="12.42578125" style="231" customWidth="1"/>
    <col min="5129" max="5130" width="8.28515625" style="231" customWidth="1"/>
    <col min="5131" max="5131" width="11.7109375" style="231" customWidth="1"/>
    <col min="5132" max="5135" width="8.28515625" style="231" customWidth="1"/>
    <col min="5136" max="5136" width="11.7109375" style="231" customWidth="1"/>
    <col min="5137" max="5137" width="8.28515625" style="231" customWidth="1"/>
    <col min="5138" max="5138" width="9.85546875" style="231" customWidth="1"/>
    <col min="5139" max="5140" width="8.28515625" style="231" customWidth="1"/>
    <col min="5141" max="5141" width="11.7109375" style="231" customWidth="1"/>
    <col min="5142" max="5142" width="8.28515625" style="231" customWidth="1"/>
    <col min="5143" max="5143" width="12.28515625" style="231" customWidth="1"/>
    <col min="5144" max="5145" width="8.28515625" style="231" customWidth="1"/>
    <col min="5146" max="5146" width="11.7109375" style="231" customWidth="1"/>
    <col min="5147" max="5147" width="9.140625" style="231"/>
    <col min="5148" max="5148" width="11.5703125" style="231" customWidth="1"/>
    <col min="5149" max="5376" width="9.140625" style="231"/>
    <col min="5377" max="5377" width="3.42578125" style="231" customWidth="1"/>
    <col min="5378" max="5378" width="15" style="231" customWidth="1"/>
    <col min="5379" max="5379" width="16.28515625" style="231" customWidth="1"/>
    <col min="5380" max="5380" width="15.42578125" style="231" customWidth="1"/>
    <col min="5381" max="5381" width="14.5703125" style="231" customWidth="1"/>
    <col min="5382" max="5382" width="12.85546875" style="231" customWidth="1"/>
    <col min="5383" max="5383" width="8.28515625" style="231" customWidth="1"/>
    <col min="5384" max="5384" width="12.42578125" style="231" customWidth="1"/>
    <col min="5385" max="5386" width="8.28515625" style="231" customWidth="1"/>
    <col min="5387" max="5387" width="11.7109375" style="231" customWidth="1"/>
    <col min="5388" max="5391" width="8.28515625" style="231" customWidth="1"/>
    <col min="5392" max="5392" width="11.7109375" style="231" customWidth="1"/>
    <col min="5393" max="5393" width="8.28515625" style="231" customWidth="1"/>
    <col min="5394" max="5394" width="9.85546875" style="231" customWidth="1"/>
    <col min="5395" max="5396" width="8.28515625" style="231" customWidth="1"/>
    <col min="5397" max="5397" width="11.7109375" style="231" customWidth="1"/>
    <col min="5398" max="5398" width="8.28515625" style="231" customWidth="1"/>
    <col min="5399" max="5399" width="12.28515625" style="231" customWidth="1"/>
    <col min="5400" max="5401" width="8.28515625" style="231" customWidth="1"/>
    <col min="5402" max="5402" width="11.7109375" style="231" customWidth="1"/>
    <col min="5403" max="5403" width="9.140625" style="231"/>
    <col min="5404" max="5404" width="11.5703125" style="231" customWidth="1"/>
    <col min="5405" max="5632" width="9.140625" style="231"/>
    <col min="5633" max="5633" width="3.42578125" style="231" customWidth="1"/>
    <col min="5634" max="5634" width="15" style="231" customWidth="1"/>
    <col min="5635" max="5635" width="16.28515625" style="231" customWidth="1"/>
    <col min="5636" max="5636" width="15.42578125" style="231" customWidth="1"/>
    <col min="5637" max="5637" width="14.5703125" style="231" customWidth="1"/>
    <col min="5638" max="5638" width="12.85546875" style="231" customWidth="1"/>
    <col min="5639" max="5639" width="8.28515625" style="231" customWidth="1"/>
    <col min="5640" max="5640" width="12.42578125" style="231" customWidth="1"/>
    <col min="5641" max="5642" width="8.28515625" style="231" customWidth="1"/>
    <col min="5643" max="5643" width="11.7109375" style="231" customWidth="1"/>
    <col min="5644" max="5647" width="8.28515625" style="231" customWidth="1"/>
    <col min="5648" max="5648" width="11.7109375" style="231" customWidth="1"/>
    <col min="5649" max="5649" width="8.28515625" style="231" customWidth="1"/>
    <col min="5650" max="5650" width="9.85546875" style="231" customWidth="1"/>
    <col min="5651" max="5652" width="8.28515625" style="231" customWidth="1"/>
    <col min="5653" max="5653" width="11.7109375" style="231" customWidth="1"/>
    <col min="5654" max="5654" width="8.28515625" style="231" customWidth="1"/>
    <col min="5655" max="5655" width="12.28515625" style="231" customWidth="1"/>
    <col min="5656" max="5657" width="8.28515625" style="231" customWidth="1"/>
    <col min="5658" max="5658" width="11.7109375" style="231" customWidth="1"/>
    <col min="5659" max="5659" width="9.140625" style="231"/>
    <col min="5660" max="5660" width="11.5703125" style="231" customWidth="1"/>
    <col min="5661" max="5888" width="9.140625" style="231"/>
    <col min="5889" max="5889" width="3.42578125" style="231" customWidth="1"/>
    <col min="5890" max="5890" width="15" style="231" customWidth="1"/>
    <col min="5891" max="5891" width="16.28515625" style="231" customWidth="1"/>
    <col min="5892" max="5892" width="15.42578125" style="231" customWidth="1"/>
    <col min="5893" max="5893" width="14.5703125" style="231" customWidth="1"/>
    <col min="5894" max="5894" width="12.85546875" style="231" customWidth="1"/>
    <col min="5895" max="5895" width="8.28515625" style="231" customWidth="1"/>
    <col min="5896" max="5896" width="12.42578125" style="231" customWidth="1"/>
    <col min="5897" max="5898" width="8.28515625" style="231" customWidth="1"/>
    <col min="5899" max="5899" width="11.7109375" style="231" customWidth="1"/>
    <col min="5900" max="5903" width="8.28515625" style="231" customWidth="1"/>
    <col min="5904" max="5904" width="11.7109375" style="231" customWidth="1"/>
    <col min="5905" max="5905" width="8.28515625" style="231" customWidth="1"/>
    <col min="5906" max="5906" width="9.85546875" style="231" customWidth="1"/>
    <col min="5907" max="5908" width="8.28515625" style="231" customWidth="1"/>
    <col min="5909" max="5909" width="11.7109375" style="231" customWidth="1"/>
    <col min="5910" max="5910" width="8.28515625" style="231" customWidth="1"/>
    <col min="5911" max="5911" width="12.28515625" style="231" customWidth="1"/>
    <col min="5912" max="5913" width="8.28515625" style="231" customWidth="1"/>
    <col min="5914" max="5914" width="11.7109375" style="231" customWidth="1"/>
    <col min="5915" max="5915" width="9.140625" style="231"/>
    <col min="5916" max="5916" width="11.5703125" style="231" customWidth="1"/>
    <col min="5917" max="6144" width="9.140625" style="231"/>
    <col min="6145" max="6145" width="3.42578125" style="231" customWidth="1"/>
    <col min="6146" max="6146" width="15" style="231" customWidth="1"/>
    <col min="6147" max="6147" width="16.28515625" style="231" customWidth="1"/>
    <col min="6148" max="6148" width="15.42578125" style="231" customWidth="1"/>
    <col min="6149" max="6149" width="14.5703125" style="231" customWidth="1"/>
    <col min="6150" max="6150" width="12.85546875" style="231" customWidth="1"/>
    <col min="6151" max="6151" width="8.28515625" style="231" customWidth="1"/>
    <col min="6152" max="6152" width="12.42578125" style="231" customWidth="1"/>
    <col min="6153" max="6154" width="8.28515625" style="231" customWidth="1"/>
    <col min="6155" max="6155" width="11.7109375" style="231" customWidth="1"/>
    <col min="6156" max="6159" width="8.28515625" style="231" customWidth="1"/>
    <col min="6160" max="6160" width="11.7109375" style="231" customWidth="1"/>
    <col min="6161" max="6161" width="8.28515625" style="231" customWidth="1"/>
    <col min="6162" max="6162" width="9.85546875" style="231" customWidth="1"/>
    <col min="6163" max="6164" width="8.28515625" style="231" customWidth="1"/>
    <col min="6165" max="6165" width="11.7109375" style="231" customWidth="1"/>
    <col min="6166" max="6166" width="8.28515625" style="231" customWidth="1"/>
    <col min="6167" max="6167" width="12.28515625" style="231" customWidth="1"/>
    <col min="6168" max="6169" width="8.28515625" style="231" customWidth="1"/>
    <col min="6170" max="6170" width="11.7109375" style="231" customWidth="1"/>
    <col min="6171" max="6171" width="9.140625" style="231"/>
    <col min="6172" max="6172" width="11.5703125" style="231" customWidth="1"/>
    <col min="6173" max="6400" width="9.140625" style="231"/>
    <col min="6401" max="6401" width="3.42578125" style="231" customWidth="1"/>
    <col min="6402" max="6402" width="15" style="231" customWidth="1"/>
    <col min="6403" max="6403" width="16.28515625" style="231" customWidth="1"/>
    <col min="6404" max="6404" width="15.42578125" style="231" customWidth="1"/>
    <col min="6405" max="6405" width="14.5703125" style="231" customWidth="1"/>
    <col min="6406" max="6406" width="12.85546875" style="231" customWidth="1"/>
    <col min="6407" max="6407" width="8.28515625" style="231" customWidth="1"/>
    <col min="6408" max="6408" width="12.42578125" style="231" customWidth="1"/>
    <col min="6409" max="6410" width="8.28515625" style="231" customWidth="1"/>
    <col min="6411" max="6411" width="11.7109375" style="231" customWidth="1"/>
    <col min="6412" max="6415" width="8.28515625" style="231" customWidth="1"/>
    <col min="6416" max="6416" width="11.7109375" style="231" customWidth="1"/>
    <col min="6417" max="6417" width="8.28515625" style="231" customWidth="1"/>
    <col min="6418" max="6418" width="9.85546875" style="231" customWidth="1"/>
    <col min="6419" max="6420" width="8.28515625" style="231" customWidth="1"/>
    <col min="6421" max="6421" width="11.7109375" style="231" customWidth="1"/>
    <col min="6422" max="6422" width="8.28515625" style="231" customWidth="1"/>
    <col min="6423" max="6423" width="12.28515625" style="231" customWidth="1"/>
    <col min="6424" max="6425" width="8.28515625" style="231" customWidth="1"/>
    <col min="6426" max="6426" width="11.7109375" style="231" customWidth="1"/>
    <col min="6427" max="6427" width="9.140625" style="231"/>
    <col min="6428" max="6428" width="11.5703125" style="231" customWidth="1"/>
    <col min="6429" max="6656" width="9.140625" style="231"/>
    <col min="6657" max="6657" width="3.42578125" style="231" customWidth="1"/>
    <col min="6658" max="6658" width="15" style="231" customWidth="1"/>
    <col min="6659" max="6659" width="16.28515625" style="231" customWidth="1"/>
    <col min="6660" max="6660" width="15.42578125" style="231" customWidth="1"/>
    <col min="6661" max="6661" width="14.5703125" style="231" customWidth="1"/>
    <col min="6662" max="6662" width="12.85546875" style="231" customWidth="1"/>
    <col min="6663" max="6663" width="8.28515625" style="231" customWidth="1"/>
    <col min="6664" max="6664" width="12.42578125" style="231" customWidth="1"/>
    <col min="6665" max="6666" width="8.28515625" style="231" customWidth="1"/>
    <col min="6667" max="6667" width="11.7109375" style="231" customWidth="1"/>
    <col min="6668" max="6671" width="8.28515625" style="231" customWidth="1"/>
    <col min="6672" max="6672" width="11.7109375" style="231" customWidth="1"/>
    <col min="6673" max="6673" width="8.28515625" style="231" customWidth="1"/>
    <col min="6674" max="6674" width="9.85546875" style="231" customWidth="1"/>
    <col min="6675" max="6676" width="8.28515625" style="231" customWidth="1"/>
    <col min="6677" max="6677" width="11.7109375" style="231" customWidth="1"/>
    <col min="6678" max="6678" width="8.28515625" style="231" customWidth="1"/>
    <col min="6679" max="6679" width="12.28515625" style="231" customWidth="1"/>
    <col min="6680" max="6681" width="8.28515625" style="231" customWidth="1"/>
    <col min="6682" max="6682" width="11.7109375" style="231" customWidth="1"/>
    <col min="6683" max="6683" width="9.140625" style="231"/>
    <col min="6684" max="6684" width="11.5703125" style="231" customWidth="1"/>
    <col min="6685" max="6912" width="9.140625" style="231"/>
    <col min="6913" max="6913" width="3.42578125" style="231" customWidth="1"/>
    <col min="6914" max="6914" width="15" style="231" customWidth="1"/>
    <col min="6915" max="6915" width="16.28515625" style="231" customWidth="1"/>
    <col min="6916" max="6916" width="15.42578125" style="231" customWidth="1"/>
    <col min="6917" max="6917" width="14.5703125" style="231" customWidth="1"/>
    <col min="6918" max="6918" width="12.85546875" style="231" customWidth="1"/>
    <col min="6919" max="6919" width="8.28515625" style="231" customWidth="1"/>
    <col min="6920" max="6920" width="12.42578125" style="231" customWidth="1"/>
    <col min="6921" max="6922" width="8.28515625" style="231" customWidth="1"/>
    <col min="6923" max="6923" width="11.7109375" style="231" customWidth="1"/>
    <col min="6924" max="6927" width="8.28515625" style="231" customWidth="1"/>
    <col min="6928" max="6928" width="11.7109375" style="231" customWidth="1"/>
    <col min="6929" max="6929" width="8.28515625" style="231" customWidth="1"/>
    <col min="6930" max="6930" width="9.85546875" style="231" customWidth="1"/>
    <col min="6931" max="6932" width="8.28515625" style="231" customWidth="1"/>
    <col min="6933" max="6933" width="11.7109375" style="231" customWidth="1"/>
    <col min="6934" max="6934" width="8.28515625" style="231" customWidth="1"/>
    <col min="6935" max="6935" width="12.28515625" style="231" customWidth="1"/>
    <col min="6936" max="6937" width="8.28515625" style="231" customWidth="1"/>
    <col min="6938" max="6938" width="11.7109375" style="231" customWidth="1"/>
    <col min="6939" max="6939" width="9.140625" style="231"/>
    <col min="6940" max="6940" width="11.5703125" style="231" customWidth="1"/>
    <col min="6941" max="7168" width="9.140625" style="231"/>
    <col min="7169" max="7169" width="3.42578125" style="231" customWidth="1"/>
    <col min="7170" max="7170" width="15" style="231" customWidth="1"/>
    <col min="7171" max="7171" width="16.28515625" style="231" customWidth="1"/>
    <col min="7172" max="7172" width="15.42578125" style="231" customWidth="1"/>
    <col min="7173" max="7173" width="14.5703125" style="231" customWidth="1"/>
    <col min="7174" max="7174" width="12.85546875" style="231" customWidth="1"/>
    <col min="7175" max="7175" width="8.28515625" style="231" customWidth="1"/>
    <col min="7176" max="7176" width="12.42578125" style="231" customWidth="1"/>
    <col min="7177" max="7178" width="8.28515625" style="231" customWidth="1"/>
    <col min="7179" max="7179" width="11.7109375" style="231" customWidth="1"/>
    <col min="7180" max="7183" width="8.28515625" style="231" customWidth="1"/>
    <col min="7184" max="7184" width="11.7109375" style="231" customWidth="1"/>
    <col min="7185" max="7185" width="8.28515625" style="231" customWidth="1"/>
    <col min="7186" max="7186" width="9.85546875" style="231" customWidth="1"/>
    <col min="7187" max="7188" width="8.28515625" style="231" customWidth="1"/>
    <col min="7189" max="7189" width="11.7109375" style="231" customWidth="1"/>
    <col min="7190" max="7190" width="8.28515625" style="231" customWidth="1"/>
    <col min="7191" max="7191" width="12.28515625" style="231" customWidth="1"/>
    <col min="7192" max="7193" width="8.28515625" style="231" customWidth="1"/>
    <col min="7194" max="7194" width="11.7109375" style="231" customWidth="1"/>
    <col min="7195" max="7195" width="9.140625" style="231"/>
    <col min="7196" max="7196" width="11.5703125" style="231" customWidth="1"/>
    <col min="7197" max="7424" width="9.140625" style="231"/>
    <col min="7425" max="7425" width="3.42578125" style="231" customWidth="1"/>
    <col min="7426" max="7426" width="15" style="231" customWidth="1"/>
    <col min="7427" max="7427" width="16.28515625" style="231" customWidth="1"/>
    <col min="7428" max="7428" width="15.42578125" style="231" customWidth="1"/>
    <col min="7429" max="7429" width="14.5703125" style="231" customWidth="1"/>
    <col min="7430" max="7430" width="12.85546875" style="231" customWidth="1"/>
    <col min="7431" max="7431" width="8.28515625" style="231" customWidth="1"/>
    <col min="7432" max="7432" width="12.42578125" style="231" customWidth="1"/>
    <col min="7433" max="7434" width="8.28515625" style="231" customWidth="1"/>
    <col min="7435" max="7435" width="11.7109375" style="231" customWidth="1"/>
    <col min="7436" max="7439" width="8.28515625" style="231" customWidth="1"/>
    <col min="7440" max="7440" width="11.7109375" style="231" customWidth="1"/>
    <col min="7441" max="7441" width="8.28515625" style="231" customWidth="1"/>
    <col min="7442" max="7442" width="9.85546875" style="231" customWidth="1"/>
    <col min="7443" max="7444" width="8.28515625" style="231" customWidth="1"/>
    <col min="7445" max="7445" width="11.7109375" style="231" customWidth="1"/>
    <col min="7446" max="7446" width="8.28515625" style="231" customWidth="1"/>
    <col min="7447" max="7447" width="12.28515625" style="231" customWidth="1"/>
    <col min="7448" max="7449" width="8.28515625" style="231" customWidth="1"/>
    <col min="7450" max="7450" width="11.7109375" style="231" customWidth="1"/>
    <col min="7451" max="7451" width="9.140625" style="231"/>
    <col min="7452" max="7452" width="11.5703125" style="231" customWidth="1"/>
    <col min="7453" max="7680" width="9.140625" style="231"/>
    <col min="7681" max="7681" width="3.42578125" style="231" customWidth="1"/>
    <col min="7682" max="7682" width="15" style="231" customWidth="1"/>
    <col min="7683" max="7683" width="16.28515625" style="231" customWidth="1"/>
    <col min="7684" max="7684" width="15.42578125" style="231" customWidth="1"/>
    <col min="7685" max="7685" width="14.5703125" style="231" customWidth="1"/>
    <col min="7686" max="7686" width="12.85546875" style="231" customWidth="1"/>
    <col min="7687" max="7687" width="8.28515625" style="231" customWidth="1"/>
    <col min="7688" max="7688" width="12.42578125" style="231" customWidth="1"/>
    <col min="7689" max="7690" width="8.28515625" style="231" customWidth="1"/>
    <col min="7691" max="7691" width="11.7109375" style="231" customWidth="1"/>
    <col min="7692" max="7695" width="8.28515625" style="231" customWidth="1"/>
    <col min="7696" max="7696" width="11.7109375" style="231" customWidth="1"/>
    <col min="7697" max="7697" width="8.28515625" style="231" customWidth="1"/>
    <col min="7698" max="7698" width="9.85546875" style="231" customWidth="1"/>
    <col min="7699" max="7700" width="8.28515625" style="231" customWidth="1"/>
    <col min="7701" max="7701" width="11.7109375" style="231" customWidth="1"/>
    <col min="7702" max="7702" width="8.28515625" style="231" customWidth="1"/>
    <col min="7703" max="7703" width="12.28515625" style="231" customWidth="1"/>
    <col min="7704" max="7705" width="8.28515625" style="231" customWidth="1"/>
    <col min="7706" max="7706" width="11.7109375" style="231" customWidth="1"/>
    <col min="7707" max="7707" width="9.140625" style="231"/>
    <col min="7708" max="7708" width="11.5703125" style="231" customWidth="1"/>
    <col min="7709" max="7936" width="9.140625" style="231"/>
    <col min="7937" max="7937" width="3.42578125" style="231" customWidth="1"/>
    <col min="7938" max="7938" width="15" style="231" customWidth="1"/>
    <col min="7939" max="7939" width="16.28515625" style="231" customWidth="1"/>
    <col min="7940" max="7940" width="15.42578125" style="231" customWidth="1"/>
    <col min="7941" max="7941" width="14.5703125" style="231" customWidth="1"/>
    <col min="7942" max="7942" width="12.85546875" style="231" customWidth="1"/>
    <col min="7943" max="7943" width="8.28515625" style="231" customWidth="1"/>
    <col min="7944" max="7944" width="12.42578125" style="231" customWidth="1"/>
    <col min="7945" max="7946" width="8.28515625" style="231" customWidth="1"/>
    <col min="7947" max="7947" width="11.7109375" style="231" customWidth="1"/>
    <col min="7948" max="7951" width="8.28515625" style="231" customWidth="1"/>
    <col min="7952" max="7952" width="11.7109375" style="231" customWidth="1"/>
    <col min="7953" max="7953" width="8.28515625" style="231" customWidth="1"/>
    <col min="7954" max="7954" width="9.85546875" style="231" customWidth="1"/>
    <col min="7955" max="7956" width="8.28515625" style="231" customWidth="1"/>
    <col min="7957" max="7957" width="11.7109375" style="231" customWidth="1"/>
    <col min="7958" max="7958" width="8.28515625" style="231" customWidth="1"/>
    <col min="7959" max="7959" width="12.28515625" style="231" customWidth="1"/>
    <col min="7960" max="7961" width="8.28515625" style="231" customWidth="1"/>
    <col min="7962" max="7962" width="11.7109375" style="231" customWidth="1"/>
    <col min="7963" max="7963" width="9.140625" style="231"/>
    <col min="7964" max="7964" width="11.5703125" style="231" customWidth="1"/>
    <col min="7965" max="8192" width="9.140625" style="231"/>
    <col min="8193" max="8193" width="3.42578125" style="231" customWidth="1"/>
    <col min="8194" max="8194" width="15" style="231" customWidth="1"/>
    <col min="8195" max="8195" width="16.28515625" style="231" customWidth="1"/>
    <col min="8196" max="8196" width="15.42578125" style="231" customWidth="1"/>
    <col min="8197" max="8197" width="14.5703125" style="231" customWidth="1"/>
    <col min="8198" max="8198" width="12.85546875" style="231" customWidth="1"/>
    <col min="8199" max="8199" width="8.28515625" style="231" customWidth="1"/>
    <col min="8200" max="8200" width="12.42578125" style="231" customWidth="1"/>
    <col min="8201" max="8202" width="8.28515625" style="231" customWidth="1"/>
    <col min="8203" max="8203" width="11.7109375" style="231" customWidth="1"/>
    <col min="8204" max="8207" width="8.28515625" style="231" customWidth="1"/>
    <col min="8208" max="8208" width="11.7109375" style="231" customWidth="1"/>
    <col min="8209" max="8209" width="8.28515625" style="231" customWidth="1"/>
    <col min="8210" max="8210" width="9.85546875" style="231" customWidth="1"/>
    <col min="8211" max="8212" width="8.28515625" style="231" customWidth="1"/>
    <col min="8213" max="8213" width="11.7109375" style="231" customWidth="1"/>
    <col min="8214" max="8214" width="8.28515625" style="231" customWidth="1"/>
    <col min="8215" max="8215" width="12.28515625" style="231" customWidth="1"/>
    <col min="8216" max="8217" width="8.28515625" style="231" customWidth="1"/>
    <col min="8218" max="8218" width="11.7109375" style="231" customWidth="1"/>
    <col min="8219" max="8219" width="9.140625" style="231"/>
    <col min="8220" max="8220" width="11.5703125" style="231" customWidth="1"/>
    <col min="8221" max="8448" width="9.140625" style="231"/>
    <col min="8449" max="8449" width="3.42578125" style="231" customWidth="1"/>
    <col min="8450" max="8450" width="15" style="231" customWidth="1"/>
    <col min="8451" max="8451" width="16.28515625" style="231" customWidth="1"/>
    <col min="8452" max="8452" width="15.42578125" style="231" customWidth="1"/>
    <col min="8453" max="8453" width="14.5703125" style="231" customWidth="1"/>
    <col min="8454" max="8454" width="12.85546875" style="231" customWidth="1"/>
    <col min="8455" max="8455" width="8.28515625" style="231" customWidth="1"/>
    <col min="8456" max="8456" width="12.42578125" style="231" customWidth="1"/>
    <col min="8457" max="8458" width="8.28515625" style="231" customWidth="1"/>
    <col min="8459" max="8459" width="11.7109375" style="231" customWidth="1"/>
    <col min="8460" max="8463" width="8.28515625" style="231" customWidth="1"/>
    <col min="8464" max="8464" width="11.7109375" style="231" customWidth="1"/>
    <col min="8465" max="8465" width="8.28515625" style="231" customWidth="1"/>
    <col min="8466" max="8466" width="9.85546875" style="231" customWidth="1"/>
    <col min="8467" max="8468" width="8.28515625" style="231" customWidth="1"/>
    <col min="8469" max="8469" width="11.7109375" style="231" customWidth="1"/>
    <col min="8470" max="8470" width="8.28515625" style="231" customWidth="1"/>
    <col min="8471" max="8471" width="12.28515625" style="231" customWidth="1"/>
    <col min="8472" max="8473" width="8.28515625" style="231" customWidth="1"/>
    <col min="8474" max="8474" width="11.7109375" style="231" customWidth="1"/>
    <col min="8475" max="8475" width="9.140625" style="231"/>
    <col min="8476" max="8476" width="11.5703125" style="231" customWidth="1"/>
    <col min="8477" max="8704" width="9.140625" style="231"/>
    <col min="8705" max="8705" width="3.42578125" style="231" customWidth="1"/>
    <col min="8706" max="8706" width="15" style="231" customWidth="1"/>
    <col min="8707" max="8707" width="16.28515625" style="231" customWidth="1"/>
    <col min="8708" max="8708" width="15.42578125" style="231" customWidth="1"/>
    <col min="8709" max="8709" width="14.5703125" style="231" customWidth="1"/>
    <col min="8710" max="8710" width="12.85546875" style="231" customWidth="1"/>
    <col min="8711" max="8711" width="8.28515625" style="231" customWidth="1"/>
    <col min="8712" max="8712" width="12.42578125" style="231" customWidth="1"/>
    <col min="8713" max="8714" width="8.28515625" style="231" customWidth="1"/>
    <col min="8715" max="8715" width="11.7109375" style="231" customWidth="1"/>
    <col min="8716" max="8719" width="8.28515625" style="231" customWidth="1"/>
    <col min="8720" max="8720" width="11.7109375" style="231" customWidth="1"/>
    <col min="8721" max="8721" width="8.28515625" style="231" customWidth="1"/>
    <col min="8722" max="8722" width="9.85546875" style="231" customWidth="1"/>
    <col min="8723" max="8724" width="8.28515625" style="231" customWidth="1"/>
    <col min="8725" max="8725" width="11.7109375" style="231" customWidth="1"/>
    <col min="8726" max="8726" width="8.28515625" style="231" customWidth="1"/>
    <col min="8727" max="8727" width="12.28515625" style="231" customWidth="1"/>
    <col min="8728" max="8729" width="8.28515625" style="231" customWidth="1"/>
    <col min="8730" max="8730" width="11.7109375" style="231" customWidth="1"/>
    <col min="8731" max="8731" width="9.140625" style="231"/>
    <col min="8732" max="8732" width="11.5703125" style="231" customWidth="1"/>
    <col min="8733" max="8960" width="9.140625" style="231"/>
    <col min="8961" max="8961" width="3.42578125" style="231" customWidth="1"/>
    <col min="8962" max="8962" width="15" style="231" customWidth="1"/>
    <col min="8963" max="8963" width="16.28515625" style="231" customWidth="1"/>
    <col min="8964" max="8964" width="15.42578125" style="231" customWidth="1"/>
    <col min="8965" max="8965" width="14.5703125" style="231" customWidth="1"/>
    <col min="8966" max="8966" width="12.85546875" style="231" customWidth="1"/>
    <col min="8967" max="8967" width="8.28515625" style="231" customWidth="1"/>
    <col min="8968" max="8968" width="12.42578125" style="231" customWidth="1"/>
    <col min="8969" max="8970" width="8.28515625" style="231" customWidth="1"/>
    <col min="8971" max="8971" width="11.7109375" style="231" customWidth="1"/>
    <col min="8972" max="8975" width="8.28515625" style="231" customWidth="1"/>
    <col min="8976" max="8976" width="11.7109375" style="231" customWidth="1"/>
    <col min="8977" max="8977" width="8.28515625" style="231" customWidth="1"/>
    <col min="8978" max="8978" width="9.85546875" style="231" customWidth="1"/>
    <col min="8979" max="8980" width="8.28515625" style="231" customWidth="1"/>
    <col min="8981" max="8981" width="11.7109375" style="231" customWidth="1"/>
    <col min="8982" max="8982" width="8.28515625" style="231" customWidth="1"/>
    <col min="8983" max="8983" width="12.28515625" style="231" customWidth="1"/>
    <col min="8984" max="8985" width="8.28515625" style="231" customWidth="1"/>
    <col min="8986" max="8986" width="11.7109375" style="231" customWidth="1"/>
    <col min="8987" max="8987" width="9.140625" style="231"/>
    <col min="8988" max="8988" width="11.5703125" style="231" customWidth="1"/>
    <col min="8989" max="9216" width="9.140625" style="231"/>
    <col min="9217" max="9217" width="3.42578125" style="231" customWidth="1"/>
    <col min="9218" max="9218" width="15" style="231" customWidth="1"/>
    <col min="9219" max="9219" width="16.28515625" style="231" customWidth="1"/>
    <col min="9220" max="9220" width="15.42578125" style="231" customWidth="1"/>
    <col min="9221" max="9221" width="14.5703125" style="231" customWidth="1"/>
    <col min="9222" max="9222" width="12.85546875" style="231" customWidth="1"/>
    <col min="9223" max="9223" width="8.28515625" style="231" customWidth="1"/>
    <col min="9224" max="9224" width="12.42578125" style="231" customWidth="1"/>
    <col min="9225" max="9226" width="8.28515625" style="231" customWidth="1"/>
    <col min="9227" max="9227" width="11.7109375" style="231" customWidth="1"/>
    <col min="9228" max="9231" width="8.28515625" style="231" customWidth="1"/>
    <col min="9232" max="9232" width="11.7109375" style="231" customWidth="1"/>
    <col min="9233" max="9233" width="8.28515625" style="231" customWidth="1"/>
    <col min="9234" max="9234" width="9.85546875" style="231" customWidth="1"/>
    <col min="9235" max="9236" width="8.28515625" style="231" customWidth="1"/>
    <col min="9237" max="9237" width="11.7109375" style="231" customWidth="1"/>
    <col min="9238" max="9238" width="8.28515625" style="231" customWidth="1"/>
    <col min="9239" max="9239" width="12.28515625" style="231" customWidth="1"/>
    <col min="9240" max="9241" width="8.28515625" style="231" customWidth="1"/>
    <col min="9242" max="9242" width="11.7109375" style="231" customWidth="1"/>
    <col min="9243" max="9243" width="9.140625" style="231"/>
    <col min="9244" max="9244" width="11.5703125" style="231" customWidth="1"/>
    <col min="9245" max="9472" width="9.140625" style="231"/>
    <col min="9473" max="9473" width="3.42578125" style="231" customWidth="1"/>
    <col min="9474" max="9474" width="15" style="231" customWidth="1"/>
    <col min="9475" max="9475" width="16.28515625" style="231" customWidth="1"/>
    <col min="9476" max="9476" width="15.42578125" style="231" customWidth="1"/>
    <col min="9477" max="9477" width="14.5703125" style="231" customWidth="1"/>
    <col min="9478" max="9478" width="12.85546875" style="231" customWidth="1"/>
    <col min="9479" max="9479" width="8.28515625" style="231" customWidth="1"/>
    <col min="9480" max="9480" width="12.42578125" style="231" customWidth="1"/>
    <col min="9481" max="9482" width="8.28515625" style="231" customWidth="1"/>
    <col min="9483" max="9483" width="11.7109375" style="231" customWidth="1"/>
    <col min="9484" max="9487" width="8.28515625" style="231" customWidth="1"/>
    <col min="9488" max="9488" width="11.7109375" style="231" customWidth="1"/>
    <col min="9489" max="9489" width="8.28515625" style="231" customWidth="1"/>
    <col min="9490" max="9490" width="9.85546875" style="231" customWidth="1"/>
    <col min="9491" max="9492" width="8.28515625" style="231" customWidth="1"/>
    <col min="9493" max="9493" width="11.7109375" style="231" customWidth="1"/>
    <col min="9494" max="9494" width="8.28515625" style="231" customWidth="1"/>
    <col min="9495" max="9495" width="12.28515625" style="231" customWidth="1"/>
    <col min="9496" max="9497" width="8.28515625" style="231" customWidth="1"/>
    <col min="9498" max="9498" width="11.7109375" style="231" customWidth="1"/>
    <col min="9499" max="9499" width="9.140625" style="231"/>
    <col min="9500" max="9500" width="11.5703125" style="231" customWidth="1"/>
    <col min="9501" max="9728" width="9.140625" style="231"/>
    <col min="9729" max="9729" width="3.42578125" style="231" customWidth="1"/>
    <col min="9730" max="9730" width="15" style="231" customWidth="1"/>
    <col min="9731" max="9731" width="16.28515625" style="231" customWidth="1"/>
    <col min="9732" max="9732" width="15.42578125" style="231" customWidth="1"/>
    <col min="9733" max="9733" width="14.5703125" style="231" customWidth="1"/>
    <col min="9734" max="9734" width="12.85546875" style="231" customWidth="1"/>
    <col min="9735" max="9735" width="8.28515625" style="231" customWidth="1"/>
    <col min="9736" max="9736" width="12.42578125" style="231" customWidth="1"/>
    <col min="9737" max="9738" width="8.28515625" style="231" customWidth="1"/>
    <col min="9739" max="9739" width="11.7109375" style="231" customWidth="1"/>
    <col min="9740" max="9743" width="8.28515625" style="231" customWidth="1"/>
    <col min="9744" max="9744" width="11.7109375" style="231" customWidth="1"/>
    <col min="9745" max="9745" width="8.28515625" style="231" customWidth="1"/>
    <col min="9746" max="9746" width="9.85546875" style="231" customWidth="1"/>
    <col min="9747" max="9748" width="8.28515625" style="231" customWidth="1"/>
    <col min="9749" max="9749" width="11.7109375" style="231" customWidth="1"/>
    <col min="9750" max="9750" width="8.28515625" style="231" customWidth="1"/>
    <col min="9751" max="9751" width="12.28515625" style="231" customWidth="1"/>
    <col min="9752" max="9753" width="8.28515625" style="231" customWidth="1"/>
    <col min="9754" max="9754" width="11.7109375" style="231" customWidth="1"/>
    <col min="9755" max="9755" width="9.140625" style="231"/>
    <col min="9756" max="9756" width="11.5703125" style="231" customWidth="1"/>
    <col min="9757" max="9984" width="9.140625" style="231"/>
    <col min="9985" max="9985" width="3.42578125" style="231" customWidth="1"/>
    <col min="9986" max="9986" width="15" style="231" customWidth="1"/>
    <col min="9987" max="9987" width="16.28515625" style="231" customWidth="1"/>
    <col min="9988" max="9988" width="15.42578125" style="231" customWidth="1"/>
    <col min="9989" max="9989" width="14.5703125" style="231" customWidth="1"/>
    <col min="9990" max="9990" width="12.85546875" style="231" customWidth="1"/>
    <col min="9991" max="9991" width="8.28515625" style="231" customWidth="1"/>
    <col min="9992" max="9992" width="12.42578125" style="231" customWidth="1"/>
    <col min="9993" max="9994" width="8.28515625" style="231" customWidth="1"/>
    <col min="9995" max="9995" width="11.7109375" style="231" customWidth="1"/>
    <col min="9996" max="9999" width="8.28515625" style="231" customWidth="1"/>
    <col min="10000" max="10000" width="11.7109375" style="231" customWidth="1"/>
    <col min="10001" max="10001" width="8.28515625" style="231" customWidth="1"/>
    <col min="10002" max="10002" width="9.85546875" style="231" customWidth="1"/>
    <col min="10003" max="10004" width="8.28515625" style="231" customWidth="1"/>
    <col min="10005" max="10005" width="11.7109375" style="231" customWidth="1"/>
    <col min="10006" max="10006" width="8.28515625" style="231" customWidth="1"/>
    <col min="10007" max="10007" width="12.28515625" style="231" customWidth="1"/>
    <col min="10008" max="10009" width="8.28515625" style="231" customWidth="1"/>
    <col min="10010" max="10010" width="11.7109375" style="231" customWidth="1"/>
    <col min="10011" max="10011" width="9.140625" style="231"/>
    <col min="10012" max="10012" width="11.5703125" style="231" customWidth="1"/>
    <col min="10013" max="10240" width="9.140625" style="231"/>
    <col min="10241" max="10241" width="3.42578125" style="231" customWidth="1"/>
    <col min="10242" max="10242" width="15" style="231" customWidth="1"/>
    <col min="10243" max="10243" width="16.28515625" style="231" customWidth="1"/>
    <col min="10244" max="10244" width="15.42578125" style="231" customWidth="1"/>
    <col min="10245" max="10245" width="14.5703125" style="231" customWidth="1"/>
    <col min="10246" max="10246" width="12.85546875" style="231" customWidth="1"/>
    <col min="10247" max="10247" width="8.28515625" style="231" customWidth="1"/>
    <col min="10248" max="10248" width="12.42578125" style="231" customWidth="1"/>
    <col min="10249" max="10250" width="8.28515625" style="231" customWidth="1"/>
    <col min="10251" max="10251" width="11.7109375" style="231" customWidth="1"/>
    <col min="10252" max="10255" width="8.28515625" style="231" customWidth="1"/>
    <col min="10256" max="10256" width="11.7109375" style="231" customWidth="1"/>
    <col min="10257" max="10257" width="8.28515625" style="231" customWidth="1"/>
    <col min="10258" max="10258" width="9.85546875" style="231" customWidth="1"/>
    <col min="10259" max="10260" width="8.28515625" style="231" customWidth="1"/>
    <col min="10261" max="10261" width="11.7109375" style="231" customWidth="1"/>
    <col min="10262" max="10262" width="8.28515625" style="231" customWidth="1"/>
    <col min="10263" max="10263" width="12.28515625" style="231" customWidth="1"/>
    <col min="10264" max="10265" width="8.28515625" style="231" customWidth="1"/>
    <col min="10266" max="10266" width="11.7109375" style="231" customWidth="1"/>
    <col min="10267" max="10267" width="9.140625" style="231"/>
    <col min="10268" max="10268" width="11.5703125" style="231" customWidth="1"/>
    <col min="10269" max="10496" width="9.140625" style="231"/>
    <col min="10497" max="10497" width="3.42578125" style="231" customWidth="1"/>
    <col min="10498" max="10498" width="15" style="231" customWidth="1"/>
    <col min="10499" max="10499" width="16.28515625" style="231" customWidth="1"/>
    <col min="10500" max="10500" width="15.42578125" style="231" customWidth="1"/>
    <col min="10501" max="10501" width="14.5703125" style="231" customWidth="1"/>
    <col min="10502" max="10502" width="12.85546875" style="231" customWidth="1"/>
    <col min="10503" max="10503" width="8.28515625" style="231" customWidth="1"/>
    <col min="10504" max="10504" width="12.42578125" style="231" customWidth="1"/>
    <col min="10505" max="10506" width="8.28515625" style="231" customWidth="1"/>
    <col min="10507" max="10507" width="11.7109375" style="231" customWidth="1"/>
    <col min="10508" max="10511" width="8.28515625" style="231" customWidth="1"/>
    <col min="10512" max="10512" width="11.7109375" style="231" customWidth="1"/>
    <col min="10513" max="10513" width="8.28515625" style="231" customWidth="1"/>
    <col min="10514" max="10514" width="9.85546875" style="231" customWidth="1"/>
    <col min="10515" max="10516" width="8.28515625" style="231" customWidth="1"/>
    <col min="10517" max="10517" width="11.7109375" style="231" customWidth="1"/>
    <col min="10518" max="10518" width="8.28515625" style="231" customWidth="1"/>
    <col min="10519" max="10519" width="12.28515625" style="231" customWidth="1"/>
    <col min="10520" max="10521" width="8.28515625" style="231" customWidth="1"/>
    <col min="10522" max="10522" width="11.7109375" style="231" customWidth="1"/>
    <col min="10523" max="10523" width="9.140625" style="231"/>
    <col min="10524" max="10524" width="11.5703125" style="231" customWidth="1"/>
    <col min="10525" max="10752" width="9.140625" style="231"/>
    <col min="10753" max="10753" width="3.42578125" style="231" customWidth="1"/>
    <col min="10754" max="10754" width="15" style="231" customWidth="1"/>
    <col min="10755" max="10755" width="16.28515625" style="231" customWidth="1"/>
    <col min="10756" max="10756" width="15.42578125" style="231" customWidth="1"/>
    <col min="10757" max="10757" width="14.5703125" style="231" customWidth="1"/>
    <col min="10758" max="10758" width="12.85546875" style="231" customWidth="1"/>
    <col min="10759" max="10759" width="8.28515625" style="231" customWidth="1"/>
    <col min="10760" max="10760" width="12.42578125" style="231" customWidth="1"/>
    <col min="10761" max="10762" width="8.28515625" style="231" customWidth="1"/>
    <col min="10763" max="10763" width="11.7109375" style="231" customWidth="1"/>
    <col min="10764" max="10767" width="8.28515625" style="231" customWidth="1"/>
    <col min="10768" max="10768" width="11.7109375" style="231" customWidth="1"/>
    <col min="10769" max="10769" width="8.28515625" style="231" customWidth="1"/>
    <col min="10770" max="10770" width="9.85546875" style="231" customWidth="1"/>
    <col min="10771" max="10772" width="8.28515625" style="231" customWidth="1"/>
    <col min="10773" max="10773" width="11.7109375" style="231" customWidth="1"/>
    <col min="10774" max="10774" width="8.28515625" style="231" customWidth="1"/>
    <col min="10775" max="10775" width="12.28515625" style="231" customWidth="1"/>
    <col min="10776" max="10777" width="8.28515625" style="231" customWidth="1"/>
    <col min="10778" max="10778" width="11.7109375" style="231" customWidth="1"/>
    <col min="10779" max="10779" width="9.140625" style="231"/>
    <col min="10780" max="10780" width="11.5703125" style="231" customWidth="1"/>
    <col min="10781" max="11008" width="9.140625" style="231"/>
    <col min="11009" max="11009" width="3.42578125" style="231" customWidth="1"/>
    <col min="11010" max="11010" width="15" style="231" customWidth="1"/>
    <col min="11011" max="11011" width="16.28515625" style="231" customWidth="1"/>
    <col min="11012" max="11012" width="15.42578125" style="231" customWidth="1"/>
    <col min="11013" max="11013" width="14.5703125" style="231" customWidth="1"/>
    <col min="11014" max="11014" width="12.85546875" style="231" customWidth="1"/>
    <col min="11015" max="11015" width="8.28515625" style="231" customWidth="1"/>
    <col min="11016" max="11016" width="12.42578125" style="231" customWidth="1"/>
    <col min="11017" max="11018" width="8.28515625" style="231" customWidth="1"/>
    <col min="11019" max="11019" width="11.7109375" style="231" customWidth="1"/>
    <col min="11020" max="11023" width="8.28515625" style="231" customWidth="1"/>
    <col min="11024" max="11024" width="11.7109375" style="231" customWidth="1"/>
    <col min="11025" max="11025" width="8.28515625" style="231" customWidth="1"/>
    <col min="11026" max="11026" width="9.85546875" style="231" customWidth="1"/>
    <col min="11027" max="11028" width="8.28515625" style="231" customWidth="1"/>
    <col min="11029" max="11029" width="11.7109375" style="231" customWidth="1"/>
    <col min="11030" max="11030" width="8.28515625" style="231" customWidth="1"/>
    <col min="11031" max="11031" width="12.28515625" style="231" customWidth="1"/>
    <col min="11032" max="11033" width="8.28515625" style="231" customWidth="1"/>
    <col min="11034" max="11034" width="11.7109375" style="231" customWidth="1"/>
    <col min="11035" max="11035" width="9.140625" style="231"/>
    <col min="11036" max="11036" width="11.5703125" style="231" customWidth="1"/>
    <col min="11037" max="11264" width="9.140625" style="231"/>
    <col min="11265" max="11265" width="3.42578125" style="231" customWidth="1"/>
    <col min="11266" max="11266" width="15" style="231" customWidth="1"/>
    <col min="11267" max="11267" width="16.28515625" style="231" customWidth="1"/>
    <col min="11268" max="11268" width="15.42578125" style="231" customWidth="1"/>
    <col min="11269" max="11269" width="14.5703125" style="231" customWidth="1"/>
    <col min="11270" max="11270" width="12.85546875" style="231" customWidth="1"/>
    <col min="11271" max="11271" width="8.28515625" style="231" customWidth="1"/>
    <col min="11272" max="11272" width="12.42578125" style="231" customWidth="1"/>
    <col min="11273" max="11274" width="8.28515625" style="231" customWidth="1"/>
    <col min="11275" max="11275" width="11.7109375" style="231" customWidth="1"/>
    <col min="11276" max="11279" width="8.28515625" style="231" customWidth="1"/>
    <col min="11280" max="11280" width="11.7109375" style="231" customWidth="1"/>
    <col min="11281" max="11281" width="8.28515625" style="231" customWidth="1"/>
    <col min="11282" max="11282" width="9.85546875" style="231" customWidth="1"/>
    <col min="11283" max="11284" width="8.28515625" style="231" customWidth="1"/>
    <col min="11285" max="11285" width="11.7109375" style="231" customWidth="1"/>
    <col min="11286" max="11286" width="8.28515625" style="231" customWidth="1"/>
    <col min="11287" max="11287" width="12.28515625" style="231" customWidth="1"/>
    <col min="11288" max="11289" width="8.28515625" style="231" customWidth="1"/>
    <col min="11290" max="11290" width="11.7109375" style="231" customWidth="1"/>
    <col min="11291" max="11291" width="9.140625" style="231"/>
    <col min="11292" max="11292" width="11.5703125" style="231" customWidth="1"/>
    <col min="11293" max="11520" width="9.140625" style="231"/>
    <col min="11521" max="11521" width="3.42578125" style="231" customWidth="1"/>
    <col min="11522" max="11522" width="15" style="231" customWidth="1"/>
    <col min="11523" max="11523" width="16.28515625" style="231" customWidth="1"/>
    <col min="11524" max="11524" width="15.42578125" style="231" customWidth="1"/>
    <col min="11525" max="11525" width="14.5703125" style="231" customWidth="1"/>
    <col min="11526" max="11526" width="12.85546875" style="231" customWidth="1"/>
    <col min="11527" max="11527" width="8.28515625" style="231" customWidth="1"/>
    <col min="11528" max="11528" width="12.42578125" style="231" customWidth="1"/>
    <col min="11529" max="11530" width="8.28515625" style="231" customWidth="1"/>
    <col min="11531" max="11531" width="11.7109375" style="231" customWidth="1"/>
    <col min="11532" max="11535" width="8.28515625" style="231" customWidth="1"/>
    <col min="11536" max="11536" width="11.7109375" style="231" customWidth="1"/>
    <col min="11537" max="11537" width="8.28515625" style="231" customWidth="1"/>
    <col min="11538" max="11538" width="9.85546875" style="231" customWidth="1"/>
    <col min="11539" max="11540" width="8.28515625" style="231" customWidth="1"/>
    <col min="11541" max="11541" width="11.7109375" style="231" customWidth="1"/>
    <col min="11542" max="11542" width="8.28515625" style="231" customWidth="1"/>
    <col min="11543" max="11543" width="12.28515625" style="231" customWidth="1"/>
    <col min="11544" max="11545" width="8.28515625" style="231" customWidth="1"/>
    <col min="11546" max="11546" width="11.7109375" style="231" customWidth="1"/>
    <col min="11547" max="11547" width="9.140625" style="231"/>
    <col min="11548" max="11548" width="11.5703125" style="231" customWidth="1"/>
    <col min="11549" max="11776" width="9.140625" style="231"/>
    <col min="11777" max="11777" width="3.42578125" style="231" customWidth="1"/>
    <col min="11778" max="11778" width="15" style="231" customWidth="1"/>
    <col min="11779" max="11779" width="16.28515625" style="231" customWidth="1"/>
    <col min="11780" max="11780" width="15.42578125" style="231" customWidth="1"/>
    <col min="11781" max="11781" width="14.5703125" style="231" customWidth="1"/>
    <col min="11782" max="11782" width="12.85546875" style="231" customWidth="1"/>
    <col min="11783" max="11783" width="8.28515625" style="231" customWidth="1"/>
    <col min="11784" max="11784" width="12.42578125" style="231" customWidth="1"/>
    <col min="11785" max="11786" width="8.28515625" style="231" customWidth="1"/>
    <col min="11787" max="11787" width="11.7109375" style="231" customWidth="1"/>
    <col min="11788" max="11791" width="8.28515625" style="231" customWidth="1"/>
    <col min="11792" max="11792" width="11.7109375" style="231" customWidth="1"/>
    <col min="11793" max="11793" width="8.28515625" style="231" customWidth="1"/>
    <col min="11794" max="11794" width="9.85546875" style="231" customWidth="1"/>
    <col min="11795" max="11796" width="8.28515625" style="231" customWidth="1"/>
    <col min="11797" max="11797" width="11.7109375" style="231" customWidth="1"/>
    <col min="11798" max="11798" width="8.28515625" style="231" customWidth="1"/>
    <col min="11799" max="11799" width="12.28515625" style="231" customWidth="1"/>
    <col min="11800" max="11801" width="8.28515625" style="231" customWidth="1"/>
    <col min="11802" max="11802" width="11.7109375" style="231" customWidth="1"/>
    <col min="11803" max="11803" width="9.140625" style="231"/>
    <col min="11804" max="11804" width="11.5703125" style="231" customWidth="1"/>
    <col min="11805" max="12032" width="9.140625" style="231"/>
    <col min="12033" max="12033" width="3.42578125" style="231" customWidth="1"/>
    <col min="12034" max="12034" width="15" style="231" customWidth="1"/>
    <col min="12035" max="12035" width="16.28515625" style="231" customWidth="1"/>
    <col min="12036" max="12036" width="15.42578125" style="231" customWidth="1"/>
    <col min="12037" max="12037" width="14.5703125" style="231" customWidth="1"/>
    <col min="12038" max="12038" width="12.85546875" style="231" customWidth="1"/>
    <col min="12039" max="12039" width="8.28515625" style="231" customWidth="1"/>
    <col min="12040" max="12040" width="12.42578125" style="231" customWidth="1"/>
    <col min="12041" max="12042" width="8.28515625" style="231" customWidth="1"/>
    <col min="12043" max="12043" width="11.7109375" style="231" customWidth="1"/>
    <col min="12044" max="12047" width="8.28515625" style="231" customWidth="1"/>
    <col min="12048" max="12048" width="11.7109375" style="231" customWidth="1"/>
    <col min="12049" max="12049" width="8.28515625" style="231" customWidth="1"/>
    <col min="12050" max="12050" width="9.85546875" style="231" customWidth="1"/>
    <col min="12051" max="12052" width="8.28515625" style="231" customWidth="1"/>
    <col min="12053" max="12053" width="11.7109375" style="231" customWidth="1"/>
    <col min="12054" max="12054" width="8.28515625" style="231" customWidth="1"/>
    <col min="12055" max="12055" width="12.28515625" style="231" customWidth="1"/>
    <col min="12056" max="12057" width="8.28515625" style="231" customWidth="1"/>
    <col min="12058" max="12058" width="11.7109375" style="231" customWidth="1"/>
    <col min="12059" max="12059" width="9.140625" style="231"/>
    <col min="12060" max="12060" width="11.5703125" style="231" customWidth="1"/>
    <col min="12061" max="12288" width="9.140625" style="231"/>
    <col min="12289" max="12289" width="3.42578125" style="231" customWidth="1"/>
    <col min="12290" max="12290" width="15" style="231" customWidth="1"/>
    <col min="12291" max="12291" width="16.28515625" style="231" customWidth="1"/>
    <col min="12292" max="12292" width="15.42578125" style="231" customWidth="1"/>
    <col min="12293" max="12293" width="14.5703125" style="231" customWidth="1"/>
    <col min="12294" max="12294" width="12.85546875" style="231" customWidth="1"/>
    <col min="12295" max="12295" width="8.28515625" style="231" customWidth="1"/>
    <col min="12296" max="12296" width="12.42578125" style="231" customWidth="1"/>
    <col min="12297" max="12298" width="8.28515625" style="231" customWidth="1"/>
    <col min="12299" max="12299" width="11.7109375" style="231" customWidth="1"/>
    <col min="12300" max="12303" width="8.28515625" style="231" customWidth="1"/>
    <col min="12304" max="12304" width="11.7109375" style="231" customWidth="1"/>
    <col min="12305" max="12305" width="8.28515625" style="231" customWidth="1"/>
    <col min="12306" max="12306" width="9.85546875" style="231" customWidth="1"/>
    <col min="12307" max="12308" width="8.28515625" style="231" customWidth="1"/>
    <col min="12309" max="12309" width="11.7109375" style="231" customWidth="1"/>
    <col min="12310" max="12310" width="8.28515625" style="231" customWidth="1"/>
    <col min="12311" max="12311" width="12.28515625" style="231" customWidth="1"/>
    <col min="12312" max="12313" width="8.28515625" style="231" customWidth="1"/>
    <col min="12314" max="12314" width="11.7109375" style="231" customWidth="1"/>
    <col min="12315" max="12315" width="9.140625" style="231"/>
    <col min="12316" max="12316" width="11.5703125" style="231" customWidth="1"/>
    <col min="12317" max="12544" width="9.140625" style="231"/>
    <col min="12545" max="12545" width="3.42578125" style="231" customWidth="1"/>
    <col min="12546" max="12546" width="15" style="231" customWidth="1"/>
    <col min="12547" max="12547" width="16.28515625" style="231" customWidth="1"/>
    <col min="12548" max="12548" width="15.42578125" style="231" customWidth="1"/>
    <col min="12549" max="12549" width="14.5703125" style="231" customWidth="1"/>
    <col min="12550" max="12550" width="12.85546875" style="231" customWidth="1"/>
    <col min="12551" max="12551" width="8.28515625" style="231" customWidth="1"/>
    <col min="12552" max="12552" width="12.42578125" style="231" customWidth="1"/>
    <col min="12553" max="12554" width="8.28515625" style="231" customWidth="1"/>
    <col min="12555" max="12555" width="11.7109375" style="231" customWidth="1"/>
    <col min="12556" max="12559" width="8.28515625" style="231" customWidth="1"/>
    <col min="12560" max="12560" width="11.7109375" style="231" customWidth="1"/>
    <col min="12561" max="12561" width="8.28515625" style="231" customWidth="1"/>
    <col min="12562" max="12562" width="9.85546875" style="231" customWidth="1"/>
    <col min="12563" max="12564" width="8.28515625" style="231" customWidth="1"/>
    <col min="12565" max="12565" width="11.7109375" style="231" customWidth="1"/>
    <col min="12566" max="12566" width="8.28515625" style="231" customWidth="1"/>
    <col min="12567" max="12567" width="12.28515625" style="231" customWidth="1"/>
    <col min="12568" max="12569" width="8.28515625" style="231" customWidth="1"/>
    <col min="12570" max="12570" width="11.7109375" style="231" customWidth="1"/>
    <col min="12571" max="12571" width="9.140625" style="231"/>
    <col min="12572" max="12572" width="11.5703125" style="231" customWidth="1"/>
    <col min="12573" max="12800" width="9.140625" style="231"/>
    <col min="12801" max="12801" width="3.42578125" style="231" customWidth="1"/>
    <col min="12802" max="12802" width="15" style="231" customWidth="1"/>
    <col min="12803" max="12803" width="16.28515625" style="231" customWidth="1"/>
    <col min="12804" max="12804" width="15.42578125" style="231" customWidth="1"/>
    <col min="12805" max="12805" width="14.5703125" style="231" customWidth="1"/>
    <col min="12806" max="12806" width="12.85546875" style="231" customWidth="1"/>
    <col min="12807" max="12807" width="8.28515625" style="231" customWidth="1"/>
    <col min="12808" max="12808" width="12.42578125" style="231" customWidth="1"/>
    <col min="12809" max="12810" width="8.28515625" style="231" customWidth="1"/>
    <col min="12811" max="12811" width="11.7109375" style="231" customWidth="1"/>
    <col min="12812" max="12815" width="8.28515625" style="231" customWidth="1"/>
    <col min="12816" max="12816" width="11.7109375" style="231" customWidth="1"/>
    <col min="12817" max="12817" width="8.28515625" style="231" customWidth="1"/>
    <col min="12818" max="12818" width="9.85546875" style="231" customWidth="1"/>
    <col min="12819" max="12820" width="8.28515625" style="231" customWidth="1"/>
    <col min="12821" max="12821" width="11.7109375" style="231" customWidth="1"/>
    <col min="12822" max="12822" width="8.28515625" style="231" customWidth="1"/>
    <col min="12823" max="12823" width="12.28515625" style="231" customWidth="1"/>
    <col min="12824" max="12825" width="8.28515625" style="231" customWidth="1"/>
    <col min="12826" max="12826" width="11.7109375" style="231" customWidth="1"/>
    <col min="12827" max="12827" width="9.140625" style="231"/>
    <col min="12828" max="12828" width="11.5703125" style="231" customWidth="1"/>
    <col min="12829" max="13056" width="9.140625" style="231"/>
    <col min="13057" max="13057" width="3.42578125" style="231" customWidth="1"/>
    <col min="13058" max="13058" width="15" style="231" customWidth="1"/>
    <col min="13059" max="13059" width="16.28515625" style="231" customWidth="1"/>
    <col min="13060" max="13060" width="15.42578125" style="231" customWidth="1"/>
    <col min="13061" max="13061" width="14.5703125" style="231" customWidth="1"/>
    <col min="13062" max="13062" width="12.85546875" style="231" customWidth="1"/>
    <col min="13063" max="13063" width="8.28515625" style="231" customWidth="1"/>
    <col min="13064" max="13064" width="12.42578125" style="231" customWidth="1"/>
    <col min="13065" max="13066" width="8.28515625" style="231" customWidth="1"/>
    <col min="13067" max="13067" width="11.7109375" style="231" customWidth="1"/>
    <col min="13068" max="13071" width="8.28515625" style="231" customWidth="1"/>
    <col min="13072" max="13072" width="11.7109375" style="231" customWidth="1"/>
    <col min="13073" max="13073" width="8.28515625" style="231" customWidth="1"/>
    <col min="13074" max="13074" width="9.85546875" style="231" customWidth="1"/>
    <col min="13075" max="13076" width="8.28515625" style="231" customWidth="1"/>
    <col min="13077" max="13077" width="11.7109375" style="231" customWidth="1"/>
    <col min="13078" max="13078" width="8.28515625" style="231" customWidth="1"/>
    <col min="13079" max="13079" width="12.28515625" style="231" customWidth="1"/>
    <col min="13080" max="13081" width="8.28515625" style="231" customWidth="1"/>
    <col min="13082" max="13082" width="11.7109375" style="231" customWidth="1"/>
    <col min="13083" max="13083" width="9.140625" style="231"/>
    <col min="13084" max="13084" width="11.5703125" style="231" customWidth="1"/>
    <col min="13085" max="13312" width="9.140625" style="231"/>
    <col min="13313" max="13313" width="3.42578125" style="231" customWidth="1"/>
    <col min="13314" max="13314" width="15" style="231" customWidth="1"/>
    <col min="13315" max="13315" width="16.28515625" style="231" customWidth="1"/>
    <col min="13316" max="13316" width="15.42578125" style="231" customWidth="1"/>
    <col min="13317" max="13317" width="14.5703125" style="231" customWidth="1"/>
    <col min="13318" max="13318" width="12.85546875" style="231" customWidth="1"/>
    <col min="13319" max="13319" width="8.28515625" style="231" customWidth="1"/>
    <col min="13320" max="13320" width="12.42578125" style="231" customWidth="1"/>
    <col min="13321" max="13322" width="8.28515625" style="231" customWidth="1"/>
    <col min="13323" max="13323" width="11.7109375" style="231" customWidth="1"/>
    <col min="13324" max="13327" width="8.28515625" style="231" customWidth="1"/>
    <col min="13328" max="13328" width="11.7109375" style="231" customWidth="1"/>
    <col min="13329" max="13329" width="8.28515625" style="231" customWidth="1"/>
    <col min="13330" max="13330" width="9.85546875" style="231" customWidth="1"/>
    <col min="13331" max="13332" width="8.28515625" style="231" customWidth="1"/>
    <col min="13333" max="13333" width="11.7109375" style="231" customWidth="1"/>
    <col min="13334" max="13334" width="8.28515625" style="231" customWidth="1"/>
    <col min="13335" max="13335" width="12.28515625" style="231" customWidth="1"/>
    <col min="13336" max="13337" width="8.28515625" style="231" customWidth="1"/>
    <col min="13338" max="13338" width="11.7109375" style="231" customWidth="1"/>
    <col min="13339" max="13339" width="9.140625" style="231"/>
    <col min="13340" max="13340" width="11.5703125" style="231" customWidth="1"/>
    <col min="13341" max="13568" width="9.140625" style="231"/>
    <col min="13569" max="13569" width="3.42578125" style="231" customWidth="1"/>
    <col min="13570" max="13570" width="15" style="231" customWidth="1"/>
    <col min="13571" max="13571" width="16.28515625" style="231" customWidth="1"/>
    <col min="13572" max="13572" width="15.42578125" style="231" customWidth="1"/>
    <col min="13573" max="13573" width="14.5703125" style="231" customWidth="1"/>
    <col min="13574" max="13574" width="12.85546875" style="231" customWidth="1"/>
    <col min="13575" max="13575" width="8.28515625" style="231" customWidth="1"/>
    <col min="13576" max="13576" width="12.42578125" style="231" customWidth="1"/>
    <col min="13577" max="13578" width="8.28515625" style="231" customWidth="1"/>
    <col min="13579" max="13579" width="11.7109375" style="231" customWidth="1"/>
    <col min="13580" max="13583" width="8.28515625" style="231" customWidth="1"/>
    <col min="13584" max="13584" width="11.7109375" style="231" customWidth="1"/>
    <col min="13585" max="13585" width="8.28515625" style="231" customWidth="1"/>
    <col min="13586" max="13586" width="9.85546875" style="231" customWidth="1"/>
    <col min="13587" max="13588" width="8.28515625" style="231" customWidth="1"/>
    <col min="13589" max="13589" width="11.7109375" style="231" customWidth="1"/>
    <col min="13590" max="13590" width="8.28515625" style="231" customWidth="1"/>
    <col min="13591" max="13591" width="12.28515625" style="231" customWidth="1"/>
    <col min="13592" max="13593" width="8.28515625" style="231" customWidth="1"/>
    <col min="13594" max="13594" width="11.7109375" style="231" customWidth="1"/>
    <col min="13595" max="13595" width="9.140625" style="231"/>
    <col min="13596" max="13596" width="11.5703125" style="231" customWidth="1"/>
    <col min="13597" max="13824" width="9.140625" style="231"/>
    <col min="13825" max="13825" width="3.42578125" style="231" customWidth="1"/>
    <col min="13826" max="13826" width="15" style="231" customWidth="1"/>
    <col min="13827" max="13827" width="16.28515625" style="231" customWidth="1"/>
    <col min="13828" max="13828" width="15.42578125" style="231" customWidth="1"/>
    <col min="13829" max="13829" width="14.5703125" style="231" customWidth="1"/>
    <col min="13830" max="13830" width="12.85546875" style="231" customWidth="1"/>
    <col min="13831" max="13831" width="8.28515625" style="231" customWidth="1"/>
    <col min="13832" max="13832" width="12.42578125" style="231" customWidth="1"/>
    <col min="13833" max="13834" width="8.28515625" style="231" customWidth="1"/>
    <col min="13835" max="13835" width="11.7109375" style="231" customWidth="1"/>
    <col min="13836" max="13839" width="8.28515625" style="231" customWidth="1"/>
    <col min="13840" max="13840" width="11.7109375" style="231" customWidth="1"/>
    <col min="13841" max="13841" width="8.28515625" style="231" customWidth="1"/>
    <col min="13842" max="13842" width="9.85546875" style="231" customWidth="1"/>
    <col min="13843" max="13844" width="8.28515625" style="231" customWidth="1"/>
    <col min="13845" max="13845" width="11.7109375" style="231" customWidth="1"/>
    <col min="13846" max="13846" width="8.28515625" style="231" customWidth="1"/>
    <col min="13847" max="13847" width="12.28515625" style="231" customWidth="1"/>
    <col min="13848" max="13849" width="8.28515625" style="231" customWidth="1"/>
    <col min="13850" max="13850" width="11.7109375" style="231" customWidth="1"/>
    <col min="13851" max="13851" width="9.140625" style="231"/>
    <col min="13852" max="13852" width="11.5703125" style="231" customWidth="1"/>
    <col min="13853" max="14080" width="9.140625" style="231"/>
    <col min="14081" max="14081" width="3.42578125" style="231" customWidth="1"/>
    <col min="14082" max="14082" width="15" style="231" customWidth="1"/>
    <col min="14083" max="14083" width="16.28515625" style="231" customWidth="1"/>
    <col min="14084" max="14084" width="15.42578125" style="231" customWidth="1"/>
    <col min="14085" max="14085" width="14.5703125" style="231" customWidth="1"/>
    <col min="14086" max="14086" width="12.85546875" style="231" customWidth="1"/>
    <col min="14087" max="14087" width="8.28515625" style="231" customWidth="1"/>
    <col min="14088" max="14088" width="12.42578125" style="231" customWidth="1"/>
    <col min="14089" max="14090" width="8.28515625" style="231" customWidth="1"/>
    <col min="14091" max="14091" width="11.7109375" style="231" customWidth="1"/>
    <col min="14092" max="14095" width="8.28515625" style="231" customWidth="1"/>
    <col min="14096" max="14096" width="11.7109375" style="231" customWidth="1"/>
    <col min="14097" max="14097" width="8.28515625" style="231" customWidth="1"/>
    <col min="14098" max="14098" width="9.85546875" style="231" customWidth="1"/>
    <col min="14099" max="14100" width="8.28515625" style="231" customWidth="1"/>
    <col min="14101" max="14101" width="11.7109375" style="231" customWidth="1"/>
    <col min="14102" max="14102" width="8.28515625" style="231" customWidth="1"/>
    <col min="14103" max="14103" width="12.28515625" style="231" customWidth="1"/>
    <col min="14104" max="14105" width="8.28515625" style="231" customWidth="1"/>
    <col min="14106" max="14106" width="11.7109375" style="231" customWidth="1"/>
    <col min="14107" max="14107" width="9.140625" style="231"/>
    <col min="14108" max="14108" width="11.5703125" style="231" customWidth="1"/>
    <col min="14109" max="14336" width="9.140625" style="231"/>
    <col min="14337" max="14337" width="3.42578125" style="231" customWidth="1"/>
    <col min="14338" max="14338" width="15" style="231" customWidth="1"/>
    <col min="14339" max="14339" width="16.28515625" style="231" customWidth="1"/>
    <col min="14340" max="14340" width="15.42578125" style="231" customWidth="1"/>
    <col min="14341" max="14341" width="14.5703125" style="231" customWidth="1"/>
    <col min="14342" max="14342" width="12.85546875" style="231" customWidth="1"/>
    <col min="14343" max="14343" width="8.28515625" style="231" customWidth="1"/>
    <col min="14344" max="14344" width="12.42578125" style="231" customWidth="1"/>
    <col min="14345" max="14346" width="8.28515625" style="231" customWidth="1"/>
    <col min="14347" max="14347" width="11.7109375" style="231" customWidth="1"/>
    <col min="14348" max="14351" width="8.28515625" style="231" customWidth="1"/>
    <col min="14352" max="14352" width="11.7109375" style="231" customWidth="1"/>
    <col min="14353" max="14353" width="8.28515625" style="231" customWidth="1"/>
    <col min="14354" max="14354" width="9.85546875" style="231" customWidth="1"/>
    <col min="14355" max="14356" width="8.28515625" style="231" customWidth="1"/>
    <col min="14357" max="14357" width="11.7109375" style="231" customWidth="1"/>
    <col min="14358" max="14358" width="8.28515625" style="231" customWidth="1"/>
    <col min="14359" max="14359" width="12.28515625" style="231" customWidth="1"/>
    <col min="14360" max="14361" width="8.28515625" style="231" customWidth="1"/>
    <col min="14362" max="14362" width="11.7109375" style="231" customWidth="1"/>
    <col min="14363" max="14363" width="9.140625" style="231"/>
    <col min="14364" max="14364" width="11.5703125" style="231" customWidth="1"/>
    <col min="14365" max="14592" width="9.140625" style="231"/>
    <col min="14593" max="14593" width="3.42578125" style="231" customWidth="1"/>
    <col min="14594" max="14594" width="15" style="231" customWidth="1"/>
    <col min="14595" max="14595" width="16.28515625" style="231" customWidth="1"/>
    <col min="14596" max="14596" width="15.42578125" style="231" customWidth="1"/>
    <col min="14597" max="14597" width="14.5703125" style="231" customWidth="1"/>
    <col min="14598" max="14598" width="12.85546875" style="231" customWidth="1"/>
    <col min="14599" max="14599" width="8.28515625" style="231" customWidth="1"/>
    <col min="14600" max="14600" width="12.42578125" style="231" customWidth="1"/>
    <col min="14601" max="14602" width="8.28515625" style="231" customWidth="1"/>
    <col min="14603" max="14603" width="11.7109375" style="231" customWidth="1"/>
    <col min="14604" max="14607" width="8.28515625" style="231" customWidth="1"/>
    <col min="14608" max="14608" width="11.7109375" style="231" customWidth="1"/>
    <col min="14609" max="14609" width="8.28515625" style="231" customWidth="1"/>
    <col min="14610" max="14610" width="9.85546875" style="231" customWidth="1"/>
    <col min="14611" max="14612" width="8.28515625" style="231" customWidth="1"/>
    <col min="14613" max="14613" width="11.7109375" style="231" customWidth="1"/>
    <col min="14614" max="14614" width="8.28515625" style="231" customWidth="1"/>
    <col min="14615" max="14615" width="12.28515625" style="231" customWidth="1"/>
    <col min="14616" max="14617" width="8.28515625" style="231" customWidth="1"/>
    <col min="14618" max="14618" width="11.7109375" style="231" customWidth="1"/>
    <col min="14619" max="14619" width="9.140625" style="231"/>
    <col min="14620" max="14620" width="11.5703125" style="231" customWidth="1"/>
    <col min="14621" max="14848" width="9.140625" style="231"/>
    <col min="14849" max="14849" width="3.42578125" style="231" customWidth="1"/>
    <col min="14850" max="14850" width="15" style="231" customWidth="1"/>
    <col min="14851" max="14851" width="16.28515625" style="231" customWidth="1"/>
    <col min="14852" max="14852" width="15.42578125" style="231" customWidth="1"/>
    <col min="14853" max="14853" width="14.5703125" style="231" customWidth="1"/>
    <col min="14854" max="14854" width="12.85546875" style="231" customWidth="1"/>
    <col min="14855" max="14855" width="8.28515625" style="231" customWidth="1"/>
    <col min="14856" max="14856" width="12.42578125" style="231" customWidth="1"/>
    <col min="14857" max="14858" width="8.28515625" style="231" customWidth="1"/>
    <col min="14859" max="14859" width="11.7109375" style="231" customWidth="1"/>
    <col min="14860" max="14863" width="8.28515625" style="231" customWidth="1"/>
    <col min="14864" max="14864" width="11.7109375" style="231" customWidth="1"/>
    <col min="14865" max="14865" width="8.28515625" style="231" customWidth="1"/>
    <col min="14866" max="14866" width="9.85546875" style="231" customWidth="1"/>
    <col min="14867" max="14868" width="8.28515625" style="231" customWidth="1"/>
    <col min="14869" max="14869" width="11.7109375" style="231" customWidth="1"/>
    <col min="14870" max="14870" width="8.28515625" style="231" customWidth="1"/>
    <col min="14871" max="14871" width="12.28515625" style="231" customWidth="1"/>
    <col min="14872" max="14873" width="8.28515625" style="231" customWidth="1"/>
    <col min="14874" max="14874" width="11.7109375" style="231" customWidth="1"/>
    <col min="14875" max="14875" width="9.140625" style="231"/>
    <col min="14876" max="14876" width="11.5703125" style="231" customWidth="1"/>
    <col min="14877" max="15104" width="9.140625" style="231"/>
    <col min="15105" max="15105" width="3.42578125" style="231" customWidth="1"/>
    <col min="15106" max="15106" width="15" style="231" customWidth="1"/>
    <col min="15107" max="15107" width="16.28515625" style="231" customWidth="1"/>
    <col min="15108" max="15108" width="15.42578125" style="231" customWidth="1"/>
    <col min="15109" max="15109" width="14.5703125" style="231" customWidth="1"/>
    <col min="15110" max="15110" width="12.85546875" style="231" customWidth="1"/>
    <col min="15111" max="15111" width="8.28515625" style="231" customWidth="1"/>
    <col min="15112" max="15112" width="12.42578125" style="231" customWidth="1"/>
    <col min="15113" max="15114" width="8.28515625" style="231" customWidth="1"/>
    <col min="15115" max="15115" width="11.7109375" style="231" customWidth="1"/>
    <col min="15116" max="15119" width="8.28515625" style="231" customWidth="1"/>
    <col min="15120" max="15120" width="11.7109375" style="231" customWidth="1"/>
    <col min="15121" max="15121" width="8.28515625" style="231" customWidth="1"/>
    <col min="15122" max="15122" width="9.85546875" style="231" customWidth="1"/>
    <col min="15123" max="15124" width="8.28515625" style="231" customWidth="1"/>
    <col min="15125" max="15125" width="11.7109375" style="231" customWidth="1"/>
    <col min="15126" max="15126" width="8.28515625" style="231" customWidth="1"/>
    <col min="15127" max="15127" width="12.28515625" style="231" customWidth="1"/>
    <col min="15128" max="15129" width="8.28515625" style="231" customWidth="1"/>
    <col min="15130" max="15130" width="11.7109375" style="231" customWidth="1"/>
    <col min="15131" max="15131" width="9.140625" style="231"/>
    <col min="15132" max="15132" width="11.5703125" style="231" customWidth="1"/>
    <col min="15133" max="15360" width="9.140625" style="231"/>
    <col min="15361" max="15361" width="3.42578125" style="231" customWidth="1"/>
    <col min="15362" max="15362" width="15" style="231" customWidth="1"/>
    <col min="15363" max="15363" width="16.28515625" style="231" customWidth="1"/>
    <col min="15364" max="15364" width="15.42578125" style="231" customWidth="1"/>
    <col min="15365" max="15365" width="14.5703125" style="231" customWidth="1"/>
    <col min="15366" max="15366" width="12.85546875" style="231" customWidth="1"/>
    <col min="15367" max="15367" width="8.28515625" style="231" customWidth="1"/>
    <col min="15368" max="15368" width="12.42578125" style="231" customWidth="1"/>
    <col min="15369" max="15370" width="8.28515625" style="231" customWidth="1"/>
    <col min="15371" max="15371" width="11.7109375" style="231" customWidth="1"/>
    <col min="15372" max="15375" width="8.28515625" style="231" customWidth="1"/>
    <col min="15376" max="15376" width="11.7109375" style="231" customWidth="1"/>
    <col min="15377" max="15377" width="8.28515625" style="231" customWidth="1"/>
    <col min="15378" max="15378" width="9.85546875" style="231" customWidth="1"/>
    <col min="15379" max="15380" width="8.28515625" style="231" customWidth="1"/>
    <col min="15381" max="15381" width="11.7109375" style="231" customWidth="1"/>
    <col min="15382" max="15382" width="8.28515625" style="231" customWidth="1"/>
    <col min="15383" max="15383" width="12.28515625" style="231" customWidth="1"/>
    <col min="15384" max="15385" width="8.28515625" style="231" customWidth="1"/>
    <col min="15386" max="15386" width="11.7109375" style="231" customWidth="1"/>
    <col min="15387" max="15387" width="9.140625" style="231"/>
    <col min="15388" max="15388" width="11.5703125" style="231" customWidth="1"/>
    <col min="15389" max="15616" width="9.140625" style="231"/>
    <col min="15617" max="15617" width="3.42578125" style="231" customWidth="1"/>
    <col min="15618" max="15618" width="15" style="231" customWidth="1"/>
    <col min="15619" max="15619" width="16.28515625" style="231" customWidth="1"/>
    <col min="15620" max="15620" width="15.42578125" style="231" customWidth="1"/>
    <col min="15621" max="15621" width="14.5703125" style="231" customWidth="1"/>
    <col min="15622" max="15622" width="12.85546875" style="231" customWidth="1"/>
    <col min="15623" max="15623" width="8.28515625" style="231" customWidth="1"/>
    <col min="15624" max="15624" width="12.42578125" style="231" customWidth="1"/>
    <col min="15625" max="15626" width="8.28515625" style="231" customWidth="1"/>
    <col min="15627" max="15627" width="11.7109375" style="231" customWidth="1"/>
    <col min="15628" max="15631" width="8.28515625" style="231" customWidth="1"/>
    <col min="15632" max="15632" width="11.7109375" style="231" customWidth="1"/>
    <col min="15633" max="15633" width="8.28515625" style="231" customWidth="1"/>
    <col min="15634" max="15634" width="9.85546875" style="231" customWidth="1"/>
    <col min="15635" max="15636" width="8.28515625" style="231" customWidth="1"/>
    <col min="15637" max="15637" width="11.7109375" style="231" customWidth="1"/>
    <col min="15638" max="15638" width="8.28515625" style="231" customWidth="1"/>
    <col min="15639" max="15639" width="12.28515625" style="231" customWidth="1"/>
    <col min="15640" max="15641" width="8.28515625" style="231" customWidth="1"/>
    <col min="15642" max="15642" width="11.7109375" style="231" customWidth="1"/>
    <col min="15643" max="15643" width="9.140625" style="231"/>
    <col min="15644" max="15644" width="11.5703125" style="231" customWidth="1"/>
    <col min="15645" max="15872" width="9.140625" style="231"/>
    <col min="15873" max="15873" width="3.42578125" style="231" customWidth="1"/>
    <col min="15874" max="15874" width="15" style="231" customWidth="1"/>
    <col min="15875" max="15875" width="16.28515625" style="231" customWidth="1"/>
    <col min="15876" max="15876" width="15.42578125" style="231" customWidth="1"/>
    <col min="15877" max="15877" width="14.5703125" style="231" customWidth="1"/>
    <col min="15878" max="15878" width="12.85546875" style="231" customWidth="1"/>
    <col min="15879" max="15879" width="8.28515625" style="231" customWidth="1"/>
    <col min="15880" max="15880" width="12.42578125" style="231" customWidth="1"/>
    <col min="15881" max="15882" width="8.28515625" style="231" customWidth="1"/>
    <col min="15883" max="15883" width="11.7109375" style="231" customWidth="1"/>
    <col min="15884" max="15887" width="8.28515625" style="231" customWidth="1"/>
    <col min="15888" max="15888" width="11.7109375" style="231" customWidth="1"/>
    <col min="15889" max="15889" width="8.28515625" style="231" customWidth="1"/>
    <col min="15890" max="15890" width="9.85546875" style="231" customWidth="1"/>
    <col min="15891" max="15892" width="8.28515625" style="231" customWidth="1"/>
    <col min="15893" max="15893" width="11.7109375" style="231" customWidth="1"/>
    <col min="15894" max="15894" width="8.28515625" style="231" customWidth="1"/>
    <col min="15895" max="15895" width="12.28515625" style="231" customWidth="1"/>
    <col min="15896" max="15897" width="8.28515625" style="231" customWidth="1"/>
    <col min="15898" max="15898" width="11.7109375" style="231" customWidth="1"/>
    <col min="15899" max="15899" width="9.140625" style="231"/>
    <col min="15900" max="15900" width="11.5703125" style="231" customWidth="1"/>
    <col min="15901" max="16128" width="9.140625" style="231"/>
    <col min="16129" max="16129" width="3.42578125" style="231" customWidth="1"/>
    <col min="16130" max="16130" width="15" style="231" customWidth="1"/>
    <col min="16131" max="16131" width="16.28515625" style="231" customWidth="1"/>
    <col min="16132" max="16132" width="15.42578125" style="231" customWidth="1"/>
    <col min="16133" max="16133" width="14.5703125" style="231" customWidth="1"/>
    <col min="16134" max="16134" width="12.85546875" style="231" customWidth="1"/>
    <col min="16135" max="16135" width="8.28515625" style="231" customWidth="1"/>
    <col min="16136" max="16136" width="12.42578125" style="231" customWidth="1"/>
    <col min="16137" max="16138" width="8.28515625" style="231" customWidth="1"/>
    <col min="16139" max="16139" width="11.7109375" style="231" customWidth="1"/>
    <col min="16140" max="16143" width="8.28515625" style="231" customWidth="1"/>
    <col min="16144" max="16144" width="11.7109375" style="231" customWidth="1"/>
    <col min="16145" max="16145" width="8.28515625" style="231" customWidth="1"/>
    <col min="16146" max="16146" width="9.85546875" style="231" customWidth="1"/>
    <col min="16147" max="16148" width="8.28515625" style="231" customWidth="1"/>
    <col min="16149" max="16149" width="11.7109375" style="231" customWidth="1"/>
    <col min="16150" max="16150" width="8.28515625" style="231" customWidth="1"/>
    <col min="16151" max="16151" width="12.28515625" style="231" customWidth="1"/>
    <col min="16152" max="16153" width="8.28515625" style="231" customWidth="1"/>
    <col min="16154" max="16154" width="11.7109375" style="231" customWidth="1"/>
    <col min="16155" max="16155" width="9.140625" style="231"/>
    <col min="16156" max="16156" width="11.5703125" style="231" customWidth="1"/>
    <col min="16157" max="16384" width="9.140625" style="231"/>
  </cols>
  <sheetData>
    <row r="1" spans="1:30" ht="28.5" customHeight="1" x14ac:dyDescent="0.25">
      <c r="A1" s="556" t="s">
        <v>0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7" t="s">
        <v>51</v>
      </c>
      <c r="AB1" s="558"/>
      <c r="AC1" s="558"/>
      <c r="AD1" s="558"/>
    </row>
    <row r="2" spans="1:30" ht="47.25" customHeight="1" x14ac:dyDescent="0.25">
      <c r="A2" s="559" t="s">
        <v>100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</row>
    <row r="3" spans="1:30" ht="30.75" customHeight="1" thickBot="1" x14ac:dyDescent="0.3">
      <c r="A3" s="560" t="s">
        <v>52</v>
      </c>
      <c r="B3" s="560"/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</row>
    <row r="4" spans="1:30" ht="36" customHeight="1" thickBot="1" x14ac:dyDescent="0.3">
      <c r="A4" s="561" t="s">
        <v>1</v>
      </c>
      <c r="B4" s="529" t="s">
        <v>53</v>
      </c>
      <c r="C4" s="531" t="s">
        <v>54</v>
      </c>
      <c r="D4" s="533" t="s">
        <v>55</v>
      </c>
      <c r="E4" s="534"/>
      <c r="F4" s="564" t="s">
        <v>33</v>
      </c>
      <c r="G4" s="566" t="s">
        <v>56</v>
      </c>
      <c r="H4" s="567"/>
      <c r="I4" s="567"/>
      <c r="J4" s="567"/>
      <c r="K4" s="568"/>
      <c r="L4" s="566" t="s">
        <v>57</v>
      </c>
      <c r="M4" s="567"/>
      <c r="N4" s="567"/>
      <c r="O4" s="567"/>
      <c r="P4" s="568"/>
      <c r="Q4" s="566" t="s">
        <v>58</v>
      </c>
      <c r="R4" s="567"/>
      <c r="S4" s="567"/>
      <c r="T4" s="567"/>
      <c r="U4" s="568"/>
      <c r="V4" s="569" t="s">
        <v>59</v>
      </c>
      <c r="W4" s="569"/>
      <c r="X4" s="569"/>
      <c r="Y4" s="569"/>
      <c r="Z4" s="566"/>
      <c r="AA4" s="570" t="s">
        <v>19</v>
      </c>
      <c r="AB4" s="570"/>
      <c r="AC4" s="570"/>
      <c r="AD4" s="571"/>
    </row>
    <row r="5" spans="1:30" ht="31.5" customHeight="1" x14ac:dyDescent="0.25">
      <c r="A5" s="562"/>
      <c r="B5" s="530"/>
      <c r="C5" s="532"/>
      <c r="D5" s="535" t="s">
        <v>39</v>
      </c>
      <c r="E5" s="537" t="s">
        <v>40</v>
      </c>
      <c r="F5" s="565"/>
      <c r="G5" s="572" t="s">
        <v>41</v>
      </c>
      <c r="H5" s="573"/>
      <c r="I5" s="572" t="s">
        <v>42</v>
      </c>
      <c r="J5" s="573"/>
      <c r="K5" s="574" t="s">
        <v>43</v>
      </c>
      <c r="L5" s="572" t="s">
        <v>41</v>
      </c>
      <c r="M5" s="573"/>
      <c r="N5" s="572" t="s">
        <v>42</v>
      </c>
      <c r="O5" s="573"/>
      <c r="P5" s="574" t="s">
        <v>43</v>
      </c>
      <c r="Q5" s="572" t="s">
        <v>41</v>
      </c>
      <c r="R5" s="573"/>
      <c r="S5" s="572" t="s">
        <v>42</v>
      </c>
      <c r="T5" s="573"/>
      <c r="U5" s="574" t="s">
        <v>43</v>
      </c>
      <c r="V5" s="572" t="s">
        <v>41</v>
      </c>
      <c r="W5" s="573"/>
      <c r="X5" s="572" t="s">
        <v>42</v>
      </c>
      <c r="Y5" s="573"/>
      <c r="Z5" s="590" t="s">
        <v>43</v>
      </c>
      <c r="AA5" s="576" t="s">
        <v>41</v>
      </c>
      <c r="AB5" s="576"/>
      <c r="AC5" s="576" t="s">
        <v>42</v>
      </c>
      <c r="AD5" s="577"/>
    </row>
    <row r="6" spans="1:30" ht="52.5" customHeight="1" thickBot="1" x14ac:dyDescent="0.3">
      <c r="A6" s="563"/>
      <c r="B6" s="530"/>
      <c r="C6" s="532"/>
      <c r="D6" s="536"/>
      <c r="E6" s="538"/>
      <c r="F6" s="565"/>
      <c r="G6" s="233" t="s">
        <v>44</v>
      </c>
      <c r="H6" s="234" t="s">
        <v>7</v>
      </c>
      <c r="I6" s="233" t="s">
        <v>44</v>
      </c>
      <c r="J6" s="234" t="s">
        <v>7</v>
      </c>
      <c r="K6" s="575"/>
      <c r="L6" s="233" t="s">
        <v>44</v>
      </c>
      <c r="M6" s="234" t="s">
        <v>7</v>
      </c>
      <c r="N6" s="233" t="s">
        <v>44</v>
      </c>
      <c r="O6" s="234" t="s">
        <v>7</v>
      </c>
      <c r="P6" s="575"/>
      <c r="Q6" s="233" t="s">
        <v>44</v>
      </c>
      <c r="R6" s="234" t="s">
        <v>7</v>
      </c>
      <c r="S6" s="233" t="s">
        <v>44</v>
      </c>
      <c r="T6" s="234" t="s">
        <v>7</v>
      </c>
      <c r="U6" s="575"/>
      <c r="V6" s="233" t="s">
        <v>44</v>
      </c>
      <c r="W6" s="234" t="s">
        <v>7</v>
      </c>
      <c r="X6" s="233" t="s">
        <v>44</v>
      </c>
      <c r="Y6" s="234" t="s">
        <v>7</v>
      </c>
      <c r="Z6" s="591"/>
      <c r="AA6" s="244" t="s">
        <v>44</v>
      </c>
      <c r="AB6" s="245" t="s">
        <v>7</v>
      </c>
      <c r="AC6" s="244" t="s">
        <v>44</v>
      </c>
      <c r="AD6" s="246" t="s">
        <v>7</v>
      </c>
    </row>
    <row r="7" spans="1:30" s="235" customFormat="1" ht="23.25" customHeight="1" thickBot="1" x14ac:dyDescent="0.3">
      <c r="A7" s="241">
        <v>1</v>
      </c>
      <c r="B7" s="242">
        <v>2</v>
      </c>
      <c r="C7" s="242">
        <v>3</v>
      </c>
      <c r="D7" s="242">
        <v>4</v>
      </c>
      <c r="E7" s="242">
        <v>5</v>
      </c>
      <c r="F7" s="242">
        <v>6</v>
      </c>
      <c r="G7" s="242">
        <v>7</v>
      </c>
      <c r="H7" s="242">
        <v>8</v>
      </c>
      <c r="I7" s="242">
        <v>9</v>
      </c>
      <c r="J7" s="242">
        <v>10</v>
      </c>
      <c r="K7" s="242">
        <v>11</v>
      </c>
      <c r="L7" s="242">
        <v>12</v>
      </c>
      <c r="M7" s="242">
        <v>13</v>
      </c>
      <c r="N7" s="242">
        <v>14</v>
      </c>
      <c r="O7" s="242">
        <v>15</v>
      </c>
      <c r="P7" s="242">
        <v>16</v>
      </c>
      <c r="Q7" s="242">
        <v>17</v>
      </c>
      <c r="R7" s="242">
        <v>18</v>
      </c>
      <c r="S7" s="242">
        <v>19</v>
      </c>
      <c r="T7" s="242">
        <v>20</v>
      </c>
      <c r="U7" s="242">
        <v>21</v>
      </c>
      <c r="V7" s="242">
        <v>22</v>
      </c>
      <c r="W7" s="242">
        <v>23</v>
      </c>
      <c r="X7" s="242">
        <v>24</v>
      </c>
      <c r="Y7" s="242">
        <v>25</v>
      </c>
      <c r="Z7" s="242">
        <v>26</v>
      </c>
      <c r="AA7" s="249">
        <v>27</v>
      </c>
      <c r="AB7" s="249">
        <v>28</v>
      </c>
      <c r="AC7" s="249">
        <v>29</v>
      </c>
      <c r="AD7" s="243">
        <v>30</v>
      </c>
    </row>
    <row r="8" spans="1:30" ht="20.100000000000001" customHeight="1" x14ac:dyDescent="0.25">
      <c r="A8" s="578">
        <v>1</v>
      </c>
      <c r="B8" s="581" t="s">
        <v>101</v>
      </c>
      <c r="C8" s="584">
        <f>D8+E8</f>
        <v>6098.8</v>
      </c>
      <c r="D8" s="584">
        <v>5939.16</v>
      </c>
      <c r="E8" s="584">
        <v>159.63999999999999</v>
      </c>
      <c r="F8" s="247" t="s">
        <v>45</v>
      </c>
      <c r="G8" s="248">
        <v>906</v>
      </c>
      <c r="H8" s="206">
        <v>177.09</v>
      </c>
      <c r="I8" s="207"/>
      <c r="J8" s="206"/>
      <c r="K8" s="211">
        <f>H8+J8</f>
        <v>177.09</v>
      </c>
      <c r="L8" s="207">
        <v>355</v>
      </c>
      <c r="M8" s="206">
        <v>293.3</v>
      </c>
      <c r="N8" s="207">
        <v>1</v>
      </c>
      <c r="O8" s="206">
        <v>0.5</v>
      </c>
      <c r="P8" s="211">
        <f>M8+O8</f>
        <v>293.8</v>
      </c>
      <c r="Q8" s="207">
        <v>259</v>
      </c>
      <c r="R8" s="206">
        <v>235.4</v>
      </c>
      <c r="S8" s="207">
        <v>1</v>
      </c>
      <c r="T8" s="206">
        <v>1</v>
      </c>
      <c r="U8" s="211">
        <f>R8+T8</f>
        <v>236.4</v>
      </c>
      <c r="V8" s="207">
        <v>81</v>
      </c>
      <c r="W8" s="206">
        <v>110</v>
      </c>
      <c r="X8" s="207">
        <v>2</v>
      </c>
      <c r="Y8" s="206">
        <v>4.55</v>
      </c>
      <c r="Z8" s="211">
        <f>Y8+W8</f>
        <v>114.55</v>
      </c>
      <c r="AA8" s="206">
        <f>G8+L8+Q8+V8</f>
        <v>1601</v>
      </c>
      <c r="AB8" s="206">
        <f>H8+M8+R8+W8</f>
        <v>815.79</v>
      </c>
      <c r="AC8" s="203">
        <f>X8+S8+N8+I8</f>
        <v>4</v>
      </c>
      <c r="AD8" s="204">
        <f>Y8+T8+O8+J8</f>
        <v>6.05</v>
      </c>
    </row>
    <row r="9" spans="1:30" ht="20.100000000000001" customHeight="1" x14ac:dyDescent="0.25">
      <c r="A9" s="579"/>
      <c r="B9" s="582"/>
      <c r="C9" s="585"/>
      <c r="D9" s="585"/>
      <c r="E9" s="585"/>
      <c r="F9" s="238" t="s">
        <v>46</v>
      </c>
      <c r="G9" s="239">
        <v>31</v>
      </c>
      <c r="H9" s="190">
        <v>2.1</v>
      </c>
      <c r="I9" s="193"/>
      <c r="J9" s="190"/>
      <c r="K9" s="205">
        <f>H9+J9</f>
        <v>2.1</v>
      </c>
      <c r="L9" s="193">
        <v>6</v>
      </c>
      <c r="M9" s="190">
        <v>1.8</v>
      </c>
      <c r="N9" s="193"/>
      <c r="O9" s="190"/>
      <c r="P9" s="205">
        <f>M9+O9</f>
        <v>1.8</v>
      </c>
      <c r="Q9" s="193">
        <v>17</v>
      </c>
      <c r="R9" s="190">
        <v>9.8000000000000007</v>
      </c>
      <c r="S9" s="193"/>
      <c r="T9" s="190"/>
      <c r="U9" s="205">
        <f>R9+T9</f>
        <v>9.8000000000000007</v>
      </c>
      <c r="V9" s="193">
        <v>6</v>
      </c>
      <c r="W9" s="190">
        <v>6.7</v>
      </c>
      <c r="X9" s="193"/>
      <c r="Y9" s="190"/>
      <c r="Z9" s="205">
        <f t="shared" ref="Z9:Z72" si="0">Y9+W9</f>
        <v>6.7</v>
      </c>
      <c r="AA9" s="190">
        <f t="shared" ref="AA9:AB72" si="1">G9+L9+Q9+V9</f>
        <v>60</v>
      </c>
      <c r="AB9" s="190">
        <f t="shared" si="1"/>
        <v>20.400000000000002</v>
      </c>
      <c r="AC9" s="191">
        <f t="shared" ref="AC9:AD72" si="2">X9+S9+N9+I9</f>
        <v>0</v>
      </c>
      <c r="AD9" s="192">
        <f t="shared" si="2"/>
        <v>0</v>
      </c>
    </row>
    <row r="10" spans="1:30" ht="20.100000000000001" customHeight="1" x14ac:dyDescent="0.25">
      <c r="A10" s="579"/>
      <c r="B10" s="582"/>
      <c r="C10" s="585"/>
      <c r="D10" s="585"/>
      <c r="E10" s="585"/>
      <c r="F10" s="238" t="s">
        <v>47</v>
      </c>
      <c r="G10" s="239"/>
      <c r="H10" s="190"/>
      <c r="I10" s="193"/>
      <c r="J10" s="190"/>
      <c r="K10" s="205">
        <f>H10+J10</f>
        <v>0</v>
      </c>
      <c r="L10" s="193">
        <v>100</v>
      </c>
      <c r="M10" s="190">
        <v>56.3</v>
      </c>
      <c r="N10" s="193"/>
      <c r="O10" s="190"/>
      <c r="P10" s="205">
        <f>M10+O10</f>
        <v>56.3</v>
      </c>
      <c r="Q10" s="193">
        <v>28</v>
      </c>
      <c r="R10" s="190">
        <v>12.6</v>
      </c>
      <c r="S10" s="193"/>
      <c r="T10" s="190"/>
      <c r="U10" s="205">
        <f>R10+T10</f>
        <v>12.6</v>
      </c>
      <c r="V10" s="193">
        <v>15</v>
      </c>
      <c r="W10" s="190">
        <v>11.6</v>
      </c>
      <c r="X10" s="193">
        <v>2</v>
      </c>
      <c r="Y10" s="190">
        <v>8</v>
      </c>
      <c r="Z10" s="205">
        <f t="shared" si="0"/>
        <v>19.600000000000001</v>
      </c>
      <c r="AA10" s="190">
        <f t="shared" si="1"/>
        <v>143</v>
      </c>
      <c r="AB10" s="190">
        <f t="shared" si="1"/>
        <v>80.499999999999986</v>
      </c>
      <c r="AC10" s="191">
        <f t="shared" si="2"/>
        <v>2</v>
      </c>
      <c r="AD10" s="192">
        <f t="shared" si="2"/>
        <v>8</v>
      </c>
    </row>
    <row r="11" spans="1:30" ht="20.100000000000001" customHeight="1" x14ac:dyDescent="0.25">
      <c r="A11" s="579"/>
      <c r="B11" s="582"/>
      <c r="C11" s="585"/>
      <c r="D11" s="585"/>
      <c r="E11" s="585"/>
      <c r="F11" s="238" t="s">
        <v>48</v>
      </c>
      <c r="G11" s="239"/>
      <c r="H11" s="190"/>
      <c r="I11" s="193"/>
      <c r="J11" s="190"/>
      <c r="K11" s="205">
        <f>H11+J11</f>
        <v>0</v>
      </c>
      <c r="L11" s="193"/>
      <c r="M11" s="190"/>
      <c r="N11" s="193"/>
      <c r="O11" s="190"/>
      <c r="P11" s="205">
        <f>M11+O11</f>
        <v>0</v>
      </c>
      <c r="Q11" s="193"/>
      <c r="R11" s="190"/>
      <c r="S11" s="193"/>
      <c r="T11" s="190"/>
      <c r="U11" s="205">
        <f>R11+T11</f>
        <v>0</v>
      </c>
      <c r="V11" s="193"/>
      <c r="W11" s="190"/>
      <c r="X11" s="193"/>
      <c r="Y11" s="190"/>
      <c r="Z11" s="205">
        <f t="shared" si="0"/>
        <v>0</v>
      </c>
      <c r="AA11" s="190">
        <f t="shared" si="1"/>
        <v>0</v>
      </c>
      <c r="AB11" s="190">
        <f t="shared" si="1"/>
        <v>0</v>
      </c>
      <c r="AC11" s="191">
        <f t="shared" si="2"/>
        <v>0</v>
      </c>
      <c r="AD11" s="192">
        <f t="shared" si="2"/>
        <v>0</v>
      </c>
    </row>
    <row r="12" spans="1:30" ht="20.100000000000001" customHeight="1" thickBot="1" x14ac:dyDescent="0.3">
      <c r="A12" s="579"/>
      <c r="B12" s="583"/>
      <c r="C12" s="586"/>
      <c r="D12" s="586"/>
      <c r="E12" s="586"/>
      <c r="F12" s="317" t="s">
        <v>49</v>
      </c>
      <c r="G12" s="240"/>
      <c r="H12" s="194"/>
      <c r="I12" s="195"/>
      <c r="J12" s="194"/>
      <c r="K12" s="208">
        <f>H12+J12</f>
        <v>0</v>
      </c>
      <c r="L12" s="195"/>
      <c r="M12" s="194"/>
      <c r="N12" s="195"/>
      <c r="O12" s="194"/>
      <c r="P12" s="208">
        <f>M12+O12</f>
        <v>0</v>
      </c>
      <c r="Q12" s="195"/>
      <c r="R12" s="194"/>
      <c r="S12" s="195"/>
      <c r="T12" s="194"/>
      <c r="U12" s="208">
        <f>R12+T12</f>
        <v>0</v>
      </c>
      <c r="V12" s="195"/>
      <c r="W12" s="194"/>
      <c r="X12" s="196"/>
      <c r="Y12" s="194"/>
      <c r="Z12" s="208">
        <f t="shared" si="0"/>
        <v>0</v>
      </c>
      <c r="AA12" s="194">
        <f t="shared" si="1"/>
        <v>0</v>
      </c>
      <c r="AB12" s="194">
        <f t="shared" si="1"/>
        <v>0</v>
      </c>
      <c r="AC12" s="196">
        <f t="shared" si="2"/>
        <v>0</v>
      </c>
      <c r="AD12" s="237">
        <f t="shared" si="2"/>
        <v>0</v>
      </c>
    </row>
    <row r="13" spans="1:30" ht="20.100000000000001" customHeight="1" thickBot="1" x14ac:dyDescent="0.3">
      <c r="A13" s="580"/>
      <c r="B13" s="587" t="s">
        <v>19</v>
      </c>
      <c r="C13" s="588"/>
      <c r="D13" s="588"/>
      <c r="E13" s="588"/>
      <c r="F13" s="589"/>
      <c r="G13" s="197">
        <f>G8+G9+G10+G11+G12</f>
        <v>937</v>
      </c>
      <c r="H13" s="198">
        <f t="shared" ref="H13:AD13" si="3">H8+H9+H10+H11+H12</f>
        <v>179.19</v>
      </c>
      <c r="I13" s="198">
        <f t="shared" si="3"/>
        <v>0</v>
      </c>
      <c r="J13" s="198">
        <f t="shared" si="3"/>
        <v>0</v>
      </c>
      <c r="K13" s="209">
        <f t="shared" si="3"/>
        <v>179.19</v>
      </c>
      <c r="L13" s="198">
        <f t="shared" si="3"/>
        <v>461</v>
      </c>
      <c r="M13" s="198">
        <f t="shared" si="3"/>
        <v>351.40000000000003</v>
      </c>
      <c r="N13" s="198">
        <f t="shared" si="3"/>
        <v>1</v>
      </c>
      <c r="O13" s="198">
        <f t="shared" si="3"/>
        <v>0.5</v>
      </c>
      <c r="P13" s="209">
        <f t="shared" si="3"/>
        <v>351.90000000000003</v>
      </c>
      <c r="Q13" s="198">
        <f t="shared" si="3"/>
        <v>304</v>
      </c>
      <c r="R13" s="198">
        <f t="shared" si="3"/>
        <v>257.8</v>
      </c>
      <c r="S13" s="198">
        <f t="shared" si="3"/>
        <v>1</v>
      </c>
      <c r="T13" s="198">
        <f t="shared" si="3"/>
        <v>1</v>
      </c>
      <c r="U13" s="209">
        <f t="shared" si="3"/>
        <v>258.8</v>
      </c>
      <c r="V13" s="198">
        <f t="shared" si="3"/>
        <v>102</v>
      </c>
      <c r="W13" s="198">
        <f t="shared" si="3"/>
        <v>128.30000000000001</v>
      </c>
      <c r="X13" s="198">
        <f t="shared" si="3"/>
        <v>4</v>
      </c>
      <c r="Y13" s="198">
        <f t="shared" si="3"/>
        <v>12.55</v>
      </c>
      <c r="Z13" s="209">
        <f t="shared" si="3"/>
        <v>140.85</v>
      </c>
      <c r="AA13" s="209">
        <f t="shared" si="3"/>
        <v>1804</v>
      </c>
      <c r="AB13" s="209">
        <f t="shared" si="3"/>
        <v>916.68999999999994</v>
      </c>
      <c r="AC13" s="215">
        <f t="shared" si="3"/>
        <v>6</v>
      </c>
      <c r="AD13" s="216">
        <f t="shared" si="3"/>
        <v>14.05</v>
      </c>
    </row>
    <row r="14" spans="1:30" ht="20.100000000000001" customHeight="1" x14ac:dyDescent="0.25">
      <c r="A14" s="578">
        <v>2</v>
      </c>
      <c r="B14" s="581" t="s">
        <v>102</v>
      </c>
      <c r="C14" s="584">
        <f>D14+E14</f>
        <v>2252.5299999999997</v>
      </c>
      <c r="D14" s="584">
        <v>2153.9299999999998</v>
      </c>
      <c r="E14" s="584">
        <v>98.6</v>
      </c>
      <c r="F14" s="247" t="s">
        <v>45</v>
      </c>
      <c r="G14" s="248">
        <v>58</v>
      </c>
      <c r="H14" s="206">
        <v>10.5</v>
      </c>
      <c r="I14" s="207">
        <v>1</v>
      </c>
      <c r="J14" s="206">
        <v>0.37</v>
      </c>
      <c r="K14" s="211">
        <v>9.8699999999999992</v>
      </c>
      <c r="L14" s="207">
        <v>55</v>
      </c>
      <c r="M14" s="206">
        <v>18.399999999999999</v>
      </c>
      <c r="N14" s="207">
        <v>1</v>
      </c>
      <c r="O14" s="206">
        <v>3.41</v>
      </c>
      <c r="P14" s="211">
        <f>M14+O14</f>
        <v>21.81</v>
      </c>
      <c r="Q14" s="207">
        <v>54</v>
      </c>
      <c r="R14" s="206">
        <v>39.5</v>
      </c>
      <c r="S14" s="207">
        <v>1</v>
      </c>
      <c r="T14" s="206">
        <v>13.13</v>
      </c>
      <c r="U14" s="211">
        <f>R14+T14</f>
        <v>52.63</v>
      </c>
      <c r="V14" s="207">
        <v>0</v>
      </c>
      <c r="W14" s="206">
        <v>0</v>
      </c>
      <c r="X14" s="207">
        <v>1</v>
      </c>
      <c r="Y14" s="206">
        <v>14.3</v>
      </c>
      <c r="Z14" s="211">
        <f t="shared" si="0"/>
        <v>14.3</v>
      </c>
      <c r="AA14" s="206">
        <f t="shared" si="1"/>
        <v>167</v>
      </c>
      <c r="AB14" s="206">
        <f t="shared" si="1"/>
        <v>68.400000000000006</v>
      </c>
      <c r="AC14" s="203">
        <f t="shared" si="2"/>
        <v>4</v>
      </c>
      <c r="AD14" s="204">
        <f t="shared" si="2"/>
        <v>31.21</v>
      </c>
    </row>
    <row r="15" spans="1:30" ht="20.100000000000001" customHeight="1" x14ac:dyDescent="0.25">
      <c r="A15" s="579"/>
      <c r="B15" s="582"/>
      <c r="C15" s="585"/>
      <c r="D15" s="585"/>
      <c r="E15" s="585"/>
      <c r="F15" s="238" t="s">
        <v>46</v>
      </c>
      <c r="G15" s="239">
        <v>0</v>
      </c>
      <c r="H15" s="190">
        <v>0</v>
      </c>
      <c r="I15" s="193">
        <v>0</v>
      </c>
      <c r="J15" s="190">
        <v>0</v>
      </c>
      <c r="K15" s="205">
        <f>H15+J15</f>
        <v>0</v>
      </c>
      <c r="L15" s="193">
        <v>0</v>
      </c>
      <c r="M15" s="190">
        <v>0</v>
      </c>
      <c r="N15" s="193">
        <v>0</v>
      </c>
      <c r="O15" s="190">
        <v>0</v>
      </c>
      <c r="P15" s="205">
        <f>M15+O15</f>
        <v>0</v>
      </c>
      <c r="Q15" s="193">
        <v>0</v>
      </c>
      <c r="R15" s="190">
        <v>0</v>
      </c>
      <c r="S15" s="193">
        <v>0</v>
      </c>
      <c r="T15" s="190">
        <v>0</v>
      </c>
      <c r="U15" s="205">
        <f t="shared" ref="U15:U18" si="4">R15+T15</f>
        <v>0</v>
      </c>
      <c r="V15" s="193">
        <v>0</v>
      </c>
      <c r="W15" s="190">
        <v>0</v>
      </c>
      <c r="X15" s="193">
        <v>0</v>
      </c>
      <c r="Y15" s="190">
        <v>0</v>
      </c>
      <c r="Z15" s="205">
        <f t="shared" si="0"/>
        <v>0</v>
      </c>
      <c r="AA15" s="190">
        <f t="shared" si="1"/>
        <v>0</v>
      </c>
      <c r="AB15" s="190">
        <f t="shared" si="1"/>
        <v>0</v>
      </c>
      <c r="AC15" s="191">
        <f t="shared" si="2"/>
        <v>0</v>
      </c>
      <c r="AD15" s="192">
        <f t="shared" si="2"/>
        <v>0</v>
      </c>
    </row>
    <row r="16" spans="1:30" ht="20.100000000000001" customHeight="1" x14ac:dyDescent="0.25">
      <c r="A16" s="579"/>
      <c r="B16" s="582"/>
      <c r="C16" s="585"/>
      <c r="D16" s="585"/>
      <c r="E16" s="585"/>
      <c r="F16" s="238" t="s">
        <v>47</v>
      </c>
      <c r="G16" s="239">
        <v>0</v>
      </c>
      <c r="H16" s="190">
        <v>0</v>
      </c>
      <c r="I16" s="193">
        <v>0</v>
      </c>
      <c r="J16" s="190">
        <v>0</v>
      </c>
      <c r="K16" s="205">
        <f>H16+J16</f>
        <v>0</v>
      </c>
      <c r="L16" s="193">
        <v>0</v>
      </c>
      <c r="M16" s="190">
        <v>0</v>
      </c>
      <c r="N16" s="193">
        <v>0</v>
      </c>
      <c r="O16" s="190">
        <v>0</v>
      </c>
      <c r="P16" s="205">
        <f>M16+O16</f>
        <v>0</v>
      </c>
      <c r="Q16" s="193">
        <v>68</v>
      </c>
      <c r="R16" s="190">
        <v>66.75</v>
      </c>
      <c r="S16" s="193">
        <v>1</v>
      </c>
      <c r="T16" s="190">
        <v>8.49</v>
      </c>
      <c r="U16" s="205">
        <f t="shared" si="4"/>
        <v>75.239999999999995</v>
      </c>
      <c r="V16" s="193">
        <v>230</v>
      </c>
      <c r="W16" s="190">
        <v>443</v>
      </c>
      <c r="X16" s="193">
        <v>1</v>
      </c>
      <c r="Y16" s="190">
        <v>14.36</v>
      </c>
      <c r="Z16" s="205">
        <f t="shared" si="0"/>
        <v>457.36</v>
      </c>
      <c r="AA16" s="190">
        <f t="shared" si="1"/>
        <v>298</v>
      </c>
      <c r="AB16" s="190">
        <f>H16+M16+R16+W16</f>
        <v>509.75</v>
      </c>
      <c r="AC16" s="191">
        <f t="shared" si="2"/>
        <v>2</v>
      </c>
      <c r="AD16" s="192">
        <f t="shared" si="2"/>
        <v>22.85</v>
      </c>
    </row>
    <row r="17" spans="1:30" ht="20.100000000000001" customHeight="1" x14ac:dyDescent="0.25">
      <c r="A17" s="579"/>
      <c r="B17" s="582"/>
      <c r="C17" s="585"/>
      <c r="D17" s="585"/>
      <c r="E17" s="585"/>
      <c r="F17" s="238" t="s">
        <v>48</v>
      </c>
      <c r="G17" s="239">
        <v>0</v>
      </c>
      <c r="H17" s="190">
        <v>0</v>
      </c>
      <c r="I17" s="193">
        <v>0</v>
      </c>
      <c r="J17" s="190">
        <v>0</v>
      </c>
      <c r="K17" s="205">
        <f>H17+J17</f>
        <v>0</v>
      </c>
      <c r="L17" s="193">
        <v>0</v>
      </c>
      <c r="M17" s="190">
        <v>0</v>
      </c>
      <c r="N17" s="193">
        <v>0</v>
      </c>
      <c r="O17" s="190">
        <v>0</v>
      </c>
      <c r="P17" s="205">
        <f>M17+O17</f>
        <v>0</v>
      </c>
      <c r="Q17" s="193">
        <v>0</v>
      </c>
      <c r="R17" s="190">
        <v>0</v>
      </c>
      <c r="S17" s="193">
        <v>0</v>
      </c>
      <c r="T17" s="190">
        <v>0</v>
      </c>
      <c r="U17" s="205">
        <f t="shared" si="4"/>
        <v>0</v>
      </c>
      <c r="V17" s="193">
        <v>0</v>
      </c>
      <c r="W17" s="190">
        <v>0</v>
      </c>
      <c r="X17" s="193">
        <v>1</v>
      </c>
      <c r="Y17" s="190">
        <v>27.3</v>
      </c>
      <c r="Z17" s="205">
        <f>Y17+W17</f>
        <v>27.3</v>
      </c>
      <c r="AA17" s="190">
        <f t="shared" si="1"/>
        <v>0</v>
      </c>
      <c r="AB17" s="190">
        <f t="shared" si="1"/>
        <v>0</v>
      </c>
      <c r="AC17" s="191">
        <f t="shared" si="2"/>
        <v>1</v>
      </c>
      <c r="AD17" s="192">
        <f t="shared" si="2"/>
        <v>27.3</v>
      </c>
    </row>
    <row r="18" spans="1:30" ht="20.100000000000001" customHeight="1" thickBot="1" x14ac:dyDescent="0.3">
      <c r="A18" s="579"/>
      <c r="B18" s="583"/>
      <c r="C18" s="586"/>
      <c r="D18" s="586"/>
      <c r="E18" s="586"/>
      <c r="F18" s="317" t="s">
        <v>49</v>
      </c>
      <c r="G18" s="240">
        <v>0</v>
      </c>
      <c r="H18" s="194">
        <v>0</v>
      </c>
      <c r="I18" s="195">
        <v>0</v>
      </c>
      <c r="J18" s="194">
        <v>0</v>
      </c>
      <c r="K18" s="208">
        <f>H18+J18</f>
        <v>0</v>
      </c>
      <c r="L18" s="195">
        <v>0</v>
      </c>
      <c r="M18" s="194">
        <v>0</v>
      </c>
      <c r="N18" s="195">
        <v>0</v>
      </c>
      <c r="O18" s="194">
        <v>0</v>
      </c>
      <c r="P18" s="208">
        <f>M18+O18</f>
        <v>0</v>
      </c>
      <c r="Q18" s="195">
        <v>0</v>
      </c>
      <c r="R18" s="194">
        <v>0</v>
      </c>
      <c r="S18" s="195">
        <v>0</v>
      </c>
      <c r="T18" s="194">
        <v>0</v>
      </c>
      <c r="U18" s="208">
        <f t="shared" si="4"/>
        <v>0</v>
      </c>
      <c r="V18" s="195">
        <v>0</v>
      </c>
      <c r="W18" s="194">
        <v>0</v>
      </c>
      <c r="X18" s="196">
        <v>0</v>
      </c>
      <c r="Y18" s="194">
        <v>0</v>
      </c>
      <c r="Z18" s="208">
        <f t="shared" si="0"/>
        <v>0</v>
      </c>
      <c r="AA18" s="194">
        <f t="shared" si="1"/>
        <v>0</v>
      </c>
      <c r="AB18" s="194">
        <f t="shared" si="1"/>
        <v>0</v>
      </c>
      <c r="AC18" s="196">
        <f t="shared" si="2"/>
        <v>0</v>
      </c>
      <c r="AD18" s="237">
        <f t="shared" si="2"/>
        <v>0</v>
      </c>
    </row>
    <row r="19" spans="1:30" ht="20.100000000000001" customHeight="1" thickBot="1" x14ac:dyDescent="0.3">
      <c r="A19" s="580"/>
      <c r="B19" s="587" t="s">
        <v>19</v>
      </c>
      <c r="C19" s="588"/>
      <c r="D19" s="588"/>
      <c r="E19" s="588"/>
      <c r="F19" s="589"/>
      <c r="G19" s="197">
        <f t="shared" ref="G19:AD19" si="5">G14+G15+G16+G17+G18</f>
        <v>58</v>
      </c>
      <c r="H19" s="198">
        <f t="shared" si="5"/>
        <v>10.5</v>
      </c>
      <c r="I19" s="198">
        <f t="shared" si="5"/>
        <v>1</v>
      </c>
      <c r="J19" s="198">
        <f t="shared" si="5"/>
        <v>0.37</v>
      </c>
      <c r="K19" s="209">
        <f t="shared" si="5"/>
        <v>9.8699999999999992</v>
      </c>
      <c r="L19" s="198">
        <f t="shared" si="5"/>
        <v>55</v>
      </c>
      <c r="M19" s="198">
        <f t="shared" si="5"/>
        <v>18.399999999999999</v>
      </c>
      <c r="N19" s="198">
        <f t="shared" si="5"/>
        <v>1</v>
      </c>
      <c r="O19" s="198">
        <f t="shared" si="5"/>
        <v>3.41</v>
      </c>
      <c r="P19" s="209">
        <f t="shared" si="5"/>
        <v>21.81</v>
      </c>
      <c r="Q19" s="198">
        <f t="shared" si="5"/>
        <v>122</v>
      </c>
      <c r="R19" s="198">
        <f t="shared" si="5"/>
        <v>106.25</v>
      </c>
      <c r="S19" s="198">
        <f t="shared" si="5"/>
        <v>2</v>
      </c>
      <c r="T19" s="198">
        <f t="shared" si="5"/>
        <v>21.62</v>
      </c>
      <c r="U19" s="209">
        <f t="shared" si="5"/>
        <v>127.87</v>
      </c>
      <c r="V19" s="198">
        <f t="shared" si="5"/>
        <v>230</v>
      </c>
      <c r="W19" s="198">
        <f t="shared" si="5"/>
        <v>443</v>
      </c>
      <c r="X19" s="198">
        <f t="shared" si="5"/>
        <v>3</v>
      </c>
      <c r="Y19" s="198">
        <f t="shared" si="5"/>
        <v>55.96</v>
      </c>
      <c r="Z19" s="209">
        <f t="shared" si="5"/>
        <v>498.96000000000004</v>
      </c>
      <c r="AA19" s="209">
        <f t="shared" si="5"/>
        <v>465</v>
      </c>
      <c r="AB19" s="209">
        <f t="shared" si="5"/>
        <v>578.15</v>
      </c>
      <c r="AC19" s="215">
        <f t="shared" si="5"/>
        <v>7</v>
      </c>
      <c r="AD19" s="216">
        <f t="shared" si="5"/>
        <v>81.36</v>
      </c>
    </row>
    <row r="20" spans="1:30" ht="20.100000000000001" customHeight="1" x14ac:dyDescent="0.25">
      <c r="A20" s="578">
        <v>3</v>
      </c>
      <c r="B20" s="581" t="s">
        <v>103</v>
      </c>
      <c r="C20" s="584">
        <f>D20+E20</f>
        <v>980.2700000000001</v>
      </c>
      <c r="D20" s="584">
        <v>975.7</v>
      </c>
      <c r="E20" s="584">
        <v>4.57</v>
      </c>
      <c r="F20" s="247" t="s">
        <v>45</v>
      </c>
      <c r="G20" s="248">
        <v>1096</v>
      </c>
      <c r="H20" s="206">
        <v>150.4</v>
      </c>
      <c r="I20" s="207">
        <v>0</v>
      </c>
      <c r="J20" s="206">
        <v>0</v>
      </c>
      <c r="K20" s="211">
        <f>H20+J20</f>
        <v>150.4</v>
      </c>
      <c r="L20" s="207">
        <v>226</v>
      </c>
      <c r="M20" s="206">
        <v>119.2</v>
      </c>
      <c r="N20" s="207">
        <v>0</v>
      </c>
      <c r="O20" s="206">
        <v>0</v>
      </c>
      <c r="P20" s="211">
        <f>M20+O20</f>
        <v>119.2</v>
      </c>
      <c r="Q20" s="207">
        <v>131</v>
      </c>
      <c r="R20" s="206">
        <v>83.3</v>
      </c>
      <c r="S20" s="207">
        <v>0</v>
      </c>
      <c r="T20" s="206">
        <v>0</v>
      </c>
      <c r="U20" s="211">
        <f>R20+T20</f>
        <v>83.3</v>
      </c>
      <c r="V20" s="207">
        <v>6</v>
      </c>
      <c r="W20" s="206">
        <v>8.1199999999999992</v>
      </c>
      <c r="X20" s="207">
        <v>0</v>
      </c>
      <c r="Y20" s="206">
        <v>0</v>
      </c>
      <c r="Z20" s="211">
        <f t="shared" si="0"/>
        <v>8.1199999999999992</v>
      </c>
      <c r="AA20" s="206">
        <f t="shared" si="1"/>
        <v>1459</v>
      </c>
      <c r="AB20" s="206">
        <f>H20+M20+R20+W20</f>
        <v>361.02000000000004</v>
      </c>
      <c r="AC20" s="203">
        <f t="shared" si="2"/>
        <v>0</v>
      </c>
      <c r="AD20" s="204">
        <f t="shared" si="2"/>
        <v>0</v>
      </c>
    </row>
    <row r="21" spans="1:30" ht="20.100000000000001" customHeight="1" x14ac:dyDescent="0.25">
      <c r="A21" s="579"/>
      <c r="B21" s="582"/>
      <c r="C21" s="585"/>
      <c r="D21" s="585"/>
      <c r="E21" s="585"/>
      <c r="F21" s="238" t="s">
        <v>46</v>
      </c>
      <c r="G21" s="239">
        <v>0</v>
      </c>
      <c r="H21" s="190">
        <v>0</v>
      </c>
      <c r="I21" s="193">
        <v>0</v>
      </c>
      <c r="J21" s="190">
        <v>0</v>
      </c>
      <c r="K21" s="205">
        <f>H21+J21</f>
        <v>0</v>
      </c>
      <c r="L21" s="193">
        <v>0</v>
      </c>
      <c r="M21" s="190">
        <v>0</v>
      </c>
      <c r="N21" s="193">
        <v>0</v>
      </c>
      <c r="O21" s="190">
        <v>0</v>
      </c>
      <c r="P21" s="205">
        <f>M21+O21</f>
        <v>0</v>
      </c>
      <c r="Q21" s="193">
        <v>0</v>
      </c>
      <c r="R21" s="190">
        <v>0</v>
      </c>
      <c r="S21" s="193">
        <v>0</v>
      </c>
      <c r="T21" s="190">
        <v>0</v>
      </c>
      <c r="U21" s="205">
        <f t="shared" ref="U21:U24" si="6">R21+T21</f>
        <v>0</v>
      </c>
      <c r="V21" s="193">
        <v>0</v>
      </c>
      <c r="W21" s="190">
        <v>0</v>
      </c>
      <c r="X21" s="193">
        <v>0</v>
      </c>
      <c r="Y21" s="190">
        <v>0</v>
      </c>
      <c r="Z21" s="205">
        <f t="shared" si="0"/>
        <v>0</v>
      </c>
      <c r="AA21" s="190">
        <f t="shared" si="1"/>
        <v>0</v>
      </c>
      <c r="AB21" s="190">
        <f t="shared" si="1"/>
        <v>0</v>
      </c>
      <c r="AC21" s="191">
        <f t="shared" si="2"/>
        <v>0</v>
      </c>
      <c r="AD21" s="192">
        <f t="shared" si="2"/>
        <v>0</v>
      </c>
    </row>
    <row r="22" spans="1:30" ht="20.100000000000001" customHeight="1" x14ac:dyDescent="0.25">
      <c r="A22" s="579"/>
      <c r="B22" s="582"/>
      <c r="C22" s="585"/>
      <c r="D22" s="585"/>
      <c r="E22" s="585"/>
      <c r="F22" s="238" t="s">
        <v>47</v>
      </c>
      <c r="G22" s="239">
        <v>18</v>
      </c>
      <c r="H22" s="190">
        <v>3.1</v>
      </c>
      <c r="I22" s="193">
        <v>0</v>
      </c>
      <c r="J22" s="190">
        <v>0</v>
      </c>
      <c r="K22" s="205">
        <f>H22+J22</f>
        <v>3.1</v>
      </c>
      <c r="L22" s="193">
        <v>63</v>
      </c>
      <c r="M22" s="190">
        <v>29</v>
      </c>
      <c r="N22" s="193">
        <v>0</v>
      </c>
      <c r="O22" s="190">
        <v>0</v>
      </c>
      <c r="P22" s="205">
        <f>M22+O22</f>
        <v>29</v>
      </c>
      <c r="Q22" s="193">
        <v>25</v>
      </c>
      <c r="R22" s="190">
        <v>22.51</v>
      </c>
      <c r="S22" s="193">
        <v>0</v>
      </c>
      <c r="T22" s="190">
        <v>0</v>
      </c>
      <c r="U22" s="205">
        <f t="shared" si="6"/>
        <v>22.51</v>
      </c>
      <c r="V22" s="193">
        <v>3</v>
      </c>
      <c r="W22" s="190">
        <v>5.75</v>
      </c>
      <c r="X22" s="193">
        <v>0</v>
      </c>
      <c r="Y22" s="190">
        <v>0</v>
      </c>
      <c r="Z22" s="205">
        <f t="shared" si="0"/>
        <v>5.75</v>
      </c>
      <c r="AA22" s="190">
        <f t="shared" si="1"/>
        <v>109</v>
      </c>
      <c r="AB22" s="190">
        <f t="shared" si="1"/>
        <v>60.36</v>
      </c>
      <c r="AC22" s="191">
        <f t="shared" si="2"/>
        <v>0</v>
      </c>
      <c r="AD22" s="192">
        <f t="shared" si="2"/>
        <v>0</v>
      </c>
    </row>
    <row r="23" spans="1:30" ht="20.100000000000001" customHeight="1" x14ac:dyDescent="0.25">
      <c r="A23" s="579"/>
      <c r="B23" s="582"/>
      <c r="C23" s="585"/>
      <c r="D23" s="585"/>
      <c r="E23" s="585"/>
      <c r="F23" s="238" t="s">
        <v>48</v>
      </c>
      <c r="G23" s="239">
        <v>0</v>
      </c>
      <c r="H23" s="190">
        <v>0</v>
      </c>
      <c r="I23" s="193">
        <v>0</v>
      </c>
      <c r="J23" s="190">
        <v>0</v>
      </c>
      <c r="K23" s="205">
        <f>H23+J23</f>
        <v>0</v>
      </c>
      <c r="L23" s="193">
        <v>1</v>
      </c>
      <c r="M23" s="190">
        <v>0.32700000000000001</v>
      </c>
      <c r="N23" s="193">
        <v>0</v>
      </c>
      <c r="O23" s="190">
        <v>0</v>
      </c>
      <c r="P23" s="205">
        <f>M23+O23</f>
        <v>0.32700000000000001</v>
      </c>
      <c r="Q23" s="193">
        <v>3</v>
      </c>
      <c r="R23" s="190">
        <v>2.5680000000000001</v>
      </c>
      <c r="S23" s="193">
        <v>1</v>
      </c>
      <c r="T23" s="190">
        <v>0.51800000000000002</v>
      </c>
      <c r="U23" s="205">
        <f t="shared" si="6"/>
        <v>3.0860000000000003</v>
      </c>
      <c r="V23" s="193">
        <v>0</v>
      </c>
      <c r="W23" s="190">
        <v>0</v>
      </c>
      <c r="X23" s="193">
        <v>1</v>
      </c>
      <c r="Y23" s="190">
        <v>2</v>
      </c>
      <c r="Z23" s="205">
        <f t="shared" si="0"/>
        <v>2</v>
      </c>
      <c r="AA23" s="190">
        <f t="shared" si="1"/>
        <v>4</v>
      </c>
      <c r="AB23" s="190">
        <f t="shared" si="1"/>
        <v>2.895</v>
      </c>
      <c r="AC23" s="191">
        <f t="shared" si="2"/>
        <v>2</v>
      </c>
      <c r="AD23" s="192">
        <f t="shared" si="2"/>
        <v>2.5179999999999998</v>
      </c>
    </row>
    <row r="24" spans="1:30" ht="20.100000000000001" customHeight="1" thickBot="1" x14ac:dyDescent="0.3">
      <c r="A24" s="579"/>
      <c r="B24" s="583"/>
      <c r="C24" s="586"/>
      <c r="D24" s="586"/>
      <c r="E24" s="586"/>
      <c r="F24" s="317" t="s">
        <v>49</v>
      </c>
      <c r="G24" s="240">
        <v>0</v>
      </c>
      <c r="H24" s="194">
        <v>0</v>
      </c>
      <c r="I24" s="195">
        <v>0</v>
      </c>
      <c r="J24" s="194">
        <v>0</v>
      </c>
      <c r="K24" s="208">
        <f>H24+J24</f>
        <v>0</v>
      </c>
      <c r="L24" s="195">
        <v>0</v>
      </c>
      <c r="M24" s="194">
        <v>0</v>
      </c>
      <c r="N24" s="195">
        <v>0</v>
      </c>
      <c r="O24" s="194">
        <v>0</v>
      </c>
      <c r="P24" s="208">
        <f>M24+O24</f>
        <v>0</v>
      </c>
      <c r="Q24" s="195">
        <v>0</v>
      </c>
      <c r="R24" s="194">
        <v>0</v>
      </c>
      <c r="S24" s="195">
        <v>0</v>
      </c>
      <c r="T24" s="194">
        <v>0</v>
      </c>
      <c r="U24" s="208">
        <f t="shared" si="6"/>
        <v>0</v>
      </c>
      <c r="V24" s="195">
        <v>0</v>
      </c>
      <c r="W24" s="194">
        <v>0</v>
      </c>
      <c r="X24" s="196">
        <v>0</v>
      </c>
      <c r="Y24" s="194">
        <v>0</v>
      </c>
      <c r="Z24" s="208">
        <f t="shared" si="0"/>
        <v>0</v>
      </c>
      <c r="AA24" s="194">
        <f t="shared" si="1"/>
        <v>0</v>
      </c>
      <c r="AB24" s="194">
        <f t="shared" si="1"/>
        <v>0</v>
      </c>
      <c r="AC24" s="196">
        <f t="shared" si="2"/>
        <v>0</v>
      </c>
      <c r="AD24" s="237">
        <f t="shared" si="2"/>
        <v>0</v>
      </c>
    </row>
    <row r="25" spans="1:30" ht="20.100000000000001" customHeight="1" thickBot="1" x14ac:dyDescent="0.3">
      <c r="A25" s="580"/>
      <c r="B25" s="587" t="s">
        <v>19</v>
      </c>
      <c r="C25" s="588"/>
      <c r="D25" s="588"/>
      <c r="E25" s="588"/>
      <c r="F25" s="589"/>
      <c r="G25" s="197">
        <f t="shared" ref="G25:AD25" si="7">G20+G21+G22+G23+G24</f>
        <v>1114</v>
      </c>
      <c r="H25" s="198">
        <f t="shared" si="7"/>
        <v>153.5</v>
      </c>
      <c r="I25" s="198">
        <f t="shared" si="7"/>
        <v>0</v>
      </c>
      <c r="J25" s="198">
        <f t="shared" si="7"/>
        <v>0</v>
      </c>
      <c r="K25" s="209">
        <f t="shared" si="7"/>
        <v>153.5</v>
      </c>
      <c r="L25" s="198">
        <f t="shared" si="7"/>
        <v>290</v>
      </c>
      <c r="M25" s="198">
        <f t="shared" si="7"/>
        <v>148.52699999999999</v>
      </c>
      <c r="N25" s="198">
        <f t="shared" si="7"/>
        <v>0</v>
      </c>
      <c r="O25" s="198">
        <f t="shared" si="7"/>
        <v>0</v>
      </c>
      <c r="P25" s="209">
        <f t="shared" si="7"/>
        <v>148.52699999999999</v>
      </c>
      <c r="Q25" s="198">
        <f t="shared" si="7"/>
        <v>159</v>
      </c>
      <c r="R25" s="198">
        <f t="shared" si="7"/>
        <v>108.378</v>
      </c>
      <c r="S25" s="198">
        <f t="shared" si="7"/>
        <v>1</v>
      </c>
      <c r="T25" s="198">
        <f t="shared" si="7"/>
        <v>0.51800000000000002</v>
      </c>
      <c r="U25" s="209">
        <f t="shared" si="7"/>
        <v>108.896</v>
      </c>
      <c r="V25" s="198">
        <f t="shared" si="7"/>
        <v>9</v>
      </c>
      <c r="W25" s="198">
        <f t="shared" si="7"/>
        <v>13.87</v>
      </c>
      <c r="X25" s="198">
        <f t="shared" si="7"/>
        <v>1</v>
      </c>
      <c r="Y25" s="198">
        <f t="shared" si="7"/>
        <v>2</v>
      </c>
      <c r="Z25" s="209">
        <f t="shared" si="7"/>
        <v>15.87</v>
      </c>
      <c r="AA25" s="209">
        <f t="shared" si="7"/>
        <v>1572</v>
      </c>
      <c r="AB25" s="209">
        <f t="shared" si="7"/>
        <v>424.27500000000003</v>
      </c>
      <c r="AC25" s="215">
        <f t="shared" si="7"/>
        <v>2</v>
      </c>
      <c r="AD25" s="216">
        <f t="shared" si="7"/>
        <v>2.5179999999999998</v>
      </c>
    </row>
    <row r="26" spans="1:30" ht="20.100000000000001" customHeight="1" x14ac:dyDescent="0.25">
      <c r="A26" s="578">
        <v>4</v>
      </c>
      <c r="B26" s="581" t="s">
        <v>104</v>
      </c>
      <c r="C26" s="584">
        <f>D26+E26</f>
        <v>7973.89</v>
      </c>
      <c r="D26" s="584">
        <v>7690.42</v>
      </c>
      <c r="E26" s="584">
        <v>283.47000000000003</v>
      </c>
      <c r="F26" s="247" t="s">
        <v>45</v>
      </c>
      <c r="G26" s="248">
        <v>624</v>
      </c>
      <c r="H26" s="206">
        <v>120.1</v>
      </c>
      <c r="I26" s="207"/>
      <c r="J26" s="206"/>
      <c r="K26" s="211">
        <f>H26+J26</f>
        <v>120.1</v>
      </c>
      <c r="L26" s="207">
        <v>797</v>
      </c>
      <c r="M26" s="206">
        <v>341.5</v>
      </c>
      <c r="N26" s="207"/>
      <c r="O26" s="206"/>
      <c r="P26" s="211">
        <f>M26+O26</f>
        <v>341.5</v>
      </c>
      <c r="Q26" s="207">
        <v>292</v>
      </c>
      <c r="R26" s="206">
        <v>217.5</v>
      </c>
      <c r="S26" s="207"/>
      <c r="T26" s="206"/>
      <c r="U26" s="211">
        <f>R26+T26</f>
        <v>217.5</v>
      </c>
      <c r="V26" s="207">
        <v>69</v>
      </c>
      <c r="W26" s="206">
        <v>156.9</v>
      </c>
      <c r="X26" s="207"/>
      <c r="Y26" s="206"/>
      <c r="Z26" s="211">
        <f t="shared" si="0"/>
        <v>156.9</v>
      </c>
      <c r="AA26" s="206">
        <f t="shared" si="1"/>
        <v>1782</v>
      </c>
      <c r="AB26" s="206">
        <f t="shared" si="1"/>
        <v>836</v>
      </c>
      <c r="AC26" s="203">
        <f t="shared" si="2"/>
        <v>0</v>
      </c>
      <c r="AD26" s="204">
        <f t="shared" si="2"/>
        <v>0</v>
      </c>
    </row>
    <row r="27" spans="1:30" ht="20.100000000000001" customHeight="1" x14ac:dyDescent="0.25">
      <c r="A27" s="579"/>
      <c r="B27" s="582"/>
      <c r="C27" s="585"/>
      <c r="D27" s="585"/>
      <c r="E27" s="585"/>
      <c r="F27" s="238" t="s">
        <v>46</v>
      </c>
      <c r="G27" s="239"/>
      <c r="H27" s="190"/>
      <c r="I27" s="193"/>
      <c r="J27" s="190"/>
      <c r="K27" s="205">
        <f>H27+J27</f>
        <v>0</v>
      </c>
      <c r="L27" s="193"/>
      <c r="M27" s="190"/>
      <c r="N27" s="193"/>
      <c r="O27" s="190"/>
      <c r="P27" s="205">
        <f>M27+O27</f>
        <v>0</v>
      </c>
      <c r="Q27" s="193"/>
      <c r="R27" s="190"/>
      <c r="S27" s="193"/>
      <c r="T27" s="190"/>
      <c r="U27" s="205">
        <f>R27+T27</f>
        <v>0</v>
      </c>
      <c r="V27" s="193"/>
      <c r="W27" s="190"/>
      <c r="X27" s="193"/>
      <c r="Y27" s="190"/>
      <c r="Z27" s="205">
        <f t="shared" si="0"/>
        <v>0</v>
      </c>
      <c r="AA27" s="190">
        <f t="shared" si="1"/>
        <v>0</v>
      </c>
      <c r="AB27" s="190">
        <f t="shared" si="1"/>
        <v>0</v>
      </c>
      <c r="AC27" s="191">
        <f t="shared" si="2"/>
        <v>0</v>
      </c>
      <c r="AD27" s="192">
        <f t="shared" si="2"/>
        <v>0</v>
      </c>
    </row>
    <row r="28" spans="1:30" ht="20.100000000000001" customHeight="1" x14ac:dyDescent="0.25">
      <c r="A28" s="579"/>
      <c r="B28" s="582"/>
      <c r="C28" s="585"/>
      <c r="D28" s="585"/>
      <c r="E28" s="585"/>
      <c r="F28" s="238" t="s">
        <v>47</v>
      </c>
      <c r="G28" s="239">
        <v>35</v>
      </c>
      <c r="H28" s="190">
        <v>3.1</v>
      </c>
      <c r="I28" s="193"/>
      <c r="J28" s="190"/>
      <c r="K28" s="205">
        <f>H28+J28</f>
        <v>3.1</v>
      </c>
      <c r="L28" s="193">
        <v>414</v>
      </c>
      <c r="M28" s="190">
        <v>186.3</v>
      </c>
      <c r="N28" s="193">
        <v>0</v>
      </c>
      <c r="O28" s="190">
        <v>0</v>
      </c>
      <c r="P28" s="205">
        <f>M28+O28</f>
        <v>186.3</v>
      </c>
      <c r="Q28" s="193">
        <v>409</v>
      </c>
      <c r="R28" s="190">
        <v>487.3</v>
      </c>
      <c r="S28" s="193"/>
      <c r="T28" s="190"/>
      <c r="U28" s="205">
        <f>R28+T28</f>
        <v>487.3</v>
      </c>
      <c r="V28" s="193">
        <v>64</v>
      </c>
      <c r="W28" s="190">
        <v>319.8</v>
      </c>
      <c r="X28" s="193"/>
      <c r="Y28" s="190"/>
      <c r="Z28" s="205">
        <f t="shared" si="0"/>
        <v>319.8</v>
      </c>
      <c r="AA28" s="190">
        <f t="shared" si="1"/>
        <v>922</v>
      </c>
      <c r="AB28" s="190">
        <f t="shared" si="1"/>
        <v>996.5</v>
      </c>
      <c r="AC28" s="191">
        <f t="shared" si="2"/>
        <v>0</v>
      </c>
      <c r="AD28" s="192">
        <f t="shared" si="2"/>
        <v>0</v>
      </c>
    </row>
    <row r="29" spans="1:30" ht="20.100000000000001" customHeight="1" x14ac:dyDescent="0.25">
      <c r="A29" s="579"/>
      <c r="B29" s="582"/>
      <c r="C29" s="585"/>
      <c r="D29" s="585"/>
      <c r="E29" s="585"/>
      <c r="F29" s="238" t="s">
        <v>48</v>
      </c>
      <c r="G29" s="239"/>
      <c r="H29" s="190"/>
      <c r="I29" s="193"/>
      <c r="J29" s="190"/>
      <c r="K29" s="205">
        <f>H29+J29</f>
        <v>0</v>
      </c>
      <c r="L29" s="193"/>
      <c r="M29" s="190"/>
      <c r="N29" s="193"/>
      <c r="O29" s="190"/>
      <c r="P29" s="205">
        <f>M29+O29</f>
        <v>0</v>
      </c>
      <c r="Q29" s="193"/>
      <c r="R29" s="190"/>
      <c r="S29" s="193"/>
      <c r="T29" s="190"/>
      <c r="U29" s="205">
        <f>R29+T29</f>
        <v>0</v>
      </c>
      <c r="V29" s="193"/>
      <c r="W29" s="190"/>
      <c r="X29" s="193"/>
      <c r="Y29" s="190"/>
      <c r="Z29" s="205">
        <f t="shared" si="0"/>
        <v>0</v>
      </c>
      <c r="AA29" s="190">
        <f t="shared" si="1"/>
        <v>0</v>
      </c>
      <c r="AB29" s="190">
        <f t="shared" si="1"/>
        <v>0</v>
      </c>
      <c r="AC29" s="191">
        <f t="shared" si="2"/>
        <v>0</v>
      </c>
      <c r="AD29" s="192">
        <f t="shared" si="2"/>
        <v>0</v>
      </c>
    </row>
    <row r="30" spans="1:30" ht="20.100000000000001" customHeight="1" thickBot="1" x14ac:dyDescent="0.3">
      <c r="A30" s="579"/>
      <c r="B30" s="583"/>
      <c r="C30" s="586"/>
      <c r="D30" s="586"/>
      <c r="E30" s="586"/>
      <c r="F30" s="317" t="s">
        <v>49</v>
      </c>
      <c r="G30" s="240"/>
      <c r="H30" s="194"/>
      <c r="I30" s="195"/>
      <c r="J30" s="194"/>
      <c r="K30" s="208">
        <f>H30+J30</f>
        <v>0</v>
      </c>
      <c r="L30" s="195"/>
      <c r="M30" s="194"/>
      <c r="N30" s="195"/>
      <c r="O30" s="194"/>
      <c r="P30" s="208">
        <f>M30+O30</f>
        <v>0</v>
      </c>
      <c r="Q30" s="195"/>
      <c r="R30" s="194"/>
      <c r="S30" s="195"/>
      <c r="T30" s="194"/>
      <c r="U30" s="208">
        <f>R30+T30</f>
        <v>0</v>
      </c>
      <c r="V30" s="195"/>
      <c r="W30" s="194"/>
      <c r="X30" s="196"/>
      <c r="Y30" s="194"/>
      <c r="Z30" s="208">
        <f t="shared" si="0"/>
        <v>0</v>
      </c>
      <c r="AA30" s="194">
        <f t="shared" si="1"/>
        <v>0</v>
      </c>
      <c r="AB30" s="194">
        <f t="shared" si="1"/>
        <v>0</v>
      </c>
      <c r="AC30" s="196">
        <f t="shared" si="2"/>
        <v>0</v>
      </c>
      <c r="AD30" s="237">
        <f t="shared" si="2"/>
        <v>0</v>
      </c>
    </row>
    <row r="31" spans="1:30" ht="20.100000000000001" customHeight="1" thickBot="1" x14ac:dyDescent="0.3">
      <c r="A31" s="580"/>
      <c r="B31" s="587" t="s">
        <v>19</v>
      </c>
      <c r="C31" s="588"/>
      <c r="D31" s="588"/>
      <c r="E31" s="588"/>
      <c r="F31" s="589"/>
      <c r="G31" s="197">
        <f>G26+G27+G28+G29+G30</f>
        <v>659</v>
      </c>
      <c r="H31" s="198">
        <f t="shared" ref="H31:AD31" si="8">H26+H27+H28+H29+H30</f>
        <v>123.19999999999999</v>
      </c>
      <c r="I31" s="198">
        <f t="shared" si="8"/>
        <v>0</v>
      </c>
      <c r="J31" s="198">
        <f t="shared" si="8"/>
        <v>0</v>
      </c>
      <c r="K31" s="209">
        <f t="shared" si="8"/>
        <v>123.19999999999999</v>
      </c>
      <c r="L31" s="198">
        <f t="shared" si="8"/>
        <v>1211</v>
      </c>
      <c r="M31" s="198">
        <f t="shared" si="8"/>
        <v>527.79999999999995</v>
      </c>
      <c r="N31" s="198">
        <f t="shared" si="8"/>
        <v>0</v>
      </c>
      <c r="O31" s="198">
        <f t="shared" si="8"/>
        <v>0</v>
      </c>
      <c r="P31" s="209">
        <f t="shared" si="8"/>
        <v>527.79999999999995</v>
      </c>
      <c r="Q31" s="198">
        <f t="shared" si="8"/>
        <v>701</v>
      </c>
      <c r="R31" s="198">
        <f t="shared" si="8"/>
        <v>704.8</v>
      </c>
      <c r="S31" s="198">
        <f t="shared" si="8"/>
        <v>0</v>
      </c>
      <c r="T31" s="198">
        <f t="shared" si="8"/>
        <v>0</v>
      </c>
      <c r="U31" s="209">
        <f t="shared" si="8"/>
        <v>704.8</v>
      </c>
      <c r="V31" s="198">
        <f t="shared" si="8"/>
        <v>133</v>
      </c>
      <c r="W31" s="198">
        <f t="shared" si="8"/>
        <v>476.70000000000005</v>
      </c>
      <c r="X31" s="198">
        <f t="shared" si="8"/>
        <v>0</v>
      </c>
      <c r="Y31" s="198">
        <f t="shared" si="8"/>
        <v>0</v>
      </c>
      <c r="Z31" s="209">
        <f t="shared" si="8"/>
        <v>476.70000000000005</v>
      </c>
      <c r="AA31" s="209">
        <f t="shared" si="8"/>
        <v>2704</v>
      </c>
      <c r="AB31" s="209">
        <f t="shared" si="8"/>
        <v>1832.5</v>
      </c>
      <c r="AC31" s="215">
        <f t="shared" si="8"/>
        <v>0</v>
      </c>
      <c r="AD31" s="216">
        <f t="shared" si="8"/>
        <v>0</v>
      </c>
    </row>
    <row r="32" spans="1:30" ht="20.100000000000001" customHeight="1" x14ac:dyDescent="0.25">
      <c r="A32" s="578">
        <v>5</v>
      </c>
      <c r="B32" s="581" t="s">
        <v>105</v>
      </c>
      <c r="C32" s="584">
        <f>D32+E32</f>
        <v>4631.67</v>
      </c>
      <c r="D32" s="584">
        <v>4595.3</v>
      </c>
      <c r="E32" s="584">
        <v>36.369999999999997</v>
      </c>
      <c r="F32" s="247" t="s">
        <v>45</v>
      </c>
      <c r="G32" s="248">
        <v>26</v>
      </c>
      <c r="H32" s="206">
        <v>5.37</v>
      </c>
      <c r="I32" s="207">
        <v>0</v>
      </c>
      <c r="J32" s="206">
        <v>0</v>
      </c>
      <c r="K32" s="211">
        <f>H32+J32</f>
        <v>5.37</v>
      </c>
      <c r="L32" s="207">
        <v>11</v>
      </c>
      <c r="M32" s="206">
        <v>5.9</v>
      </c>
      <c r="N32" s="207">
        <v>0</v>
      </c>
      <c r="O32" s="206">
        <v>0</v>
      </c>
      <c r="P32" s="211">
        <f>M32+O32</f>
        <v>5.9</v>
      </c>
      <c r="Q32" s="207">
        <v>40</v>
      </c>
      <c r="R32" s="206">
        <v>32.5</v>
      </c>
      <c r="S32" s="207">
        <v>0</v>
      </c>
      <c r="T32" s="206">
        <v>0</v>
      </c>
      <c r="U32" s="211">
        <f>R32+T32</f>
        <v>32.5</v>
      </c>
      <c r="V32" s="207">
        <v>103</v>
      </c>
      <c r="W32" s="206">
        <v>119.5</v>
      </c>
      <c r="X32" s="207">
        <v>0</v>
      </c>
      <c r="Y32" s="206">
        <v>0</v>
      </c>
      <c r="Z32" s="211">
        <f t="shared" si="0"/>
        <v>119.5</v>
      </c>
      <c r="AA32" s="206">
        <f>G32+L32+Q32+V32</f>
        <v>180</v>
      </c>
      <c r="AB32" s="206">
        <f>H32+M32+R32+W32</f>
        <v>163.26999999999998</v>
      </c>
      <c r="AC32" s="203">
        <f t="shared" si="2"/>
        <v>0</v>
      </c>
      <c r="AD32" s="204">
        <f t="shared" si="2"/>
        <v>0</v>
      </c>
    </row>
    <row r="33" spans="1:30" ht="20.100000000000001" customHeight="1" x14ac:dyDescent="0.25">
      <c r="A33" s="579"/>
      <c r="B33" s="582"/>
      <c r="C33" s="585"/>
      <c r="D33" s="585"/>
      <c r="E33" s="585"/>
      <c r="F33" s="238" t="s">
        <v>46</v>
      </c>
      <c r="G33" s="239"/>
      <c r="H33" s="190"/>
      <c r="I33" s="193">
        <v>0</v>
      </c>
      <c r="J33" s="190">
        <v>0</v>
      </c>
      <c r="K33" s="205">
        <f>H33+J33</f>
        <v>0</v>
      </c>
      <c r="L33" s="193"/>
      <c r="M33" s="190"/>
      <c r="N33" s="193">
        <v>0</v>
      </c>
      <c r="O33" s="190">
        <v>0</v>
      </c>
      <c r="P33" s="205">
        <f>M33+O33</f>
        <v>0</v>
      </c>
      <c r="Q33" s="193">
        <v>0</v>
      </c>
      <c r="R33" s="190">
        <v>0</v>
      </c>
      <c r="S33" s="193">
        <v>0</v>
      </c>
      <c r="T33" s="190">
        <v>0</v>
      </c>
      <c r="U33" s="205">
        <f>R33+T33</f>
        <v>0</v>
      </c>
      <c r="V33" s="193">
        <v>0</v>
      </c>
      <c r="W33" s="190">
        <v>0</v>
      </c>
      <c r="X33" s="193">
        <v>0</v>
      </c>
      <c r="Y33" s="190">
        <v>0</v>
      </c>
      <c r="Z33" s="205">
        <f t="shared" si="0"/>
        <v>0</v>
      </c>
      <c r="AA33" s="190">
        <f t="shared" si="1"/>
        <v>0</v>
      </c>
      <c r="AB33" s="190">
        <f t="shared" si="1"/>
        <v>0</v>
      </c>
      <c r="AC33" s="191">
        <f t="shared" si="2"/>
        <v>0</v>
      </c>
      <c r="AD33" s="192">
        <f t="shared" si="2"/>
        <v>0</v>
      </c>
    </row>
    <row r="34" spans="1:30" ht="20.100000000000001" customHeight="1" x14ac:dyDescent="0.25">
      <c r="A34" s="579"/>
      <c r="B34" s="582"/>
      <c r="C34" s="585"/>
      <c r="D34" s="585"/>
      <c r="E34" s="585"/>
      <c r="F34" s="238" t="s">
        <v>47</v>
      </c>
      <c r="G34" s="239">
        <v>246</v>
      </c>
      <c r="H34" s="190">
        <v>34.200000000000003</v>
      </c>
      <c r="I34" s="193">
        <v>0</v>
      </c>
      <c r="J34" s="190">
        <v>0</v>
      </c>
      <c r="K34" s="205">
        <f>H34+J34</f>
        <v>34.200000000000003</v>
      </c>
      <c r="L34" s="193"/>
      <c r="M34" s="190"/>
      <c r="N34" s="193">
        <v>0</v>
      </c>
      <c r="O34" s="190">
        <v>0</v>
      </c>
      <c r="P34" s="205">
        <f>M34+O34</f>
        <v>0</v>
      </c>
      <c r="Q34" s="193">
        <v>47</v>
      </c>
      <c r="R34" s="190">
        <v>26.8</v>
      </c>
      <c r="S34" s="193">
        <v>0</v>
      </c>
      <c r="T34" s="190">
        <v>0</v>
      </c>
      <c r="U34" s="205">
        <f>R34+T34</f>
        <v>26.8</v>
      </c>
      <c r="V34" s="193">
        <v>129</v>
      </c>
      <c r="W34" s="190">
        <v>131.5</v>
      </c>
      <c r="X34" s="193">
        <v>0</v>
      </c>
      <c r="Y34" s="190">
        <v>0</v>
      </c>
      <c r="Z34" s="205">
        <f t="shared" si="0"/>
        <v>131.5</v>
      </c>
      <c r="AA34" s="190">
        <f t="shared" si="1"/>
        <v>422</v>
      </c>
      <c r="AB34" s="190">
        <f>H34+M34+R34+W34</f>
        <v>192.5</v>
      </c>
      <c r="AC34" s="191">
        <f t="shared" si="2"/>
        <v>0</v>
      </c>
      <c r="AD34" s="192">
        <f t="shared" si="2"/>
        <v>0</v>
      </c>
    </row>
    <row r="35" spans="1:30" ht="20.100000000000001" customHeight="1" x14ac:dyDescent="0.25">
      <c r="A35" s="579"/>
      <c r="B35" s="582"/>
      <c r="C35" s="585"/>
      <c r="D35" s="585"/>
      <c r="E35" s="585"/>
      <c r="F35" s="238" t="s">
        <v>48</v>
      </c>
      <c r="G35" s="239">
        <v>0</v>
      </c>
      <c r="H35" s="190">
        <v>0</v>
      </c>
      <c r="I35" s="193">
        <v>0</v>
      </c>
      <c r="J35" s="190">
        <v>0</v>
      </c>
      <c r="K35" s="205">
        <f>H35+J35</f>
        <v>0</v>
      </c>
      <c r="L35" s="193">
        <v>0</v>
      </c>
      <c r="M35" s="190">
        <v>0</v>
      </c>
      <c r="N35" s="193">
        <v>0</v>
      </c>
      <c r="O35" s="190">
        <v>0</v>
      </c>
      <c r="P35" s="205">
        <f>M35+O35</f>
        <v>0</v>
      </c>
      <c r="Q35" s="193">
        <v>0</v>
      </c>
      <c r="R35" s="190">
        <v>0</v>
      </c>
      <c r="S35" s="193">
        <v>0</v>
      </c>
      <c r="T35" s="190">
        <v>0</v>
      </c>
      <c r="U35" s="205">
        <f>R35+T35</f>
        <v>0</v>
      </c>
      <c r="V35" s="193">
        <v>0</v>
      </c>
      <c r="W35" s="190">
        <v>0</v>
      </c>
      <c r="X35" s="193">
        <v>0</v>
      </c>
      <c r="Y35" s="190">
        <v>0</v>
      </c>
      <c r="Z35" s="205">
        <f t="shared" si="0"/>
        <v>0</v>
      </c>
      <c r="AA35" s="190">
        <f t="shared" si="1"/>
        <v>0</v>
      </c>
      <c r="AB35" s="190">
        <f t="shared" si="1"/>
        <v>0</v>
      </c>
      <c r="AC35" s="191">
        <f t="shared" si="2"/>
        <v>0</v>
      </c>
      <c r="AD35" s="192">
        <f t="shared" si="2"/>
        <v>0</v>
      </c>
    </row>
    <row r="36" spans="1:30" ht="20.100000000000001" customHeight="1" thickBot="1" x14ac:dyDescent="0.3">
      <c r="A36" s="579"/>
      <c r="B36" s="583"/>
      <c r="C36" s="586"/>
      <c r="D36" s="586"/>
      <c r="E36" s="586"/>
      <c r="F36" s="317" t="s">
        <v>49</v>
      </c>
      <c r="G36" s="240">
        <v>0</v>
      </c>
      <c r="H36" s="194">
        <v>0</v>
      </c>
      <c r="I36" s="195">
        <v>0</v>
      </c>
      <c r="J36" s="194">
        <v>0</v>
      </c>
      <c r="K36" s="208">
        <f>H36+J36</f>
        <v>0</v>
      </c>
      <c r="L36" s="195">
        <v>0</v>
      </c>
      <c r="M36" s="194">
        <v>0</v>
      </c>
      <c r="N36" s="195">
        <v>0</v>
      </c>
      <c r="O36" s="194">
        <v>0</v>
      </c>
      <c r="P36" s="208">
        <f>M36+O36</f>
        <v>0</v>
      </c>
      <c r="Q36" s="195">
        <v>0</v>
      </c>
      <c r="R36" s="194">
        <v>0</v>
      </c>
      <c r="S36" s="195">
        <v>0</v>
      </c>
      <c r="T36" s="194">
        <v>0</v>
      </c>
      <c r="U36" s="208">
        <f>R36+T36</f>
        <v>0</v>
      </c>
      <c r="V36" s="195">
        <v>0</v>
      </c>
      <c r="W36" s="194">
        <v>0</v>
      </c>
      <c r="X36" s="196">
        <v>0</v>
      </c>
      <c r="Y36" s="194">
        <v>0</v>
      </c>
      <c r="Z36" s="208">
        <f t="shared" si="0"/>
        <v>0</v>
      </c>
      <c r="AA36" s="194">
        <f t="shared" si="1"/>
        <v>0</v>
      </c>
      <c r="AB36" s="194">
        <f t="shared" si="1"/>
        <v>0</v>
      </c>
      <c r="AC36" s="196">
        <f t="shared" si="2"/>
        <v>0</v>
      </c>
      <c r="AD36" s="237">
        <f t="shared" si="2"/>
        <v>0</v>
      </c>
    </row>
    <row r="37" spans="1:30" ht="20.100000000000001" customHeight="1" thickBot="1" x14ac:dyDescent="0.3">
      <c r="A37" s="580"/>
      <c r="B37" s="587" t="s">
        <v>19</v>
      </c>
      <c r="C37" s="588"/>
      <c r="D37" s="588"/>
      <c r="E37" s="588"/>
      <c r="F37" s="589"/>
      <c r="G37" s="197">
        <f>G32+G33+G34+G35+G36</f>
        <v>272</v>
      </c>
      <c r="H37" s="198">
        <f t="shared" ref="H37:AD37" si="9">H32+H33+H34+H35+H36</f>
        <v>39.57</v>
      </c>
      <c r="I37" s="198">
        <f t="shared" si="9"/>
        <v>0</v>
      </c>
      <c r="J37" s="198">
        <f t="shared" si="9"/>
        <v>0</v>
      </c>
      <c r="K37" s="209">
        <f t="shared" si="9"/>
        <v>39.57</v>
      </c>
      <c r="L37" s="198">
        <f t="shared" si="9"/>
        <v>11</v>
      </c>
      <c r="M37" s="198">
        <f t="shared" si="9"/>
        <v>5.9</v>
      </c>
      <c r="N37" s="198">
        <f t="shared" si="9"/>
        <v>0</v>
      </c>
      <c r="O37" s="198">
        <f t="shared" si="9"/>
        <v>0</v>
      </c>
      <c r="P37" s="209">
        <f t="shared" si="9"/>
        <v>5.9</v>
      </c>
      <c r="Q37" s="198">
        <f t="shared" si="9"/>
        <v>87</v>
      </c>
      <c r="R37" s="198">
        <f t="shared" si="9"/>
        <v>59.3</v>
      </c>
      <c r="S37" s="198">
        <f t="shared" si="9"/>
        <v>0</v>
      </c>
      <c r="T37" s="198">
        <f t="shared" si="9"/>
        <v>0</v>
      </c>
      <c r="U37" s="209">
        <f t="shared" si="9"/>
        <v>59.3</v>
      </c>
      <c r="V37" s="198">
        <f t="shared" si="9"/>
        <v>232</v>
      </c>
      <c r="W37" s="198">
        <f t="shared" si="9"/>
        <v>251</v>
      </c>
      <c r="X37" s="198">
        <f t="shared" si="9"/>
        <v>0</v>
      </c>
      <c r="Y37" s="198">
        <f t="shared" si="9"/>
        <v>0</v>
      </c>
      <c r="Z37" s="209">
        <f t="shared" si="9"/>
        <v>251</v>
      </c>
      <c r="AA37" s="209">
        <f t="shared" si="9"/>
        <v>602</v>
      </c>
      <c r="AB37" s="209">
        <f t="shared" si="9"/>
        <v>355.77</v>
      </c>
      <c r="AC37" s="215">
        <f t="shared" si="9"/>
        <v>0</v>
      </c>
      <c r="AD37" s="216">
        <f t="shared" si="9"/>
        <v>0</v>
      </c>
    </row>
    <row r="38" spans="1:30" ht="20.100000000000001" customHeight="1" x14ac:dyDescent="0.25">
      <c r="A38" s="578">
        <v>6</v>
      </c>
      <c r="B38" s="581" t="s">
        <v>106</v>
      </c>
      <c r="C38" s="584">
        <f>D38+E38</f>
        <v>3810.4</v>
      </c>
      <c r="D38" s="584">
        <v>3809.9</v>
      </c>
      <c r="E38" s="584">
        <v>0.5</v>
      </c>
      <c r="F38" s="247" t="s">
        <v>45</v>
      </c>
      <c r="G38" s="248">
        <v>0</v>
      </c>
      <c r="H38" s="206">
        <v>0</v>
      </c>
      <c r="I38" s="207">
        <v>0</v>
      </c>
      <c r="J38" s="206">
        <v>0</v>
      </c>
      <c r="K38" s="211">
        <f>H38+J38</f>
        <v>0</v>
      </c>
      <c r="L38" s="207">
        <v>34</v>
      </c>
      <c r="M38" s="206">
        <v>13.1</v>
      </c>
      <c r="N38" s="207">
        <v>0</v>
      </c>
      <c r="O38" s="206">
        <v>0</v>
      </c>
      <c r="P38" s="211">
        <f>M38+O38</f>
        <v>13.1</v>
      </c>
      <c r="Q38" s="207">
        <v>0</v>
      </c>
      <c r="R38" s="206">
        <v>0</v>
      </c>
      <c r="S38" s="207">
        <v>0</v>
      </c>
      <c r="T38" s="206">
        <v>0</v>
      </c>
      <c r="U38" s="211">
        <f>R38+T38</f>
        <v>0</v>
      </c>
      <c r="V38" s="207">
        <v>197</v>
      </c>
      <c r="W38" s="206">
        <v>440.7</v>
      </c>
      <c r="X38" s="207">
        <v>0</v>
      </c>
      <c r="Y38" s="206">
        <v>0</v>
      </c>
      <c r="Z38" s="211">
        <f t="shared" si="0"/>
        <v>440.7</v>
      </c>
      <c r="AA38" s="206">
        <f t="shared" si="1"/>
        <v>231</v>
      </c>
      <c r="AB38" s="206">
        <f t="shared" si="1"/>
        <v>453.8</v>
      </c>
      <c r="AC38" s="203">
        <f t="shared" si="2"/>
        <v>0</v>
      </c>
      <c r="AD38" s="204">
        <f t="shared" si="2"/>
        <v>0</v>
      </c>
    </row>
    <row r="39" spans="1:30" ht="20.100000000000001" customHeight="1" x14ac:dyDescent="0.25">
      <c r="A39" s="579"/>
      <c r="B39" s="582"/>
      <c r="C39" s="585"/>
      <c r="D39" s="585"/>
      <c r="E39" s="585"/>
      <c r="F39" s="238" t="s">
        <v>46</v>
      </c>
      <c r="G39" s="239">
        <v>0</v>
      </c>
      <c r="H39" s="190">
        <v>0</v>
      </c>
      <c r="I39" s="193">
        <v>0</v>
      </c>
      <c r="J39" s="190">
        <v>0</v>
      </c>
      <c r="K39" s="205">
        <f>H39+J39</f>
        <v>0</v>
      </c>
      <c r="L39" s="193">
        <v>0</v>
      </c>
      <c r="M39" s="190">
        <v>0</v>
      </c>
      <c r="N39" s="193">
        <v>0</v>
      </c>
      <c r="O39" s="190">
        <v>0</v>
      </c>
      <c r="P39" s="205">
        <f>M39+O39</f>
        <v>0</v>
      </c>
      <c r="Q39" s="193">
        <v>0</v>
      </c>
      <c r="R39" s="190">
        <v>0</v>
      </c>
      <c r="S39" s="193">
        <v>0</v>
      </c>
      <c r="T39" s="190">
        <v>0</v>
      </c>
      <c r="U39" s="205">
        <f>R39+T39</f>
        <v>0</v>
      </c>
      <c r="V39" s="193">
        <v>0</v>
      </c>
      <c r="W39" s="190">
        <v>0</v>
      </c>
      <c r="X39" s="193">
        <v>0</v>
      </c>
      <c r="Y39" s="190">
        <v>0</v>
      </c>
      <c r="Z39" s="205">
        <f t="shared" si="0"/>
        <v>0</v>
      </c>
      <c r="AA39" s="190">
        <f t="shared" si="1"/>
        <v>0</v>
      </c>
      <c r="AB39" s="190">
        <f t="shared" si="1"/>
        <v>0</v>
      </c>
      <c r="AC39" s="191">
        <f t="shared" si="2"/>
        <v>0</v>
      </c>
      <c r="AD39" s="192">
        <f t="shared" si="2"/>
        <v>0</v>
      </c>
    </row>
    <row r="40" spans="1:30" ht="20.100000000000001" customHeight="1" x14ac:dyDescent="0.25">
      <c r="A40" s="579"/>
      <c r="B40" s="582"/>
      <c r="C40" s="585"/>
      <c r="D40" s="585"/>
      <c r="E40" s="585"/>
      <c r="F40" s="238" t="s">
        <v>47</v>
      </c>
      <c r="G40" s="239">
        <v>0</v>
      </c>
      <c r="H40" s="190">
        <v>0</v>
      </c>
      <c r="I40" s="193">
        <v>0</v>
      </c>
      <c r="J40" s="190">
        <v>0</v>
      </c>
      <c r="K40" s="205">
        <f>H40+J40</f>
        <v>0</v>
      </c>
      <c r="L40" s="193">
        <v>0</v>
      </c>
      <c r="M40" s="190">
        <v>0</v>
      </c>
      <c r="N40" s="193">
        <v>0</v>
      </c>
      <c r="O40" s="190">
        <v>0</v>
      </c>
      <c r="P40" s="205">
        <f>M40+O40</f>
        <v>0</v>
      </c>
      <c r="Q40" s="193">
        <v>138</v>
      </c>
      <c r="R40" s="190">
        <v>142</v>
      </c>
      <c r="S40" s="193">
        <v>0</v>
      </c>
      <c r="T40" s="190">
        <v>0</v>
      </c>
      <c r="U40" s="205">
        <f>R40+T40</f>
        <v>142</v>
      </c>
      <c r="V40" s="193">
        <v>0</v>
      </c>
      <c r="W40" s="190">
        <v>0</v>
      </c>
      <c r="X40" s="193">
        <v>0</v>
      </c>
      <c r="Y40" s="190">
        <v>0</v>
      </c>
      <c r="Z40" s="205">
        <f t="shared" si="0"/>
        <v>0</v>
      </c>
      <c r="AA40" s="190">
        <f t="shared" si="1"/>
        <v>138</v>
      </c>
      <c r="AB40" s="190">
        <f t="shared" si="1"/>
        <v>142</v>
      </c>
      <c r="AC40" s="191">
        <f t="shared" si="2"/>
        <v>0</v>
      </c>
      <c r="AD40" s="192">
        <f t="shared" si="2"/>
        <v>0</v>
      </c>
    </row>
    <row r="41" spans="1:30" ht="20.100000000000001" customHeight="1" x14ac:dyDescent="0.25">
      <c r="A41" s="579"/>
      <c r="B41" s="582"/>
      <c r="C41" s="585"/>
      <c r="D41" s="585"/>
      <c r="E41" s="585"/>
      <c r="F41" s="238" t="s">
        <v>48</v>
      </c>
      <c r="G41" s="239">
        <v>0</v>
      </c>
      <c r="H41" s="190">
        <v>0</v>
      </c>
      <c r="I41" s="193">
        <v>0</v>
      </c>
      <c r="J41" s="190">
        <v>0</v>
      </c>
      <c r="K41" s="205">
        <f>H41+J41</f>
        <v>0</v>
      </c>
      <c r="L41" s="193">
        <v>1</v>
      </c>
      <c r="M41" s="190">
        <v>0.4</v>
      </c>
      <c r="N41" s="193">
        <v>0</v>
      </c>
      <c r="O41" s="190">
        <v>0</v>
      </c>
      <c r="P41" s="205">
        <f>M41+O41</f>
        <v>0.4</v>
      </c>
      <c r="Q41" s="193">
        <v>0</v>
      </c>
      <c r="R41" s="190">
        <v>0</v>
      </c>
      <c r="S41" s="193">
        <v>0</v>
      </c>
      <c r="T41" s="190">
        <v>0</v>
      </c>
      <c r="U41" s="205">
        <f>R41+T41</f>
        <v>0</v>
      </c>
      <c r="V41" s="193">
        <v>0</v>
      </c>
      <c r="W41" s="190">
        <v>0</v>
      </c>
      <c r="X41" s="193">
        <v>0</v>
      </c>
      <c r="Y41" s="190">
        <v>0</v>
      </c>
      <c r="Z41" s="205">
        <f t="shared" si="0"/>
        <v>0</v>
      </c>
      <c r="AA41" s="190">
        <f t="shared" si="1"/>
        <v>1</v>
      </c>
      <c r="AB41" s="190">
        <f t="shared" si="1"/>
        <v>0.4</v>
      </c>
      <c r="AC41" s="191">
        <f t="shared" si="2"/>
        <v>0</v>
      </c>
      <c r="AD41" s="192">
        <f t="shared" si="2"/>
        <v>0</v>
      </c>
    </row>
    <row r="42" spans="1:30" ht="20.100000000000001" customHeight="1" thickBot="1" x14ac:dyDescent="0.3">
      <c r="A42" s="579"/>
      <c r="B42" s="583"/>
      <c r="C42" s="586"/>
      <c r="D42" s="586"/>
      <c r="E42" s="586"/>
      <c r="F42" s="317" t="s">
        <v>49</v>
      </c>
      <c r="G42" s="240">
        <v>0</v>
      </c>
      <c r="H42" s="194">
        <v>0</v>
      </c>
      <c r="I42" s="195">
        <v>0</v>
      </c>
      <c r="J42" s="194">
        <v>0</v>
      </c>
      <c r="K42" s="208">
        <f>H42+J42</f>
        <v>0</v>
      </c>
      <c r="L42" s="195">
        <v>0</v>
      </c>
      <c r="M42" s="194">
        <v>0</v>
      </c>
      <c r="N42" s="195">
        <v>0</v>
      </c>
      <c r="O42" s="194">
        <v>0</v>
      </c>
      <c r="P42" s="208">
        <f>M42+O42</f>
        <v>0</v>
      </c>
      <c r="Q42" s="195">
        <v>0</v>
      </c>
      <c r="R42" s="194">
        <v>0</v>
      </c>
      <c r="S42" s="195">
        <v>0</v>
      </c>
      <c r="T42" s="194">
        <v>0</v>
      </c>
      <c r="U42" s="208">
        <f>R42+T42</f>
        <v>0</v>
      </c>
      <c r="V42" s="195">
        <v>0</v>
      </c>
      <c r="W42" s="194">
        <v>0</v>
      </c>
      <c r="X42" s="196">
        <v>0</v>
      </c>
      <c r="Y42" s="194">
        <v>0</v>
      </c>
      <c r="Z42" s="208">
        <f t="shared" si="0"/>
        <v>0</v>
      </c>
      <c r="AA42" s="194">
        <f t="shared" si="1"/>
        <v>0</v>
      </c>
      <c r="AB42" s="194">
        <f t="shared" si="1"/>
        <v>0</v>
      </c>
      <c r="AC42" s="196">
        <f t="shared" si="2"/>
        <v>0</v>
      </c>
      <c r="AD42" s="237">
        <f t="shared" si="2"/>
        <v>0</v>
      </c>
    </row>
    <row r="43" spans="1:30" ht="20.100000000000001" customHeight="1" thickBot="1" x14ac:dyDescent="0.3">
      <c r="A43" s="580"/>
      <c r="B43" s="587" t="s">
        <v>19</v>
      </c>
      <c r="C43" s="588"/>
      <c r="D43" s="588"/>
      <c r="E43" s="588"/>
      <c r="F43" s="589"/>
      <c r="G43" s="197">
        <f>G38+G39+G40+G41+G42</f>
        <v>0</v>
      </c>
      <c r="H43" s="198">
        <f t="shared" ref="H43:AD43" si="10">H38+H39+H40+H41+H42</f>
        <v>0</v>
      </c>
      <c r="I43" s="198">
        <f t="shared" si="10"/>
        <v>0</v>
      </c>
      <c r="J43" s="198">
        <f t="shared" si="10"/>
        <v>0</v>
      </c>
      <c r="K43" s="209">
        <f t="shared" si="10"/>
        <v>0</v>
      </c>
      <c r="L43" s="198">
        <f t="shared" si="10"/>
        <v>35</v>
      </c>
      <c r="M43" s="198">
        <f t="shared" si="10"/>
        <v>13.5</v>
      </c>
      <c r="N43" s="198">
        <f t="shared" si="10"/>
        <v>0</v>
      </c>
      <c r="O43" s="198">
        <f t="shared" si="10"/>
        <v>0</v>
      </c>
      <c r="P43" s="209">
        <f t="shared" si="10"/>
        <v>13.5</v>
      </c>
      <c r="Q43" s="198">
        <f t="shared" si="10"/>
        <v>138</v>
      </c>
      <c r="R43" s="198">
        <f t="shared" si="10"/>
        <v>142</v>
      </c>
      <c r="S43" s="198">
        <f t="shared" si="10"/>
        <v>0</v>
      </c>
      <c r="T43" s="198">
        <f t="shared" si="10"/>
        <v>0</v>
      </c>
      <c r="U43" s="209">
        <f t="shared" si="10"/>
        <v>142</v>
      </c>
      <c r="V43" s="198">
        <f t="shared" si="10"/>
        <v>197</v>
      </c>
      <c r="W43" s="198">
        <f t="shared" si="10"/>
        <v>440.7</v>
      </c>
      <c r="X43" s="198">
        <f t="shared" si="10"/>
        <v>0</v>
      </c>
      <c r="Y43" s="198">
        <f t="shared" si="10"/>
        <v>0</v>
      </c>
      <c r="Z43" s="209">
        <f t="shared" si="10"/>
        <v>440.7</v>
      </c>
      <c r="AA43" s="209">
        <f t="shared" si="10"/>
        <v>370</v>
      </c>
      <c r="AB43" s="209">
        <f t="shared" si="10"/>
        <v>596.19999999999993</v>
      </c>
      <c r="AC43" s="215">
        <f t="shared" si="10"/>
        <v>0</v>
      </c>
      <c r="AD43" s="216">
        <f t="shared" si="10"/>
        <v>0</v>
      </c>
    </row>
    <row r="44" spans="1:30" ht="20.100000000000001" customHeight="1" x14ac:dyDescent="0.25">
      <c r="A44" s="578">
        <v>7</v>
      </c>
      <c r="B44" s="581" t="s">
        <v>107</v>
      </c>
      <c r="C44" s="584">
        <f>D44+E44</f>
        <v>4355.1400000000003</v>
      </c>
      <c r="D44" s="584">
        <v>4348.1400000000003</v>
      </c>
      <c r="E44" s="584">
        <v>7</v>
      </c>
      <c r="F44" s="247" t="s">
        <v>45</v>
      </c>
      <c r="G44" s="248"/>
      <c r="H44" s="206"/>
      <c r="I44" s="207">
        <v>0</v>
      </c>
      <c r="J44" s="206">
        <v>0</v>
      </c>
      <c r="K44" s="211">
        <f t="shared" ref="K44:K54" si="11">H44+J44</f>
        <v>0</v>
      </c>
      <c r="L44" s="207">
        <v>0</v>
      </c>
      <c r="M44" s="206">
        <v>0</v>
      </c>
      <c r="N44" s="207">
        <v>0</v>
      </c>
      <c r="O44" s="206">
        <v>0</v>
      </c>
      <c r="P44" s="211">
        <f>M44+O44</f>
        <v>0</v>
      </c>
      <c r="Q44" s="207">
        <v>18</v>
      </c>
      <c r="R44" s="206">
        <v>11.38</v>
      </c>
      <c r="S44" s="207">
        <v>0</v>
      </c>
      <c r="T44" s="206">
        <v>0</v>
      </c>
      <c r="U44" s="211">
        <f>R44+T44</f>
        <v>11.38</v>
      </c>
      <c r="V44" s="207">
        <v>2</v>
      </c>
      <c r="W44" s="206">
        <v>3.7</v>
      </c>
      <c r="X44" s="207">
        <v>0</v>
      </c>
      <c r="Y44" s="206">
        <v>0</v>
      </c>
      <c r="Z44" s="211">
        <f t="shared" si="0"/>
        <v>3.7</v>
      </c>
      <c r="AA44" s="206">
        <f t="shared" si="1"/>
        <v>20</v>
      </c>
      <c r="AB44" s="206">
        <f t="shared" si="1"/>
        <v>15.080000000000002</v>
      </c>
      <c r="AC44" s="203">
        <f t="shared" si="2"/>
        <v>0</v>
      </c>
      <c r="AD44" s="204">
        <f t="shared" si="2"/>
        <v>0</v>
      </c>
    </row>
    <row r="45" spans="1:30" ht="20.100000000000001" customHeight="1" x14ac:dyDescent="0.25">
      <c r="A45" s="579"/>
      <c r="B45" s="582"/>
      <c r="C45" s="585"/>
      <c r="D45" s="585"/>
      <c r="E45" s="585"/>
      <c r="F45" s="238" t="s">
        <v>46</v>
      </c>
      <c r="G45" s="239">
        <v>0</v>
      </c>
      <c r="H45" s="190">
        <v>0</v>
      </c>
      <c r="I45" s="193">
        <v>0</v>
      </c>
      <c r="J45" s="190">
        <v>0</v>
      </c>
      <c r="K45" s="205">
        <f t="shared" si="11"/>
        <v>0</v>
      </c>
      <c r="L45" s="193">
        <v>0</v>
      </c>
      <c r="M45" s="190">
        <v>0</v>
      </c>
      <c r="N45" s="193">
        <v>0</v>
      </c>
      <c r="O45" s="190">
        <v>0</v>
      </c>
      <c r="P45" s="205">
        <f>M45+O45</f>
        <v>0</v>
      </c>
      <c r="Q45" s="193">
        <v>0</v>
      </c>
      <c r="R45" s="190">
        <v>0</v>
      </c>
      <c r="S45" s="193">
        <v>0</v>
      </c>
      <c r="T45" s="190">
        <v>0</v>
      </c>
      <c r="U45" s="205">
        <f>R45+T45</f>
        <v>0</v>
      </c>
      <c r="V45" s="193">
        <v>0</v>
      </c>
      <c r="W45" s="190">
        <v>0</v>
      </c>
      <c r="X45" s="193">
        <v>0</v>
      </c>
      <c r="Y45" s="190">
        <v>0</v>
      </c>
      <c r="Z45" s="205">
        <f t="shared" si="0"/>
        <v>0</v>
      </c>
      <c r="AA45" s="190">
        <f t="shared" si="1"/>
        <v>0</v>
      </c>
      <c r="AB45" s="190">
        <f t="shared" si="1"/>
        <v>0</v>
      </c>
      <c r="AC45" s="191">
        <f t="shared" si="2"/>
        <v>0</v>
      </c>
      <c r="AD45" s="192">
        <f t="shared" si="2"/>
        <v>0</v>
      </c>
    </row>
    <row r="46" spans="1:30" ht="20.100000000000001" customHeight="1" x14ac:dyDescent="0.25">
      <c r="A46" s="579"/>
      <c r="B46" s="582"/>
      <c r="C46" s="585"/>
      <c r="D46" s="585"/>
      <c r="E46" s="585"/>
      <c r="F46" s="238" t="s">
        <v>47</v>
      </c>
      <c r="G46" s="239">
        <v>69</v>
      </c>
      <c r="H46" s="190">
        <v>10.77</v>
      </c>
      <c r="I46" s="193">
        <v>0</v>
      </c>
      <c r="J46" s="190">
        <v>0</v>
      </c>
      <c r="K46" s="205">
        <f t="shared" si="11"/>
        <v>10.77</v>
      </c>
      <c r="L46" s="193">
        <v>36</v>
      </c>
      <c r="M46" s="190">
        <v>10.83</v>
      </c>
      <c r="N46" s="193">
        <v>0</v>
      </c>
      <c r="O46" s="190">
        <v>0</v>
      </c>
      <c r="P46" s="205">
        <f>M46+O46</f>
        <v>10.83</v>
      </c>
      <c r="Q46" s="193">
        <v>9</v>
      </c>
      <c r="R46" s="190">
        <v>24.4</v>
      </c>
      <c r="S46" s="193">
        <v>0</v>
      </c>
      <c r="T46" s="190">
        <v>0</v>
      </c>
      <c r="U46" s="205">
        <f>R46+T46</f>
        <v>24.4</v>
      </c>
      <c r="V46" s="193">
        <v>36</v>
      </c>
      <c r="W46" s="190">
        <v>95</v>
      </c>
      <c r="X46" s="193">
        <v>0</v>
      </c>
      <c r="Y46" s="190">
        <v>0</v>
      </c>
      <c r="Z46" s="205">
        <f t="shared" si="0"/>
        <v>95</v>
      </c>
      <c r="AA46" s="190">
        <f t="shared" si="1"/>
        <v>150</v>
      </c>
      <c r="AB46" s="190">
        <f t="shared" si="1"/>
        <v>141</v>
      </c>
      <c r="AC46" s="191">
        <f t="shared" si="2"/>
        <v>0</v>
      </c>
      <c r="AD46" s="192">
        <f t="shared" si="2"/>
        <v>0</v>
      </c>
    </row>
    <row r="47" spans="1:30" ht="20.100000000000001" customHeight="1" x14ac:dyDescent="0.25">
      <c r="A47" s="579"/>
      <c r="B47" s="582"/>
      <c r="C47" s="585"/>
      <c r="D47" s="585"/>
      <c r="E47" s="585"/>
      <c r="F47" s="238" t="s">
        <v>48</v>
      </c>
      <c r="G47" s="239">
        <v>0</v>
      </c>
      <c r="H47" s="190">
        <v>0</v>
      </c>
      <c r="I47" s="193">
        <v>0</v>
      </c>
      <c r="J47" s="190">
        <v>0</v>
      </c>
      <c r="K47" s="205">
        <f t="shared" si="11"/>
        <v>0</v>
      </c>
      <c r="L47" s="193">
        <v>0</v>
      </c>
      <c r="M47" s="190">
        <v>0</v>
      </c>
      <c r="N47" s="193">
        <v>0</v>
      </c>
      <c r="O47" s="190">
        <v>0</v>
      </c>
      <c r="P47" s="205">
        <f>M47+O47</f>
        <v>0</v>
      </c>
      <c r="Q47" s="193">
        <v>0</v>
      </c>
      <c r="R47" s="190">
        <v>0</v>
      </c>
      <c r="S47" s="193">
        <v>0</v>
      </c>
      <c r="T47" s="190">
        <v>0</v>
      </c>
      <c r="U47" s="205">
        <f>R47+T47</f>
        <v>0</v>
      </c>
      <c r="V47" s="193">
        <v>0</v>
      </c>
      <c r="W47" s="190">
        <v>0</v>
      </c>
      <c r="X47" s="193">
        <v>0</v>
      </c>
      <c r="Y47" s="190">
        <v>0</v>
      </c>
      <c r="Z47" s="205">
        <f t="shared" si="0"/>
        <v>0</v>
      </c>
      <c r="AA47" s="190">
        <f t="shared" si="1"/>
        <v>0</v>
      </c>
      <c r="AB47" s="190">
        <f t="shared" si="1"/>
        <v>0</v>
      </c>
      <c r="AC47" s="191">
        <f t="shared" si="2"/>
        <v>0</v>
      </c>
      <c r="AD47" s="192">
        <f t="shared" si="2"/>
        <v>0</v>
      </c>
    </row>
    <row r="48" spans="1:30" ht="20.100000000000001" customHeight="1" thickBot="1" x14ac:dyDescent="0.3">
      <c r="A48" s="579"/>
      <c r="B48" s="583"/>
      <c r="C48" s="586"/>
      <c r="D48" s="586"/>
      <c r="E48" s="586"/>
      <c r="F48" s="317" t="s">
        <v>49</v>
      </c>
      <c r="G48" s="240">
        <v>0</v>
      </c>
      <c r="H48" s="194">
        <v>0</v>
      </c>
      <c r="I48" s="195">
        <v>0</v>
      </c>
      <c r="J48" s="194">
        <v>0</v>
      </c>
      <c r="K48" s="208">
        <f t="shared" si="11"/>
        <v>0</v>
      </c>
      <c r="L48" s="195">
        <v>0</v>
      </c>
      <c r="M48" s="194">
        <v>0</v>
      </c>
      <c r="N48" s="195">
        <v>0</v>
      </c>
      <c r="O48" s="194">
        <v>0</v>
      </c>
      <c r="P48" s="208">
        <f>M48+O48</f>
        <v>0</v>
      </c>
      <c r="Q48" s="195">
        <v>0</v>
      </c>
      <c r="R48" s="194">
        <v>0</v>
      </c>
      <c r="S48" s="195">
        <v>0</v>
      </c>
      <c r="T48" s="194">
        <v>0</v>
      </c>
      <c r="U48" s="208">
        <f>R48+T48</f>
        <v>0</v>
      </c>
      <c r="V48" s="195">
        <v>0</v>
      </c>
      <c r="W48" s="194">
        <v>0</v>
      </c>
      <c r="X48" s="196">
        <v>0</v>
      </c>
      <c r="Y48" s="194">
        <v>0</v>
      </c>
      <c r="Z48" s="208">
        <f t="shared" si="0"/>
        <v>0</v>
      </c>
      <c r="AA48" s="194">
        <f t="shared" si="1"/>
        <v>0</v>
      </c>
      <c r="AB48" s="194">
        <f t="shared" si="1"/>
        <v>0</v>
      </c>
      <c r="AC48" s="196">
        <f t="shared" si="2"/>
        <v>0</v>
      </c>
      <c r="AD48" s="237">
        <f t="shared" si="2"/>
        <v>0</v>
      </c>
    </row>
    <row r="49" spans="1:30" ht="20.100000000000001" customHeight="1" thickBot="1" x14ac:dyDescent="0.3">
      <c r="A49" s="580"/>
      <c r="B49" s="587"/>
      <c r="C49" s="588"/>
      <c r="D49" s="588"/>
      <c r="E49" s="588"/>
      <c r="F49" s="589"/>
      <c r="G49" s="197">
        <f>G44+G45+G46+G47+G48</f>
        <v>69</v>
      </c>
      <c r="H49" s="198">
        <f t="shared" ref="H49:AD49" si="12">H44+H45+H46+H47+H48</f>
        <v>10.77</v>
      </c>
      <c r="I49" s="198">
        <f t="shared" si="12"/>
        <v>0</v>
      </c>
      <c r="J49" s="198">
        <f t="shared" si="12"/>
        <v>0</v>
      </c>
      <c r="K49" s="209">
        <f t="shared" si="12"/>
        <v>10.77</v>
      </c>
      <c r="L49" s="198">
        <f t="shared" si="12"/>
        <v>36</v>
      </c>
      <c r="M49" s="198">
        <f t="shared" si="12"/>
        <v>10.83</v>
      </c>
      <c r="N49" s="198">
        <f t="shared" si="12"/>
        <v>0</v>
      </c>
      <c r="O49" s="198">
        <f t="shared" si="12"/>
        <v>0</v>
      </c>
      <c r="P49" s="209">
        <f t="shared" si="12"/>
        <v>10.83</v>
      </c>
      <c r="Q49" s="198">
        <f t="shared" si="12"/>
        <v>27</v>
      </c>
      <c r="R49" s="198">
        <f t="shared" si="12"/>
        <v>35.78</v>
      </c>
      <c r="S49" s="198">
        <f t="shared" si="12"/>
        <v>0</v>
      </c>
      <c r="T49" s="198">
        <f t="shared" si="12"/>
        <v>0</v>
      </c>
      <c r="U49" s="209">
        <f t="shared" si="12"/>
        <v>35.78</v>
      </c>
      <c r="V49" s="198">
        <f t="shared" si="12"/>
        <v>38</v>
      </c>
      <c r="W49" s="198">
        <f t="shared" si="12"/>
        <v>98.7</v>
      </c>
      <c r="X49" s="198">
        <f t="shared" si="12"/>
        <v>0</v>
      </c>
      <c r="Y49" s="198">
        <f t="shared" si="12"/>
        <v>0</v>
      </c>
      <c r="Z49" s="209">
        <f t="shared" si="12"/>
        <v>98.7</v>
      </c>
      <c r="AA49" s="209">
        <f t="shared" si="12"/>
        <v>170</v>
      </c>
      <c r="AB49" s="209">
        <f t="shared" si="12"/>
        <v>156.08000000000001</v>
      </c>
      <c r="AC49" s="215">
        <f t="shared" si="12"/>
        <v>0</v>
      </c>
      <c r="AD49" s="216">
        <f t="shared" si="12"/>
        <v>0</v>
      </c>
    </row>
    <row r="50" spans="1:30" ht="20.100000000000001" customHeight="1" x14ac:dyDescent="0.25">
      <c r="A50" s="578">
        <v>8</v>
      </c>
      <c r="B50" s="581" t="s">
        <v>108</v>
      </c>
      <c r="C50" s="584">
        <f>D50+E50</f>
        <v>733.35</v>
      </c>
      <c r="D50" s="584">
        <v>733.33</v>
      </c>
      <c r="E50" s="584">
        <v>0.02</v>
      </c>
      <c r="F50" s="247" t="s">
        <v>45</v>
      </c>
      <c r="G50" s="248"/>
      <c r="H50" s="206"/>
      <c r="I50" s="207"/>
      <c r="J50" s="206"/>
      <c r="K50" s="211">
        <f t="shared" si="11"/>
        <v>0</v>
      </c>
      <c r="L50" s="207"/>
      <c r="M50" s="206"/>
      <c r="N50" s="207"/>
      <c r="O50" s="206"/>
      <c r="P50" s="211">
        <f>M50+O50</f>
        <v>0</v>
      </c>
      <c r="Q50" s="207"/>
      <c r="R50" s="206"/>
      <c r="S50" s="207"/>
      <c r="T50" s="206"/>
      <c r="U50" s="211">
        <f>R50+T50</f>
        <v>0</v>
      </c>
      <c r="V50" s="207"/>
      <c r="W50" s="206"/>
      <c r="X50" s="207"/>
      <c r="Y50" s="206"/>
      <c r="Z50" s="211">
        <f t="shared" si="0"/>
        <v>0</v>
      </c>
      <c r="AA50" s="206">
        <f t="shared" si="1"/>
        <v>0</v>
      </c>
      <c r="AB50" s="206">
        <f t="shared" si="1"/>
        <v>0</v>
      </c>
      <c r="AC50" s="203">
        <f t="shared" si="2"/>
        <v>0</v>
      </c>
      <c r="AD50" s="204">
        <f t="shared" si="2"/>
        <v>0</v>
      </c>
    </row>
    <row r="51" spans="1:30" ht="20.100000000000001" customHeight="1" x14ac:dyDescent="0.25">
      <c r="A51" s="579"/>
      <c r="B51" s="582"/>
      <c r="C51" s="585"/>
      <c r="D51" s="585"/>
      <c r="E51" s="585"/>
      <c r="F51" s="238" t="s">
        <v>46</v>
      </c>
      <c r="G51" s="239"/>
      <c r="H51" s="190"/>
      <c r="I51" s="193"/>
      <c r="J51" s="190"/>
      <c r="K51" s="205">
        <f t="shared" si="11"/>
        <v>0</v>
      </c>
      <c r="L51" s="193"/>
      <c r="M51" s="190"/>
      <c r="N51" s="193"/>
      <c r="O51" s="190"/>
      <c r="P51" s="205">
        <f>M51+O51</f>
        <v>0</v>
      </c>
      <c r="Q51" s="193"/>
      <c r="R51" s="190"/>
      <c r="S51" s="193"/>
      <c r="T51" s="190"/>
      <c r="U51" s="205">
        <f>R51+T51</f>
        <v>0</v>
      </c>
      <c r="V51" s="193"/>
      <c r="W51" s="190"/>
      <c r="X51" s="193"/>
      <c r="Y51" s="190"/>
      <c r="Z51" s="205">
        <f t="shared" si="0"/>
        <v>0</v>
      </c>
      <c r="AA51" s="190">
        <f t="shared" si="1"/>
        <v>0</v>
      </c>
      <c r="AB51" s="190">
        <f t="shared" si="1"/>
        <v>0</v>
      </c>
      <c r="AC51" s="191">
        <f t="shared" si="2"/>
        <v>0</v>
      </c>
      <c r="AD51" s="192">
        <f t="shared" si="2"/>
        <v>0</v>
      </c>
    </row>
    <row r="52" spans="1:30" ht="20.100000000000001" customHeight="1" x14ac:dyDescent="0.25">
      <c r="A52" s="579"/>
      <c r="B52" s="582"/>
      <c r="C52" s="585"/>
      <c r="D52" s="585"/>
      <c r="E52" s="585"/>
      <c r="F52" s="238" t="s">
        <v>47</v>
      </c>
      <c r="G52" s="239"/>
      <c r="H52" s="190"/>
      <c r="I52" s="193"/>
      <c r="J52" s="190"/>
      <c r="K52" s="205">
        <f t="shared" si="11"/>
        <v>0</v>
      </c>
      <c r="L52" s="193"/>
      <c r="M52" s="190"/>
      <c r="N52" s="193"/>
      <c r="O52" s="190"/>
      <c r="P52" s="205">
        <f>M52+O52</f>
        <v>0</v>
      </c>
      <c r="Q52" s="193"/>
      <c r="R52" s="190"/>
      <c r="S52" s="193"/>
      <c r="T52" s="190"/>
      <c r="U52" s="205">
        <f>R52+T52</f>
        <v>0</v>
      </c>
      <c r="V52" s="193"/>
      <c r="W52" s="190"/>
      <c r="X52" s="193"/>
      <c r="Y52" s="190"/>
      <c r="Z52" s="205">
        <f t="shared" si="0"/>
        <v>0</v>
      </c>
      <c r="AA52" s="190">
        <f t="shared" si="1"/>
        <v>0</v>
      </c>
      <c r="AB52" s="190">
        <f t="shared" si="1"/>
        <v>0</v>
      </c>
      <c r="AC52" s="191">
        <f t="shared" si="2"/>
        <v>0</v>
      </c>
      <c r="AD52" s="192">
        <f t="shared" si="2"/>
        <v>0</v>
      </c>
    </row>
    <row r="53" spans="1:30" ht="20.100000000000001" customHeight="1" x14ac:dyDescent="0.25">
      <c r="A53" s="579"/>
      <c r="B53" s="582"/>
      <c r="C53" s="585"/>
      <c r="D53" s="585"/>
      <c r="E53" s="585"/>
      <c r="F53" s="238" t="s">
        <v>48</v>
      </c>
      <c r="G53" s="239"/>
      <c r="H53" s="190"/>
      <c r="I53" s="193"/>
      <c r="J53" s="190"/>
      <c r="K53" s="205">
        <f t="shared" si="11"/>
        <v>0</v>
      </c>
      <c r="L53" s="193"/>
      <c r="M53" s="190"/>
      <c r="N53" s="193"/>
      <c r="O53" s="190"/>
      <c r="P53" s="205">
        <f>M53+O53</f>
        <v>0</v>
      </c>
      <c r="Q53" s="193"/>
      <c r="R53" s="190"/>
      <c r="S53" s="193"/>
      <c r="T53" s="190"/>
      <c r="U53" s="205">
        <f>R53+T53</f>
        <v>0</v>
      </c>
      <c r="V53" s="193"/>
      <c r="W53" s="190"/>
      <c r="X53" s="193"/>
      <c r="Y53" s="190"/>
      <c r="Z53" s="205">
        <f t="shared" si="0"/>
        <v>0</v>
      </c>
      <c r="AA53" s="190">
        <f t="shared" si="1"/>
        <v>0</v>
      </c>
      <c r="AB53" s="190">
        <f t="shared" si="1"/>
        <v>0</v>
      </c>
      <c r="AC53" s="191">
        <f t="shared" si="2"/>
        <v>0</v>
      </c>
      <c r="AD53" s="192">
        <f t="shared" si="2"/>
        <v>0</v>
      </c>
    </row>
    <row r="54" spans="1:30" ht="20.100000000000001" customHeight="1" thickBot="1" x14ac:dyDescent="0.3">
      <c r="A54" s="579"/>
      <c r="B54" s="583"/>
      <c r="C54" s="586"/>
      <c r="D54" s="586"/>
      <c r="E54" s="586"/>
      <c r="F54" s="317" t="s">
        <v>49</v>
      </c>
      <c r="G54" s="240"/>
      <c r="H54" s="194"/>
      <c r="I54" s="195"/>
      <c r="J54" s="194"/>
      <c r="K54" s="208">
        <f t="shared" si="11"/>
        <v>0</v>
      </c>
      <c r="L54" s="195"/>
      <c r="M54" s="194"/>
      <c r="N54" s="195"/>
      <c r="O54" s="194"/>
      <c r="P54" s="208">
        <f>M54+O54</f>
        <v>0</v>
      </c>
      <c r="Q54" s="195"/>
      <c r="R54" s="194"/>
      <c r="S54" s="195"/>
      <c r="T54" s="194"/>
      <c r="U54" s="208">
        <f>R54+T54</f>
        <v>0</v>
      </c>
      <c r="V54" s="195"/>
      <c r="W54" s="194"/>
      <c r="X54" s="196"/>
      <c r="Y54" s="194"/>
      <c r="Z54" s="208">
        <f t="shared" si="0"/>
        <v>0</v>
      </c>
      <c r="AA54" s="194">
        <f t="shared" si="1"/>
        <v>0</v>
      </c>
      <c r="AB54" s="194">
        <f t="shared" si="1"/>
        <v>0</v>
      </c>
      <c r="AC54" s="196">
        <f t="shared" si="2"/>
        <v>0</v>
      </c>
      <c r="AD54" s="237">
        <f t="shared" si="2"/>
        <v>0</v>
      </c>
    </row>
    <row r="55" spans="1:30" ht="20.100000000000001" customHeight="1" thickBot="1" x14ac:dyDescent="0.3">
      <c r="A55" s="580"/>
      <c r="B55" s="587" t="s">
        <v>19</v>
      </c>
      <c r="C55" s="588"/>
      <c r="D55" s="588"/>
      <c r="E55" s="588"/>
      <c r="F55" s="589"/>
      <c r="G55" s="197">
        <f>G50+G51+G52+G53+G54</f>
        <v>0</v>
      </c>
      <c r="H55" s="198">
        <f t="shared" ref="H55:Y55" si="13">H50+H51+H52+H53+H54</f>
        <v>0</v>
      </c>
      <c r="I55" s="198">
        <f t="shared" si="13"/>
        <v>0</v>
      </c>
      <c r="J55" s="198">
        <f t="shared" si="13"/>
        <v>0</v>
      </c>
      <c r="K55" s="209">
        <f t="shared" si="13"/>
        <v>0</v>
      </c>
      <c r="L55" s="198">
        <f t="shared" si="13"/>
        <v>0</v>
      </c>
      <c r="M55" s="198">
        <f t="shared" si="13"/>
        <v>0</v>
      </c>
      <c r="N55" s="198">
        <f t="shared" si="13"/>
        <v>0</v>
      </c>
      <c r="O55" s="198">
        <f t="shared" si="13"/>
        <v>0</v>
      </c>
      <c r="P55" s="209">
        <f t="shared" si="13"/>
        <v>0</v>
      </c>
      <c r="Q55" s="198">
        <f t="shared" si="13"/>
        <v>0</v>
      </c>
      <c r="R55" s="198">
        <f t="shared" si="13"/>
        <v>0</v>
      </c>
      <c r="S55" s="198">
        <f t="shared" si="13"/>
        <v>0</v>
      </c>
      <c r="T55" s="198">
        <f t="shared" si="13"/>
        <v>0</v>
      </c>
      <c r="U55" s="209">
        <f t="shared" si="13"/>
        <v>0</v>
      </c>
      <c r="V55" s="198">
        <f t="shared" si="13"/>
        <v>0</v>
      </c>
      <c r="W55" s="198">
        <f t="shared" si="13"/>
        <v>0</v>
      </c>
      <c r="X55" s="198">
        <f t="shared" si="13"/>
        <v>0</v>
      </c>
      <c r="Y55" s="198">
        <f t="shared" si="13"/>
        <v>0</v>
      </c>
      <c r="Z55" s="209">
        <f t="shared" si="0"/>
        <v>0</v>
      </c>
      <c r="AA55" s="209">
        <f t="shared" si="1"/>
        <v>0</v>
      </c>
      <c r="AB55" s="209">
        <f t="shared" si="1"/>
        <v>0</v>
      </c>
      <c r="AC55" s="215">
        <f t="shared" si="2"/>
        <v>0</v>
      </c>
      <c r="AD55" s="216">
        <f t="shared" si="2"/>
        <v>0</v>
      </c>
    </row>
    <row r="56" spans="1:30" ht="20.100000000000001" customHeight="1" x14ac:dyDescent="0.25">
      <c r="A56" s="578">
        <v>9</v>
      </c>
      <c r="B56" s="581" t="s">
        <v>109</v>
      </c>
      <c r="C56" s="584">
        <f>D56+E56</f>
        <v>10218.39</v>
      </c>
      <c r="D56" s="584">
        <v>8182.34</v>
      </c>
      <c r="E56" s="584">
        <v>2036.05</v>
      </c>
      <c r="F56" s="247" t="s">
        <v>45</v>
      </c>
      <c r="G56" s="248">
        <v>670</v>
      </c>
      <c r="H56" s="206">
        <v>130.09</v>
      </c>
      <c r="I56" s="207"/>
      <c r="J56" s="206"/>
      <c r="K56" s="211">
        <f>H56+J56</f>
        <v>130.09</v>
      </c>
      <c r="L56" s="207">
        <v>978</v>
      </c>
      <c r="M56" s="206">
        <v>439.4</v>
      </c>
      <c r="N56" s="207"/>
      <c r="O56" s="206"/>
      <c r="P56" s="211">
        <f>M56+O56</f>
        <v>439.4</v>
      </c>
      <c r="Q56" s="207">
        <v>286</v>
      </c>
      <c r="R56" s="206">
        <v>219.81</v>
      </c>
      <c r="S56" s="207"/>
      <c r="T56" s="206"/>
      <c r="U56" s="211">
        <f>R56+T56</f>
        <v>219.81</v>
      </c>
      <c r="V56" s="207">
        <v>366</v>
      </c>
      <c r="W56" s="206">
        <v>596</v>
      </c>
      <c r="X56" s="207"/>
      <c r="Y56" s="206"/>
      <c r="Z56" s="211">
        <f t="shared" si="0"/>
        <v>596</v>
      </c>
      <c r="AA56" s="206">
        <f>G56+L56+Q56+V56</f>
        <v>2300</v>
      </c>
      <c r="AB56" s="206">
        <f>H56+M56+R56+W56</f>
        <v>1385.3</v>
      </c>
      <c r="AC56" s="203">
        <f t="shared" si="2"/>
        <v>0</v>
      </c>
      <c r="AD56" s="204">
        <f t="shared" si="2"/>
        <v>0</v>
      </c>
    </row>
    <row r="57" spans="1:30" ht="20.100000000000001" customHeight="1" x14ac:dyDescent="0.25">
      <c r="A57" s="579"/>
      <c r="B57" s="582"/>
      <c r="C57" s="585"/>
      <c r="D57" s="585"/>
      <c r="E57" s="585"/>
      <c r="F57" s="238" t="s">
        <v>46</v>
      </c>
      <c r="G57" s="239"/>
      <c r="H57" s="190"/>
      <c r="I57" s="193"/>
      <c r="J57" s="190"/>
      <c r="K57" s="205">
        <f>H57+J57</f>
        <v>0</v>
      </c>
      <c r="L57" s="193"/>
      <c r="M57" s="190"/>
      <c r="N57" s="193"/>
      <c r="O57" s="190"/>
      <c r="P57" s="205">
        <f>M57+O57</f>
        <v>0</v>
      </c>
      <c r="Q57" s="193"/>
      <c r="R57" s="190"/>
      <c r="S57" s="193"/>
      <c r="T57" s="190"/>
      <c r="U57" s="205">
        <f>R57+T57</f>
        <v>0</v>
      </c>
      <c r="V57" s="193"/>
      <c r="W57" s="190"/>
      <c r="X57" s="193"/>
      <c r="Y57" s="190"/>
      <c r="Z57" s="205">
        <f t="shared" si="0"/>
        <v>0</v>
      </c>
      <c r="AA57" s="190">
        <f t="shared" si="1"/>
        <v>0</v>
      </c>
      <c r="AB57" s="190">
        <f t="shared" si="1"/>
        <v>0</v>
      </c>
      <c r="AC57" s="191">
        <f t="shared" si="2"/>
        <v>0</v>
      </c>
      <c r="AD57" s="192">
        <f t="shared" si="2"/>
        <v>0</v>
      </c>
    </row>
    <row r="58" spans="1:30" ht="20.100000000000001" customHeight="1" x14ac:dyDescent="0.25">
      <c r="A58" s="579"/>
      <c r="B58" s="582"/>
      <c r="C58" s="585"/>
      <c r="D58" s="585"/>
      <c r="E58" s="585"/>
      <c r="F58" s="238" t="s">
        <v>47</v>
      </c>
      <c r="G58" s="239"/>
      <c r="H58" s="190"/>
      <c r="I58" s="193"/>
      <c r="J58" s="190"/>
      <c r="K58" s="205">
        <f>H58+J58</f>
        <v>0</v>
      </c>
      <c r="L58" s="193">
        <v>0</v>
      </c>
      <c r="M58" s="190">
        <v>0</v>
      </c>
      <c r="N58" s="193"/>
      <c r="O58" s="190"/>
      <c r="P58" s="205">
        <f>M58+O58</f>
        <v>0</v>
      </c>
      <c r="Q58" s="193"/>
      <c r="R58" s="190"/>
      <c r="S58" s="193"/>
      <c r="T58" s="190"/>
      <c r="U58" s="205">
        <f>R58+T58</f>
        <v>0</v>
      </c>
      <c r="V58" s="193"/>
      <c r="W58" s="190"/>
      <c r="X58" s="193"/>
      <c r="Y58" s="190"/>
      <c r="Z58" s="205">
        <f t="shared" si="0"/>
        <v>0</v>
      </c>
      <c r="AA58" s="190">
        <f t="shared" si="1"/>
        <v>0</v>
      </c>
      <c r="AB58" s="190">
        <f t="shared" si="1"/>
        <v>0</v>
      </c>
      <c r="AC58" s="191">
        <f t="shared" si="2"/>
        <v>0</v>
      </c>
      <c r="AD58" s="192">
        <f t="shared" si="2"/>
        <v>0</v>
      </c>
    </row>
    <row r="59" spans="1:30" ht="20.100000000000001" customHeight="1" x14ac:dyDescent="0.25">
      <c r="A59" s="579"/>
      <c r="B59" s="582"/>
      <c r="C59" s="585"/>
      <c r="D59" s="585"/>
      <c r="E59" s="585"/>
      <c r="F59" s="238" t="s">
        <v>48</v>
      </c>
      <c r="G59" s="239">
        <v>0</v>
      </c>
      <c r="H59" s="190">
        <v>0</v>
      </c>
      <c r="I59" s="193"/>
      <c r="J59" s="190"/>
      <c r="K59" s="205">
        <f>H59+J59</f>
        <v>0</v>
      </c>
      <c r="L59" s="193">
        <v>0</v>
      </c>
      <c r="M59" s="190">
        <v>0</v>
      </c>
      <c r="N59" s="193"/>
      <c r="O59" s="190"/>
      <c r="P59" s="205">
        <f>M59+O59</f>
        <v>0</v>
      </c>
      <c r="Q59" s="193"/>
      <c r="R59" s="190"/>
      <c r="S59" s="193"/>
      <c r="T59" s="190"/>
      <c r="U59" s="205">
        <f>R59+T59</f>
        <v>0</v>
      </c>
      <c r="V59" s="193">
        <v>0</v>
      </c>
      <c r="W59" s="190">
        <v>0</v>
      </c>
      <c r="X59" s="193"/>
      <c r="Y59" s="190"/>
      <c r="Z59" s="205">
        <f t="shared" si="0"/>
        <v>0</v>
      </c>
      <c r="AA59" s="190">
        <f t="shared" si="1"/>
        <v>0</v>
      </c>
      <c r="AB59" s="190">
        <f t="shared" si="1"/>
        <v>0</v>
      </c>
      <c r="AC59" s="191">
        <f t="shared" si="2"/>
        <v>0</v>
      </c>
      <c r="AD59" s="192">
        <f t="shared" si="2"/>
        <v>0</v>
      </c>
    </row>
    <row r="60" spans="1:30" ht="20.100000000000001" customHeight="1" thickBot="1" x14ac:dyDescent="0.3">
      <c r="A60" s="579"/>
      <c r="B60" s="583"/>
      <c r="C60" s="586"/>
      <c r="D60" s="586"/>
      <c r="E60" s="586"/>
      <c r="F60" s="317" t="s">
        <v>49</v>
      </c>
      <c r="G60" s="240"/>
      <c r="H60" s="194"/>
      <c r="I60" s="195"/>
      <c r="J60" s="194"/>
      <c r="K60" s="208">
        <f>H60+J60</f>
        <v>0</v>
      </c>
      <c r="L60" s="195"/>
      <c r="M60" s="194"/>
      <c r="N60" s="195"/>
      <c r="O60" s="194"/>
      <c r="P60" s="208">
        <f>M60+O60</f>
        <v>0</v>
      </c>
      <c r="Q60" s="195"/>
      <c r="R60" s="194"/>
      <c r="S60" s="195"/>
      <c r="T60" s="194"/>
      <c r="U60" s="208">
        <f>R60+T60</f>
        <v>0</v>
      </c>
      <c r="V60" s="195"/>
      <c r="W60" s="194"/>
      <c r="X60" s="196"/>
      <c r="Y60" s="194"/>
      <c r="Z60" s="208">
        <f t="shared" si="0"/>
        <v>0</v>
      </c>
      <c r="AA60" s="194">
        <f t="shared" si="1"/>
        <v>0</v>
      </c>
      <c r="AB60" s="194">
        <f t="shared" si="1"/>
        <v>0</v>
      </c>
      <c r="AC60" s="196">
        <f t="shared" si="2"/>
        <v>0</v>
      </c>
      <c r="AD60" s="237">
        <f t="shared" si="2"/>
        <v>0</v>
      </c>
    </row>
    <row r="61" spans="1:30" ht="20.100000000000001" customHeight="1" thickBot="1" x14ac:dyDescent="0.3">
      <c r="A61" s="580"/>
      <c r="B61" s="587" t="s">
        <v>19</v>
      </c>
      <c r="C61" s="588"/>
      <c r="D61" s="588"/>
      <c r="E61" s="588"/>
      <c r="F61" s="589"/>
      <c r="G61" s="197">
        <f>G56+G57+G58+G59+G60</f>
        <v>670</v>
      </c>
      <c r="H61" s="198">
        <f t="shared" ref="H61:AD61" si="14">H56+H57+H58+H59+H60</f>
        <v>130.09</v>
      </c>
      <c r="I61" s="198">
        <f t="shared" si="14"/>
        <v>0</v>
      </c>
      <c r="J61" s="198">
        <f t="shared" si="14"/>
        <v>0</v>
      </c>
      <c r="K61" s="209">
        <f t="shared" si="14"/>
        <v>130.09</v>
      </c>
      <c r="L61" s="198">
        <f t="shared" si="14"/>
        <v>978</v>
      </c>
      <c r="M61" s="198">
        <f t="shared" si="14"/>
        <v>439.4</v>
      </c>
      <c r="N61" s="198">
        <f t="shared" si="14"/>
        <v>0</v>
      </c>
      <c r="O61" s="198">
        <f t="shared" si="14"/>
        <v>0</v>
      </c>
      <c r="P61" s="209">
        <f t="shared" si="14"/>
        <v>439.4</v>
      </c>
      <c r="Q61" s="198">
        <f t="shared" si="14"/>
        <v>286</v>
      </c>
      <c r="R61" s="198">
        <f t="shared" si="14"/>
        <v>219.81</v>
      </c>
      <c r="S61" s="198">
        <f t="shared" si="14"/>
        <v>0</v>
      </c>
      <c r="T61" s="198">
        <f t="shared" si="14"/>
        <v>0</v>
      </c>
      <c r="U61" s="209">
        <f t="shared" si="14"/>
        <v>219.81</v>
      </c>
      <c r="V61" s="198">
        <f t="shared" si="14"/>
        <v>366</v>
      </c>
      <c r="W61" s="198">
        <f t="shared" si="14"/>
        <v>596</v>
      </c>
      <c r="X61" s="198">
        <f t="shared" si="14"/>
        <v>0</v>
      </c>
      <c r="Y61" s="198">
        <f t="shared" si="14"/>
        <v>0</v>
      </c>
      <c r="Z61" s="209">
        <f t="shared" si="14"/>
        <v>596</v>
      </c>
      <c r="AA61" s="209">
        <f t="shared" si="14"/>
        <v>2300</v>
      </c>
      <c r="AB61" s="209">
        <f t="shared" si="14"/>
        <v>1385.3</v>
      </c>
      <c r="AC61" s="215">
        <f t="shared" si="14"/>
        <v>0</v>
      </c>
      <c r="AD61" s="216">
        <f t="shared" si="14"/>
        <v>0</v>
      </c>
    </row>
    <row r="62" spans="1:30" ht="20.100000000000001" customHeight="1" x14ac:dyDescent="0.25">
      <c r="A62" s="578">
        <v>10</v>
      </c>
      <c r="B62" s="581" t="s">
        <v>110</v>
      </c>
      <c r="C62" s="584">
        <f>D62+E62</f>
        <v>456.7</v>
      </c>
      <c r="D62" s="584">
        <v>445.59</v>
      </c>
      <c r="E62" s="584">
        <v>11.11</v>
      </c>
      <c r="F62" s="247" t="s">
        <v>45</v>
      </c>
      <c r="G62" s="248"/>
      <c r="H62" s="206"/>
      <c r="I62" s="207"/>
      <c r="J62" s="206"/>
      <c r="K62" s="211">
        <f>H62+J62</f>
        <v>0</v>
      </c>
      <c r="L62" s="207"/>
      <c r="M62" s="206"/>
      <c r="N62" s="207"/>
      <c r="O62" s="206"/>
      <c r="P62" s="211">
        <f>M62+O62</f>
        <v>0</v>
      </c>
      <c r="Q62" s="207"/>
      <c r="R62" s="206"/>
      <c r="S62" s="207"/>
      <c r="T62" s="206"/>
      <c r="U62" s="211">
        <f>R62+T62</f>
        <v>0</v>
      </c>
      <c r="V62" s="207"/>
      <c r="W62" s="206"/>
      <c r="X62" s="207"/>
      <c r="Y62" s="206"/>
      <c r="Z62" s="211">
        <f t="shared" si="0"/>
        <v>0</v>
      </c>
      <c r="AA62" s="206">
        <f t="shared" si="1"/>
        <v>0</v>
      </c>
      <c r="AB62" s="206">
        <f t="shared" si="1"/>
        <v>0</v>
      </c>
      <c r="AC62" s="203">
        <f t="shared" si="2"/>
        <v>0</v>
      </c>
      <c r="AD62" s="204">
        <f t="shared" si="2"/>
        <v>0</v>
      </c>
    </row>
    <row r="63" spans="1:30" ht="20.100000000000001" customHeight="1" x14ac:dyDescent="0.25">
      <c r="A63" s="579"/>
      <c r="B63" s="582"/>
      <c r="C63" s="585"/>
      <c r="D63" s="585"/>
      <c r="E63" s="585"/>
      <c r="F63" s="238" t="s">
        <v>111</v>
      </c>
      <c r="G63" s="239"/>
      <c r="H63" s="190"/>
      <c r="I63" s="193"/>
      <c r="J63" s="190"/>
      <c r="K63" s="205">
        <f>H63+J63</f>
        <v>0</v>
      </c>
      <c r="L63" s="193"/>
      <c r="M63" s="190"/>
      <c r="N63" s="193"/>
      <c r="O63" s="190"/>
      <c r="P63" s="205">
        <f>M63+O63</f>
        <v>0</v>
      </c>
      <c r="Q63" s="193"/>
      <c r="R63" s="190"/>
      <c r="S63" s="193"/>
      <c r="T63" s="190"/>
      <c r="U63" s="205">
        <f>R63+T63</f>
        <v>0</v>
      </c>
      <c r="V63" s="193"/>
      <c r="W63" s="190"/>
      <c r="X63" s="193"/>
      <c r="Y63" s="190"/>
      <c r="Z63" s="205">
        <f t="shared" si="0"/>
        <v>0</v>
      </c>
      <c r="AA63" s="190">
        <f t="shared" si="1"/>
        <v>0</v>
      </c>
      <c r="AB63" s="190">
        <f t="shared" si="1"/>
        <v>0</v>
      </c>
      <c r="AC63" s="191">
        <f t="shared" si="2"/>
        <v>0</v>
      </c>
      <c r="AD63" s="192">
        <f t="shared" si="2"/>
        <v>0</v>
      </c>
    </row>
    <row r="64" spans="1:30" ht="20.100000000000001" customHeight="1" x14ac:dyDescent="0.25">
      <c r="A64" s="579"/>
      <c r="B64" s="582"/>
      <c r="C64" s="585"/>
      <c r="D64" s="585"/>
      <c r="E64" s="585"/>
      <c r="F64" s="238" t="s">
        <v>47</v>
      </c>
      <c r="G64" s="239"/>
      <c r="H64" s="190"/>
      <c r="I64" s="193"/>
      <c r="J64" s="190"/>
      <c r="K64" s="205">
        <f>H64+J64</f>
        <v>0</v>
      </c>
      <c r="L64" s="193"/>
      <c r="M64" s="190"/>
      <c r="N64" s="193"/>
      <c r="O64" s="190"/>
      <c r="P64" s="205">
        <f>M64+O64</f>
        <v>0</v>
      </c>
      <c r="Q64" s="193"/>
      <c r="R64" s="190"/>
      <c r="S64" s="193"/>
      <c r="T64" s="190"/>
      <c r="U64" s="205">
        <f>R64+T64</f>
        <v>0</v>
      </c>
      <c r="V64" s="193"/>
      <c r="W64" s="190"/>
      <c r="X64" s="193"/>
      <c r="Y64" s="190"/>
      <c r="Z64" s="205">
        <f t="shared" si="0"/>
        <v>0</v>
      </c>
      <c r="AA64" s="190">
        <f t="shared" si="1"/>
        <v>0</v>
      </c>
      <c r="AB64" s="190">
        <f t="shared" si="1"/>
        <v>0</v>
      </c>
      <c r="AC64" s="191">
        <f t="shared" si="2"/>
        <v>0</v>
      </c>
      <c r="AD64" s="192">
        <f t="shared" si="2"/>
        <v>0</v>
      </c>
    </row>
    <row r="65" spans="1:30" ht="20.100000000000001" customHeight="1" x14ac:dyDescent="0.25">
      <c r="A65" s="579"/>
      <c r="B65" s="582"/>
      <c r="C65" s="585"/>
      <c r="D65" s="585"/>
      <c r="E65" s="585"/>
      <c r="F65" s="238" t="s">
        <v>48</v>
      </c>
      <c r="G65" s="239"/>
      <c r="H65" s="190"/>
      <c r="I65" s="193"/>
      <c r="J65" s="190"/>
      <c r="K65" s="205">
        <f>H65+J65</f>
        <v>0</v>
      </c>
      <c r="L65" s="193"/>
      <c r="M65" s="190"/>
      <c r="N65" s="193"/>
      <c r="O65" s="190"/>
      <c r="P65" s="205">
        <f>M65+O65</f>
        <v>0</v>
      </c>
      <c r="Q65" s="193"/>
      <c r="R65" s="190"/>
      <c r="S65" s="193"/>
      <c r="T65" s="190"/>
      <c r="U65" s="205">
        <f>R65+T65</f>
        <v>0</v>
      </c>
      <c r="V65" s="193"/>
      <c r="W65" s="190"/>
      <c r="X65" s="193"/>
      <c r="Y65" s="190"/>
      <c r="Z65" s="205">
        <f t="shared" si="0"/>
        <v>0</v>
      </c>
      <c r="AA65" s="190">
        <f t="shared" si="1"/>
        <v>0</v>
      </c>
      <c r="AB65" s="190">
        <f t="shared" si="1"/>
        <v>0</v>
      </c>
      <c r="AC65" s="191">
        <f t="shared" si="2"/>
        <v>0</v>
      </c>
      <c r="AD65" s="192">
        <f t="shared" si="2"/>
        <v>0</v>
      </c>
    </row>
    <row r="66" spans="1:30" ht="20.100000000000001" customHeight="1" thickBot="1" x14ac:dyDescent="0.3">
      <c r="A66" s="579"/>
      <c r="B66" s="583"/>
      <c r="C66" s="586"/>
      <c r="D66" s="586"/>
      <c r="E66" s="586"/>
      <c r="F66" s="317" t="s">
        <v>49</v>
      </c>
      <c r="G66" s="240"/>
      <c r="H66" s="194"/>
      <c r="I66" s="195"/>
      <c r="J66" s="194"/>
      <c r="K66" s="208">
        <f>H66+J66</f>
        <v>0</v>
      </c>
      <c r="L66" s="195"/>
      <c r="M66" s="194"/>
      <c r="N66" s="195"/>
      <c r="O66" s="194"/>
      <c r="P66" s="208">
        <f>M66+O66</f>
        <v>0</v>
      </c>
      <c r="Q66" s="195"/>
      <c r="R66" s="194"/>
      <c r="S66" s="195"/>
      <c r="T66" s="194"/>
      <c r="U66" s="208">
        <f>R66+T66</f>
        <v>0</v>
      </c>
      <c r="V66" s="195"/>
      <c r="W66" s="194"/>
      <c r="X66" s="196"/>
      <c r="Y66" s="194"/>
      <c r="Z66" s="208">
        <f t="shared" si="0"/>
        <v>0</v>
      </c>
      <c r="AA66" s="194">
        <f t="shared" si="1"/>
        <v>0</v>
      </c>
      <c r="AB66" s="194">
        <f t="shared" si="1"/>
        <v>0</v>
      </c>
      <c r="AC66" s="196">
        <f t="shared" si="2"/>
        <v>0</v>
      </c>
      <c r="AD66" s="237">
        <f t="shared" si="2"/>
        <v>0</v>
      </c>
    </row>
    <row r="67" spans="1:30" ht="20.100000000000001" customHeight="1" thickBot="1" x14ac:dyDescent="0.3">
      <c r="A67" s="580"/>
      <c r="B67" s="587" t="s">
        <v>19</v>
      </c>
      <c r="C67" s="588"/>
      <c r="D67" s="588"/>
      <c r="E67" s="588"/>
      <c r="F67" s="589"/>
      <c r="G67" s="197">
        <f>G62+G63+G64+G65+G66</f>
        <v>0</v>
      </c>
      <c r="H67" s="198">
        <f t="shared" ref="H67:Y67" si="15">H62+H63+H64+H65+H66</f>
        <v>0</v>
      </c>
      <c r="I67" s="198">
        <f>I62+I63+I64+I65+I66</f>
        <v>0</v>
      </c>
      <c r="J67" s="198">
        <f t="shared" si="15"/>
        <v>0</v>
      </c>
      <c r="K67" s="209">
        <f t="shared" si="15"/>
        <v>0</v>
      </c>
      <c r="L67" s="198">
        <f t="shared" si="15"/>
        <v>0</v>
      </c>
      <c r="M67" s="198">
        <f t="shared" si="15"/>
        <v>0</v>
      </c>
      <c r="N67" s="198">
        <f t="shared" si="15"/>
        <v>0</v>
      </c>
      <c r="O67" s="198">
        <f t="shared" si="15"/>
        <v>0</v>
      </c>
      <c r="P67" s="209">
        <f t="shared" si="15"/>
        <v>0</v>
      </c>
      <c r="Q67" s="198">
        <f t="shared" si="15"/>
        <v>0</v>
      </c>
      <c r="R67" s="198">
        <f t="shared" si="15"/>
        <v>0</v>
      </c>
      <c r="S67" s="198">
        <f t="shared" si="15"/>
        <v>0</v>
      </c>
      <c r="T67" s="198">
        <f t="shared" si="15"/>
        <v>0</v>
      </c>
      <c r="U67" s="209">
        <f t="shared" si="15"/>
        <v>0</v>
      </c>
      <c r="V67" s="198">
        <f t="shared" si="15"/>
        <v>0</v>
      </c>
      <c r="W67" s="198">
        <f t="shared" si="15"/>
        <v>0</v>
      </c>
      <c r="X67" s="198">
        <f t="shared" si="15"/>
        <v>0</v>
      </c>
      <c r="Y67" s="198">
        <f t="shared" si="15"/>
        <v>0</v>
      </c>
      <c r="Z67" s="209">
        <f t="shared" si="0"/>
        <v>0</v>
      </c>
      <c r="AA67" s="209">
        <f t="shared" si="1"/>
        <v>0</v>
      </c>
      <c r="AB67" s="209">
        <f t="shared" si="1"/>
        <v>0</v>
      </c>
      <c r="AC67" s="215">
        <f t="shared" si="2"/>
        <v>0</v>
      </c>
      <c r="AD67" s="216">
        <f t="shared" si="2"/>
        <v>0</v>
      </c>
    </row>
    <row r="68" spans="1:30" ht="20.100000000000001" customHeight="1" x14ac:dyDescent="0.25">
      <c r="A68" s="578">
        <v>11</v>
      </c>
      <c r="B68" s="581" t="s">
        <v>112</v>
      </c>
      <c r="C68" s="584">
        <f>D68+E68</f>
        <v>4656.12</v>
      </c>
      <c r="D68" s="584">
        <v>3539.47</v>
      </c>
      <c r="E68" s="584">
        <v>1116.6500000000001</v>
      </c>
      <c r="F68" s="247" t="s">
        <v>45</v>
      </c>
      <c r="G68" s="248">
        <v>198</v>
      </c>
      <c r="H68" s="206">
        <v>29.35</v>
      </c>
      <c r="I68" s="207">
        <v>0</v>
      </c>
      <c r="J68" s="206">
        <v>0</v>
      </c>
      <c r="K68" s="211">
        <f>H68+J68</f>
        <v>29.35</v>
      </c>
      <c r="L68" s="207">
        <v>271</v>
      </c>
      <c r="M68" s="206">
        <v>83.4</v>
      </c>
      <c r="N68" s="207">
        <v>0</v>
      </c>
      <c r="O68" s="206">
        <v>0</v>
      </c>
      <c r="P68" s="211">
        <f>M68+O68</f>
        <v>83.4</v>
      </c>
      <c r="Q68" s="207">
        <v>118</v>
      </c>
      <c r="R68" s="206">
        <v>73.5</v>
      </c>
      <c r="S68" s="207">
        <v>0</v>
      </c>
      <c r="T68" s="206">
        <v>0</v>
      </c>
      <c r="U68" s="211">
        <f>R68+T68</f>
        <v>73.5</v>
      </c>
      <c r="V68" s="207">
        <v>8</v>
      </c>
      <c r="W68" s="206">
        <v>8.9</v>
      </c>
      <c r="X68" s="207">
        <v>0</v>
      </c>
      <c r="Y68" s="206">
        <v>0</v>
      </c>
      <c r="Z68" s="211">
        <f t="shared" si="0"/>
        <v>8.9</v>
      </c>
      <c r="AA68" s="206">
        <f t="shared" si="1"/>
        <v>595</v>
      </c>
      <c r="AB68" s="206">
        <f>H68+M68+R68+W68</f>
        <v>195.15</v>
      </c>
      <c r="AC68" s="203">
        <f t="shared" si="2"/>
        <v>0</v>
      </c>
      <c r="AD68" s="204">
        <f t="shared" si="2"/>
        <v>0</v>
      </c>
    </row>
    <row r="69" spans="1:30" ht="20.100000000000001" customHeight="1" x14ac:dyDescent="0.25">
      <c r="A69" s="579"/>
      <c r="B69" s="582"/>
      <c r="C69" s="585"/>
      <c r="D69" s="585"/>
      <c r="E69" s="585"/>
      <c r="F69" s="238" t="s">
        <v>111</v>
      </c>
      <c r="G69" s="239">
        <v>108</v>
      </c>
      <c r="H69" s="190">
        <v>13.72</v>
      </c>
      <c r="I69" s="193">
        <v>0</v>
      </c>
      <c r="J69" s="190">
        <v>0</v>
      </c>
      <c r="K69" s="205">
        <f>H69+J69</f>
        <v>13.72</v>
      </c>
      <c r="L69" s="193">
        <v>39</v>
      </c>
      <c r="M69" s="190">
        <v>9.41</v>
      </c>
      <c r="N69" s="193">
        <v>0</v>
      </c>
      <c r="O69" s="190">
        <v>0</v>
      </c>
      <c r="P69" s="205">
        <f>M69+O69</f>
        <v>9.41</v>
      </c>
      <c r="Q69" s="193">
        <v>0</v>
      </c>
      <c r="R69" s="190">
        <v>0</v>
      </c>
      <c r="S69" s="193">
        <v>0</v>
      </c>
      <c r="T69" s="190">
        <v>0</v>
      </c>
      <c r="U69" s="205">
        <f>R69+T69</f>
        <v>0</v>
      </c>
      <c r="V69" s="193">
        <v>0</v>
      </c>
      <c r="W69" s="190">
        <v>0</v>
      </c>
      <c r="X69" s="193">
        <v>0</v>
      </c>
      <c r="Y69" s="190">
        <v>0</v>
      </c>
      <c r="Z69" s="205">
        <f t="shared" si="0"/>
        <v>0</v>
      </c>
      <c r="AA69" s="190">
        <f t="shared" si="1"/>
        <v>147</v>
      </c>
      <c r="AB69" s="190">
        <f t="shared" si="1"/>
        <v>23.130000000000003</v>
      </c>
      <c r="AC69" s="191">
        <f t="shared" si="2"/>
        <v>0</v>
      </c>
      <c r="AD69" s="192">
        <f t="shared" si="2"/>
        <v>0</v>
      </c>
    </row>
    <row r="70" spans="1:30" ht="20.100000000000001" customHeight="1" x14ac:dyDescent="0.25">
      <c r="A70" s="579"/>
      <c r="B70" s="582"/>
      <c r="C70" s="585"/>
      <c r="D70" s="585"/>
      <c r="E70" s="585"/>
      <c r="F70" s="238" t="s">
        <v>47</v>
      </c>
      <c r="G70" s="239">
        <v>5</v>
      </c>
      <c r="H70" s="190">
        <v>0.7</v>
      </c>
      <c r="I70" s="193">
        <v>0</v>
      </c>
      <c r="J70" s="190">
        <v>0</v>
      </c>
      <c r="K70" s="205">
        <f>H70+J70</f>
        <v>0.7</v>
      </c>
      <c r="L70" s="193">
        <v>41</v>
      </c>
      <c r="M70" s="190">
        <v>18.36</v>
      </c>
      <c r="N70" s="193">
        <v>0</v>
      </c>
      <c r="O70" s="190">
        <v>0</v>
      </c>
      <c r="P70" s="205">
        <f>M70+O70</f>
        <v>18.36</v>
      </c>
      <c r="Q70" s="193">
        <v>53</v>
      </c>
      <c r="R70" s="190">
        <v>28.03</v>
      </c>
      <c r="S70" s="193">
        <v>0</v>
      </c>
      <c r="T70" s="190">
        <v>0</v>
      </c>
      <c r="U70" s="205">
        <f>R70+T70</f>
        <v>28.03</v>
      </c>
      <c r="V70" s="193">
        <v>44</v>
      </c>
      <c r="W70" s="190">
        <v>46.64</v>
      </c>
      <c r="X70" s="193">
        <v>0</v>
      </c>
      <c r="Y70" s="190">
        <v>0</v>
      </c>
      <c r="Z70" s="205">
        <f t="shared" si="0"/>
        <v>46.64</v>
      </c>
      <c r="AA70" s="190">
        <f t="shared" si="1"/>
        <v>143</v>
      </c>
      <c r="AB70" s="190">
        <f t="shared" si="1"/>
        <v>93.73</v>
      </c>
      <c r="AC70" s="191">
        <f t="shared" si="2"/>
        <v>0</v>
      </c>
      <c r="AD70" s="192">
        <f t="shared" si="2"/>
        <v>0</v>
      </c>
    </row>
    <row r="71" spans="1:30" ht="20.100000000000001" customHeight="1" x14ac:dyDescent="0.25">
      <c r="A71" s="579"/>
      <c r="B71" s="582"/>
      <c r="C71" s="585"/>
      <c r="D71" s="585"/>
      <c r="E71" s="585"/>
      <c r="F71" s="238" t="s">
        <v>48</v>
      </c>
      <c r="G71" s="239">
        <v>21</v>
      </c>
      <c r="H71" s="190">
        <v>14.37</v>
      </c>
      <c r="I71" s="193">
        <v>0</v>
      </c>
      <c r="J71" s="190">
        <v>0</v>
      </c>
      <c r="K71" s="205">
        <f>H71+J71</f>
        <v>14.37</v>
      </c>
      <c r="L71" s="193">
        <v>0</v>
      </c>
      <c r="M71" s="190">
        <v>0</v>
      </c>
      <c r="N71" s="193">
        <v>0</v>
      </c>
      <c r="O71" s="190">
        <v>0</v>
      </c>
      <c r="P71" s="205">
        <f>M71+O71</f>
        <v>0</v>
      </c>
      <c r="Q71" s="193">
        <v>0</v>
      </c>
      <c r="R71" s="190">
        <v>0</v>
      </c>
      <c r="S71" s="193">
        <v>0</v>
      </c>
      <c r="T71" s="190">
        <v>0</v>
      </c>
      <c r="U71" s="205">
        <f>R71+T71</f>
        <v>0</v>
      </c>
      <c r="V71" s="193">
        <v>26</v>
      </c>
      <c r="W71" s="190">
        <v>770</v>
      </c>
      <c r="X71" s="193">
        <v>0</v>
      </c>
      <c r="Y71" s="190">
        <v>0</v>
      </c>
      <c r="Z71" s="205">
        <f t="shared" si="0"/>
        <v>770</v>
      </c>
      <c r="AA71" s="190">
        <f t="shared" si="1"/>
        <v>47</v>
      </c>
      <c r="AB71" s="190">
        <f t="shared" si="1"/>
        <v>784.37</v>
      </c>
      <c r="AC71" s="191">
        <f t="shared" si="2"/>
        <v>0</v>
      </c>
      <c r="AD71" s="192">
        <f t="shared" si="2"/>
        <v>0</v>
      </c>
    </row>
    <row r="72" spans="1:30" ht="20.100000000000001" customHeight="1" thickBot="1" x14ac:dyDescent="0.3">
      <c r="A72" s="579"/>
      <c r="B72" s="583"/>
      <c r="C72" s="586"/>
      <c r="D72" s="586"/>
      <c r="E72" s="586"/>
      <c r="F72" s="317" t="s">
        <v>49</v>
      </c>
      <c r="G72" s="240">
        <v>23</v>
      </c>
      <c r="H72" s="194">
        <v>3.504</v>
      </c>
      <c r="I72" s="195">
        <v>0</v>
      </c>
      <c r="J72" s="194">
        <v>0</v>
      </c>
      <c r="K72" s="208">
        <f>H72+J72</f>
        <v>3.504</v>
      </c>
      <c r="L72" s="195">
        <v>15</v>
      </c>
      <c r="M72" s="194">
        <v>3.9786999999999999</v>
      </c>
      <c r="N72" s="195">
        <v>0</v>
      </c>
      <c r="O72" s="194">
        <v>0</v>
      </c>
      <c r="P72" s="208">
        <f>M72+O72</f>
        <v>3.9786999999999999</v>
      </c>
      <c r="Q72" s="195">
        <v>0</v>
      </c>
      <c r="R72" s="194">
        <v>0</v>
      </c>
      <c r="S72" s="195">
        <v>0</v>
      </c>
      <c r="T72" s="194">
        <v>0</v>
      </c>
      <c r="U72" s="208">
        <f>R72+T72</f>
        <v>0</v>
      </c>
      <c r="V72" s="195">
        <v>0</v>
      </c>
      <c r="W72" s="194">
        <v>0</v>
      </c>
      <c r="X72" s="196">
        <v>0</v>
      </c>
      <c r="Y72" s="194">
        <v>0</v>
      </c>
      <c r="Z72" s="208">
        <f t="shared" si="0"/>
        <v>0</v>
      </c>
      <c r="AA72" s="194">
        <f t="shared" si="1"/>
        <v>38</v>
      </c>
      <c r="AB72" s="194">
        <f t="shared" si="1"/>
        <v>7.4826999999999995</v>
      </c>
      <c r="AC72" s="196">
        <f t="shared" si="2"/>
        <v>0</v>
      </c>
      <c r="AD72" s="237">
        <f t="shared" si="2"/>
        <v>0</v>
      </c>
    </row>
    <row r="73" spans="1:30" ht="20.100000000000001" customHeight="1" thickBot="1" x14ac:dyDescent="0.3">
      <c r="A73" s="580"/>
      <c r="B73" s="587" t="s">
        <v>19</v>
      </c>
      <c r="C73" s="588"/>
      <c r="D73" s="588"/>
      <c r="E73" s="588"/>
      <c r="F73" s="589"/>
      <c r="G73" s="197">
        <f>G68+G69+G70+G71+G72</f>
        <v>355</v>
      </c>
      <c r="H73" s="198">
        <f t="shared" ref="H73:AD73" si="16">H68+H69+H70+H71+H72</f>
        <v>61.643999999999998</v>
      </c>
      <c r="I73" s="198">
        <f t="shared" si="16"/>
        <v>0</v>
      </c>
      <c r="J73" s="198">
        <f t="shared" si="16"/>
        <v>0</v>
      </c>
      <c r="K73" s="209">
        <f t="shared" si="16"/>
        <v>61.643999999999998</v>
      </c>
      <c r="L73" s="198">
        <f t="shared" si="16"/>
        <v>366</v>
      </c>
      <c r="M73" s="198">
        <f t="shared" si="16"/>
        <v>115.14870000000001</v>
      </c>
      <c r="N73" s="198">
        <f t="shared" si="16"/>
        <v>0</v>
      </c>
      <c r="O73" s="198">
        <f t="shared" si="16"/>
        <v>0</v>
      </c>
      <c r="P73" s="209">
        <f t="shared" si="16"/>
        <v>115.14870000000001</v>
      </c>
      <c r="Q73" s="198">
        <f t="shared" si="16"/>
        <v>171</v>
      </c>
      <c r="R73" s="198">
        <f t="shared" si="16"/>
        <v>101.53</v>
      </c>
      <c r="S73" s="198">
        <f t="shared" si="16"/>
        <v>0</v>
      </c>
      <c r="T73" s="198">
        <f t="shared" si="16"/>
        <v>0</v>
      </c>
      <c r="U73" s="209">
        <f t="shared" si="16"/>
        <v>101.53</v>
      </c>
      <c r="V73" s="198">
        <f t="shared" si="16"/>
        <v>78</v>
      </c>
      <c r="W73" s="198">
        <f t="shared" si="16"/>
        <v>825.54</v>
      </c>
      <c r="X73" s="198">
        <f t="shared" si="16"/>
        <v>0</v>
      </c>
      <c r="Y73" s="198">
        <f t="shared" si="16"/>
        <v>0</v>
      </c>
      <c r="Z73" s="209">
        <f t="shared" si="16"/>
        <v>825.54</v>
      </c>
      <c r="AA73" s="209">
        <f t="shared" si="16"/>
        <v>970</v>
      </c>
      <c r="AB73" s="209">
        <f t="shared" si="16"/>
        <v>1103.8627000000001</v>
      </c>
      <c r="AC73" s="215">
        <f t="shared" si="16"/>
        <v>0</v>
      </c>
      <c r="AD73" s="216">
        <f t="shared" si="16"/>
        <v>0</v>
      </c>
    </row>
    <row r="74" spans="1:30" ht="20.100000000000001" customHeight="1" x14ac:dyDescent="0.25">
      <c r="A74" s="578"/>
      <c r="B74" s="581">
        <v>250792.99810000003</v>
      </c>
      <c r="C74" s="584">
        <f>C8+C14+C20+C26+C32+C38+C44+C50+C56+C62+C68</f>
        <v>46167.26</v>
      </c>
      <c r="D74" s="584">
        <f>D8+D14+D20+D26+D32+D38+D44+D50+D56+D62+D68</f>
        <v>42413.279999999999</v>
      </c>
      <c r="E74" s="584">
        <f>E8+E14+E20+E26+E32+E38+E44+E50+E56+E62+E68</f>
        <v>3753.98</v>
      </c>
      <c r="F74" s="247" t="s">
        <v>45</v>
      </c>
      <c r="G74" s="248">
        <f>G8+G14+G20+G26+G32+G38+G44+G50+G56+G62+G68</f>
        <v>3578</v>
      </c>
      <c r="H74" s="206">
        <f t="shared" ref="H74:AD79" si="17">H8+H14+H20+H26+H32+H38+H44+H50+H56+H62+H68</f>
        <v>622.90000000000009</v>
      </c>
      <c r="I74" s="207">
        <f t="shared" si="17"/>
        <v>1</v>
      </c>
      <c r="J74" s="206">
        <f t="shared" si="17"/>
        <v>0.37</v>
      </c>
      <c r="K74" s="211">
        <f t="shared" si="17"/>
        <v>622.2700000000001</v>
      </c>
      <c r="L74" s="207">
        <f t="shared" si="17"/>
        <v>2727</v>
      </c>
      <c r="M74" s="206">
        <f t="shared" si="17"/>
        <v>1314.2</v>
      </c>
      <c r="N74" s="207">
        <f t="shared" si="17"/>
        <v>2</v>
      </c>
      <c r="O74" s="206">
        <f t="shared" si="17"/>
        <v>3.91</v>
      </c>
      <c r="P74" s="211">
        <f t="shared" si="17"/>
        <v>1318.1100000000001</v>
      </c>
      <c r="Q74" s="207">
        <f t="shared" si="17"/>
        <v>1198</v>
      </c>
      <c r="R74" s="206">
        <f t="shared" si="17"/>
        <v>912.8900000000001</v>
      </c>
      <c r="S74" s="207">
        <f t="shared" si="17"/>
        <v>2</v>
      </c>
      <c r="T74" s="206">
        <f t="shared" si="17"/>
        <v>14.13</v>
      </c>
      <c r="U74" s="211">
        <f t="shared" si="17"/>
        <v>927.02</v>
      </c>
      <c r="V74" s="207">
        <f t="shared" si="17"/>
        <v>832</v>
      </c>
      <c r="W74" s="206">
        <f t="shared" si="17"/>
        <v>1443.8200000000002</v>
      </c>
      <c r="X74" s="207">
        <f t="shared" si="17"/>
        <v>3</v>
      </c>
      <c r="Y74" s="206">
        <f t="shared" si="17"/>
        <v>18.850000000000001</v>
      </c>
      <c r="Z74" s="211">
        <f t="shared" si="17"/>
        <v>1462.67</v>
      </c>
      <c r="AA74" s="206">
        <f t="shared" si="17"/>
        <v>8335</v>
      </c>
      <c r="AB74" s="206">
        <f t="shared" si="17"/>
        <v>4293.8099999999995</v>
      </c>
      <c r="AC74" s="203">
        <f t="shared" si="17"/>
        <v>8</v>
      </c>
      <c r="AD74" s="204">
        <f t="shared" si="17"/>
        <v>37.26</v>
      </c>
    </row>
    <row r="75" spans="1:30" ht="20.100000000000001" customHeight="1" x14ac:dyDescent="0.25">
      <c r="A75" s="579"/>
      <c r="B75" s="582"/>
      <c r="C75" s="585"/>
      <c r="D75" s="585"/>
      <c r="E75" s="585"/>
      <c r="F75" s="238" t="s">
        <v>46</v>
      </c>
      <c r="G75" s="239">
        <f t="shared" ref="G75:V79" si="18">G9+G15+G21+G27+G33+G39+G45+G51+G57+G63+G69</f>
        <v>139</v>
      </c>
      <c r="H75" s="190">
        <f t="shared" si="18"/>
        <v>15.82</v>
      </c>
      <c r="I75" s="193">
        <f t="shared" si="18"/>
        <v>0</v>
      </c>
      <c r="J75" s="190">
        <f t="shared" si="18"/>
        <v>0</v>
      </c>
      <c r="K75" s="205">
        <f t="shared" si="18"/>
        <v>15.82</v>
      </c>
      <c r="L75" s="193">
        <f t="shared" si="18"/>
        <v>45</v>
      </c>
      <c r="M75" s="190">
        <f t="shared" si="18"/>
        <v>11.21</v>
      </c>
      <c r="N75" s="193">
        <f t="shared" si="18"/>
        <v>0</v>
      </c>
      <c r="O75" s="190">
        <f t="shared" si="18"/>
        <v>0</v>
      </c>
      <c r="P75" s="205">
        <f t="shared" si="18"/>
        <v>11.21</v>
      </c>
      <c r="Q75" s="193">
        <f t="shared" si="18"/>
        <v>17</v>
      </c>
      <c r="R75" s="190">
        <f t="shared" si="18"/>
        <v>9.8000000000000007</v>
      </c>
      <c r="S75" s="193">
        <f t="shared" si="18"/>
        <v>0</v>
      </c>
      <c r="T75" s="190">
        <f t="shared" si="18"/>
        <v>0</v>
      </c>
      <c r="U75" s="205">
        <f t="shared" si="18"/>
        <v>9.8000000000000007</v>
      </c>
      <c r="V75" s="193">
        <f t="shared" si="18"/>
        <v>6</v>
      </c>
      <c r="W75" s="190">
        <f t="shared" si="17"/>
        <v>6.7</v>
      </c>
      <c r="X75" s="193">
        <f t="shared" si="17"/>
        <v>0</v>
      </c>
      <c r="Y75" s="190">
        <f t="shared" si="17"/>
        <v>0</v>
      </c>
      <c r="Z75" s="205">
        <f t="shared" si="17"/>
        <v>6.7</v>
      </c>
      <c r="AA75" s="190">
        <f t="shared" si="17"/>
        <v>207</v>
      </c>
      <c r="AB75" s="190">
        <f t="shared" si="17"/>
        <v>43.53</v>
      </c>
      <c r="AC75" s="191">
        <f t="shared" si="17"/>
        <v>0</v>
      </c>
      <c r="AD75" s="192">
        <f t="shared" si="17"/>
        <v>0</v>
      </c>
    </row>
    <row r="76" spans="1:30" ht="20.100000000000001" customHeight="1" x14ac:dyDescent="0.25">
      <c r="A76" s="579"/>
      <c r="B76" s="582"/>
      <c r="C76" s="585"/>
      <c r="D76" s="585"/>
      <c r="E76" s="585"/>
      <c r="F76" s="238" t="s">
        <v>47</v>
      </c>
      <c r="G76" s="239">
        <f t="shared" si="18"/>
        <v>373</v>
      </c>
      <c r="H76" s="190">
        <f t="shared" si="17"/>
        <v>51.870000000000005</v>
      </c>
      <c r="I76" s="193">
        <f t="shared" si="17"/>
        <v>0</v>
      </c>
      <c r="J76" s="190">
        <f t="shared" si="17"/>
        <v>0</v>
      </c>
      <c r="K76" s="205">
        <f t="shared" si="17"/>
        <v>51.870000000000005</v>
      </c>
      <c r="L76" s="193">
        <f t="shared" si="17"/>
        <v>654</v>
      </c>
      <c r="M76" s="190">
        <f t="shared" si="17"/>
        <v>300.79000000000002</v>
      </c>
      <c r="N76" s="193">
        <f t="shared" si="17"/>
        <v>0</v>
      </c>
      <c r="O76" s="190">
        <f t="shared" si="17"/>
        <v>0</v>
      </c>
      <c r="P76" s="205">
        <f t="shared" si="17"/>
        <v>300.79000000000002</v>
      </c>
      <c r="Q76" s="193">
        <f t="shared" si="17"/>
        <v>777</v>
      </c>
      <c r="R76" s="190">
        <f t="shared" si="17"/>
        <v>810.38999999999987</v>
      </c>
      <c r="S76" s="193">
        <f t="shared" si="17"/>
        <v>1</v>
      </c>
      <c r="T76" s="190">
        <f t="shared" si="17"/>
        <v>8.49</v>
      </c>
      <c r="U76" s="205">
        <f t="shared" si="17"/>
        <v>818.87999999999988</v>
      </c>
      <c r="V76" s="193">
        <f t="shared" si="17"/>
        <v>521</v>
      </c>
      <c r="W76" s="190">
        <f t="shared" si="17"/>
        <v>1053.2900000000002</v>
      </c>
      <c r="X76" s="193">
        <f t="shared" si="17"/>
        <v>3</v>
      </c>
      <c r="Y76" s="190">
        <f t="shared" si="17"/>
        <v>22.36</v>
      </c>
      <c r="Z76" s="205">
        <f t="shared" si="17"/>
        <v>1075.6500000000001</v>
      </c>
      <c r="AA76" s="190">
        <f t="shared" si="17"/>
        <v>2325</v>
      </c>
      <c r="AB76" s="190">
        <f t="shared" si="17"/>
        <v>2216.34</v>
      </c>
      <c r="AC76" s="191">
        <f t="shared" si="17"/>
        <v>4</v>
      </c>
      <c r="AD76" s="192">
        <f t="shared" si="17"/>
        <v>30.85</v>
      </c>
    </row>
    <row r="77" spans="1:30" ht="20.100000000000001" customHeight="1" x14ac:dyDescent="0.25">
      <c r="A77" s="579"/>
      <c r="B77" s="582"/>
      <c r="C77" s="585"/>
      <c r="D77" s="585"/>
      <c r="E77" s="585"/>
      <c r="F77" s="238" t="s">
        <v>48</v>
      </c>
      <c r="G77" s="239">
        <f t="shared" si="18"/>
        <v>21</v>
      </c>
      <c r="H77" s="190">
        <f t="shared" si="17"/>
        <v>14.37</v>
      </c>
      <c r="I77" s="193">
        <f t="shared" si="17"/>
        <v>0</v>
      </c>
      <c r="J77" s="190">
        <f t="shared" si="17"/>
        <v>0</v>
      </c>
      <c r="K77" s="205">
        <f t="shared" si="17"/>
        <v>14.37</v>
      </c>
      <c r="L77" s="193">
        <f t="shared" si="17"/>
        <v>2</v>
      </c>
      <c r="M77" s="190">
        <f t="shared" si="17"/>
        <v>0.72700000000000009</v>
      </c>
      <c r="N77" s="193">
        <f t="shared" si="17"/>
        <v>0</v>
      </c>
      <c r="O77" s="190">
        <f t="shared" si="17"/>
        <v>0</v>
      </c>
      <c r="P77" s="205">
        <f t="shared" si="17"/>
        <v>0.72700000000000009</v>
      </c>
      <c r="Q77" s="193">
        <f t="shared" si="17"/>
        <v>3</v>
      </c>
      <c r="R77" s="190">
        <f t="shared" si="17"/>
        <v>2.5680000000000001</v>
      </c>
      <c r="S77" s="193">
        <f t="shared" si="17"/>
        <v>1</v>
      </c>
      <c r="T77" s="190">
        <f t="shared" si="17"/>
        <v>0.51800000000000002</v>
      </c>
      <c r="U77" s="205">
        <f t="shared" si="17"/>
        <v>3.0860000000000003</v>
      </c>
      <c r="V77" s="193">
        <f t="shared" si="17"/>
        <v>26</v>
      </c>
      <c r="W77" s="190">
        <f t="shared" si="17"/>
        <v>770</v>
      </c>
      <c r="X77" s="193">
        <f t="shared" si="17"/>
        <v>2</v>
      </c>
      <c r="Y77" s="190">
        <f t="shared" si="17"/>
        <v>29.3</v>
      </c>
      <c r="Z77" s="205">
        <f t="shared" si="17"/>
        <v>799.3</v>
      </c>
      <c r="AA77" s="190">
        <f t="shared" si="17"/>
        <v>52</v>
      </c>
      <c r="AB77" s="190">
        <f t="shared" si="17"/>
        <v>787.66499999999996</v>
      </c>
      <c r="AC77" s="191">
        <f t="shared" si="17"/>
        <v>3</v>
      </c>
      <c r="AD77" s="192">
        <f t="shared" si="17"/>
        <v>29.818000000000001</v>
      </c>
    </row>
    <row r="78" spans="1:30" ht="20.100000000000001" customHeight="1" thickBot="1" x14ac:dyDescent="0.3">
      <c r="A78" s="579"/>
      <c r="B78" s="583"/>
      <c r="C78" s="586"/>
      <c r="D78" s="586"/>
      <c r="E78" s="586"/>
      <c r="F78" s="317" t="s">
        <v>49</v>
      </c>
      <c r="G78" s="240">
        <f t="shared" si="18"/>
        <v>23</v>
      </c>
      <c r="H78" s="194">
        <f t="shared" si="17"/>
        <v>3.504</v>
      </c>
      <c r="I78" s="195">
        <f t="shared" si="17"/>
        <v>0</v>
      </c>
      <c r="J78" s="194">
        <f t="shared" si="17"/>
        <v>0</v>
      </c>
      <c r="K78" s="208">
        <f t="shared" si="17"/>
        <v>3.504</v>
      </c>
      <c r="L78" s="195">
        <f t="shared" si="17"/>
        <v>15</v>
      </c>
      <c r="M78" s="194">
        <f t="shared" si="17"/>
        <v>3.9786999999999999</v>
      </c>
      <c r="N78" s="195">
        <f t="shared" si="17"/>
        <v>0</v>
      </c>
      <c r="O78" s="194">
        <f t="shared" si="17"/>
        <v>0</v>
      </c>
      <c r="P78" s="208">
        <f t="shared" si="17"/>
        <v>3.9786999999999999</v>
      </c>
      <c r="Q78" s="195">
        <f t="shared" si="17"/>
        <v>0</v>
      </c>
      <c r="R78" s="194">
        <f t="shared" si="17"/>
        <v>0</v>
      </c>
      <c r="S78" s="195">
        <f t="shared" si="17"/>
        <v>0</v>
      </c>
      <c r="T78" s="194">
        <f t="shared" si="17"/>
        <v>0</v>
      </c>
      <c r="U78" s="208">
        <f t="shared" si="17"/>
        <v>0</v>
      </c>
      <c r="V78" s="195">
        <f t="shared" si="17"/>
        <v>0</v>
      </c>
      <c r="W78" s="194">
        <f t="shared" si="17"/>
        <v>0</v>
      </c>
      <c r="X78" s="196">
        <f t="shared" si="17"/>
        <v>0</v>
      </c>
      <c r="Y78" s="194">
        <f t="shared" si="17"/>
        <v>0</v>
      </c>
      <c r="Z78" s="208">
        <f t="shared" si="17"/>
        <v>0</v>
      </c>
      <c r="AA78" s="194">
        <f t="shared" si="17"/>
        <v>38</v>
      </c>
      <c r="AB78" s="194">
        <f t="shared" si="17"/>
        <v>7.4826999999999995</v>
      </c>
      <c r="AC78" s="196">
        <f t="shared" si="17"/>
        <v>0</v>
      </c>
      <c r="AD78" s="237">
        <f t="shared" si="17"/>
        <v>0</v>
      </c>
    </row>
    <row r="79" spans="1:30" ht="20.100000000000001" customHeight="1" thickBot="1" x14ac:dyDescent="0.3">
      <c r="A79" s="580"/>
      <c r="B79" s="587" t="s">
        <v>27</v>
      </c>
      <c r="C79" s="588"/>
      <c r="D79" s="588"/>
      <c r="E79" s="588"/>
      <c r="F79" s="589"/>
      <c r="G79" s="197">
        <f t="shared" si="18"/>
        <v>4134</v>
      </c>
      <c r="H79" s="198">
        <f t="shared" si="17"/>
        <v>708.46400000000006</v>
      </c>
      <c r="I79" s="198">
        <f t="shared" si="17"/>
        <v>1</v>
      </c>
      <c r="J79" s="198">
        <f t="shared" si="17"/>
        <v>0.37</v>
      </c>
      <c r="K79" s="209">
        <f t="shared" si="17"/>
        <v>707.83400000000006</v>
      </c>
      <c r="L79" s="198">
        <f t="shared" si="17"/>
        <v>3443</v>
      </c>
      <c r="M79" s="198">
        <f t="shared" si="17"/>
        <v>1630.9057</v>
      </c>
      <c r="N79" s="198">
        <f t="shared" si="17"/>
        <v>2</v>
      </c>
      <c r="O79" s="198">
        <f t="shared" si="17"/>
        <v>3.91</v>
      </c>
      <c r="P79" s="209">
        <f t="shared" si="17"/>
        <v>1634.8156999999999</v>
      </c>
      <c r="Q79" s="198">
        <f t="shared" si="17"/>
        <v>1995</v>
      </c>
      <c r="R79" s="198">
        <f t="shared" si="17"/>
        <v>1735.6479999999999</v>
      </c>
      <c r="S79" s="198">
        <f t="shared" si="17"/>
        <v>4</v>
      </c>
      <c r="T79" s="198">
        <f t="shared" si="17"/>
        <v>23.138000000000002</v>
      </c>
      <c r="U79" s="209">
        <f t="shared" si="17"/>
        <v>1758.7859999999998</v>
      </c>
      <c r="V79" s="198">
        <f t="shared" si="17"/>
        <v>1385</v>
      </c>
      <c r="W79" s="198">
        <f t="shared" si="17"/>
        <v>3273.81</v>
      </c>
      <c r="X79" s="198">
        <f t="shared" si="17"/>
        <v>8</v>
      </c>
      <c r="Y79" s="198">
        <f t="shared" si="17"/>
        <v>70.510000000000005</v>
      </c>
      <c r="Z79" s="209">
        <f t="shared" si="17"/>
        <v>3344.32</v>
      </c>
      <c r="AA79" s="209">
        <f t="shared" si="17"/>
        <v>10957</v>
      </c>
      <c r="AB79" s="209">
        <f t="shared" si="17"/>
        <v>7348.8276999999998</v>
      </c>
      <c r="AC79" s="215">
        <f t="shared" si="17"/>
        <v>15</v>
      </c>
      <c r="AD79" s="216">
        <f t="shared" si="17"/>
        <v>97.927999999999997</v>
      </c>
    </row>
    <row r="83" spans="3:5" ht="15.75" thickBot="1" x14ac:dyDescent="0.3">
      <c r="C83" s="294">
        <v>250792.99810000003</v>
      </c>
      <c r="D83" s="294">
        <v>42429.570700000004</v>
      </c>
      <c r="E83" s="294">
        <v>3747.0869000000002</v>
      </c>
    </row>
  </sheetData>
  <mergeCells count="102">
    <mergeCell ref="A74:A79"/>
    <mergeCell ref="B74:B78"/>
    <mergeCell ref="C74:C78"/>
    <mergeCell ref="D74:D78"/>
    <mergeCell ref="E74:E78"/>
    <mergeCell ref="B79:F79"/>
    <mergeCell ref="A68:A73"/>
    <mergeCell ref="B68:B72"/>
    <mergeCell ref="C68:C72"/>
    <mergeCell ref="D68:D72"/>
    <mergeCell ref="E68:E72"/>
    <mergeCell ref="B73:F73"/>
    <mergeCell ref="A62:A67"/>
    <mergeCell ref="B62:B66"/>
    <mergeCell ref="C62:C66"/>
    <mergeCell ref="D62:D66"/>
    <mergeCell ref="E62:E66"/>
    <mergeCell ref="B67:F67"/>
    <mergeCell ref="A56:A61"/>
    <mergeCell ref="B56:B60"/>
    <mergeCell ref="C56:C60"/>
    <mergeCell ref="D56:D60"/>
    <mergeCell ref="E56:E60"/>
    <mergeCell ref="B61:F61"/>
    <mergeCell ref="A50:A55"/>
    <mergeCell ref="B50:B54"/>
    <mergeCell ref="C50:C54"/>
    <mergeCell ref="D50:D54"/>
    <mergeCell ref="E50:E54"/>
    <mergeCell ref="B55:F55"/>
    <mergeCell ref="A44:A49"/>
    <mergeCell ref="B44:B48"/>
    <mergeCell ref="C44:C48"/>
    <mergeCell ref="D44:D48"/>
    <mergeCell ref="E44:E48"/>
    <mergeCell ref="B49:F49"/>
    <mergeCell ref="A38:A43"/>
    <mergeCell ref="B38:B42"/>
    <mergeCell ref="C38:C42"/>
    <mergeCell ref="D38:D42"/>
    <mergeCell ref="E38:E42"/>
    <mergeCell ref="B43:F43"/>
    <mergeCell ref="A32:A37"/>
    <mergeCell ref="B32:B36"/>
    <mergeCell ref="C32:C36"/>
    <mergeCell ref="D32:D36"/>
    <mergeCell ref="E32:E36"/>
    <mergeCell ref="B37:F37"/>
    <mergeCell ref="A26:A31"/>
    <mergeCell ref="B26:B30"/>
    <mergeCell ref="C26:C30"/>
    <mergeCell ref="D26:D30"/>
    <mergeCell ref="E26:E30"/>
    <mergeCell ref="B31:F31"/>
    <mergeCell ref="A20:A25"/>
    <mergeCell ref="B20:B24"/>
    <mergeCell ref="C20:C24"/>
    <mergeCell ref="D20:D24"/>
    <mergeCell ref="E20:E24"/>
    <mergeCell ref="B25:F25"/>
    <mergeCell ref="A14:A19"/>
    <mergeCell ref="B14:B18"/>
    <mergeCell ref="C14:C18"/>
    <mergeCell ref="D14:D18"/>
    <mergeCell ref="E14:E18"/>
    <mergeCell ref="B19:F19"/>
    <mergeCell ref="X5:Y5"/>
    <mergeCell ref="Z5:Z6"/>
    <mergeCell ref="AA5:AB5"/>
    <mergeCell ref="A8:A13"/>
    <mergeCell ref="B8:B12"/>
    <mergeCell ref="C8:C12"/>
    <mergeCell ref="D8:D12"/>
    <mergeCell ref="E8:E12"/>
    <mergeCell ref="B13:F13"/>
    <mergeCell ref="N5:O5"/>
    <mergeCell ref="P5:P6"/>
    <mergeCell ref="Q5:R5"/>
    <mergeCell ref="A1:Z1"/>
    <mergeCell ref="AA1:AD1"/>
    <mergeCell ref="A2:Z2"/>
    <mergeCell ref="A3:Z3"/>
    <mergeCell ref="A4:A6"/>
    <mergeCell ref="B4:B6"/>
    <mergeCell ref="C4:C6"/>
    <mergeCell ref="D4:E4"/>
    <mergeCell ref="F4:F6"/>
    <mergeCell ref="G4:K4"/>
    <mergeCell ref="L4:P4"/>
    <mergeCell ref="Q4:U4"/>
    <mergeCell ref="V4:Z4"/>
    <mergeCell ref="AA4:AD4"/>
    <mergeCell ref="D5:D6"/>
    <mergeCell ref="E5:E6"/>
    <mergeCell ref="G5:H5"/>
    <mergeCell ref="I5:J5"/>
    <mergeCell ref="K5:K6"/>
    <mergeCell ref="L5:M5"/>
    <mergeCell ref="AC5:AD5"/>
    <mergeCell ref="S5:T5"/>
    <mergeCell ref="U5:U6"/>
    <mergeCell ref="V5:W5"/>
  </mergeCells>
  <pageMargins left="0" right="0" top="0.31496062992125984" bottom="0.11811023622047245" header="3.937007874015748E-2" footer="3.937007874015748E-2"/>
  <pageSetup scale="65" orientation="landscape" r:id="rId1"/>
  <headerFooter alignWithMargins="0"/>
  <ignoredErrors>
    <ignoredError sqref="P13 Z13:AD13 K19:AD20 K25:AD79 K21:T24 V21:AD24 U1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C2E61-332C-489B-880F-6ECBED836A26}">
  <dimension ref="A1:AE84"/>
  <sheetViews>
    <sheetView topLeftCell="A55" workbookViewId="0">
      <selection activeCell="C81" sqref="C81:AF87"/>
    </sheetView>
  </sheetViews>
  <sheetFormatPr defaultRowHeight="15" x14ac:dyDescent="0.25"/>
  <cols>
    <col min="1" max="1" width="5.28515625" style="217" customWidth="1"/>
    <col min="2" max="2" width="14.28515625" style="217" customWidth="1"/>
    <col min="3" max="3" width="15.28515625" style="217" customWidth="1"/>
    <col min="4" max="5" width="15.42578125" style="217" customWidth="1"/>
    <col min="6" max="6" width="13" style="217" customWidth="1"/>
    <col min="7" max="7" width="12" style="217" customWidth="1"/>
    <col min="8" max="16384" width="9.140625" style="217"/>
  </cols>
  <sheetData>
    <row r="1" spans="1:31" ht="28.5" x14ac:dyDescent="0.25">
      <c r="A1" s="592" t="s">
        <v>0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3" t="s">
        <v>51</v>
      </c>
      <c r="AC1" s="594"/>
      <c r="AD1" s="594"/>
      <c r="AE1" s="594"/>
    </row>
    <row r="2" spans="1:31" ht="21.75" x14ac:dyDescent="0.25">
      <c r="A2" s="595" t="s">
        <v>88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595"/>
      <c r="Q2" s="595"/>
      <c r="R2" s="595"/>
      <c r="S2" s="595"/>
      <c r="T2" s="595"/>
      <c r="U2" s="595"/>
      <c r="V2" s="595"/>
      <c r="W2" s="595"/>
      <c r="X2" s="595"/>
      <c r="Y2" s="595"/>
      <c r="Z2" s="595"/>
      <c r="AA2" s="595"/>
      <c r="AB2" s="218"/>
      <c r="AC2" s="218"/>
      <c r="AD2" s="218"/>
      <c r="AE2" s="218"/>
    </row>
    <row r="3" spans="1:31" ht="21" thickBot="1" x14ac:dyDescent="0.3">
      <c r="A3" s="596" t="s">
        <v>52</v>
      </c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6"/>
      <c r="Z3" s="596"/>
      <c r="AA3" s="596"/>
      <c r="AB3" s="218"/>
      <c r="AC3" s="218"/>
      <c r="AD3" s="218"/>
      <c r="AE3" s="218"/>
    </row>
    <row r="4" spans="1:31" ht="60.75" customHeight="1" thickBot="1" x14ac:dyDescent="0.3">
      <c r="A4" s="597" t="s">
        <v>1</v>
      </c>
      <c r="B4" s="600" t="s">
        <v>53</v>
      </c>
      <c r="C4" s="402" t="s">
        <v>22</v>
      </c>
      <c r="D4" s="602" t="s">
        <v>54</v>
      </c>
      <c r="E4" s="604" t="s">
        <v>55</v>
      </c>
      <c r="F4" s="605"/>
      <c r="G4" s="606" t="s">
        <v>33</v>
      </c>
      <c r="H4" s="608" t="s">
        <v>56</v>
      </c>
      <c r="I4" s="609"/>
      <c r="J4" s="609"/>
      <c r="K4" s="609"/>
      <c r="L4" s="610"/>
      <c r="M4" s="608" t="s">
        <v>57</v>
      </c>
      <c r="N4" s="609"/>
      <c r="O4" s="609"/>
      <c r="P4" s="609"/>
      <c r="Q4" s="610"/>
      <c r="R4" s="608" t="s">
        <v>58</v>
      </c>
      <c r="S4" s="609"/>
      <c r="T4" s="609"/>
      <c r="U4" s="609"/>
      <c r="V4" s="610"/>
      <c r="W4" s="611" t="s">
        <v>59</v>
      </c>
      <c r="X4" s="611"/>
      <c r="Y4" s="611"/>
      <c r="Z4" s="611"/>
      <c r="AA4" s="608"/>
      <c r="AB4" s="612" t="s">
        <v>19</v>
      </c>
      <c r="AC4" s="612"/>
      <c r="AD4" s="612"/>
      <c r="AE4" s="612"/>
    </row>
    <row r="5" spans="1:31" ht="16.5" x14ac:dyDescent="0.25">
      <c r="A5" s="598"/>
      <c r="B5" s="601"/>
      <c r="C5" s="403"/>
      <c r="D5" s="603"/>
      <c r="E5" s="613" t="s">
        <v>163</v>
      </c>
      <c r="F5" s="615" t="s">
        <v>164</v>
      </c>
      <c r="G5" s="607"/>
      <c r="H5" s="617" t="s">
        <v>41</v>
      </c>
      <c r="I5" s="618"/>
      <c r="J5" s="617" t="s">
        <v>42</v>
      </c>
      <c r="K5" s="618"/>
      <c r="L5" s="619" t="s">
        <v>43</v>
      </c>
      <c r="M5" s="617" t="s">
        <v>41</v>
      </c>
      <c r="N5" s="618"/>
      <c r="O5" s="617" t="s">
        <v>42</v>
      </c>
      <c r="P5" s="618"/>
      <c r="Q5" s="619" t="s">
        <v>43</v>
      </c>
      <c r="R5" s="617" t="s">
        <v>41</v>
      </c>
      <c r="S5" s="618"/>
      <c r="T5" s="617" t="s">
        <v>42</v>
      </c>
      <c r="U5" s="618"/>
      <c r="V5" s="619" t="s">
        <v>43</v>
      </c>
      <c r="W5" s="617" t="s">
        <v>41</v>
      </c>
      <c r="X5" s="618"/>
      <c r="Y5" s="617" t="s">
        <v>42</v>
      </c>
      <c r="Z5" s="618"/>
      <c r="AA5" s="621" t="s">
        <v>43</v>
      </c>
      <c r="AB5" s="623" t="s">
        <v>41</v>
      </c>
      <c r="AC5" s="623"/>
      <c r="AD5" s="623" t="s">
        <v>42</v>
      </c>
      <c r="AE5" s="623"/>
    </row>
    <row r="6" spans="1:31" ht="45.75" customHeight="1" thickBot="1" x14ac:dyDescent="0.3">
      <c r="A6" s="599"/>
      <c r="B6" s="601"/>
      <c r="C6" s="403"/>
      <c r="D6" s="603"/>
      <c r="E6" s="614"/>
      <c r="F6" s="616"/>
      <c r="G6" s="607"/>
      <c r="H6" s="219" t="s">
        <v>44</v>
      </c>
      <c r="I6" s="220" t="s">
        <v>7</v>
      </c>
      <c r="J6" s="219" t="s">
        <v>44</v>
      </c>
      <c r="K6" s="220" t="s">
        <v>7</v>
      </c>
      <c r="L6" s="620"/>
      <c r="M6" s="219" t="s">
        <v>44</v>
      </c>
      <c r="N6" s="220" t="s">
        <v>7</v>
      </c>
      <c r="O6" s="219" t="s">
        <v>44</v>
      </c>
      <c r="P6" s="220" t="s">
        <v>7</v>
      </c>
      <c r="Q6" s="620"/>
      <c r="R6" s="219" t="s">
        <v>44</v>
      </c>
      <c r="S6" s="220" t="s">
        <v>7</v>
      </c>
      <c r="T6" s="219" t="s">
        <v>44</v>
      </c>
      <c r="U6" s="220" t="s">
        <v>7</v>
      </c>
      <c r="V6" s="620"/>
      <c r="W6" s="219" t="s">
        <v>44</v>
      </c>
      <c r="X6" s="220" t="s">
        <v>7</v>
      </c>
      <c r="Y6" s="219" t="s">
        <v>44</v>
      </c>
      <c r="Z6" s="220" t="s">
        <v>7</v>
      </c>
      <c r="AA6" s="622"/>
      <c r="AB6" s="221" t="s">
        <v>44</v>
      </c>
      <c r="AC6" s="222" t="s">
        <v>7</v>
      </c>
      <c r="AD6" s="221" t="s">
        <v>44</v>
      </c>
      <c r="AE6" s="222" t="s">
        <v>7</v>
      </c>
    </row>
    <row r="7" spans="1:31" ht="15.75" thickBot="1" x14ac:dyDescent="0.3">
      <c r="A7" s="223">
        <v>1</v>
      </c>
      <c r="B7" s="224">
        <v>2</v>
      </c>
      <c r="C7" s="230"/>
      <c r="D7" s="223">
        <v>3</v>
      </c>
      <c r="E7" s="225">
        <v>4</v>
      </c>
      <c r="F7" s="226">
        <v>5</v>
      </c>
      <c r="G7" s="224">
        <v>6</v>
      </c>
      <c r="H7" s="223">
        <v>7</v>
      </c>
      <c r="I7" s="224">
        <v>8</v>
      </c>
      <c r="J7" s="223">
        <v>9</v>
      </c>
      <c r="K7" s="224">
        <v>10</v>
      </c>
      <c r="L7" s="223">
        <v>11</v>
      </c>
      <c r="M7" s="224">
        <v>12</v>
      </c>
      <c r="N7" s="223">
        <v>13</v>
      </c>
      <c r="O7" s="224">
        <v>14</v>
      </c>
      <c r="P7" s="223">
        <v>15</v>
      </c>
      <c r="Q7" s="224">
        <v>16</v>
      </c>
      <c r="R7" s="223">
        <v>17</v>
      </c>
      <c r="S7" s="224">
        <v>18</v>
      </c>
      <c r="T7" s="223">
        <v>19</v>
      </c>
      <c r="U7" s="224">
        <v>20</v>
      </c>
      <c r="V7" s="223">
        <v>21</v>
      </c>
      <c r="W7" s="224">
        <v>22</v>
      </c>
      <c r="X7" s="223">
        <v>23</v>
      </c>
      <c r="Y7" s="224">
        <v>24</v>
      </c>
      <c r="Z7" s="223">
        <v>25</v>
      </c>
      <c r="AA7" s="227">
        <v>26</v>
      </c>
      <c r="AB7" s="227">
        <v>27</v>
      </c>
      <c r="AC7" s="227">
        <v>28</v>
      </c>
      <c r="AD7" s="227">
        <v>29</v>
      </c>
      <c r="AE7" s="227">
        <v>30</v>
      </c>
    </row>
    <row r="8" spans="1:31" x14ac:dyDescent="0.25">
      <c r="A8" s="624">
        <v>1</v>
      </c>
      <c r="B8" s="624" t="s">
        <v>89</v>
      </c>
      <c r="C8" s="624">
        <v>1295.74</v>
      </c>
      <c r="D8" s="624">
        <f>E8+F8</f>
        <v>526.25</v>
      </c>
      <c r="E8" s="627">
        <v>525.52</v>
      </c>
      <c r="F8" s="629">
        <v>0.73</v>
      </c>
      <c r="G8" s="228" t="s">
        <v>45</v>
      </c>
      <c r="H8" s="207"/>
      <c r="I8" s="206"/>
      <c r="J8" s="207"/>
      <c r="K8" s="206"/>
      <c r="L8" s="211">
        <f>I8+K8</f>
        <v>0</v>
      </c>
      <c r="M8" s="207"/>
      <c r="N8" s="206"/>
      <c r="O8" s="207"/>
      <c r="P8" s="206"/>
      <c r="Q8" s="211">
        <f>N8+P8</f>
        <v>0</v>
      </c>
      <c r="R8" s="207"/>
      <c r="S8" s="206"/>
      <c r="T8" s="207"/>
      <c r="U8" s="206"/>
      <c r="V8" s="211">
        <f>S8+U8</f>
        <v>0</v>
      </c>
      <c r="W8" s="207">
        <v>6</v>
      </c>
      <c r="X8" s="206">
        <v>9</v>
      </c>
      <c r="Y8" s="207"/>
      <c r="Z8" s="206"/>
      <c r="AA8" s="211">
        <f>X8+Z8</f>
        <v>9</v>
      </c>
      <c r="AB8" s="206">
        <v>6</v>
      </c>
      <c r="AC8" s="206">
        <v>9</v>
      </c>
      <c r="AD8" s="203">
        <v>0</v>
      </c>
      <c r="AE8" s="206">
        <v>0</v>
      </c>
    </row>
    <row r="9" spans="1:31" x14ac:dyDescent="0.25">
      <c r="A9" s="625"/>
      <c r="B9" s="625"/>
      <c r="C9" s="625"/>
      <c r="D9" s="625"/>
      <c r="E9" s="628"/>
      <c r="F9" s="630"/>
      <c r="G9" s="228" t="s">
        <v>46</v>
      </c>
      <c r="H9" s="193"/>
      <c r="I9" s="190"/>
      <c r="J9" s="193"/>
      <c r="K9" s="190"/>
      <c r="L9" s="211">
        <f t="shared" ref="L9:L72" si="0">I9+K9</f>
        <v>0</v>
      </c>
      <c r="M9" s="193"/>
      <c r="N9" s="190"/>
      <c r="O9" s="193"/>
      <c r="P9" s="190"/>
      <c r="Q9" s="211">
        <f t="shared" ref="Q9:Q72" si="1">N9+P9</f>
        <v>0</v>
      </c>
      <c r="R9" s="193"/>
      <c r="S9" s="190"/>
      <c r="T9" s="193"/>
      <c r="U9" s="190"/>
      <c r="V9" s="211">
        <f t="shared" ref="V9:V72" si="2">S9+U9</f>
        <v>0</v>
      </c>
      <c r="W9" s="193">
        <v>0</v>
      </c>
      <c r="X9" s="190">
        <v>0</v>
      </c>
      <c r="Y9" s="193"/>
      <c r="Z9" s="190"/>
      <c r="AA9" s="211">
        <f t="shared" ref="AA9:AA72" si="3">X9+Z9</f>
        <v>0</v>
      </c>
      <c r="AB9" s="190">
        <v>0</v>
      </c>
      <c r="AC9" s="190">
        <v>0</v>
      </c>
      <c r="AD9" s="191">
        <v>0</v>
      </c>
      <c r="AE9" s="190">
        <v>0</v>
      </c>
    </row>
    <row r="10" spans="1:31" x14ac:dyDescent="0.25">
      <c r="A10" s="625"/>
      <c r="B10" s="625"/>
      <c r="C10" s="625"/>
      <c r="D10" s="625"/>
      <c r="E10" s="628"/>
      <c r="F10" s="630"/>
      <c r="G10" s="228" t="s">
        <v>47</v>
      </c>
      <c r="H10" s="193"/>
      <c r="I10" s="190"/>
      <c r="J10" s="193"/>
      <c r="K10" s="190"/>
      <c r="L10" s="211">
        <f t="shared" si="0"/>
        <v>0</v>
      </c>
      <c r="M10" s="193"/>
      <c r="N10" s="190"/>
      <c r="O10" s="193"/>
      <c r="P10" s="190"/>
      <c r="Q10" s="211">
        <f t="shared" si="1"/>
        <v>0</v>
      </c>
      <c r="R10" s="193"/>
      <c r="S10" s="190"/>
      <c r="T10" s="193"/>
      <c r="U10" s="190"/>
      <c r="V10" s="211">
        <f t="shared" si="2"/>
        <v>0</v>
      </c>
      <c r="W10" s="193">
        <v>0</v>
      </c>
      <c r="X10" s="190">
        <v>0</v>
      </c>
      <c r="Y10" s="193"/>
      <c r="Z10" s="190"/>
      <c r="AA10" s="211">
        <f t="shared" si="3"/>
        <v>0</v>
      </c>
      <c r="AB10" s="190">
        <v>0</v>
      </c>
      <c r="AC10" s="190">
        <v>0</v>
      </c>
      <c r="AD10" s="191">
        <v>0</v>
      </c>
      <c r="AE10" s="190">
        <v>0</v>
      </c>
    </row>
    <row r="11" spans="1:31" x14ac:dyDescent="0.25">
      <c r="A11" s="625"/>
      <c r="B11" s="625"/>
      <c r="C11" s="625"/>
      <c r="D11" s="625"/>
      <c r="E11" s="628"/>
      <c r="F11" s="630"/>
      <c r="G11" s="228" t="s">
        <v>48</v>
      </c>
      <c r="H11" s="193"/>
      <c r="I11" s="190"/>
      <c r="J11" s="193"/>
      <c r="K11" s="190"/>
      <c r="L11" s="211">
        <f t="shared" si="0"/>
        <v>0</v>
      </c>
      <c r="M11" s="193"/>
      <c r="N11" s="190"/>
      <c r="O11" s="193"/>
      <c r="P11" s="190"/>
      <c r="Q11" s="211">
        <f t="shared" si="1"/>
        <v>0</v>
      </c>
      <c r="R11" s="193"/>
      <c r="S11" s="190"/>
      <c r="T11" s="193"/>
      <c r="U11" s="190"/>
      <c r="V11" s="211">
        <f t="shared" si="2"/>
        <v>0</v>
      </c>
      <c r="W11" s="193">
        <v>5</v>
      </c>
      <c r="X11" s="190">
        <v>5</v>
      </c>
      <c r="Y11" s="193"/>
      <c r="Z11" s="190"/>
      <c r="AA11" s="211">
        <f t="shared" si="3"/>
        <v>5</v>
      </c>
      <c r="AB11" s="190">
        <v>5</v>
      </c>
      <c r="AC11" s="190">
        <v>5</v>
      </c>
      <c r="AD11" s="191">
        <v>0</v>
      </c>
      <c r="AE11" s="190">
        <v>0</v>
      </c>
    </row>
    <row r="12" spans="1:31" ht="15.75" thickBot="1" x14ac:dyDescent="0.3">
      <c r="A12" s="625"/>
      <c r="B12" s="625"/>
      <c r="C12" s="625"/>
      <c r="D12" s="625"/>
      <c r="E12" s="628"/>
      <c r="F12" s="630"/>
      <c r="G12" s="229" t="s">
        <v>49</v>
      </c>
      <c r="H12" s="195"/>
      <c r="I12" s="194"/>
      <c r="J12" s="195"/>
      <c r="K12" s="194"/>
      <c r="L12" s="345">
        <f t="shared" si="0"/>
        <v>0</v>
      </c>
      <c r="M12" s="195"/>
      <c r="N12" s="194"/>
      <c r="O12" s="195"/>
      <c r="P12" s="194"/>
      <c r="Q12" s="345">
        <f t="shared" si="1"/>
        <v>0</v>
      </c>
      <c r="R12" s="195"/>
      <c r="S12" s="194"/>
      <c r="T12" s="195"/>
      <c r="U12" s="194"/>
      <c r="V12" s="345">
        <f t="shared" si="2"/>
        <v>0</v>
      </c>
      <c r="W12" s="195">
        <v>16</v>
      </c>
      <c r="X12" s="194">
        <v>28</v>
      </c>
      <c r="Y12" s="196"/>
      <c r="Z12" s="194"/>
      <c r="AA12" s="345">
        <f t="shared" si="3"/>
        <v>28</v>
      </c>
      <c r="AB12" s="194">
        <v>16</v>
      </c>
      <c r="AC12" s="194">
        <v>28</v>
      </c>
      <c r="AD12" s="196">
        <v>0</v>
      </c>
      <c r="AE12" s="194">
        <v>0</v>
      </c>
    </row>
    <row r="13" spans="1:31" ht="15.75" thickBot="1" x14ac:dyDescent="0.3">
      <c r="A13" s="626"/>
      <c r="B13" s="631" t="s">
        <v>19</v>
      </c>
      <c r="C13" s="632"/>
      <c r="D13" s="632"/>
      <c r="E13" s="632"/>
      <c r="F13" s="632"/>
      <c r="G13" s="632"/>
      <c r="H13" s="198">
        <f>H8+H9+H10+H11+H12</f>
        <v>0</v>
      </c>
      <c r="I13" s="198">
        <f t="shared" ref="I13:AE13" si="4">I8+I9+I10+I11+I12</f>
        <v>0</v>
      </c>
      <c r="J13" s="198">
        <f t="shared" si="4"/>
        <v>0</v>
      </c>
      <c r="K13" s="198">
        <f t="shared" si="4"/>
        <v>0</v>
      </c>
      <c r="L13" s="198">
        <f t="shared" si="4"/>
        <v>0</v>
      </c>
      <c r="M13" s="198">
        <f t="shared" si="4"/>
        <v>0</v>
      </c>
      <c r="N13" s="198">
        <f t="shared" si="4"/>
        <v>0</v>
      </c>
      <c r="O13" s="198">
        <f t="shared" si="4"/>
        <v>0</v>
      </c>
      <c r="P13" s="198">
        <f t="shared" si="4"/>
        <v>0</v>
      </c>
      <c r="Q13" s="198">
        <f t="shared" si="4"/>
        <v>0</v>
      </c>
      <c r="R13" s="198">
        <f t="shared" si="4"/>
        <v>0</v>
      </c>
      <c r="S13" s="198">
        <f t="shared" si="4"/>
        <v>0</v>
      </c>
      <c r="T13" s="198">
        <f t="shared" si="4"/>
        <v>0</v>
      </c>
      <c r="U13" s="198">
        <f t="shared" si="4"/>
        <v>0</v>
      </c>
      <c r="V13" s="198">
        <f t="shared" si="4"/>
        <v>0</v>
      </c>
      <c r="W13" s="198">
        <f t="shared" si="4"/>
        <v>27</v>
      </c>
      <c r="X13" s="198">
        <f t="shared" si="4"/>
        <v>42</v>
      </c>
      <c r="Y13" s="198">
        <f t="shared" si="4"/>
        <v>0</v>
      </c>
      <c r="Z13" s="198">
        <f t="shared" si="4"/>
        <v>0</v>
      </c>
      <c r="AA13" s="198">
        <f t="shared" si="4"/>
        <v>42</v>
      </c>
      <c r="AB13" s="198">
        <f t="shared" si="4"/>
        <v>27</v>
      </c>
      <c r="AC13" s="198">
        <f t="shared" si="4"/>
        <v>42</v>
      </c>
      <c r="AD13" s="198">
        <f t="shared" si="4"/>
        <v>0</v>
      </c>
      <c r="AE13" s="304">
        <f t="shared" si="4"/>
        <v>0</v>
      </c>
    </row>
    <row r="14" spans="1:31" x14ac:dyDescent="0.25">
      <c r="A14" s="624">
        <v>2</v>
      </c>
      <c r="B14" s="624" t="s">
        <v>90</v>
      </c>
      <c r="C14" s="624">
        <v>20792.989799999999</v>
      </c>
      <c r="D14" s="624">
        <f>E14+F14</f>
        <v>3395.6948000000002</v>
      </c>
      <c r="E14" s="627">
        <v>3170.3488000000002</v>
      </c>
      <c r="F14" s="629">
        <v>225.34599999999998</v>
      </c>
      <c r="G14" s="228" t="s">
        <v>45</v>
      </c>
      <c r="H14" s="207">
        <v>1000</v>
      </c>
      <c r="I14" s="206">
        <v>98</v>
      </c>
      <c r="J14" s="207"/>
      <c r="K14" s="206"/>
      <c r="L14" s="211">
        <f t="shared" si="0"/>
        <v>98</v>
      </c>
      <c r="M14" s="207">
        <v>900</v>
      </c>
      <c r="N14" s="206">
        <v>350</v>
      </c>
      <c r="O14" s="207"/>
      <c r="P14" s="206"/>
      <c r="Q14" s="211">
        <f t="shared" si="1"/>
        <v>350</v>
      </c>
      <c r="R14" s="207"/>
      <c r="S14" s="206"/>
      <c r="T14" s="207"/>
      <c r="U14" s="206"/>
      <c r="V14" s="211">
        <f t="shared" si="2"/>
        <v>0</v>
      </c>
      <c r="W14" s="207"/>
      <c r="X14" s="206"/>
      <c r="Y14" s="207"/>
      <c r="Z14" s="206"/>
      <c r="AA14" s="211">
        <f t="shared" si="3"/>
        <v>0</v>
      </c>
      <c r="AB14" s="206">
        <f>H14+M14</f>
        <v>1900</v>
      </c>
      <c r="AC14" s="206">
        <f>I14+N14</f>
        <v>448</v>
      </c>
      <c r="AD14" s="203">
        <v>0</v>
      </c>
      <c r="AE14" s="206">
        <v>0</v>
      </c>
    </row>
    <row r="15" spans="1:31" x14ac:dyDescent="0.25">
      <c r="A15" s="625"/>
      <c r="B15" s="625"/>
      <c r="C15" s="625"/>
      <c r="D15" s="625"/>
      <c r="E15" s="628"/>
      <c r="F15" s="630"/>
      <c r="G15" s="228" t="s">
        <v>46</v>
      </c>
      <c r="H15" s="193">
        <v>50</v>
      </c>
      <c r="I15" s="190">
        <v>6</v>
      </c>
      <c r="J15" s="193"/>
      <c r="K15" s="190"/>
      <c r="L15" s="211">
        <f t="shared" si="0"/>
        <v>6</v>
      </c>
      <c r="M15" s="193">
        <v>60</v>
      </c>
      <c r="N15" s="190">
        <v>20</v>
      </c>
      <c r="O15" s="193"/>
      <c r="P15" s="190"/>
      <c r="Q15" s="211">
        <f t="shared" si="1"/>
        <v>20</v>
      </c>
      <c r="R15" s="193"/>
      <c r="S15" s="190"/>
      <c r="T15" s="193"/>
      <c r="U15" s="190"/>
      <c r="V15" s="211">
        <f t="shared" si="2"/>
        <v>0</v>
      </c>
      <c r="W15" s="193"/>
      <c r="X15" s="190"/>
      <c r="Y15" s="193"/>
      <c r="Z15" s="190"/>
      <c r="AA15" s="211">
        <f t="shared" si="3"/>
        <v>0</v>
      </c>
      <c r="AB15" s="190">
        <f>H15+M15</f>
        <v>110</v>
      </c>
      <c r="AC15" s="190">
        <f>I15+N15</f>
        <v>26</v>
      </c>
      <c r="AD15" s="191">
        <v>0</v>
      </c>
      <c r="AE15" s="190">
        <v>0</v>
      </c>
    </row>
    <row r="16" spans="1:31" x14ac:dyDescent="0.25">
      <c r="A16" s="625"/>
      <c r="B16" s="625"/>
      <c r="C16" s="625"/>
      <c r="D16" s="625"/>
      <c r="E16" s="628"/>
      <c r="F16" s="630"/>
      <c r="G16" s="228" t="s">
        <v>47</v>
      </c>
      <c r="H16" s="193">
        <v>480</v>
      </c>
      <c r="I16" s="190">
        <v>48</v>
      </c>
      <c r="J16" s="193"/>
      <c r="K16" s="190"/>
      <c r="L16" s="211">
        <f t="shared" si="0"/>
        <v>48</v>
      </c>
      <c r="M16" s="193"/>
      <c r="N16" s="190"/>
      <c r="O16" s="193"/>
      <c r="P16" s="190"/>
      <c r="Q16" s="211">
        <f t="shared" si="1"/>
        <v>0</v>
      </c>
      <c r="R16" s="193"/>
      <c r="S16" s="190"/>
      <c r="T16" s="193"/>
      <c r="U16" s="190"/>
      <c r="V16" s="211">
        <f t="shared" si="2"/>
        <v>0</v>
      </c>
      <c r="W16" s="193"/>
      <c r="X16" s="190"/>
      <c r="Y16" s="193"/>
      <c r="Z16" s="190"/>
      <c r="AA16" s="211">
        <f t="shared" si="3"/>
        <v>0</v>
      </c>
      <c r="AB16" s="190">
        <f>H16+M16</f>
        <v>480</v>
      </c>
      <c r="AC16" s="190">
        <f>I16</f>
        <v>48</v>
      </c>
      <c r="AD16" s="191">
        <v>0</v>
      </c>
      <c r="AE16" s="190">
        <v>0</v>
      </c>
    </row>
    <row r="17" spans="1:31" x14ac:dyDescent="0.25">
      <c r="A17" s="625"/>
      <c r="B17" s="625"/>
      <c r="C17" s="625"/>
      <c r="D17" s="625"/>
      <c r="E17" s="628"/>
      <c r="F17" s="630"/>
      <c r="G17" s="228" t="s">
        <v>48</v>
      </c>
      <c r="H17" s="193"/>
      <c r="I17" s="190"/>
      <c r="J17" s="193"/>
      <c r="K17" s="190"/>
      <c r="L17" s="211">
        <f t="shared" si="0"/>
        <v>0</v>
      </c>
      <c r="M17" s="193"/>
      <c r="N17" s="190"/>
      <c r="O17" s="193"/>
      <c r="P17" s="190"/>
      <c r="Q17" s="211">
        <f t="shared" si="1"/>
        <v>0</v>
      </c>
      <c r="R17" s="193"/>
      <c r="S17" s="190"/>
      <c r="T17" s="193"/>
      <c r="U17" s="190"/>
      <c r="V17" s="211">
        <f t="shared" si="2"/>
        <v>0</v>
      </c>
      <c r="W17" s="193"/>
      <c r="X17" s="190"/>
      <c r="Y17" s="193"/>
      <c r="Z17" s="190"/>
      <c r="AA17" s="211">
        <f t="shared" si="3"/>
        <v>0</v>
      </c>
      <c r="AB17" s="190">
        <v>0</v>
      </c>
      <c r="AC17" s="190">
        <v>0</v>
      </c>
      <c r="AD17" s="191">
        <v>0</v>
      </c>
      <c r="AE17" s="190">
        <v>0</v>
      </c>
    </row>
    <row r="18" spans="1:31" ht="15.75" thickBot="1" x14ac:dyDescent="0.3">
      <c r="A18" s="625"/>
      <c r="B18" s="625"/>
      <c r="C18" s="625"/>
      <c r="D18" s="625"/>
      <c r="E18" s="628"/>
      <c r="F18" s="630"/>
      <c r="G18" s="229" t="s">
        <v>49</v>
      </c>
      <c r="H18" s="195"/>
      <c r="I18" s="194"/>
      <c r="J18" s="195"/>
      <c r="K18" s="194"/>
      <c r="L18" s="345">
        <f t="shared" si="0"/>
        <v>0</v>
      </c>
      <c r="M18" s="195"/>
      <c r="N18" s="194"/>
      <c r="O18" s="195"/>
      <c r="P18" s="194"/>
      <c r="Q18" s="345">
        <f t="shared" si="1"/>
        <v>0</v>
      </c>
      <c r="R18" s="195"/>
      <c r="S18" s="194"/>
      <c r="T18" s="195"/>
      <c r="U18" s="194"/>
      <c r="V18" s="345">
        <f t="shared" si="2"/>
        <v>0</v>
      </c>
      <c r="W18" s="195"/>
      <c r="X18" s="194"/>
      <c r="Y18" s="196"/>
      <c r="Z18" s="194"/>
      <c r="AA18" s="345">
        <f t="shared" si="3"/>
        <v>0</v>
      </c>
      <c r="AB18" s="194">
        <v>0</v>
      </c>
      <c r="AC18" s="194">
        <v>0</v>
      </c>
      <c r="AD18" s="196">
        <v>0</v>
      </c>
      <c r="AE18" s="194">
        <v>0</v>
      </c>
    </row>
    <row r="19" spans="1:31" ht="15.75" thickBot="1" x14ac:dyDescent="0.3">
      <c r="A19" s="626"/>
      <c r="B19" s="631" t="s">
        <v>19</v>
      </c>
      <c r="C19" s="632"/>
      <c r="D19" s="632"/>
      <c r="E19" s="632"/>
      <c r="F19" s="632"/>
      <c r="G19" s="632"/>
      <c r="H19" s="198">
        <f>H14+H15+H16+H17+H18</f>
        <v>1530</v>
      </c>
      <c r="I19" s="198">
        <f t="shared" ref="I19:AE19" si="5">I14+I15+I16+I17+I18</f>
        <v>152</v>
      </c>
      <c r="J19" s="198">
        <f t="shared" si="5"/>
        <v>0</v>
      </c>
      <c r="K19" s="198">
        <f t="shared" si="5"/>
        <v>0</v>
      </c>
      <c r="L19" s="198">
        <f t="shared" ref="L19" si="6">L14+L15+L16+L17+L18</f>
        <v>152</v>
      </c>
      <c r="M19" s="198">
        <f t="shared" ref="M19" si="7">M14+M15+M16+M17+M18</f>
        <v>960</v>
      </c>
      <c r="N19" s="198">
        <f t="shared" si="5"/>
        <v>370</v>
      </c>
      <c r="O19" s="198">
        <f t="shared" si="5"/>
        <v>0</v>
      </c>
      <c r="P19" s="198">
        <f t="shared" si="5"/>
        <v>0</v>
      </c>
      <c r="Q19" s="198">
        <f t="shared" si="5"/>
        <v>370</v>
      </c>
      <c r="R19" s="198">
        <f t="shared" si="5"/>
        <v>0</v>
      </c>
      <c r="S19" s="198">
        <f t="shared" si="5"/>
        <v>0</v>
      </c>
      <c r="T19" s="198">
        <f t="shared" si="5"/>
        <v>0</v>
      </c>
      <c r="U19" s="198">
        <f t="shared" si="5"/>
        <v>0</v>
      </c>
      <c r="V19" s="198">
        <f t="shared" si="5"/>
        <v>0</v>
      </c>
      <c r="W19" s="198">
        <f t="shared" si="5"/>
        <v>0</v>
      </c>
      <c r="X19" s="198">
        <f t="shared" si="5"/>
        <v>0</v>
      </c>
      <c r="Y19" s="198">
        <f t="shared" si="5"/>
        <v>0</v>
      </c>
      <c r="Z19" s="198">
        <f t="shared" si="5"/>
        <v>0</v>
      </c>
      <c r="AA19" s="198">
        <f t="shared" si="5"/>
        <v>0</v>
      </c>
      <c r="AB19" s="198">
        <f t="shared" si="5"/>
        <v>2490</v>
      </c>
      <c r="AC19" s="198">
        <f t="shared" si="5"/>
        <v>522</v>
      </c>
      <c r="AD19" s="198">
        <f t="shared" si="5"/>
        <v>0</v>
      </c>
      <c r="AE19" s="304">
        <f t="shared" si="5"/>
        <v>0</v>
      </c>
    </row>
    <row r="20" spans="1:31" ht="15.75" customHeight="1" x14ac:dyDescent="0.25">
      <c r="A20" s="624">
        <v>3</v>
      </c>
      <c r="B20" s="624" t="s">
        <v>91</v>
      </c>
      <c r="C20" s="624">
        <v>23100.362000000001</v>
      </c>
      <c r="D20" s="624">
        <f>E20+F20</f>
        <v>3526.518</v>
      </c>
      <c r="E20" s="627">
        <v>2460.7089999999998</v>
      </c>
      <c r="F20" s="629">
        <v>1065.809</v>
      </c>
      <c r="G20" s="228" t="str">
        <f>[1]Лист1!F8</f>
        <v>վարելահող</v>
      </c>
      <c r="H20" s="207">
        <f>[1]Лист1!G8</f>
        <v>290</v>
      </c>
      <c r="I20" s="206">
        <f>[1]Лист1!H8</f>
        <v>115</v>
      </c>
      <c r="J20" s="207">
        <f>[1]Лист1!I8</f>
        <v>1</v>
      </c>
      <c r="K20" s="206">
        <f>[1]Лист1!J8</f>
        <v>1</v>
      </c>
      <c r="L20" s="211">
        <f t="shared" si="0"/>
        <v>116</v>
      </c>
      <c r="M20" s="207">
        <f>[1]Лист1!L8</f>
        <v>118</v>
      </c>
      <c r="N20" s="206">
        <f>[1]Лист1!M8</f>
        <v>29</v>
      </c>
      <c r="O20" s="207">
        <f>[1]Лист1!N8</f>
        <v>1</v>
      </c>
      <c r="P20" s="206">
        <f>[1]Лист1!O8</f>
        <v>1</v>
      </c>
      <c r="Q20" s="211">
        <f t="shared" si="1"/>
        <v>30</v>
      </c>
      <c r="R20" s="207">
        <f>[1]Лист1!Q8</f>
        <v>90</v>
      </c>
      <c r="S20" s="206">
        <f>[1]Лист1!R8</f>
        <v>40</v>
      </c>
      <c r="T20" s="207">
        <f>[1]Лист1!S8</f>
        <v>1</v>
      </c>
      <c r="U20" s="206">
        <f>[1]Лист1!T8</f>
        <v>1</v>
      </c>
      <c r="V20" s="211">
        <f t="shared" si="2"/>
        <v>41</v>
      </c>
      <c r="W20" s="207">
        <f>[1]Лист1!V8</f>
        <v>80</v>
      </c>
      <c r="X20" s="206">
        <f>[1]Лист1!W8</f>
        <v>80</v>
      </c>
      <c r="Y20" s="207">
        <f>[1]Лист1!X8</f>
        <v>1</v>
      </c>
      <c r="Z20" s="206">
        <f>[1]Лист1!Y8</f>
        <v>1.34</v>
      </c>
      <c r="AA20" s="211">
        <f t="shared" si="3"/>
        <v>81.34</v>
      </c>
      <c r="AB20" s="206">
        <f>[1]Лист1!AA8</f>
        <v>578</v>
      </c>
      <c r="AC20" s="206">
        <f>[1]Лист1!AB8</f>
        <v>264</v>
      </c>
      <c r="AD20" s="203">
        <f>[1]Лист1!AC8</f>
        <v>4</v>
      </c>
      <c r="AE20" s="206">
        <f>[1]Лист1!AD8</f>
        <v>4.34</v>
      </c>
    </row>
    <row r="21" spans="1:31" ht="15.75" customHeight="1" x14ac:dyDescent="0.25">
      <c r="A21" s="625"/>
      <c r="B21" s="625"/>
      <c r="C21" s="625"/>
      <c r="D21" s="625"/>
      <c r="E21" s="628"/>
      <c r="F21" s="630"/>
      <c r="G21" s="228" t="str">
        <f>[1]Лист1!F9</f>
        <v>բազ. տնկարկ</v>
      </c>
      <c r="H21" s="193">
        <f>[1]Лист1!G9</f>
        <v>0</v>
      </c>
      <c r="I21" s="190">
        <f>[1]Лист1!H9</f>
        <v>0</v>
      </c>
      <c r="J21" s="193">
        <f>[1]Лист1!I9</f>
        <v>0</v>
      </c>
      <c r="K21" s="190">
        <f>[1]Лист1!J9</f>
        <v>0</v>
      </c>
      <c r="L21" s="211">
        <f t="shared" si="0"/>
        <v>0</v>
      </c>
      <c r="M21" s="193">
        <f>[1]Лист1!L9</f>
        <v>0</v>
      </c>
      <c r="N21" s="190">
        <f>[1]Лист1!M9</f>
        <v>0</v>
      </c>
      <c r="O21" s="193">
        <f>[1]Лист1!N9</f>
        <v>0</v>
      </c>
      <c r="P21" s="190">
        <f>[1]Лист1!O9</f>
        <v>0</v>
      </c>
      <c r="Q21" s="211">
        <f t="shared" si="1"/>
        <v>0</v>
      </c>
      <c r="R21" s="193">
        <f>[1]Лист1!Q9</f>
        <v>0</v>
      </c>
      <c r="S21" s="190">
        <f>[1]Лист1!R9</f>
        <v>0</v>
      </c>
      <c r="T21" s="193">
        <f>[1]Лист1!S9</f>
        <v>0</v>
      </c>
      <c r="U21" s="190">
        <f>[1]Лист1!T9</f>
        <v>0</v>
      </c>
      <c r="V21" s="211">
        <f t="shared" si="2"/>
        <v>0</v>
      </c>
      <c r="W21" s="193">
        <f>[1]Лист1!V9</f>
        <v>0</v>
      </c>
      <c r="X21" s="190">
        <f>[1]Лист1!W9</f>
        <v>0</v>
      </c>
      <c r="Y21" s="193">
        <f>[1]Лист1!X9</f>
        <v>0</v>
      </c>
      <c r="Z21" s="190">
        <f>[1]Лист1!Y9</f>
        <v>0</v>
      </c>
      <c r="AA21" s="211">
        <f t="shared" si="3"/>
        <v>0</v>
      </c>
      <c r="AB21" s="190">
        <f>[1]Лист1!AA9</f>
        <v>0</v>
      </c>
      <c r="AC21" s="190">
        <f>[1]Лист1!AB9</f>
        <v>0</v>
      </c>
      <c r="AD21" s="191">
        <f>[1]Лист1!AC9</f>
        <v>0</v>
      </c>
      <c r="AE21" s="190">
        <f>[1]Лист1!AD9</f>
        <v>0</v>
      </c>
    </row>
    <row r="22" spans="1:31" x14ac:dyDescent="0.25">
      <c r="A22" s="625"/>
      <c r="B22" s="625"/>
      <c r="C22" s="625">
        <v>23100.362000000001</v>
      </c>
      <c r="D22" s="625"/>
      <c r="E22" s="628"/>
      <c r="F22" s="630"/>
      <c r="G22" s="228" t="str">
        <f>[1]Лист1!F10</f>
        <v>խոտհարք</v>
      </c>
      <c r="H22" s="193">
        <f>[1]Лист1!G10</f>
        <v>140</v>
      </c>
      <c r="I22" s="190">
        <f>[1]Лист1!H10</f>
        <v>322</v>
      </c>
      <c r="J22" s="193">
        <f>[1]Лист1!I10</f>
        <v>0</v>
      </c>
      <c r="K22" s="190">
        <f>[1]Лист1!J10</f>
        <v>0</v>
      </c>
      <c r="L22" s="211">
        <f t="shared" si="0"/>
        <v>322</v>
      </c>
      <c r="M22" s="193">
        <f>[1]Лист1!L10</f>
        <v>50</v>
      </c>
      <c r="N22" s="190">
        <f>[1]Лист1!M10</f>
        <v>20</v>
      </c>
      <c r="O22" s="193">
        <f>[1]Лист1!N10</f>
        <v>0</v>
      </c>
      <c r="P22" s="190">
        <f>[1]Лист1!O10</f>
        <v>0</v>
      </c>
      <c r="Q22" s="211">
        <f t="shared" si="1"/>
        <v>20</v>
      </c>
      <c r="R22" s="193">
        <f>[1]Лист1!Q10</f>
        <v>30</v>
      </c>
      <c r="S22" s="190">
        <f>[1]Лист1!R10</f>
        <v>0</v>
      </c>
      <c r="T22" s="193">
        <f>[1]Лист1!S10</f>
        <v>0</v>
      </c>
      <c r="U22" s="190">
        <f>[1]Лист1!T10</f>
        <v>0</v>
      </c>
      <c r="V22" s="211">
        <f t="shared" si="2"/>
        <v>0</v>
      </c>
      <c r="W22" s="193">
        <f>[1]Лист1!V10</f>
        <v>0</v>
      </c>
      <c r="X22" s="190">
        <f>[1]Лист1!W10</f>
        <v>0</v>
      </c>
      <c r="Y22" s="193">
        <f>[1]Лист1!X10</f>
        <v>0</v>
      </c>
      <c r="Z22" s="190">
        <f>[1]Лист1!Y10</f>
        <v>0</v>
      </c>
      <c r="AA22" s="211">
        <f t="shared" si="3"/>
        <v>0</v>
      </c>
      <c r="AB22" s="190">
        <f>[1]Лист1!AA10</f>
        <v>220</v>
      </c>
      <c r="AC22" s="190">
        <f>[1]Лист1!AB10</f>
        <v>342</v>
      </c>
      <c r="AD22" s="191">
        <f>[1]Лист1!AC10</f>
        <v>0</v>
      </c>
      <c r="AE22" s="190">
        <f>[1]Лист1!AD10</f>
        <v>0</v>
      </c>
    </row>
    <row r="23" spans="1:31" x14ac:dyDescent="0.25">
      <c r="A23" s="625"/>
      <c r="B23" s="625"/>
      <c r="C23" s="625"/>
      <c r="D23" s="625"/>
      <c r="E23" s="628"/>
      <c r="F23" s="630"/>
      <c r="G23" s="228" t="str">
        <f>[1]Лист1!F11</f>
        <v>արոտ</v>
      </c>
      <c r="H23" s="193">
        <f>[1]Лист1!G11</f>
        <v>0</v>
      </c>
      <c r="I23" s="190">
        <v>0</v>
      </c>
      <c r="J23" s="193">
        <f>[1]Лист1!I11</f>
        <v>0</v>
      </c>
      <c r="K23" s="190">
        <f>[1]Лист1!J11</f>
        <v>0</v>
      </c>
      <c r="L23" s="211">
        <f t="shared" si="0"/>
        <v>0</v>
      </c>
      <c r="M23" s="193">
        <f>[1]Лист1!L11</f>
        <v>0</v>
      </c>
      <c r="N23" s="190">
        <f>[1]Лист1!M11</f>
        <v>0</v>
      </c>
      <c r="O23" s="193">
        <f>[1]Лист1!N11</f>
        <v>0</v>
      </c>
      <c r="P23" s="190">
        <f>[1]Лист1!O11</f>
        <v>0</v>
      </c>
      <c r="Q23" s="211">
        <f t="shared" si="1"/>
        <v>0</v>
      </c>
      <c r="R23" s="193">
        <f>[1]Лист1!Q11</f>
        <v>0</v>
      </c>
      <c r="S23" s="190">
        <f>[1]Лист1!R11</f>
        <v>0</v>
      </c>
      <c r="T23" s="193">
        <f>[1]Лист1!S11</f>
        <v>0</v>
      </c>
      <c r="U23" s="190">
        <f>[1]Лист1!T11</f>
        <v>0</v>
      </c>
      <c r="V23" s="211">
        <f t="shared" si="2"/>
        <v>0</v>
      </c>
      <c r="W23" s="193">
        <f>[1]Лист1!V11</f>
        <v>0</v>
      </c>
      <c r="X23" s="190">
        <f>[1]Лист1!W11</f>
        <v>0</v>
      </c>
      <c r="Y23" s="193">
        <f>[1]Лист1!X11</f>
        <v>0</v>
      </c>
      <c r="Z23" s="190">
        <f>[1]Лист1!Y11</f>
        <v>0</v>
      </c>
      <c r="AA23" s="211">
        <f t="shared" si="3"/>
        <v>0</v>
      </c>
      <c r="AB23" s="190">
        <f>[1]Лист1!AA11</f>
        <v>0</v>
      </c>
      <c r="AC23" s="190">
        <v>0</v>
      </c>
      <c r="AD23" s="191">
        <f>[1]Лист1!AC11</f>
        <v>0</v>
      </c>
      <c r="AE23" s="190">
        <f>[1]Лист1!AD11</f>
        <v>0</v>
      </c>
    </row>
    <row r="24" spans="1:31" ht="15.75" thickBot="1" x14ac:dyDescent="0.3">
      <c r="A24" s="625"/>
      <c r="B24" s="625"/>
      <c r="C24" s="625"/>
      <c r="D24" s="625"/>
      <c r="E24" s="628"/>
      <c r="F24" s="630"/>
      <c r="G24" s="229" t="str">
        <f>[1]Лист1!F12</f>
        <v>այլ</v>
      </c>
      <c r="H24" s="195">
        <f>[1]Лист1!G12</f>
        <v>0</v>
      </c>
      <c r="I24" s="194">
        <v>0</v>
      </c>
      <c r="J24" s="195">
        <f>[1]Лист1!I12</f>
        <v>0</v>
      </c>
      <c r="K24" s="194">
        <f>[1]Лист1!J12</f>
        <v>0</v>
      </c>
      <c r="L24" s="345">
        <f t="shared" si="0"/>
        <v>0</v>
      </c>
      <c r="M24" s="195">
        <f>[1]Лист1!L12</f>
        <v>0</v>
      </c>
      <c r="N24" s="194">
        <f>[1]Лист1!M12</f>
        <v>0</v>
      </c>
      <c r="O24" s="195">
        <f>[1]Лист1!N12</f>
        <v>0</v>
      </c>
      <c r="P24" s="194">
        <f>[1]Лист1!O12</f>
        <v>0</v>
      </c>
      <c r="Q24" s="345">
        <f t="shared" si="1"/>
        <v>0</v>
      </c>
      <c r="R24" s="195">
        <f>[1]Лист1!Q12</f>
        <v>0</v>
      </c>
      <c r="S24" s="194">
        <f>[1]Лист1!R12</f>
        <v>0</v>
      </c>
      <c r="T24" s="195">
        <f>[1]Лист1!S12</f>
        <v>0</v>
      </c>
      <c r="U24" s="194">
        <f>[1]Лист1!T12</f>
        <v>0</v>
      </c>
      <c r="V24" s="345">
        <f t="shared" si="2"/>
        <v>0</v>
      </c>
      <c r="W24" s="195">
        <f>[1]Лист1!V12</f>
        <v>0</v>
      </c>
      <c r="X24" s="194">
        <f>[1]Лист1!W12</f>
        <v>0</v>
      </c>
      <c r="Y24" s="196">
        <f>[1]Лист1!X12</f>
        <v>0</v>
      </c>
      <c r="Z24" s="194">
        <f>[1]Лист1!Y12</f>
        <v>0</v>
      </c>
      <c r="AA24" s="345">
        <f t="shared" si="3"/>
        <v>0</v>
      </c>
      <c r="AB24" s="194">
        <f>[1]Лист1!AA12</f>
        <v>0</v>
      </c>
      <c r="AC24" s="194">
        <v>0</v>
      </c>
      <c r="AD24" s="196">
        <f>[1]Лист1!AC12</f>
        <v>0</v>
      </c>
      <c r="AE24" s="194">
        <f>[1]Лист1!AD12</f>
        <v>0</v>
      </c>
    </row>
    <row r="25" spans="1:31" ht="15.75" customHeight="1" thickBot="1" x14ac:dyDescent="0.3">
      <c r="A25" s="626"/>
      <c r="B25" s="631" t="str">
        <f>[1]Лист1!B13</f>
        <v>Ընդամենը</v>
      </c>
      <c r="C25" s="632"/>
      <c r="D25" s="632"/>
      <c r="E25" s="632"/>
      <c r="F25" s="632"/>
      <c r="G25" s="632"/>
      <c r="H25" s="198">
        <f>H20+H21+H22+H23+H24</f>
        <v>430</v>
      </c>
      <c r="I25" s="198">
        <f t="shared" ref="I25:AE25" si="8">I20+I21+I22+I23+I24</f>
        <v>437</v>
      </c>
      <c r="J25" s="198">
        <f t="shared" si="8"/>
        <v>1</v>
      </c>
      <c r="K25" s="198">
        <f t="shared" si="8"/>
        <v>1</v>
      </c>
      <c r="L25" s="198">
        <f t="shared" si="8"/>
        <v>438</v>
      </c>
      <c r="M25" s="198">
        <f t="shared" si="8"/>
        <v>168</v>
      </c>
      <c r="N25" s="198">
        <f t="shared" si="8"/>
        <v>49</v>
      </c>
      <c r="O25" s="198">
        <f t="shared" si="8"/>
        <v>1</v>
      </c>
      <c r="P25" s="198">
        <f t="shared" si="8"/>
        <v>1</v>
      </c>
      <c r="Q25" s="198">
        <f t="shared" si="8"/>
        <v>50</v>
      </c>
      <c r="R25" s="198">
        <f t="shared" si="8"/>
        <v>120</v>
      </c>
      <c r="S25" s="198">
        <f t="shared" si="8"/>
        <v>40</v>
      </c>
      <c r="T25" s="198">
        <f t="shared" si="8"/>
        <v>1</v>
      </c>
      <c r="U25" s="198">
        <f t="shared" si="8"/>
        <v>1</v>
      </c>
      <c r="V25" s="198">
        <f t="shared" si="8"/>
        <v>41</v>
      </c>
      <c r="W25" s="198">
        <f t="shared" si="8"/>
        <v>80</v>
      </c>
      <c r="X25" s="198">
        <f t="shared" si="8"/>
        <v>80</v>
      </c>
      <c r="Y25" s="198">
        <f t="shared" si="8"/>
        <v>1</v>
      </c>
      <c r="Z25" s="198">
        <f t="shared" si="8"/>
        <v>1.34</v>
      </c>
      <c r="AA25" s="198">
        <f t="shared" si="8"/>
        <v>81.34</v>
      </c>
      <c r="AB25" s="198">
        <f t="shared" si="8"/>
        <v>798</v>
      </c>
      <c r="AC25" s="198">
        <f t="shared" si="8"/>
        <v>606</v>
      </c>
      <c r="AD25" s="198">
        <f t="shared" si="8"/>
        <v>4</v>
      </c>
      <c r="AE25" s="304">
        <f t="shared" si="8"/>
        <v>4.34</v>
      </c>
    </row>
    <row r="26" spans="1:31" ht="15.75" customHeight="1" x14ac:dyDescent="0.25">
      <c r="A26" s="624">
        <v>4</v>
      </c>
      <c r="B26" s="624" t="s">
        <v>92</v>
      </c>
      <c r="C26" s="624">
        <v>22341.746000000006</v>
      </c>
      <c r="D26" s="624">
        <f>E26+F26</f>
        <v>8691.5530000000017</v>
      </c>
      <c r="E26" s="627">
        <v>8580.5390000000025</v>
      </c>
      <c r="F26" s="629">
        <v>111.01400000000001</v>
      </c>
      <c r="G26" s="228" t="s">
        <v>45</v>
      </c>
      <c r="H26" s="207">
        <v>27</v>
      </c>
      <c r="I26" s="206">
        <v>3.0190000000000001</v>
      </c>
      <c r="J26" s="207"/>
      <c r="K26" s="206"/>
      <c r="L26" s="211">
        <f t="shared" si="0"/>
        <v>3.0190000000000001</v>
      </c>
      <c r="M26" s="207">
        <v>21</v>
      </c>
      <c r="N26" s="206">
        <v>7.9320000000000004</v>
      </c>
      <c r="O26" s="207"/>
      <c r="P26" s="206"/>
      <c r="Q26" s="211">
        <f t="shared" si="1"/>
        <v>7.9320000000000004</v>
      </c>
      <c r="R26" s="207">
        <v>11</v>
      </c>
      <c r="S26" s="206">
        <v>9.1189999999999998</v>
      </c>
      <c r="T26" s="207"/>
      <c r="U26" s="206"/>
      <c r="V26" s="211">
        <f t="shared" si="2"/>
        <v>9.1189999999999998</v>
      </c>
      <c r="W26" s="207">
        <v>4</v>
      </c>
      <c r="X26" s="206">
        <v>5.5</v>
      </c>
      <c r="Y26" s="207"/>
      <c r="Z26" s="206"/>
      <c r="AA26" s="211">
        <f t="shared" si="3"/>
        <v>5.5</v>
      </c>
      <c r="AB26" s="206">
        <f t="shared" ref="AB26:AE30" si="9">H26+M26+R26+W26</f>
        <v>63</v>
      </c>
      <c r="AC26" s="206">
        <f t="shared" si="9"/>
        <v>25.57</v>
      </c>
      <c r="AD26" s="203">
        <f t="shared" si="9"/>
        <v>0</v>
      </c>
      <c r="AE26" s="206">
        <f t="shared" si="9"/>
        <v>0</v>
      </c>
    </row>
    <row r="27" spans="1:31" x14ac:dyDescent="0.25">
      <c r="A27" s="625"/>
      <c r="B27" s="625"/>
      <c r="C27" s="625"/>
      <c r="D27" s="625"/>
      <c r="E27" s="628"/>
      <c r="F27" s="630"/>
      <c r="G27" s="228" t="s">
        <v>46</v>
      </c>
      <c r="H27" s="193">
        <v>31</v>
      </c>
      <c r="I27" s="190">
        <v>0.53</v>
      </c>
      <c r="J27" s="193"/>
      <c r="K27" s="190"/>
      <c r="L27" s="211">
        <f t="shared" si="0"/>
        <v>0.53</v>
      </c>
      <c r="M27" s="193"/>
      <c r="N27" s="190"/>
      <c r="O27" s="193"/>
      <c r="P27" s="190"/>
      <c r="Q27" s="211">
        <f t="shared" si="1"/>
        <v>0</v>
      </c>
      <c r="R27" s="193"/>
      <c r="S27" s="190"/>
      <c r="T27" s="193"/>
      <c r="U27" s="190"/>
      <c r="V27" s="211">
        <f t="shared" si="2"/>
        <v>0</v>
      </c>
      <c r="W27" s="193"/>
      <c r="X27" s="190"/>
      <c r="Y27" s="193"/>
      <c r="Z27" s="190"/>
      <c r="AA27" s="211">
        <f t="shared" si="3"/>
        <v>0</v>
      </c>
      <c r="AB27" s="190">
        <f t="shared" si="9"/>
        <v>31</v>
      </c>
      <c r="AC27" s="190">
        <f t="shared" si="9"/>
        <v>0.53</v>
      </c>
      <c r="AD27" s="191">
        <f t="shared" si="9"/>
        <v>0</v>
      </c>
      <c r="AE27" s="190">
        <f t="shared" si="9"/>
        <v>0</v>
      </c>
    </row>
    <row r="28" spans="1:31" x14ac:dyDescent="0.25">
      <c r="A28" s="625"/>
      <c r="B28" s="625"/>
      <c r="C28" s="625"/>
      <c r="D28" s="625"/>
      <c r="E28" s="628"/>
      <c r="F28" s="630"/>
      <c r="G28" s="228" t="s">
        <v>47</v>
      </c>
      <c r="H28" s="193">
        <v>5</v>
      </c>
      <c r="I28" s="190">
        <v>0.58899999999999997</v>
      </c>
      <c r="J28" s="193"/>
      <c r="K28" s="190"/>
      <c r="L28" s="211">
        <f t="shared" si="0"/>
        <v>0.58899999999999997</v>
      </c>
      <c r="M28" s="193">
        <v>27</v>
      </c>
      <c r="N28" s="190">
        <v>10.542</v>
      </c>
      <c r="O28" s="193"/>
      <c r="P28" s="190"/>
      <c r="Q28" s="211">
        <f t="shared" si="1"/>
        <v>10.542</v>
      </c>
      <c r="R28" s="193">
        <v>15</v>
      </c>
      <c r="S28" s="190">
        <v>7.6970000000000001</v>
      </c>
      <c r="T28" s="193"/>
      <c r="U28" s="190"/>
      <c r="V28" s="211">
        <f t="shared" si="2"/>
        <v>7.6970000000000001</v>
      </c>
      <c r="W28" s="193">
        <v>4</v>
      </c>
      <c r="X28" s="190">
        <v>5.4820000000000002</v>
      </c>
      <c r="Y28" s="193"/>
      <c r="Z28" s="190"/>
      <c r="AA28" s="211">
        <f t="shared" si="3"/>
        <v>5.4820000000000002</v>
      </c>
      <c r="AB28" s="190">
        <f t="shared" si="9"/>
        <v>51</v>
      </c>
      <c r="AC28" s="190">
        <f t="shared" si="9"/>
        <v>24.31</v>
      </c>
      <c r="AD28" s="191">
        <f t="shared" si="9"/>
        <v>0</v>
      </c>
      <c r="AE28" s="190">
        <f t="shared" si="9"/>
        <v>0</v>
      </c>
    </row>
    <row r="29" spans="1:31" x14ac:dyDescent="0.25">
      <c r="A29" s="625"/>
      <c r="B29" s="625"/>
      <c r="C29" s="625"/>
      <c r="D29" s="625"/>
      <c r="E29" s="628"/>
      <c r="F29" s="630"/>
      <c r="G29" s="228" t="s">
        <v>48</v>
      </c>
      <c r="H29" s="193"/>
      <c r="I29" s="190"/>
      <c r="J29" s="193"/>
      <c r="K29" s="190"/>
      <c r="L29" s="211">
        <f t="shared" si="0"/>
        <v>0</v>
      </c>
      <c r="M29" s="193"/>
      <c r="N29" s="190"/>
      <c r="O29" s="193"/>
      <c r="P29" s="190"/>
      <c r="Q29" s="211">
        <f t="shared" si="1"/>
        <v>0</v>
      </c>
      <c r="R29" s="193"/>
      <c r="S29" s="190"/>
      <c r="T29" s="193"/>
      <c r="U29" s="190"/>
      <c r="V29" s="211">
        <f t="shared" si="2"/>
        <v>0</v>
      </c>
      <c r="W29" s="193"/>
      <c r="X29" s="190"/>
      <c r="Y29" s="193"/>
      <c r="Z29" s="190"/>
      <c r="AA29" s="211">
        <f t="shared" si="3"/>
        <v>0</v>
      </c>
      <c r="AB29" s="190">
        <f t="shared" si="9"/>
        <v>0</v>
      </c>
      <c r="AC29" s="190">
        <f t="shared" si="9"/>
        <v>0</v>
      </c>
      <c r="AD29" s="191">
        <f t="shared" si="9"/>
        <v>0</v>
      </c>
      <c r="AE29" s="190">
        <f t="shared" si="9"/>
        <v>0</v>
      </c>
    </row>
    <row r="30" spans="1:31" ht="15.75" thickBot="1" x14ac:dyDescent="0.3">
      <c r="A30" s="625"/>
      <c r="B30" s="625"/>
      <c r="C30" s="625"/>
      <c r="D30" s="625"/>
      <c r="E30" s="628"/>
      <c r="F30" s="630"/>
      <c r="G30" s="229" t="s">
        <v>49</v>
      </c>
      <c r="H30" s="195"/>
      <c r="I30" s="194"/>
      <c r="J30" s="195"/>
      <c r="K30" s="194"/>
      <c r="L30" s="345">
        <f t="shared" si="0"/>
        <v>0</v>
      </c>
      <c r="M30" s="195"/>
      <c r="N30" s="194"/>
      <c r="O30" s="195"/>
      <c r="P30" s="194"/>
      <c r="Q30" s="345">
        <f t="shared" si="1"/>
        <v>0</v>
      </c>
      <c r="R30" s="195"/>
      <c r="S30" s="194"/>
      <c r="T30" s="195"/>
      <c r="U30" s="194"/>
      <c r="V30" s="345">
        <f t="shared" si="2"/>
        <v>0</v>
      </c>
      <c r="W30" s="195"/>
      <c r="X30" s="194"/>
      <c r="Y30" s="196"/>
      <c r="Z30" s="194"/>
      <c r="AA30" s="345">
        <f t="shared" si="3"/>
        <v>0</v>
      </c>
      <c r="AB30" s="194">
        <f t="shared" si="9"/>
        <v>0</v>
      </c>
      <c r="AC30" s="194">
        <f t="shared" si="9"/>
        <v>0</v>
      </c>
      <c r="AD30" s="196">
        <f t="shared" si="9"/>
        <v>0</v>
      </c>
      <c r="AE30" s="194">
        <f t="shared" si="9"/>
        <v>0</v>
      </c>
    </row>
    <row r="31" spans="1:31" ht="15.75" customHeight="1" thickBot="1" x14ac:dyDescent="0.3">
      <c r="A31" s="626"/>
      <c r="B31" s="631" t="s">
        <v>19</v>
      </c>
      <c r="C31" s="632"/>
      <c r="D31" s="632"/>
      <c r="E31" s="632"/>
      <c r="F31" s="632"/>
      <c r="G31" s="632"/>
      <c r="H31" s="198">
        <f>H26+H27+H28+H29+H30</f>
        <v>63</v>
      </c>
      <c r="I31" s="198">
        <f t="shared" ref="I31:AE31" si="10">I26+I27+I28+I29+I30</f>
        <v>4.1379999999999999</v>
      </c>
      <c r="J31" s="198">
        <f t="shared" si="10"/>
        <v>0</v>
      </c>
      <c r="K31" s="198">
        <f t="shared" si="10"/>
        <v>0</v>
      </c>
      <c r="L31" s="198">
        <f t="shared" si="10"/>
        <v>4.1379999999999999</v>
      </c>
      <c r="M31" s="198">
        <f t="shared" si="10"/>
        <v>48</v>
      </c>
      <c r="N31" s="198">
        <f t="shared" si="10"/>
        <v>18.474</v>
      </c>
      <c r="O31" s="198">
        <f t="shared" si="10"/>
        <v>0</v>
      </c>
      <c r="P31" s="198">
        <f t="shared" si="10"/>
        <v>0</v>
      </c>
      <c r="Q31" s="198">
        <f t="shared" si="10"/>
        <v>18.474</v>
      </c>
      <c r="R31" s="198">
        <f t="shared" si="10"/>
        <v>26</v>
      </c>
      <c r="S31" s="198">
        <f t="shared" si="10"/>
        <v>16.815999999999999</v>
      </c>
      <c r="T31" s="198">
        <f t="shared" si="10"/>
        <v>0</v>
      </c>
      <c r="U31" s="198">
        <f t="shared" si="10"/>
        <v>0</v>
      </c>
      <c r="V31" s="198">
        <f t="shared" si="10"/>
        <v>16.815999999999999</v>
      </c>
      <c r="W31" s="198">
        <f t="shared" si="10"/>
        <v>8</v>
      </c>
      <c r="X31" s="198">
        <f t="shared" si="10"/>
        <v>10.981999999999999</v>
      </c>
      <c r="Y31" s="198">
        <f t="shared" si="10"/>
        <v>0</v>
      </c>
      <c r="Z31" s="198">
        <f t="shared" si="10"/>
        <v>0</v>
      </c>
      <c r="AA31" s="198">
        <f t="shared" si="10"/>
        <v>10.981999999999999</v>
      </c>
      <c r="AB31" s="198">
        <f t="shared" si="10"/>
        <v>145</v>
      </c>
      <c r="AC31" s="198">
        <f t="shared" si="10"/>
        <v>50.41</v>
      </c>
      <c r="AD31" s="198">
        <f t="shared" si="10"/>
        <v>0</v>
      </c>
      <c r="AE31" s="304">
        <f t="shared" si="10"/>
        <v>0</v>
      </c>
    </row>
    <row r="32" spans="1:31" x14ac:dyDescent="0.25">
      <c r="A32" s="624">
        <v>5</v>
      </c>
      <c r="B32" s="624" t="s">
        <v>93</v>
      </c>
      <c r="C32" s="624">
        <v>18976.360900000003</v>
      </c>
      <c r="D32" s="624">
        <f>E32+F32</f>
        <v>8423.0128999999997</v>
      </c>
      <c r="E32" s="627">
        <v>8073.7029000000002</v>
      </c>
      <c r="F32" s="629">
        <v>349.31</v>
      </c>
      <c r="G32" s="228" t="s">
        <v>45</v>
      </c>
      <c r="H32" s="207">
        <v>460</v>
      </c>
      <c r="I32" s="206">
        <v>40</v>
      </c>
      <c r="J32" s="207">
        <v>0</v>
      </c>
      <c r="K32" s="206">
        <v>0</v>
      </c>
      <c r="L32" s="211">
        <f t="shared" si="0"/>
        <v>40</v>
      </c>
      <c r="M32" s="207">
        <v>274</v>
      </c>
      <c r="N32" s="206">
        <v>101</v>
      </c>
      <c r="O32" s="207">
        <v>1</v>
      </c>
      <c r="P32" s="206">
        <v>0.43</v>
      </c>
      <c r="Q32" s="211">
        <f t="shared" si="1"/>
        <v>101.43</v>
      </c>
      <c r="R32" s="207">
        <v>1286</v>
      </c>
      <c r="S32" s="206">
        <v>1108</v>
      </c>
      <c r="T32" s="207">
        <v>4</v>
      </c>
      <c r="U32" s="206">
        <v>3.6</v>
      </c>
      <c r="V32" s="211">
        <f t="shared" si="2"/>
        <v>1111.5999999999999</v>
      </c>
      <c r="W32" s="207">
        <v>420</v>
      </c>
      <c r="X32" s="206">
        <v>827</v>
      </c>
      <c r="Y32" s="207">
        <v>2</v>
      </c>
      <c r="Z32" s="206">
        <v>9.4</v>
      </c>
      <c r="AA32" s="211">
        <f t="shared" si="3"/>
        <v>836.4</v>
      </c>
      <c r="AB32" s="206">
        <f t="shared" ref="AB32:AE36" si="11">H32+M32+R32+W32</f>
        <v>2440</v>
      </c>
      <c r="AC32" s="206">
        <f t="shared" si="11"/>
        <v>2076</v>
      </c>
      <c r="AD32" s="203">
        <f t="shared" si="11"/>
        <v>7</v>
      </c>
      <c r="AE32" s="206">
        <f t="shared" si="11"/>
        <v>13.43</v>
      </c>
    </row>
    <row r="33" spans="1:31" x14ac:dyDescent="0.25">
      <c r="A33" s="625"/>
      <c r="B33" s="625"/>
      <c r="C33" s="625"/>
      <c r="D33" s="625"/>
      <c r="E33" s="628"/>
      <c r="F33" s="630"/>
      <c r="G33" s="228" t="s">
        <v>46</v>
      </c>
      <c r="H33" s="193"/>
      <c r="I33" s="190"/>
      <c r="J33" s="193"/>
      <c r="K33" s="190"/>
      <c r="L33" s="211">
        <f t="shared" si="0"/>
        <v>0</v>
      </c>
      <c r="M33" s="193"/>
      <c r="N33" s="190"/>
      <c r="O33" s="193"/>
      <c r="P33" s="190"/>
      <c r="Q33" s="211">
        <f t="shared" si="1"/>
        <v>0</v>
      </c>
      <c r="R33" s="193"/>
      <c r="S33" s="190"/>
      <c r="T33" s="193"/>
      <c r="U33" s="190"/>
      <c r="V33" s="211">
        <f t="shared" si="2"/>
        <v>0</v>
      </c>
      <c r="W33" s="193"/>
      <c r="X33" s="190"/>
      <c r="Y33" s="193"/>
      <c r="Z33" s="190"/>
      <c r="AA33" s="211">
        <f t="shared" si="3"/>
        <v>0</v>
      </c>
      <c r="AB33" s="190">
        <f t="shared" si="11"/>
        <v>0</v>
      </c>
      <c r="AC33" s="190">
        <f t="shared" si="11"/>
        <v>0</v>
      </c>
      <c r="AD33" s="191">
        <f t="shared" si="11"/>
        <v>0</v>
      </c>
      <c r="AE33" s="190">
        <f t="shared" si="11"/>
        <v>0</v>
      </c>
    </row>
    <row r="34" spans="1:31" x14ac:dyDescent="0.25">
      <c r="A34" s="625"/>
      <c r="B34" s="625"/>
      <c r="C34" s="625"/>
      <c r="D34" s="625"/>
      <c r="E34" s="628"/>
      <c r="F34" s="630"/>
      <c r="G34" s="228" t="s">
        <v>47</v>
      </c>
      <c r="H34" s="193"/>
      <c r="I34" s="190"/>
      <c r="J34" s="193"/>
      <c r="K34" s="190"/>
      <c r="L34" s="211">
        <f t="shared" si="0"/>
        <v>0</v>
      </c>
      <c r="M34" s="193"/>
      <c r="N34" s="190"/>
      <c r="O34" s="193"/>
      <c r="P34" s="190"/>
      <c r="Q34" s="211">
        <f t="shared" si="1"/>
        <v>0</v>
      </c>
      <c r="R34" s="193"/>
      <c r="S34" s="190"/>
      <c r="T34" s="193"/>
      <c r="U34" s="190"/>
      <c r="V34" s="211">
        <f t="shared" si="2"/>
        <v>0</v>
      </c>
      <c r="W34" s="193"/>
      <c r="X34" s="190"/>
      <c r="Y34" s="193"/>
      <c r="Z34" s="190"/>
      <c r="AA34" s="211">
        <f t="shared" si="3"/>
        <v>0</v>
      </c>
      <c r="AB34" s="190">
        <f t="shared" si="11"/>
        <v>0</v>
      </c>
      <c r="AC34" s="190">
        <f t="shared" si="11"/>
        <v>0</v>
      </c>
      <c r="AD34" s="191">
        <f t="shared" si="11"/>
        <v>0</v>
      </c>
      <c r="AE34" s="190">
        <f t="shared" si="11"/>
        <v>0</v>
      </c>
    </row>
    <row r="35" spans="1:31" x14ac:dyDescent="0.25">
      <c r="A35" s="625"/>
      <c r="B35" s="625"/>
      <c r="C35" s="625"/>
      <c r="D35" s="625"/>
      <c r="E35" s="628"/>
      <c r="F35" s="630"/>
      <c r="G35" s="228" t="s">
        <v>48</v>
      </c>
      <c r="H35" s="193"/>
      <c r="I35" s="190"/>
      <c r="J35" s="193"/>
      <c r="K35" s="190"/>
      <c r="L35" s="211">
        <f t="shared" si="0"/>
        <v>0</v>
      </c>
      <c r="M35" s="193"/>
      <c r="N35" s="190"/>
      <c r="O35" s="193"/>
      <c r="P35" s="190"/>
      <c r="Q35" s="211">
        <f t="shared" si="1"/>
        <v>0</v>
      </c>
      <c r="R35" s="193"/>
      <c r="S35" s="190"/>
      <c r="T35" s="193"/>
      <c r="U35" s="190"/>
      <c r="V35" s="211">
        <f t="shared" si="2"/>
        <v>0</v>
      </c>
      <c r="W35" s="193"/>
      <c r="X35" s="190"/>
      <c r="Y35" s="193"/>
      <c r="Z35" s="190"/>
      <c r="AA35" s="211">
        <f t="shared" si="3"/>
        <v>0</v>
      </c>
      <c r="AB35" s="190">
        <f t="shared" si="11"/>
        <v>0</v>
      </c>
      <c r="AC35" s="190">
        <f t="shared" si="11"/>
        <v>0</v>
      </c>
      <c r="AD35" s="191">
        <f t="shared" si="11"/>
        <v>0</v>
      </c>
      <c r="AE35" s="190">
        <f t="shared" si="11"/>
        <v>0</v>
      </c>
    </row>
    <row r="36" spans="1:31" ht="15.75" thickBot="1" x14ac:dyDescent="0.3">
      <c r="A36" s="625"/>
      <c r="B36" s="625"/>
      <c r="C36" s="625"/>
      <c r="D36" s="625"/>
      <c r="E36" s="628"/>
      <c r="F36" s="630"/>
      <c r="G36" s="229" t="s">
        <v>49</v>
      </c>
      <c r="H36" s="195"/>
      <c r="I36" s="194"/>
      <c r="J36" s="195"/>
      <c r="K36" s="194"/>
      <c r="L36" s="345">
        <f t="shared" si="0"/>
        <v>0</v>
      </c>
      <c r="M36" s="195"/>
      <c r="N36" s="194"/>
      <c r="O36" s="195"/>
      <c r="P36" s="194"/>
      <c r="Q36" s="345">
        <f t="shared" si="1"/>
        <v>0</v>
      </c>
      <c r="R36" s="195"/>
      <c r="S36" s="194"/>
      <c r="T36" s="195"/>
      <c r="U36" s="194"/>
      <c r="V36" s="345">
        <f t="shared" si="2"/>
        <v>0</v>
      </c>
      <c r="W36" s="195"/>
      <c r="X36" s="194"/>
      <c r="Y36" s="196"/>
      <c r="Z36" s="194"/>
      <c r="AA36" s="345">
        <f t="shared" si="3"/>
        <v>0</v>
      </c>
      <c r="AB36" s="194">
        <f t="shared" si="11"/>
        <v>0</v>
      </c>
      <c r="AC36" s="194">
        <f t="shared" si="11"/>
        <v>0</v>
      </c>
      <c r="AD36" s="196">
        <f t="shared" si="11"/>
        <v>0</v>
      </c>
      <c r="AE36" s="194">
        <f t="shared" si="11"/>
        <v>0</v>
      </c>
    </row>
    <row r="37" spans="1:31" ht="15.75" customHeight="1" thickBot="1" x14ac:dyDescent="0.3">
      <c r="A37" s="626"/>
      <c r="B37" s="631" t="s">
        <v>19</v>
      </c>
      <c r="C37" s="632"/>
      <c r="D37" s="632"/>
      <c r="E37" s="632"/>
      <c r="F37" s="632"/>
      <c r="G37" s="632"/>
      <c r="H37" s="198">
        <f>H32+H33+H34+H35+H36</f>
        <v>460</v>
      </c>
      <c r="I37" s="198">
        <f t="shared" ref="I37:AE37" si="12">I32+I33+I34+I35+I36</f>
        <v>40</v>
      </c>
      <c r="J37" s="198">
        <f t="shared" si="12"/>
        <v>0</v>
      </c>
      <c r="K37" s="198">
        <f t="shared" si="12"/>
        <v>0</v>
      </c>
      <c r="L37" s="198">
        <f t="shared" si="12"/>
        <v>40</v>
      </c>
      <c r="M37" s="198">
        <f t="shared" si="12"/>
        <v>274</v>
      </c>
      <c r="N37" s="198">
        <f t="shared" si="12"/>
        <v>101</v>
      </c>
      <c r="O37" s="198">
        <f t="shared" si="12"/>
        <v>1</v>
      </c>
      <c r="P37" s="198">
        <f t="shared" si="12"/>
        <v>0.43</v>
      </c>
      <c r="Q37" s="198">
        <f t="shared" si="12"/>
        <v>101.43</v>
      </c>
      <c r="R37" s="198">
        <f t="shared" si="12"/>
        <v>1286</v>
      </c>
      <c r="S37" s="198">
        <f t="shared" si="12"/>
        <v>1108</v>
      </c>
      <c r="T37" s="198">
        <f t="shared" si="12"/>
        <v>4</v>
      </c>
      <c r="U37" s="198">
        <f t="shared" si="12"/>
        <v>3.6</v>
      </c>
      <c r="V37" s="198">
        <f t="shared" si="12"/>
        <v>1111.5999999999999</v>
      </c>
      <c r="W37" s="198">
        <f t="shared" si="12"/>
        <v>420</v>
      </c>
      <c r="X37" s="198">
        <f t="shared" si="12"/>
        <v>827</v>
      </c>
      <c r="Y37" s="198">
        <f t="shared" si="12"/>
        <v>2</v>
      </c>
      <c r="Z37" s="198">
        <f t="shared" si="12"/>
        <v>9.4</v>
      </c>
      <c r="AA37" s="198">
        <f t="shared" si="12"/>
        <v>836.4</v>
      </c>
      <c r="AB37" s="198">
        <f t="shared" si="12"/>
        <v>2440</v>
      </c>
      <c r="AC37" s="198">
        <f t="shared" si="12"/>
        <v>2076</v>
      </c>
      <c r="AD37" s="198">
        <f t="shared" si="12"/>
        <v>7</v>
      </c>
      <c r="AE37" s="304">
        <f t="shared" si="12"/>
        <v>13.43</v>
      </c>
    </row>
    <row r="38" spans="1:31" x14ac:dyDescent="0.25">
      <c r="A38" s="624">
        <v>6</v>
      </c>
      <c r="B38" s="624" t="s">
        <v>94</v>
      </c>
      <c r="C38" s="624">
        <v>14996.180900000001</v>
      </c>
      <c r="D38" s="624">
        <f>E38+F38</f>
        <v>5172.4039999999995</v>
      </c>
      <c r="E38" s="627">
        <v>5125.9439999999995</v>
      </c>
      <c r="F38" s="629">
        <v>46.46</v>
      </c>
      <c r="G38" s="228" t="s">
        <v>45</v>
      </c>
      <c r="H38" s="207">
        <v>180</v>
      </c>
      <c r="I38" s="206">
        <v>26</v>
      </c>
      <c r="J38" s="207">
        <v>0</v>
      </c>
      <c r="K38" s="206">
        <v>0</v>
      </c>
      <c r="L38" s="211">
        <f t="shared" si="0"/>
        <v>26</v>
      </c>
      <c r="M38" s="207">
        <v>250</v>
      </c>
      <c r="N38" s="206">
        <v>111</v>
      </c>
      <c r="O38" s="207">
        <v>0</v>
      </c>
      <c r="P38" s="206">
        <v>0</v>
      </c>
      <c r="Q38" s="211">
        <f t="shared" si="1"/>
        <v>111</v>
      </c>
      <c r="R38" s="207">
        <v>207</v>
      </c>
      <c r="S38" s="206">
        <v>193</v>
      </c>
      <c r="T38" s="207">
        <v>0</v>
      </c>
      <c r="U38" s="206">
        <v>0</v>
      </c>
      <c r="V38" s="211">
        <f t="shared" si="2"/>
        <v>193</v>
      </c>
      <c r="W38" s="207">
        <v>55</v>
      </c>
      <c r="X38" s="206">
        <v>73</v>
      </c>
      <c r="Y38" s="207">
        <v>0</v>
      </c>
      <c r="Z38" s="206">
        <v>0</v>
      </c>
      <c r="AA38" s="211">
        <f t="shared" si="3"/>
        <v>73</v>
      </c>
      <c r="AB38" s="206">
        <f t="shared" ref="AB38:AE42" si="13">H38+M38+R38+W38</f>
        <v>692</v>
      </c>
      <c r="AC38" s="206">
        <f t="shared" si="13"/>
        <v>403</v>
      </c>
      <c r="AD38" s="203">
        <f t="shared" si="13"/>
        <v>0</v>
      </c>
      <c r="AE38" s="206">
        <f t="shared" si="13"/>
        <v>0</v>
      </c>
    </row>
    <row r="39" spans="1:31" x14ac:dyDescent="0.25">
      <c r="A39" s="625"/>
      <c r="B39" s="625"/>
      <c r="C39" s="625"/>
      <c r="D39" s="625"/>
      <c r="E39" s="628"/>
      <c r="F39" s="630"/>
      <c r="G39" s="228" t="s">
        <v>46</v>
      </c>
      <c r="H39" s="193">
        <v>0</v>
      </c>
      <c r="I39" s="190">
        <v>0</v>
      </c>
      <c r="J39" s="193">
        <v>0</v>
      </c>
      <c r="K39" s="190">
        <v>0</v>
      </c>
      <c r="L39" s="211">
        <f t="shared" si="0"/>
        <v>0</v>
      </c>
      <c r="M39" s="193">
        <v>0</v>
      </c>
      <c r="N39" s="190">
        <v>0</v>
      </c>
      <c r="O39" s="193">
        <v>0</v>
      </c>
      <c r="P39" s="190">
        <v>0</v>
      </c>
      <c r="Q39" s="211">
        <f t="shared" si="1"/>
        <v>0</v>
      </c>
      <c r="R39" s="193">
        <v>0</v>
      </c>
      <c r="S39" s="190">
        <v>0</v>
      </c>
      <c r="T39" s="193">
        <v>0</v>
      </c>
      <c r="U39" s="190">
        <v>0</v>
      </c>
      <c r="V39" s="211">
        <f t="shared" si="2"/>
        <v>0</v>
      </c>
      <c r="W39" s="193">
        <v>0</v>
      </c>
      <c r="X39" s="190">
        <v>0</v>
      </c>
      <c r="Y39" s="193">
        <v>0</v>
      </c>
      <c r="Z39" s="190">
        <v>0</v>
      </c>
      <c r="AA39" s="211">
        <f t="shared" si="3"/>
        <v>0</v>
      </c>
      <c r="AB39" s="190">
        <f t="shared" si="13"/>
        <v>0</v>
      </c>
      <c r="AC39" s="190">
        <f t="shared" si="13"/>
        <v>0</v>
      </c>
      <c r="AD39" s="191">
        <f t="shared" si="13"/>
        <v>0</v>
      </c>
      <c r="AE39" s="190">
        <f t="shared" si="13"/>
        <v>0</v>
      </c>
    </row>
    <row r="40" spans="1:31" x14ac:dyDescent="0.25">
      <c r="A40" s="625"/>
      <c r="B40" s="625"/>
      <c r="C40" s="625">
        <v>14996.180900000001</v>
      </c>
      <c r="D40" s="625"/>
      <c r="E40" s="628"/>
      <c r="F40" s="630"/>
      <c r="G40" s="228" t="s">
        <v>47</v>
      </c>
      <c r="H40" s="193">
        <v>65</v>
      </c>
      <c r="I40" s="190">
        <v>0</v>
      </c>
      <c r="J40" s="193">
        <v>0</v>
      </c>
      <c r="K40" s="190">
        <v>0</v>
      </c>
      <c r="L40" s="211">
        <f t="shared" si="0"/>
        <v>0</v>
      </c>
      <c r="M40" s="193">
        <v>515</v>
      </c>
      <c r="N40" s="190">
        <v>211</v>
      </c>
      <c r="O40" s="193">
        <v>0</v>
      </c>
      <c r="P40" s="190">
        <v>0</v>
      </c>
      <c r="Q40" s="211">
        <f t="shared" si="1"/>
        <v>211</v>
      </c>
      <c r="R40" s="193">
        <v>43</v>
      </c>
      <c r="S40" s="190">
        <v>23</v>
      </c>
      <c r="T40" s="193">
        <v>0</v>
      </c>
      <c r="U40" s="190">
        <v>0</v>
      </c>
      <c r="V40" s="211">
        <f t="shared" si="2"/>
        <v>23</v>
      </c>
      <c r="W40" s="193">
        <v>0</v>
      </c>
      <c r="X40" s="190">
        <v>0</v>
      </c>
      <c r="Y40" s="193">
        <v>0</v>
      </c>
      <c r="Z40" s="190">
        <v>0</v>
      </c>
      <c r="AA40" s="211">
        <f t="shared" si="3"/>
        <v>0</v>
      </c>
      <c r="AB40" s="190">
        <f t="shared" si="13"/>
        <v>623</v>
      </c>
      <c r="AC40" s="190">
        <f t="shared" si="13"/>
        <v>234</v>
      </c>
      <c r="AD40" s="191">
        <f t="shared" si="13"/>
        <v>0</v>
      </c>
      <c r="AE40" s="190">
        <f t="shared" si="13"/>
        <v>0</v>
      </c>
    </row>
    <row r="41" spans="1:31" x14ac:dyDescent="0.25">
      <c r="A41" s="625"/>
      <c r="B41" s="625"/>
      <c r="C41" s="625"/>
      <c r="D41" s="625"/>
      <c r="E41" s="628"/>
      <c r="F41" s="630"/>
      <c r="G41" s="228" t="s">
        <v>48</v>
      </c>
      <c r="H41" s="193">
        <v>0</v>
      </c>
      <c r="I41" s="190">
        <v>0</v>
      </c>
      <c r="J41" s="193">
        <v>0</v>
      </c>
      <c r="K41" s="190">
        <v>0</v>
      </c>
      <c r="L41" s="211">
        <f t="shared" si="0"/>
        <v>0</v>
      </c>
      <c r="M41" s="193">
        <v>0</v>
      </c>
      <c r="N41" s="190">
        <v>0</v>
      </c>
      <c r="O41" s="193">
        <v>0</v>
      </c>
      <c r="P41" s="190">
        <v>0</v>
      </c>
      <c r="Q41" s="211">
        <f t="shared" si="1"/>
        <v>0</v>
      </c>
      <c r="R41" s="193">
        <v>3</v>
      </c>
      <c r="S41" s="190">
        <v>2</v>
      </c>
      <c r="T41" s="193">
        <v>0</v>
      </c>
      <c r="U41" s="190">
        <v>0</v>
      </c>
      <c r="V41" s="211">
        <f t="shared" si="2"/>
        <v>2</v>
      </c>
      <c r="W41" s="193">
        <v>7</v>
      </c>
      <c r="X41" s="190">
        <v>24</v>
      </c>
      <c r="Y41" s="193">
        <v>0</v>
      </c>
      <c r="Z41" s="190">
        <v>0</v>
      </c>
      <c r="AA41" s="211">
        <f t="shared" si="3"/>
        <v>24</v>
      </c>
      <c r="AB41" s="190">
        <f t="shared" si="13"/>
        <v>10</v>
      </c>
      <c r="AC41" s="190">
        <f t="shared" si="13"/>
        <v>26</v>
      </c>
      <c r="AD41" s="191">
        <f t="shared" si="13"/>
        <v>0</v>
      </c>
      <c r="AE41" s="190">
        <f t="shared" si="13"/>
        <v>0</v>
      </c>
    </row>
    <row r="42" spans="1:31" ht="15.75" thickBot="1" x14ac:dyDescent="0.3">
      <c r="A42" s="625"/>
      <c r="B42" s="625"/>
      <c r="C42" s="625"/>
      <c r="D42" s="625"/>
      <c r="E42" s="628"/>
      <c r="F42" s="630"/>
      <c r="G42" s="229" t="s">
        <v>49</v>
      </c>
      <c r="H42" s="195">
        <v>0</v>
      </c>
      <c r="I42" s="194">
        <v>0</v>
      </c>
      <c r="J42" s="195">
        <v>0</v>
      </c>
      <c r="K42" s="194">
        <v>0</v>
      </c>
      <c r="L42" s="345">
        <f t="shared" si="0"/>
        <v>0</v>
      </c>
      <c r="M42" s="195">
        <v>0</v>
      </c>
      <c r="N42" s="194">
        <v>0</v>
      </c>
      <c r="O42" s="195">
        <v>0</v>
      </c>
      <c r="P42" s="194">
        <v>0</v>
      </c>
      <c r="Q42" s="345">
        <f t="shared" si="1"/>
        <v>0</v>
      </c>
      <c r="R42" s="195">
        <v>0</v>
      </c>
      <c r="S42" s="194">
        <v>0</v>
      </c>
      <c r="T42" s="195">
        <v>0</v>
      </c>
      <c r="U42" s="194">
        <v>0</v>
      </c>
      <c r="V42" s="345">
        <f t="shared" si="2"/>
        <v>0</v>
      </c>
      <c r="W42" s="195">
        <v>0</v>
      </c>
      <c r="X42" s="194">
        <v>0</v>
      </c>
      <c r="Y42" s="196">
        <v>0</v>
      </c>
      <c r="Z42" s="194">
        <v>0</v>
      </c>
      <c r="AA42" s="345">
        <f t="shared" si="3"/>
        <v>0</v>
      </c>
      <c r="AB42" s="194">
        <f t="shared" si="13"/>
        <v>0</v>
      </c>
      <c r="AC42" s="194">
        <f t="shared" si="13"/>
        <v>0</v>
      </c>
      <c r="AD42" s="196">
        <f t="shared" si="13"/>
        <v>0</v>
      </c>
      <c r="AE42" s="194">
        <f t="shared" si="13"/>
        <v>0</v>
      </c>
    </row>
    <row r="43" spans="1:31" ht="15.75" customHeight="1" thickBot="1" x14ac:dyDescent="0.3">
      <c r="A43" s="626"/>
      <c r="B43" s="631" t="s">
        <v>19</v>
      </c>
      <c r="C43" s="632"/>
      <c r="D43" s="632"/>
      <c r="E43" s="632"/>
      <c r="F43" s="632"/>
      <c r="G43" s="632"/>
      <c r="H43" s="198">
        <f>H38+H39+H40+H41+H42</f>
        <v>245</v>
      </c>
      <c r="I43" s="198">
        <f t="shared" ref="I43:AE43" si="14">I38+I39+I40+I41+I42</f>
        <v>26</v>
      </c>
      <c r="J43" s="198">
        <f t="shared" si="14"/>
        <v>0</v>
      </c>
      <c r="K43" s="198">
        <f t="shared" si="14"/>
        <v>0</v>
      </c>
      <c r="L43" s="198">
        <f t="shared" si="14"/>
        <v>26</v>
      </c>
      <c r="M43" s="198">
        <f t="shared" si="14"/>
        <v>765</v>
      </c>
      <c r="N43" s="198">
        <f t="shared" si="14"/>
        <v>322</v>
      </c>
      <c r="O43" s="198">
        <f t="shared" si="14"/>
        <v>0</v>
      </c>
      <c r="P43" s="198">
        <f t="shared" si="14"/>
        <v>0</v>
      </c>
      <c r="Q43" s="198">
        <f t="shared" si="14"/>
        <v>322</v>
      </c>
      <c r="R43" s="198">
        <f t="shared" si="14"/>
        <v>253</v>
      </c>
      <c r="S43" s="198">
        <f t="shared" si="14"/>
        <v>218</v>
      </c>
      <c r="T43" s="198">
        <f t="shared" si="14"/>
        <v>0</v>
      </c>
      <c r="U43" s="198">
        <f t="shared" si="14"/>
        <v>0</v>
      </c>
      <c r="V43" s="198">
        <f t="shared" si="14"/>
        <v>218</v>
      </c>
      <c r="W43" s="198">
        <f t="shared" si="14"/>
        <v>62</v>
      </c>
      <c r="X43" s="198">
        <f t="shared" si="14"/>
        <v>97</v>
      </c>
      <c r="Y43" s="198">
        <f t="shared" si="14"/>
        <v>0</v>
      </c>
      <c r="Z43" s="198">
        <f t="shared" si="14"/>
        <v>0</v>
      </c>
      <c r="AA43" s="198">
        <f t="shared" si="14"/>
        <v>97</v>
      </c>
      <c r="AB43" s="198">
        <f t="shared" si="14"/>
        <v>1325</v>
      </c>
      <c r="AC43" s="198">
        <f t="shared" si="14"/>
        <v>663</v>
      </c>
      <c r="AD43" s="198">
        <f t="shared" si="14"/>
        <v>0</v>
      </c>
      <c r="AE43" s="304">
        <f t="shared" si="14"/>
        <v>0</v>
      </c>
    </row>
    <row r="44" spans="1:31" x14ac:dyDescent="0.25">
      <c r="A44" s="624">
        <v>7</v>
      </c>
      <c r="B44" s="624" t="s">
        <v>95</v>
      </c>
      <c r="C44" s="624">
        <v>3156.3057000000003</v>
      </c>
      <c r="D44" s="624">
        <f>E44+F44</f>
        <v>1718.2296999999999</v>
      </c>
      <c r="E44" s="627">
        <v>1703.8996999999999</v>
      </c>
      <c r="F44" s="629">
        <v>14.33</v>
      </c>
      <c r="G44" s="228" t="s">
        <v>45</v>
      </c>
      <c r="H44" s="207">
        <v>1049</v>
      </c>
      <c r="I44" s="206">
        <v>171.42</v>
      </c>
      <c r="J44" s="207">
        <v>0</v>
      </c>
      <c r="K44" s="206">
        <v>0</v>
      </c>
      <c r="L44" s="211">
        <f t="shared" si="0"/>
        <v>171.42</v>
      </c>
      <c r="M44" s="207">
        <v>233</v>
      </c>
      <c r="N44" s="206">
        <v>80.2</v>
      </c>
      <c r="O44" s="207">
        <v>0</v>
      </c>
      <c r="P44" s="206">
        <v>0</v>
      </c>
      <c r="Q44" s="211">
        <f t="shared" si="1"/>
        <v>80.2</v>
      </c>
      <c r="R44" s="207">
        <v>150</v>
      </c>
      <c r="S44" s="206">
        <v>112.1</v>
      </c>
      <c r="T44" s="207">
        <v>0</v>
      </c>
      <c r="U44" s="206">
        <v>0</v>
      </c>
      <c r="V44" s="211">
        <f t="shared" si="2"/>
        <v>112.1</v>
      </c>
      <c r="W44" s="207">
        <v>69</v>
      </c>
      <c r="X44" s="206">
        <v>106</v>
      </c>
      <c r="Y44" s="207">
        <v>0</v>
      </c>
      <c r="Z44" s="206">
        <v>0</v>
      </c>
      <c r="AA44" s="211">
        <f t="shared" si="3"/>
        <v>106</v>
      </c>
      <c r="AB44" s="206">
        <f t="shared" ref="AB44:AE48" si="15">H44+M44+R44+W44</f>
        <v>1501</v>
      </c>
      <c r="AC44" s="206">
        <f t="shared" si="15"/>
        <v>469.72</v>
      </c>
      <c r="AD44" s="203">
        <f t="shared" si="15"/>
        <v>0</v>
      </c>
      <c r="AE44" s="206">
        <f t="shared" si="15"/>
        <v>0</v>
      </c>
    </row>
    <row r="45" spans="1:31" x14ac:dyDescent="0.25">
      <c r="A45" s="625"/>
      <c r="B45" s="625"/>
      <c r="C45" s="625"/>
      <c r="D45" s="625"/>
      <c r="E45" s="628"/>
      <c r="F45" s="630"/>
      <c r="G45" s="228" t="s">
        <v>46</v>
      </c>
      <c r="H45" s="193">
        <v>0</v>
      </c>
      <c r="I45" s="190">
        <v>0</v>
      </c>
      <c r="J45" s="193">
        <v>0</v>
      </c>
      <c r="K45" s="190">
        <v>0</v>
      </c>
      <c r="L45" s="211">
        <f t="shared" si="0"/>
        <v>0</v>
      </c>
      <c r="M45" s="193">
        <v>0</v>
      </c>
      <c r="N45" s="190">
        <v>0</v>
      </c>
      <c r="O45" s="193">
        <v>0</v>
      </c>
      <c r="P45" s="190">
        <v>0</v>
      </c>
      <c r="Q45" s="211">
        <f t="shared" si="1"/>
        <v>0</v>
      </c>
      <c r="R45" s="193">
        <v>0</v>
      </c>
      <c r="S45" s="190">
        <v>0</v>
      </c>
      <c r="T45" s="193">
        <v>0</v>
      </c>
      <c r="U45" s="190">
        <v>0</v>
      </c>
      <c r="V45" s="211">
        <f t="shared" si="2"/>
        <v>0</v>
      </c>
      <c r="W45" s="193">
        <v>0</v>
      </c>
      <c r="X45" s="190">
        <v>0</v>
      </c>
      <c r="Y45" s="193">
        <v>0</v>
      </c>
      <c r="Z45" s="190">
        <v>0</v>
      </c>
      <c r="AA45" s="211">
        <f t="shared" si="3"/>
        <v>0</v>
      </c>
      <c r="AB45" s="190">
        <f t="shared" si="15"/>
        <v>0</v>
      </c>
      <c r="AC45" s="190">
        <f t="shared" si="15"/>
        <v>0</v>
      </c>
      <c r="AD45" s="191">
        <f t="shared" si="15"/>
        <v>0</v>
      </c>
      <c r="AE45" s="190">
        <f t="shared" si="15"/>
        <v>0</v>
      </c>
    </row>
    <row r="46" spans="1:31" x14ac:dyDescent="0.25">
      <c r="A46" s="625"/>
      <c r="B46" s="625"/>
      <c r="C46" s="625"/>
      <c r="D46" s="625"/>
      <c r="E46" s="628"/>
      <c r="F46" s="630"/>
      <c r="G46" s="228" t="s">
        <v>47</v>
      </c>
      <c r="H46" s="193">
        <v>72</v>
      </c>
      <c r="I46" s="190">
        <v>13.8</v>
      </c>
      <c r="J46" s="193">
        <v>0</v>
      </c>
      <c r="K46" s="190">
        <v>0</v>
      </c>
      <c r="L46" s="211">
        <f t="shared" si="0"/>
        <v>13.8</v>
      </c>
      <c r="M46" s="193">
        <v>62</v>
      </c>
      <c r="N46" s="190">
        <v>21.7</v>
      </c>
      <c r="O46" s="193">
        <v>0</v>
      </c>
      <c r="P46" s="190">
        <v>0</v>
      </c>
      <c r="Q46" s="211">
        <f t="shared" si="1"/>
        <v>21.7</v>
      </c>
      <c r="R46" s="193">
        <v>0</v>
      </c>
      <c r="S46" s="190">
        <v>0</v>
      </c>
      <c r="T46" s="193">
        <v>0</v>
      </c>
      <c r="U46" s="190">
        <v>0</v>
      </c>
      <c r="V46" s="211">
        <f t="shared" si="2"/>
        <v>0</v>
      </c>
      <c r="W46" s="193">
        <v>0</v>
      </c>
      <c r="X46" s="190">
        <v>0</v>
      </c>
      <c r="Y46" s="193">
        <v>0</v>
      </c>
      <c r="Z46" s="190">
        <v>0</v>
      </c>
      <c r="AA46" s="211">
        <f t="shared" si="3"/>
        <v>0</v>
      </c>
      <c r="AB46" s="190">
        <f t="shared" si="15"/>
        <v>134</v>
      </c>
      <c r="AC46" s="190">
        <f t="shared" si="15"/>
        <v>35.5</v>
      </c>
      <c r="AD46" s="191">
        <f t="shared" si="15"/>
        <v>0</v>
      </c>
      <c r="AE46" s="190">
        <f t="shared" si="15"/>
        <v>0</v>
      </c>
    </row>
    <row r="47" spans="1:31" x14ac:dyDescent="0.25">
      <c r="A47" s="625"/>
      <c r="B47" s="625"/>
      <c r="C47" s="625"/>
      <c r="D47" s="625"/>
      <c r="E47" s="628"/>
      <c r="F47" s="630"/>
      <c r="G47" s="228" t="s">
        <v>48</v>
      </c>
      <c r="H47" s="193">
        <v>0</v>
      </c>
      <c r="I47" s="190">
        <v>0</v>
      </c>
      <c r="J47" s="193">
        <v>0</v>
      </c>
      <c r="K47" s="190">
        <v>0</v>
      </c>
      <c r="L47" s="211">
        <f t="shared" si="0"/>
        <v>0</v>
      </c>
      <c r="M47" s="193">
        <v>0</v>
      </c>
      <c r="N47" s="190">
        <v>0</v>
      </c>
      <c r="O47" s="193">
        <v>0</v>
      </c>
      <c r="P47" s="190">
        <v>0</v>
      </c>
      <c r="Q47" s="211">
        <f t="shared" si="1"/>
        <v>0</v>
      </c>
      <c r="R47" s="193">
        <v>0</v>
      </c>
      <c r="S47" s="190">
        <v>0</v>
      </c>
      <c r="T47" s="193">
        <v>0</v>
      </c>
      <c r="U47" s="190">
        <v>0</v>
      </c>
      <c r="V47" s="211">
        <f t="shared" si="2"/>
        <v>0</v>
      </c>
      <c r="W47" s="193">
        <v>0</v>
      </c>
      <c r="X47" s="190">
        <v>0</v>
      </c>
      <c r="Y47" s="193">
        <v>0</v>
      </c>
      <c r="Z47" s="190">
        <v>0</v>
      </c>
      <c r="AA47" s="211">
        <f t="shared" si="3"/>
        <v>0</v>
      </c>
      <c r="AB47" s="190">
        <f t="shared" si="15"/>
        <v>0</v>
      </c>
      <c r="AC47" s="190">
        <f t="shared" si="15"/>
        <v>0</v>
      </c>
      <c r="AD47" s="191">
        <f t="shared" si="15"/>
        <v>0</v>
      </c>
      <c r="AE47" s="190">
        <f t="shared" si="15"/>
        <v>0</v>
      </c>
    </row>
    <row r="48" spans="1:31" ht="15.75" thickBot="1" x14ac:dyDescent="0.3">
      <c r="A48" s="625"/>
      <c r="B48" s="625"/>
      <c r="C48" s="625"/>
      <c r="D48" s="625"/>
      <c r="E48" s="628"/>
      <c r="F48" s="630"/>
      <c r="G48" s="229" t="s">
        <v>49</v>
      </c>
      <c r="H48" s="195">
        <v>15</v>
      </c>
      <c r="I48" s="194">
        <v>1.44</v>
      </c>
      <c r="J48" s="195">
        <v>0</v>
      </c>
      <c r="K48" s="194">
        <v>0</v>
      </c>
      <c r="L48" s="345">
        <f t="shared" si="0"/>
        <v>1.44</v>
      </c>
      <c r="M48" s="195">
        <v>4</v>
      </c>
      <c r="N48" s="194">
        <v>1.4</v>
      </c>
      <c r="O48" s="195">
        <v>0</v>
      </c>
      <c r="P48" s="194">
        <v>0</v>
      </c>
      <c r="Q48" s="345">
        <f t="shared" si="1"/>
        <v>1.4</v>
      </c>
      <c r="R48" s="195">
        <v>3</v>
      </c>
      <c r="S48" s="194">
        <v>2.4300000000000002</v>
      </c>
      <c r="T48" s="195">
        <v>0</v>
      </c>
      <c r="U48" s="194">
        <v>0</v>
      </c>
      <c r="V48" s="345">
        <f t="shared" si="2"/>
        <v>2.4300000000000002</v>
      </c>
      <c r="W48" s="195">
        <v>10</v>
      </c>
      <c r="X48" s="194">
        <v>135</v>
      </c>
      <c r="Y48" s="196">
        <v>0</v>
      </c>
      <c r="Z48" s="194">
        <v>0</v>
      </c>
      <c r="AA48" s="345">
        <f t="shared" si="3"/>
        <v>135</v>
      </c>
      <c r="AB48" s="194">
        <f t="shared" si="15"/>
        <v>32</v>
      </c>
      <c r="AC48" s="194">
        <f t="shared" si="15"/>
        <v>140.27000000000001</v>
      </c>
      <c r="AD48" s="196">
        <f t="shared" si="15"/>
        <v>0</v>
      </c>
      <c r="AE48" s="194">
        <f t="shared" si="15"/>
        <v>0</v>
      </c>
    </row>
    <row r="49" spans="1:31" ht="15.75" customHeight="1" thickBot="1" x14ac:dyDescent="0.3">
      <c r="A49" s="626"/>
      <c r="B49" s="631" t="s">
        <v>19</v>
      </c>
      <c r="C49" s="632"/>
      <c r="D49" s="632"/>
      <c r="E49" s="632"/>
      <c r="F49" s="632"/>
      <c r="G49" s="632"/>
      <c r="H49" s="198">
        <f>H44+H45+H46+H47+H48</f>
        <v>1136</v>
      </c>
      <c r="I49" s="198">
        <f t="shared" ref="I49:AE49" si="16">I44+I45+I46+I47+I48</f>
        <v>186.66</v>
      </c>
      <c r="J49" s="198">
        <f t="shared" si="16"/>
        <v>0</v>
      </c>
      <c r="K49" s="198">
        <f t="shared" si="16"/>
        <v>0</v>
      </c>
      <c r="L49" s="198">
        <f t="shared" si="16"/>
        <v>186.66</v>
      </c>
      <c r="M49" s="198">
        <f t="shared" si="16"/>
        <v>299</v>
      </c>
      <c r="N49" s="198">
        <f t="shared" si="16"/>
        <v>103.30000000000001</v>
      </c>
      <c r="O49" s="198">
        <f t="shared" si="16"/>
        <v>0</v>
      </c>
      <c r="P49" s="198">
        <f t="shared" si="16"/>
        <v>0</v>
      </c>
      <c r="Q49" s="198">
        <f t="shared" si="16"/>
        <v>103.30000000000001</v>
      </c>
      <c r="R49" s="198">
        <f t="shared" si="16"/>
        <v>153</v>
      </c>
      <c r="S49" s="198">
        <f t="shared" si="16"/>
        <v>114.53</v>
      </c>
      <c r="T49" s="198">
        <f t="shared" si="16"/>
        <v>0</v>
      </c>
      <c r="U49" s="198">
        <f t="shared" si="16"/>
        <v>0</v>
      </c>
      <c r="V49" s="198">
        <f t="shared" si="16"/>
        <v>114.53</v>
      </c>
      <c r="W49" s="198">
        <f t="shared" si="16"/>
        <v>79</v>
      </c>
      <c r="X49" s="198">
        <f t="shared" si="16"/>
        <v>241</v>
      </c>
      <c r="Y49" s="198">
        <f t="shared" si="16"/>
        <v>0</v>
      </c>
      <c r="Z49" s="198">
        <f t="shared" si="16"/>
        <v>0</v>
      </c>
      <c r="AA49" s="198">
        <f t="shared" si="16"/>
        <v>241</v>
      </c>
      <c r="AB49" s="198">
        <f t="shared" si="16"/>
        <v>1667</v>
      </c>
      <c r="AC49" s="198">
        <f t="shared" si="16"/>
        <v>645.49</v>
      </c>
      <c r="AD49" s="198">
        <f t="shared" si="16"/>
        <v>0</v>
      </c>
      <c r="AE49" s="304">
        <f t="shared" si="16"/>
        <v>0</v>
      </c>
    </row>
    <row r="50" spans="1:31" ht="15" customHeight="1" x14ac:dyDescent="0.25">
      <c r="A50" s="624">
        <v>8</v>
      </c>
      <c r="B50" s="624" t="s">
        <v>96</v>
      </c>
      <c r="C50" s="624">
        <v>13131.2603</v>
      </c>
      <c r="D50" s="624">
        <f>E50+F50</f>
        <v>4026.3996999999999</v>
      </c>
      <c r="E50" s="627">
        <v>3881.1585</v>
      </c>
      <c r="F50" s="629">
        <v>145.24119999999999</v>
      </c>
      <c r="G50" s="228" t="s">
        <v>45</v>
      </c>
      <c r="H50" s="207">
        <v>520</v>
      </c>
      <c r="I50" s="206">
        <v>94</v>
      </c>
      <c r="J50" s="207">
        <v>20</v>
      </c>
      <c r="K50" s="206">
        <v>2.9</v>
      </c>
      <c r="L50" s="211">
        <f t="shared" si="0"/>
        <v>96.9</v>
      </c>
      <c r="M50" s="207">
        <v>694</v>
      </c>
      <c r="N50" s="206">
        <v>315</v>
      </c>
      <c r="O50" s="207">
        <v>6</v>
      </c>
      <c r="P50" s="206">
        <v>2.4</v>
      </c>
      <c r="Q50" s="211">
        <f t="shared" si="1"/>
        <v>317.39999999999998</v>
      </c>
      <c r="R50" s="207">
        <v>105</v>
      </c>
      <c r="S50" s="206">
        <v>82</v>
      </c>
      <c r="T50" s="207"/>
      <c r="U50" s="206"/>
      <c r="V50" s="211">
        <f t="shared" si="2"/>
        <v>82</v>
      </c>
      <c r="W50" s="207">
        <v>10</v>
      </c>
      <c r="X50" s="206">
        <v>14</v>
      </c>
      <c r="Y50" s="207"/>
      <c r="Z50" s="206"/>
      <c r="AA50" s="211">
        <f t="shared" si="3"/>
        <v>14</v>
      </c>
      <c r="AB50" s="206">
        <f t="shared" ref="AB50:AE54" si="17">H50+M50+R50+W50</f>
        <v>1329</v>
      </c>
      <c r="AC50" s="206">
        <f t="shared" si="17"/>
        <v>505</v>
      </c>
      <c r="AD50" s="203">
        <f t="shared" si="17"/>
        <v>26</v>
      </c>
      <c r="AE50" s="206">
        <f t="shared" si="17"/>
        <v>5.3</v>
      </c>
    </row>
    <row r="51" spans="1:31" x14ac:dyDescent="0.25">
      <c r="A51" s="625"/>
      <c r="B51" s="625"/>
      <c r="C51" s="625"/>
      <c r="D51" s="625"/>
      <c r="E51" s="628"/>
      <c r="F51" s="630"/>
      <c r="G51" s="228" t="s">
        <v>46</v>
      </c>
      <c r="H51" s="193"/>
      <c r="I51" s="190"/>
      <c r="J51" s="193"/>
      <c r="K51" s="190"/>
      <c r="L51" s="211">
        <f t="shared" si="0"/>
        <v>0</v>
      </c>
      <c r="M51" s="193">
        <v>188</v>
      </c>
      <c r="N51" s="190">
        <v>100</v>
      </c>
      <c r="O51" s="193"/>
      <c r="P51" s="190"/>
      <c r="Q51" s="211">
        <f t="shared" si="1"/>
        <v>100</v>
      </c>
      <c r="R51" s="193"/>
      <c r="S51" s="190"/>
      <c r="T51" s="193"/>
      <c r="U51" s="190"/>
      <c r="V51" s="211">
        <f t="shared" si="2"/>
        <v>0</v>
      </c>
      <c r="W51" s="193"/>
      <c r="X51" s="190"/>
      <c r="Y51" s="193"/>
      <c r="Z51" s="190"/>
      <c r="AA51" s="211">
        <f t="shared" si="3"/>
        <v>0</v>
      </c>
      <c r="AB51" s="190">
        <f t="shared" si="17"/>
        <v>188</v>
      </c>
      <c r="AC51" s="190">
        <f t="shared" si="17"/>
        <v>100</v>
      </c>
      <c r="AD51" s="191">
        <f t="shared" si="17"/>
        <v>0</v>
      </c>
      <c r="AE51" s="190">
        <f t="shared" si="17"/>
        <v>0</v>
      </c>
    </row>
    <row r="52" spans="1:31" x14ac:dyDescent="0.25">
      <c r="A52" s="625"/>
      <c r="B52" s="625"/>
      <c r="C52" s="625"/>
      <c r="D52" s="625"/>
      <c r="E52" s="628"/>
      <c r="F52" s="630"/>
      <c r="G52" s="228" t="s">
        <v>47</v>
      </c>
      <c r="H52" s="193">
        <v>41</v>
      </c>
      <c r="I52" s="190">
        <v>8</v>
      </c>
      <c r="J52" s="193"/>
      <c r="K52" s="190"/>
      <c r="L52" s="211">
        <f t="shared" si="0"/>
        <v>8</v>
      </c>
      <c r="M52" s="193"/>
      <c r="N52" s="190"/>
      <c r="O52" s="193"/>
      <c r="P52" s="190"/>
      <c r="Q52" s="211">
        <f t="shared" si="1"/>
        <v>0</v>
      </c>
      <c r="R52" s="193"/>
      <c r="S52" s="190"/>
      <c r="T52" s="193"/>
      <c r="U52" s="190"/>
      <c r="V52" s="211">
        <f t="shared" si="2"/>
        <v>0</v>
      </c>
      <c r="W52" s="193"/>
      <c r="X52" s="190"/>
      <c r="Y52" s="193"/>
      <c r="Z52" s="190"/>
      <c r="AA52" s="211">
        <f t="shared" si="3"/>
        <v>0</v>
      </c>
      <c r="AB52" s="190">
        <f t="shared" si="17"/>
        <v>41</v>
      </c>
      <c r="AC52" s="190">
        <f t="shared" si="17"/>
        <v>8</v>
      </c>
      <c r="AD52" s="191">
        <f t="shared" si="17"/>
        <v>0</v>
      </c>
      <c r="AE52" s="190">
        <f t="shared" si="17"/>
        <v>0</v>
      </c>
    </row>
    <row r="53" spans="1:31" x14ac:dyDescent="0.25">
      <c r="A53" s="625"/>
      <c r="B53" s="625"/>
      <c r="C53" s="625"/>
      <c r="D53" s="625"/>
      <c r="E53" s="628"/>
      <c r="F53" s="630"/>
      <c r="G53" s="228" t="s">
        <v>48</v>
      </c>
      <c r="H53" s="193"/>
      <c r="I53" s="190"/>
      <c r="J53" s="193"/>
      <c r="K53" s="190"/>
      <c r="L53" s="211">
        <f t="shared" si="0"/>
        <v>0</v>
      </c>
      <c r="M53" s="193"/>
      <c r="N53" s="190"/>
      <c r="O53" s="193"/>
      <c r="P53" s="190"/>
      <c r="Q53" s="211">
        <f t="shared" si="1"/>
        <v>0</v>
      </c>
      <c r="R53" s="193"/>
      <c r="S53" s="190"/>
      <c r="T53" s="193"/>
      <c r="U53" s="190"/>
      <c r="V53" s="211">
        <f t="shared" si="2"/>
        <v>0</v>
      </c>
      <c r="W53" s="193"/>
      <c r="X53" s="190"/>
      <c r="Y53" s="193"/>
      <c r="Z53" s="190"/>
      <c r="AA53" s="211">
        <f t="shared" si="3"/>
        <v>0</v>
      </c>
      <c r="AB53" s="190">
        <f t="shared" si="17"/>
        <v>0</v>
      </c>
      <c r="AC53" s="190">
        <f t="shared" si="17"/>
        <v>0</v>
      </c>
      <c r="AD53" s="191">
        <f t="shared" si="17"/>
        <v>0</v>
      </c>
      <c r="AE53" s="190">
        <f t="shared" si="17"/>
        <v>0</v>
      </c>
    </row>
    <row r="54" spans="1:31" ht="15.75" thickBot="1" x14ac:dyDescent="0.3">
      <c r="A54" s="625"/>
      <c r="B54" s="625"/>
      <c r="C54" s="625"/>
      <c r="D54" s="625"/>
      <c r="E54" s="628"/>
      <c r="F54" s="630"/>
      <c r="G54" s="229" t="s">
        <v>49</v>
      </c>
      <c r="H54" s="195"/>
      <c r="I54" s="194"/>
      <c r="J54" s="195"/>
      <c r="K54" s="194"/>
      <c r="L54" s="345">
        <f t="shared" si="0"/>
        <v>0</v>
      </c>
      <c r="M54" s="195"/>
      <c r="N54" s="194"/>
      <c r="O54" s="195"/>
      <c r="P54" s="194"/>
      <c r="Q54" s="345">
        <f t="shared" si="1"/>
        <v>0</v>
      </c>
      <c r="R54" s="195"/>
      <c r="S54" s="194"/>
      <c r="T54" s="195"/>
      <c r="U54" s="194"/>
      <c r="V54" s="345">
        <f t="shared" si="2"/>
        <v>0</v>
      </c>
      <c r="W54" s="195"/>
      <c r="X54" s="194"/>
      <c r="Y54" s="196"/>
      <c r="Z54" s="194"/>
      <c r="AA54" s="345">
        <f t="shared" si="3"/>
        <v>0</v>
      </c>
      <c r="AB54" s="194">
        <f t="shared" si="17"/>
        <v>0</v>
      </c>
      <c r="AC54" s="194">
        <f t="shared" si="17"/>
        <v>0</v>
      </c>
      <c r="AD54" s="196">
        <f t="shared" si="17"/>
        <v>0</v>
      </c>
      <c r="AE54" s="194">
        <f t="shared" si="17"/>
        <v>0</v>
      </c>
    </row>
    <row r="55" spans="1:31" ht="15.75" customHeight="1" thickBot="1" x14ac:dyDescent="0.3">
      <c r="A55" s="626"/>
      <c r="B55" s="631" t="s">
        <v>19</v>
      </c>
      <c r="C55" s="632"/>
      <c r="D55" s="632"/>
      <c r="E55" s="632"/>
      <c r="F55" s="632"/>
      <c r="G55" s="632"/>
      <c r="H55" s="198">
        <f>H50+H51+H52+H53+H54</f>
        <v>561</v>
      </c>
      <c r="I55" s="198">
        <f t="shared" ref="I55:AE55" si="18">I50+I51+I52+I53+I54</f>
        <v>102</v>
      </c>
      <c r="J55" s="198">
        <f t="shared" si="18"/>
        <v>20</v>
      </c>
      <c r="K55" s="198">
        <f t="shared" si="18"/>
        <v>2.9</v>
      </c>
      <c r="L55" s="198">
        <f t="shared" si="18"/>
        <v>104.9</v>
      </c>
      <c r="M55" s="198">
        <f t="shared" si="18"/>
        <v>882</v>
      </c>
      <c r="N55" s="198">
        <f t="shared" si="18"/>
        <v>415</v>
      </c>
      <c r="O55" s="198">
        <f t="shared" si="18"/>
        <v>6</v>
      </c>
      <c r="P55" s="198">
        <f t="shared" si="18"/>
        <v>2.4</v>
      </c>
      <c r="Q55" s="198">
        <f t="shared" si="18"/>
        <v>417.4</v>
      </c>
      <c r="R55" s="198">
        <f t="shared" si="18"/>
        <v>105</v>
      </c>
      <c r="S55" s="198">
        <f t="shared" si="18"/>
        <v>82</v>
      </c>
      <c r="T55" s="198">
        <f t="shared" si="18"/>
        <v>0</v>
      </c>
      <c r="U55" s="198">
        <f t="shared" si="18"/>
        <v>0</v>
      </c>
      <c r="V55" s="198">
        <f t="shared" si="18"/>
        <v>82</v>
      </c>
      <c r="W55" s="198">
        <f t="shared" si="18"/>
        <v>10</v>
      </c>
      <c r="X55" s="198">
        <f t="shared" si="18"/>
        <v>14</v>
      </c>
      <c r="Y55" s="198">
        <f t="shared" si="18"/>
        <v>0</v>
      </c>
      <c r="Z55" s="198">
        <f t="shared" si="18"/>
        <v>0</v>
      </c>
      <c r="AA55" s="198">
        <f t="shared" si="18"/>
        <v>14</v>
      </c>
      <c r="AB55" s="198">
        <f t="shared" si="18"/>
        <v>1558</v>
      </c>
      <c r="AC55" s="198">
        <f t="shared" si="18"/>
        <v>613</v>
      </c>
      <c r="AD55" s="198">
        <f t="shared" si="18"/>
        <v>26</v>
      </c>
      <c r="AE55" s="304">
        <f t="shared" si="18"/>
        <v>5.3</v>
      </c>
    </row>
    <row r="56" spans="1:31" x14ac:dyDescent="0.25">
      <c r="A56" s="624">
        <v>9</v>
      </c>
      <c r="B56" s="624" t="s">
        <v>97</v>
      </c>
      <c r="C56" s="624">
        <v>658.053</v>
      </c>
      <c r="D56" s="624">
        <f>E56+F56</f>
        <v>400.76400000000007</v>
      </c>
      <c r="E56" s="627">
        <v>395.46400000000006</v>
      </c>
      <c r="F56" s="629">
        <v>5.3</v>
      </c>
      <c r="G56" s="228" t="s">
        <v>45</v>
      </c>
      <c r="H56" s="207"/>
      <c r="I56" s="206"/>
      <c r="J56" s="207"/>
      <c r="K56" s="206"/>
      <c r="L56" s="211">
        <f t="shared" si="0"/>
        <v>0</v>
      </c>
      <c r="M56" s="207">
        <v>450</v>
      </c>
      <c r="N56" s="206">
        <v>230</v>
      </c>
      <c r="O56" s="207"/>
      <c r="P56" s="206"/>
      <c r="Q56" s="211">
        <f t="shared" si="1"/>
        <v>230</v>
      </c>
      <c r="R56" s="207"/>
      <c r="S56" s="206"/>
      <c r="T56" s="207"/>
      <c r="U56" s="206"/>
      <c r="V56" s="211">
        <f t="shared" si="2"/>
        <v>0</v>
      </c>
      <c r="W56" s="207"/>
      <c r="X56" s="206"/>
      <c r="Y56" s="207"/>
      <c r="Z56" s="206"/>
      <c r="AA56" s="211">
        <f t="shared" si="3"/>
        <v>0</v>
      </c>
      <c r="AB56" s="206">
        <f t="shared" ref="AB56:AE60" si="19">H56+M56+R56+W56</f>
        <v>450</v>
      </c>
      <c r="AC56" s="206">
        <f t="shared" si="19"/>
        <v>230</v>
      </c>
      <c r="AD56" s="203">
        <f t="shared" si="19"/>
        <v>0</v>
      </c>
      <c r="AE56" s="206">
        <f t="shared" si="19"/>
        <v>0</v>
      </c>
    </row>
    <row r="57" spans="1:31" x14ac:dyDescent="0.25">
      <c r="A57" s="625"/>
      <c r="B57" s="625"/>
      <c r="C57" s="625"/>
      <c r="D57" s="625"/>
      <c r="E57" s="628"/>
      <c r="F57" s="630"/>
      <c r="G57" s="228" t="s">
        <v>46</v>
      </c>
      <c r="H57" s="193"/>
      <c r="I57" s="190"/>
      <c r="J57" s="193"/>
      <c r="K57" s="190"/>
      <c r="L57" s="211">
        <f t="shared" si="0"/>
        <v>0</v>
      </c>
      <c r="M57" s="193">
        <v>220</v>
      </c>
      <c r="N57" s="190">
        <v>120</v>
      </c>
      <c r="O57" s="193"/>
      <c r="P57" s="190"/>
      <c r="Q57" s="211">
        <f t="shared" si="1"/>
        <v>120</v>
      </c>
      <c r="R57" s="193"/>
      <c r="S57" s="190"/>
      <c r="T57" s="193"/>
      <c r="U57" s="190"/>
      <c r="V57" s="211">
        <f t="shared" si="2"/>
        <v>0</v>
      </c>
      <c r="W57" s="193"/>
      <c r="X57" s="190"/>
      <c r="Y57" s="193"/>
      <c r="Z57" s="190"/>
      <c r="AA57" s="211">
        <f t="shared" si="3"/>
        <v>0</v>
      </c>
      <c r="AB57" s="190">
        <f t="shared" si="19"/>
        <v>220</v>
      </c>
      <c r="AC57" s="190">
        <f t="shared" si="19"/>
        <v>120</v>
      </c>
      <c r="AD57" s="191">
        <f t="shared" si="19"/>
        <v>0</v>
      </c>
      <c r="AE57" s="190">
        <f t="shared" si="19"/>
        <v>0</v>
      </c>
    </row>
    <row r="58" spans="1:31" x14ac:dyDescent="0.25">
      <c r="A58" s="625"/>
      <c r="B58" s="625"/>
      <c r="C58" s="625"/>
      <c r="D58" s="625"/>
      <c r="E58" s="628"/>
      <c r="F58" s="630"/>
      <c r="G58" s="228" t="s">
        <v>47</v>
      </c>
      <c r="H58" s="193"/>
      <c r="I58" s="190"/>
      <c r="J58" s="193"/>
      <c r="K58" s="190"/>
      <c r="L58" s="211">
        <f t="shared" si="0"/>
        <v>0</v>
      </c>
      <c r="M58" s="193"/>
      <c r="N58" s="190"/>
      <c r="O58" s="193"/>
      <c r="P58" s="190"/>
      <c r="Q58" s="211">
        <f t="shared" si="1"/>
        <v>0</v>
      </c>
      <c r="R58" s="193"/>
      <c r="S58" s="190"/>
      <c r="T58" s="193"/>
      <c r="U58" s="190"/>
      <c r="V58" s="211">
        <f t="shared" si="2"/>
        <v>0</v>
      </c>
      <c r="W58" s="193"/>
      <c r="X58" s="190"/>
      <c r="Y58" s="193"/>
      <c r="Z58" s="190"/>
      <c r="AA58" s="211">
        <f t="shared" si="3"/>
        <v>0</v>
      </c>
      <c r="AB58" s="190">
        <f t="shared" si="19"/>
        <v>0</v>
      </c>
      <c r="AC58" s="190">
        <f t="shared" si="19"/>
        <v>0</v>
      </c>
      <c r="AD58" s="191">
        <f t="shared" si="19"/>
        <v>0</v>
      </c>
      <c r="AE58" s="190">
        <f t="shared" si="19"/>
        <v>0</v>
      </c>
    </row>
    <row r="59" spans="1:31" x14ac:dyDescent="0.25">
      <c r="A59" s="625"/>
      <c r="B59" s="625"/>
      <c r="C59" s="625"/>
      <c r="D59" s="625"/>
      <c r="E59" s="628"/>
      <c r="F59" s="630"/>
      <c r="G59" s="228" t="s">
        <v>48</v>
      </c>
      <c r="H59" s="193"/>
      <c r="I59" s="190"/>
      <c r="J59" s="193"/>
      <c r="K59" s="190"/>
      <c r="L59" s="211">
        <f t="shared" si="0"/>
        <v>0</v>
      </c>
      <c r="M59" s="193"/>
      <c r="N59" s="190"/>
      <c r="O59" s="193"/>
      <c r="P59" s="190"/>
      <c r="Q59" s="211">
        <f t="shared" si="1"/>
        <v>0</v>
      </c>
      <c r="R59" s="193"/>
      <c r="S59" s="190"/>
      <c r="T59" s="193"/>
      <c r="U59" s="190"/>
      <c r="V59" s="211">
        <f t="shared" si="2"/>
        <v>0</v>
      </c>
      <c r="W59" s="193"/>
      <c r="X59" s="190"/>
      <c r="Y59" s="193"/>
      <c r="Z59" s="190"/>
      <c r="AA59" s="211">
        <f t="shared" si="3"/>
        <v>0</v>
      </c>
      <c r="AB59" s="190">
        <f t="shared" si="19"/>
        <v>0</v>
      </c>
      <c r="AC59" s="190">
        <f t="shared" si="19"/>
        <v>0</v>
      </c>
      <c r="AD59" s="191">
        <f t="shared" si="19"/>
        <v>0</v>
      </c>
      <c r="AE59" s="190">
        <f t="shared" si="19"/>
        <v>0</v>
      </c>
    </row>
    <row r="60" spans="1:31" ht="15.75" thickBot="1" x14ac:dyDescent="0.3">
      <c r="A60" s="625"/>
      <c r="B60" s="625"/>
      <c r="C60" s="625"/>
      <c r="D60" s="625"/>
      <c r="E60" s="628"/>
      <c r="F60" s="630"/>
      <c r="G60" s="229" t="s">
        <v>49</v>
      </c>
      <c r="H60" s="195"/>
      <c r="I60" s="194"/>
      <c r="J60" s="195"/>
      <c r="K60" s="194"/>
      <c r="L60" s="345">
        <f t="shared" si="0"/>
        <v>0</v>
      </c>
      <c r="M60" s="195"/>
      <c r="N60" s="194"/>
      <c r="O60" s="195"/>
      <c r="P60" s="194"/>
      <c r="Q60" s="345">
        <f t="shared" si="1"/>
        <v>0</v>
      </c>
      <c r="R60" s="195"/>
      <c r="S60" s="194"/>
      <c r="T60" s="195"/>
      <c r="U60" s="194"/>
      <c r="V60" s="345">
        <f t="shared" si="2"/>
        <v>0</v>
      </c>
      <c r="W60" s="195"/>
      <c r="X60" s="194"/>
      <c r="Y60" s="196"/>
      <c r="Z60" s="194"/>
      <c r="AA60" s="345">
        <f t="shared" si="3"/>
        <v>0</v>
      </c>
      <c r="AB60" s="194">
        <f t="shared" si="19"/>
        <v>0</v>
      </c>
      <c r="AC60" s="194">
        <f t="shared" si="19"/>
        <v>0</v>
      </c>
      <c r="AD60" s="196">
        <f t="shared" si="19"/>
        <v>0</v>
      </c>
      <c r="AE60" s="194">
        <f t="shared" si="19"/>
        <v>0</v>
      </c>
    </row>
    <row r="61" spans="1:31" ht="15.75" customHeight="1" thickBot="1" x14ac:dyDescent="0.3">
      <c r="A61" s="626"/>
      <c r="B61" s="631" t="s">
        <v>19</v>
      </c>
      <c r="C61" s="632"/>
      <c r="D61" s="632"/>
      <c r="E61" s="632"/>
      <c r="F61" s="632"/>
      <c r="G61" s="632"/>
      <c r="H61" s="198">
        <f>H56+H57+H58+H59+H60</f>
        <v>0</v>
      </c>
      <c r="I61" s="198">
        <f t="shared" ref="I61:AE61" si="20">I56+I57+I58+I59+I60</f>
        <v>0</v>
      </c>
      <c r="J61" s="198">
        <f t="shared" si="20"/>
        <v>0</v>
      </c>
      <c r="K61" s="198">
        <f t="shared" si="20"/>
        <v>0</v>
      </c>
      <c r="L61" s="198">
        <f t="shared" si="20"/>
        <v>0</v>
      </c>
      <c r="M61" s="198">
        <f t="shared" si="20"/>
        <v>670</v>
      </c>
      <c r="N61" s="198">
        <f t="shared" si="20"/>
        <v>350</v>
      </c>
      <c r="O61" s="198">
        <f t="shared" si="20"/>
        <v>0</v>
      </c>
      <c r="P61" s="198">
        <f t="shared" si="20"/>
        <v>0</v>
      </c>
      <c r="Q61" s="198">
        <f t="shared" si="20"/>
        <v>350</v>
      </c>
      <c r="R61" s="198">
        <f t="shared" si="20"/>
        <v>0</v>
      </c>
      <c r="S61" s="198">
        <f t="shared" si="20"/>
        <v>0</v>
      </c>
      <c r="T61" s="198">
        <f t="shared" si="20"/>
        <v>0</v>
      </c>
      <c r="U61" s="198">
        <f t="shared" si="20"/>
        <v>0</v>
      </c>
      <c r="V61" s="198">
        <f t="shared" si="20"/>
        <v>0</v>
      </c>
      <c r="W61" s="198">
        <f t="shared" si="20"/>
        <v>0</v>
      </c>
      <c r="X61" s="198">
        <f t="shared" si="20"/>
        <v>0</v>
      </c>
      <c r="Y61" s="198">
        <f t="shared" si="20"/>
        <v>0</v>
      </c>
      <c r="Z61" s="198">
        <f t="shared" si="20"/>
        <v>0</v>
      </c>
      <c r="AA61" s="198">
        <f t="shared" si="20"/>
        <v>0</v>
      </c>
      <c r="AB61" s="198">
        <f t="shared" si="20"/>
        <v>670</v>
      </c>
      <c r="AC61" s="198">
        <f t="shared" si="20"/>
        <v>350</v>
      </c>
      <c r="AD61" s="198">
        <f t="shared" si="20"/>
        <v>0</v>
      </c>
      <c r="AE61" s="304">
        <f t="shared" si="20"/>
        <v>0</v>
      </c>
    </row>
    <row r="62" spans="1:31" ht="15" customHeight="1" x14ac:dyDescent="0.25">
      <c r="A62" s="624">
        <v>10</v>
      </c>
      <c r="B62" s="624" t="s">
        <v>98</v>
      </c>
      <c r="C62" s="624">
        <v>6623.2038000000002</v>
      </c>
      <c r="D62" s="624">
        <f>E62+F62</f>
        <v>3911.054000000001</v>
      </c>
      <c r="E62" s="627">
        <v>3809.2320000000009</v>
      </c>
      <c r="F62" s="629">
        <v>101.822</v>
      </c>
      <c r="G62" s="228" t="s">
        <v>45</v>
      </c>
      <c r="H62" s="207"/>
      <c r="I62" s="206"/>
      <c r="J62" s="207"/>
      <c r="K62" s="206"/>
      <c r="L62" s="211">
        <f t="shared" si="0"/>
        <v>0</v>
      </c>
      <c r="M62" s="207"/>
      <c r="N62" s="206"/>
      <c r="O62" s="207"/>
      <c r="P62" s="206"/>
      <c r="Q62" s="211">
        <f t="shared" si="1"/>
        <v>0</v>
      </c>
      <c r="R62" s="207"/>
      <c r="S62" s="206"/>
      <c r="T62" s="207"/>
      <c r="U62" s="206"/>
      <c r="V62" s="211">
        <f t="shared" si="2"/>
        <v>0</v>
      </c>
      <c r="W62" s="207"/>
      <c r="X62" s="206"/>
      <c r="Y62" s="207"/>
      <c r="Z62" s="206"/>
      <c r="AA62" s="211">
        <f t="shared" si="3"/>
        <v>0</v>
      </c>
      <c r="AB62" s="206">
        <f t="shared" ref="AB62:AE66" si="21">H62+M62+R62+W62</f>
        <v>0</v>
      </c>
      <c r="AC62" s="206">
        <f t="shared" si="21"/>
        <v>0</v>
      </c>
      <c r="AD62" s="203">
        <f t="shared" si="21"/>
        <v>0</v>
      </c>
      <c r="AE62" s="206">
        <f t="shared" si="21"/>
        <v>0</v>
      </c>
    </row>
    <row r="63" spans="1:31" x14ac:dyDescent="0.25">
      <c r="A63" s="625"/>
      <c r="B63" s="625"/>
      <c r="C63" s="625"/>
      <c r="D63" s="625"/>
      <c r="E63" s="628"/>
      <c r="F63" s="630"/>
      <c r="G63" s="228" t="s">
        <v>46</v>
      </c>
      <c r="H63" s="193"/>
      <c r="I63" s="190"/>
      <c r="J63" s="193"/>
      <c r="K63" s="190"/>
      <c r="L63" s="211">
        <f t="shared" si="0"/>
        <v>0</v>
      </c>
      <c r="M63" s="193"/>
      <c r="N63" s="190"/>
      <c r="O63" s="193"/>
      <c r="P63" s="190"/>
      <c r="Q63" s="211">
        <f t="shared" si="1"/>
        <v>0</v>
      </c>
      <c r="R63" s="193"/>
      <c r="S63" s="190"/>
      <c r="T63" s="193"/>
      <c r="U63" s="190"/>
      <c r="V63" s="211">
        <f t="shared" si="2"/>
        <v>0</v>
      </c>
      <c r="W63" s="193"/>
      <c r="X63" s="190"/>
      <c r="Y63" s="193"/>
      <c r="Z63" s="190"/>
      <c r="AA63" s="211">
        <f t="shared" si="3"/>
        <v>0</v>
      </c>
      <c r="AB63" s="190">
        <f t="shared" si="21"/>
        <v>0</v>
      </c>
      <c r="AC63" s="190">
        <f t="shared" si="21"/>
        <v>0</v>
      </c>
      <c r="AD63" s="191">
        <f t="shared" si="21"/>
        <v>0</v>
      </c>
      <c r="AE63" s="190">
        <f t="shared" si="21"/>
        <v>0</v>
      </c>
    </row>
    <row r="64" spans="1:31" x14ac:dyDescent="0.25">
      <c r="A64" s="625"/>
      <c r="B64" s="625"/>
      <c r="C64" s="625"/>
      <c r="D64" s="625"/>
      <c r="E64" s="628"/>
      <c r="F64" s="630"/>
      <c r="G64" s="228" t="s">
        <v>47</v>
      </c>
      <c r="H64" s="193"/>
      <c r="I64" s="190"/>
      <c r="J64" s="193"/>
      <c r="K64" s="190"/>
      <c r="L64" s="211">
        <f t="shared" si="0"/>
        <v>0</v>
      </c>
      <c r="M64" s="193"/>
      <c r="N64" s="190"/>
      <c r="O64" s="193"/>
      <c r="P64" s="190"/>
      <c r="Q64" s="211">
        <f t="shared" si="1"/>
        <v>0</v>
      </c>
      <c r="R64" s="193"/>
      <c r="S64" s="190"/>
      <c r="T64" s="193"/>
      <c r="U64" s="190"/>
      <c r="V64" s="211">
        <f t="shared" si="2"/>
        <v>0</v>
      </c>
      <c r="W64" s="193"/>
      <c r="X64" s="190"/>
      <c r="Y64" s="193"/>
      <c r="Z64" s="190"/>
      <c r="AA64" s="211">
        <f t="shared" si="3"/>
        <v>0</v>
      </c>
      <c r="AB64" s="190">
        <f t="shared" si="21"/>
        <v>0</v>
      </c>
      <c r="AC64" s="190">
        <f t="shared" si="21"/>
        <v>0</v>
      </c>
      <c r="AD64" s="191">
        <f t="shared" si="21"/>
        <v>0</v>
      </c>
      <c r="AE64" s="190">
        <f t="shared" si="21"/>
        <v>0</v>
      </c>
    </row>
    <row r="65" spans="1:31" x14ac:dyDescent="0.25">
      <c r="A65" s="625"/>
      <c r="B65" s="625"/>
      <c r="C65" s="625"/>
      <c r="D65" s="625"/>
      <c r="E65" s="628"/>
      <c r="F65" s="630"/>
      <c r="G65" s="228" t="s">
        <v>48</v>
      </c>
      <c r="H65" s="193"/>
      <c r="I65" s="190"/>
      <c r="J65" s="193"/>
      <c r="K65" s="190"/>
      <c r="L65" s="211">
        <f t="shared" si="0"/>
        <v>0</v>
      </c>
      <c r="M65" s="193"/>
      <c r="N65" s="190"/>
      <c r="O65" s="193"/>
      <c r="P65" s="190"/>
      <c r="Q65" s="211">
        <f t="shared" si="1"/>
        <v>0</v>
      </c>
      <c r="R65" s="193"/>
      <c r="S65" s="190"/>
      <c r="T65" s="193"/>
      <c r="U65" s="190"/>
      <c r="V65" s="211">
        <f t="shared" si="2"/>
        <v>0</v>
      </c>
      <c r="W65" s="193"/>
      <c r="X65" s="190"/>
      <c r="Y65" s="193"/>
      <c r="Z65" s="190"/>
      <c r="AA65" s="211">
        <f t="shared" si="3"/>
        <v>0</v>
      </c>
      <c r="AB65" s="190">
        <f t="shared" si="21"/>
        <v>0</v>
      </c>
      <c r="AC65" s="190">
        <f t="shared" si="21"/>
        <v>0</v>
      </c>
      <c r="AD65" s="191">
        <f t="shared" si="21"/>
        <v>0</v>
      </c>
      <c r="AE65" s="190">
        <f t="shared" si="21"/>
        <v>0</v>
      </c>
    </row>
    <row r="66" spans="1:31" ht="15.75" thickBot="1" x14ac:dyDescent="0.3">
      <c r="A66" s="625"/>
      <c r="B66" s="625"/>
      <c r="C66" s="625"/>
      <c r="D66" s="625"/>
      <c r="E66" s="628"/>
      <c r="F66" s="630"/>
      <c r="G66" s="229" t="s">
        <v>49</v>
      </c>
      <c r="H66" s="195"/>
      <c r="I66" s="194"/>
      <c r="J66" s="195"/>
      <c r="K66" s="194"/>
      <c r="L66" s="345">
        <f t="shared" si="0"/>
        <v>0</v>
      </c>
      <c r="M66" s="195"/>
      <c r="N66" s="194"/>
      <c r="O66" s="195"/>
      <c r="P66" s="194"/>
      <c r="Q66" s="345">
        <f t="shared" si="1"/>
        <v>0</v>
      </c>
      <c r="R66" s="195"/>
      <c r="S66" s="194"/>
      <c r="T66" s="195"/>
      <c r="U66" s="194"/>
      <c r="V66" s="345">
        <f t="shared" si="2"/>
        <v>0</v>
      </c>
      <c r="W66" s="195"/>
      <c r="X66" s="194"/>
      <c r="Y66" s="196"/>
      <c r="Z66" s="194"/>
      <c r="AA66" s="345">
        <f t="shared" si="3"/>
        <v>0</v>
      </c>
      <c r="AB66" s="194">
        <f t="shared" si="21"/>
        <v>0</v>
      </c>
      <c r="AC66" s="194">
        <f t="shared" si="21"/>
        <v>0</v>
      </c>
      <c r="AD66" s="196">
        <f t="shared" si="21"/>
        <v>0</v>
      </c>
      <c r="AE66" s="194">
        <f t="shared" si="21"/>
        <v>0</v>
      </c>
    </row>
    <row r="67" spans="1:31" ht="15.75" customHeight="1" thickBot="1" x14ac:dyDescent="0.3">
      <c r="A67" s="626"/>
      <c r="B67" s="631" t="s">
        <v>19</v>
      </c>
      <c r="C67" s="632"/>
      <c r="D67" s="632"/>
      <c r="E67" s="632"/>
      <c r="F67" s="632"/>
      <c r="G67" s="632"/>
      <c r="H67" s="198">
        <f t="shared" ref="H67:AE67" si="22">H62+H63+H64+H65+H66</f>
        <v>0</v>
      </c>
      <c r="I67" s="198">
        <f t="shared" si="22"/>
        <v>0</v>
      </c>
      <c r="J67" s="198">
        <f t="shared" si="22"/>
        <v>0</v>
      </c>
      <c r="K67" s="198">
        <f t="shared" si="22"/>
        <v>0</v>
      </c>
      <c r="L67" s="198">
        <f t="shared" si="22"/>
        <v>0</v>
      </c>
      <c r="M67" s="198">
        <f t="shared" si="22"/>
        <v>0</v>
      </c>
      <c r="N67" s="198">
        <f t="shared" si="22"/>
        <v>0</v>
      </c>
      <c r="O67" s="198">
        <f t="shared" si="22"/>
        <v>0</v>
      </c>
      <c r="P67" s="198">
        <f t="shared" si="22"/>
        <v>0</v>
      </c>
      <c r="Q67" s="198">
        <f t="shared" si="22"/>
        <v>0</v>
      </c>
      <c r="R67" s="198">
        <f t="shared" si="22"/>
        <v>0</v>
      </c>
      <c r="S67" s="198">
        <f t="shared" si="22"/>
        <v>0</v>
      </c>
      <c r="T67" s="198">
        <f t="shared" si="22"/>
        <v>0</v>
      </c>
      <c r="U67" s="198">
        <f t="shared" si="22"/>
        <v>0</v>
      </c>
      <c r="V67" s="198">
        <f t="shared" si="22"/>
        <v>0</v>
      </c>
      <c r="W67" s="198">
        <f t="shared" si="22"/>
        <v>0</v>
      </c>
      <c r="X67" s="198">
        <f t="shared" si="22"/>
        <v>0</v>
      </c>
      <c r="Y67" s="198">
        <f t="shared" si="22"/>
        <v>0</v>
      </c>
      <c r="Z67" s="198">
        <f t="shared" si="22"/>
        <v>0</v>
      </c>
      <c r="AA67" s="198">
        <f t="shared" si="22"/>
        <v>0</v>
      </c>
      <c r="AB67" s="198">
        <f t="shared" si="22"/>
        <v>0</v>
      </c>
      <c r="AC67" s="198">
        <f t="shared" si="22"/>
        <v>0</v>
      </c>
      <c r="AD67" s="198">
        <f t="shared" si="22"/>
        <v>0</v>
      </c>
      <c r="AE67" s="304">
        <f t="shared" si="22"/>
        <v>0</v>
      </c>
    </row>
    <row r="68" spans="1:31" x14ac:dyDescent="0.25">
      <c r="A68" s="624">
        <v>11</v>
      </c>
      <c r="B68" s="624" t="s">
        <v>99</v>
      </c>
      <c r="C68" s="624">
        <v>28689.898300000001</v>
      </c>
      <c r="D68" s="624">
        <f>E68+F68</f>
        <v>7694.48</v>
      </c>
      <c r="E68" s="627">
        <v>7650.5259999999998</v>
      </c>
      <c r="F68" s="629">
        <v>43.954000000000001</v>
      </c>
      <c r="G68" s="228" t="s">
        <v>45</v>
      </c>
      <c r="H68" s="207"/>
      <c r="I68" s="206"/>
      <c r="J68" s="207"/>
      <c r="K68" s="206"/>
      <c r="L68" s="211">
        <f t="shared" si="0"/>
        <v>0</v>
      </c>
      <c r="M68" s="207">
        <v>10</v>
      </c>
      <c r="N68" s="206">
        <v>4.5</v>
      </c>
      <c r="O68" s="207"/>
      <c r="P68" s="206"/>
      <c r="Q68" s="211">
        <f t="shared" si="1"/>
        <v>4.5</v>
      </c>
      <c r="R68" s="207">
        <v>15</v>
      </c>
      <c r="S68" s="206">
        <v>12</v>
      </c>
      <c r="T68" s="207"/>
      <c r="U68" s="206"/>
      <c r="V68" s="211">
        <f t="shared" si="2"/>
        <v>12</v>
      </c>
      <c r="W68" s="207">
        <v>20</v>
      </c>
      <c r="X68" s="206">
        <v>30</v>
      </c>
      <c r="Y68" s="207"/>
      <c r="Z68" s="206"/>
      <c r="AA68" s="211">
        <f t="shared" si="3"/>
        <v>30</v>
      </c>
      <c r="AB68" s="206">
        <f>W68+R68+M68+H68</f>
        <v>45</v>
      </c>
      <c r="AC68" s="206">
        <f t="shared" ref="AC68:AE72" si="23">I68+N68+S68+X68</f>
        <v>46.5</v>
      </c>
      <c r="AD68" s="203">
        <f t="shared" si="23"/>
        <v>0</v>
      </c>
      <c r="AE68" s="206">
        <f t="shared" si="23"/>
        <v>0</v>
      </c>
    </row>
    <row r="69" spans="1:31" x14ac:dyDescent="0.25">
      <c r="A69" s="625"/>
      <c r="B69" s="625"/>
      <c r="C69" s="625"/>
      <c r="D69" s="625"/>
      <c r="E69" s="628"/>
      <c r="F69" s="630"/>
      <c r="G69" s="228" t="s">
        <v>46</v>
      </c>
      <c r="H69" s="193"/>
      <c r="I69" s="190"/>
      <c r="J69" s="193"/>
      <c r="K69" s="190"/>
      <c r="L69" s="211">
        <f t="shared" si="0"/>
        <v>0</v>
      </c>
      <c r="M69" s="193"/>
      <c r="N69" s="190"/>
      <c r="O69" s="193"/>
      <c r="P69" s="190"/>
      <c r="Q69" s="211">
        <f t="shared" si="1"/>
        <v>0</v>
      </c>
      <c r="R69" s="193"/>
      <c r="S69" s="190"/>
      <c r="T69" s="193"/>
      <c r="U69" s="190"/>
      <c r="V69" s="211">
        <f t="shared" si="2"/>
        <v>0</v>
      </c>
      <c r="W69" s="193"/>
      <c r="X69" s="190"/>
      <c r="Y69" s="193"/>
      <c r="Z69" s="190"/>
      <c r="AA69" s="211">
        <f t="shared" si="3"/>
        <v>0</v>
      </c>
      <c r="AB69" s="190">
        <f>W69+R69+M69+H69</f>
        <v>0</v>
      </c>
      <c r="AC69" s="190">
        <f t="shared" si="23"/>
        <v>0</v>
      </c>
      <c r="AD69" s="191">
        <f t="shared" si="23"/>
        <v>0</v>
      </c>
      <c r="AE69" s="190">
        <f t="shared" si="23"/>
        <v>0</v>
      </c>
    </row>
    <row r="70" spans="1:31" x14ac:dyDescent="0.25">
      <c r="A70" s="625"/>
      <c r="B70" s="625"/>
      <c r="C70" s="625"/>
      <c r="D70" s="625"/>
      <c r="E70" s="628"/>
      <c r="F70" s="630"/>
      <c r="G70" s="228" t="s">
        <v>47</v>
      </c>
      <c r="H70" s="193"/>
      <c r="I70" s="190"/>
      <c r="J70" s="193"/>
      <c r="K70" s="190"/>
      <c r="L70" s="211">
        <f t="shared" si="0"/>
        <v>0</v>
      </c>
      <c r="M70" s="193"/>
      <c r="N70" s="190"/>
      <c r="O70" s="193"/>
      <c r="P70" s="190"/>
      <c r="Q70" s="211">
        <f t="shared" si="1"/>
        <v>0</v>
      </c>
      <c r="R70" s="193"/>
      <c r="S70" s="190"/>
      <c r="T70" s="193"/>
      <c r="U70" s="190"/>
      <c r="V70" s="211">
        <f t="shared" si="2"/>
        <v>0</v>
      </c>
      <c r="W70" s="193"/>
      <c r="X70" s="190"/>
      <c r="Y70" s="193"/>
      <c r="Z70" s="190"/>
      <c r="AA70" s="211">
        <f t="shared" si="3"/>
        <v>0</v>
      </c>
      <c r="AB70" s="190">
        <f>W70+R70+M70+H70</f>
        <v>0</v>
      </c>
      <c r="AC70" s="190">
        <f t="shared" si="23"/>
        <v>0</v>
      </c>
      <c r="AD70" s="191">
        <f t="shared" si="23"/>
        <v>0</v>
      </c>
      <c r="AE70" s="190">
        <f t="shared" si="23"/>
        <v>0</v>
      </c>
    </row>
    <row r="71" spans="1:31" x14ac:dyDescent="0.25">
      <c r="A71" s="625"/>
      <c r="B71" s="625"/>
      <c r="C71" s="625"/>
      <c r="D71" s="625"/>
      <c r="E71" s="628"/>
      <c r="F71" s="630"/>
      <c r="G71" s="228" t="s">
        <v>48</v>
      </c>
      <c r="H71" s="193"/>
      <c r="I71" s="190"/>
      <c r="J71" s="193"/>
      <c r="K71" s="190"/>
      <c r="L71" s="211">
        <f t="shared" si="0"/>
        <v>0</v>
      </c>
      <c r="M71" s="193"/>
      <c r="N71" s="190"/>
      <c r="O71" s="193"/>
      <c r="P71" s="190"/>
      <c r="Q71" s="211">
        <f t="shared" si="1"/>
        <v>0</v>
      </c>
      <c r="R71" s="193"/>
      <c r="S71" s="190"/>
      <c r="T71" s="193"/>
      <c r="U71" s="190"/>
      <c r="V71" s="211">
        <f t="shared" si="2"/>
        <v>0</v>
      </c>
      <c r="W71" s="193"/>
      <c r="X71" s="190"/>
      <c r="Y71" s="193"/>
      <c r="Z71" s="190"/>
      <c r="AA71" s="211">
        <f t="shared" si="3"/>
        <v>0</v>
      </c>
      <c r="AB71" s="190">
        <f>W71+R71+M71+H71</f>
        <v>0</v>
      </c>
      <c r="AC71" s="190">
        <f t="shared" si="23"/>
        <v>0</v>
      </c>
      <c r="AD71" s="191">
        <f t="shared" si="23"/>
        <v>0</v>
      </c>
      <c r="AE71" s="190">
        <f t="shared" si="23"/>
        <v>0</v>
      </c>
    </row>
    <row r="72" spans="1:31" ht="15.75" thickBot="1" x14ac:dyDescent="0.3">
      <c r="A72" s="625"/>
      <c r="B72" s="625"/>
      <c r="C72" s="625"/>
      <c r="D72" s="625"/>
      <c r="E72" s="628"/>
      <c r="F72" s="630"/>
      <c r="G72" s="229" t="s">
        <v>49</v>
      </c>
      <c r="H72" s="195"/>
      <c r="I72" s="194"/>
      <c r="J72" s="195"/>
      <c r="K72" s="194"/>
      <c r="L72" s="345">
        <f t="shared" si="0"/>
        <v>0</v>
      </c>
      <c r="M72" s="195"/>
      <c r="N72" s="194"/>
      <c r="O72" s="195"/>
      <c r="P72" s="194"/>
      <c r="Q72" s="345">
        <f t="shared" si="1"/>
        <v>0</v>
      </c>
      <c r="R72" s="195"/>
      <c r="S72" s="194"/>
      <c r="T72" s="195"/>
      <c r="U72" s="194"/>
      <c r="V72" s="345">
        <f t="shared" si="2"/>
        <v>0</v>
      </c>
      <c r="W72" s="195"/>
      <c r="X72" s="194"/>
      <c r="Y72" s="196"/>
      <c r="Z72" s="194"/>
      <c r="AA72" s="345">
        <f t="shared" si="3"/>
        <v>0</v>
      </c>
      <c r="AB72" s="194">
        <f>W72+R72+M72+H72</f>
        <v>0</v>
      </c>
      <c r="AC72" s="194">
        <f t="shared" si="23"/>
        <v>0</v>
      </c>
      <c r="AD72" s="196">
        <f t="shared" si="23"/>
        <v>0</v>
      </c>
      <c r="AE72" s="194">
        <f t="shared" si="23"/>
        <v>0</v>
      </c>
    </row>
    <row r="73" spans="1:31" ht="15.75" customHeight="1" thickBot="1" x14ac:dyDescent="0.3">
      <c r="A73" s="626"/>
      <c r="B73" s="631" t="s">
        <v>19</v>
      </c>
      <c r="C73" s="632"/>
      <c r="D73" s="632"/>
      <c r="E73" s="632"/>
      <c r="F73" s="632"/>
      <c r="G73" s="632"/>
      <c r="H73" s="198">
        <f t="shared" ref="H73:AE73" si="24">H68+H69+H70+H71+H72</f>
        <v>0</v>
      </c>
      <c r="I73" s="198">
        <f t="shared" si="24"/>
        <v>0</v>
      </c>
      <c r="J73" s="198">
        <f t="shared" si="24"/>
        <v>0</v>
      </c>
      <c r="K73" s="198">
        <f t="shared" si="24"/>
        <v>0</v>
      </c>
      <c r="L73" s="198">
        <f t="shared" si="24"/>
        <v>0</v>
      </c>
      <c r="M73" s="198">
        <f t="shared" si="24"/>
        <v>10</v>
      </c>
      <c r="N73" s="198">
        <f t="shared" si="24"/>
        <v>4.5</v>
      </c>
      <c r="O73" s="198">
        <f t="shared" si="24"/>
        <v>0</v>
      </c>
      <c r="P73" s="198">
        <f t="shared" si="24"/>
        <v>0</v>
      </c>
      <c r="Q73" s="198">
        <f t="shared" si="24"/>
        <v>4.5</v>
      </c>
      <c r="R73" s="198">
        <f t="shared" si="24"/>
        <v>15</v>
      </c>
      <c r="S73" s="198">
        <f t="shared" si="24"/>
        <v>12</v>
      </c>
      <c r="T73" s="198">
        <f t="shared" si="24"/>
        <v>0</v>
      </c>
      <c r="U73" s="198">
        <f t="shared" si="24"/>
        <v>0</v>
      </c>
      <c r="V73" s="198">
        <f t="shared" si="24"/>
        <v>12</v>
      </c>
      <c r="W73" s="198">
        <f t="shared" si="24"/>
        <v>20</v>
      </c>
      <c r="X73" s="198">
        <f t="shared" si="24"/>
        <v>30</v>
      </c>
      <c r="Y73" s="198">
        <f t="shared" si="24"/>
        <v>0</v>
      </c>
      <c r="Z73" s="198">
        <f t="shared" si="24"/>
        <v>0</v>
      </c>
      <c r="AA73" s="198">
        <f t="shared" si="24"/>
        <v>30</v>
      </c>
      <c r="AB73" s="198">
        <f t="shared" si="24"/>
        <v>45</v>
      </c>
      <c r="AC73" s="198">
        <f t="shared" si="24"/>
        <v>46.5</v>
      </c>
      <c r="AD73" s="198">
        <f t="shared" si="24"/>
        <v>0</v>
      </c>
      <c r="AE73" s="304">
        <f t="shared" si="24"/>
        <v>0</v>
      </c>
    </row>
    <row r="74" spans="1:31" x14ac:dyDescent="0.25">
      <c r="A74" s="624"/>
      <c r="B74" s="624"/>
      <c r="C74" s="624">
        <f t="shared" ref="C74:E74" si="25">C8+C14+C20+C26+C32+C38+C44+C50+C56+C62+C68</f>
        <v>153762.10070000001</v>
      </c>
      <c r="D74" s="624">
        <f t="shared" ref="D74" si="26">D8+D14+D20+D26+D32+D38+D44+D50+D56+D62+D68</f>
        <v>47486.360100000005</v>
      </c>
      <c r="E74" s="627">
        <f t="shared" si="25"/>
        <v>45377.043900000004</v>
      </c>
      <c r="F74" s="629">
        <f>F8+F14+F20+F26+F32+F38+F44+F50+F56+F62+F68</f>
        <v>2109.3161999999998</v>
      </c>
      <c r="G74" s="228" t="s">
        <v>45</v>
      </c>
      <c r="H74" s="207">
        <f>H8+H14+H20+H26+H32+H38+H44+H50+H56+H62+H68</f>
        <v>3526</v>
      </c>
      <c r="I74" s="206">
        <f t="shared" ref="I74:AE79" si="27">I8+I14+I20+I26+I32+I38+I44+I50+I56+I62+I68</f>
        <v>547.43899999999996</v>
      </c>
      <c r="J74" s="207">
        <f t="shared" si="27"/>
        <v>21</v>
      </c>
      <c r="K74" s="206">
        <f t="shared" si="27"/>
        <v>3.9</v>
      </c>
      <c r="L74" s="211">
        <f t="shared" si="27"/>
        <v>551.33899999999994</v>
      </c>
      <c r="M74" s="207">
        <f t="shared" si="27"/>
        <v>2950</v>
      </c>
      <c r="N74" s="206">
        <f t="shared" si="27"/>
        <v>1228.6320000000001</v>
      </c>
      <c r="O74" s="207">
        <f t="shared" si="27"/>
        <v>8</v>
      </c>
      <c r="P74" s="206">
        <f t="shared" si="27"/>
        <v>3.83</v>
      </c>
      <c r="Q74" s="211">
        <f t="shared" si="27"/>
        <v>1232.462</v>
      </c>
      <c r="R74" s="207">
        <f t="shared" si="27"/>
        <v>1864</v>
      </c>
      <c r="S74" s="206">
        <f t="shared" si="27"/>
        <v>1556.2189999999998</v>
      </c>
      <c r="T74" s="207">
        <f t="shared" si="27"/>
        <v>5</v>
      </c>
      <c r="U74" s="206">
        <f t="shared" si="27"/>
        <v>4.5999999999999996</v>
      </c>
      <c r="V74" s="211">
        <f t="shared" si="27"/>
        <v>1560.8189999999997</v>
      </c>
      <c r="W74" s="207">
        <f t="shared" si="27"/>
        <v>664</v>
      </c>
      <c r="X74" s="206">
        <f t="shared" si="27"/>
        <v>1144.5</v>
      </c>
      <c r="Y74" s="207">
        <f t="shared" si="27"/>
        <v>3</v>
      </c>
      <c r="Z74" s="206">
        <f t="shared" si="27"/>
        <v>10.74</v>
      </c>
      <c r="AA74" s="211">
        <f t="shared" si="27"/>
        <v>1155.24</v>
      </c>
      <c r="AB74" s="206">
        <f t="shared" si="27"/>
        <v>9004</v>
      </c>
      <c r="AC74" s="206">
        <f t="shared" si="27"/>
        <v>4476.79</v>
      </c>
      <c r="AD74" s="203">
        <f t="shared" si="27"/>
        <v>37</v>
      </c>
      <c r="AE74" s="206">
        <f t="shared" si="27"/>
        <v>23.07</v>
      </c>
    </row>
    <row r="75" spans="1:31" x14ac:dyDescent="0.25">
      <c r="A75" s="625"/>
      <c r="B75" s="625"/>
      <c r="C75" s="625"/>
      <c r="D75" s="625"/>
      <c r="E75" s="628"/>
      <c r="F75" s="630"/>
      <c r="G75" s="228" t="s">
        <v>46</v>
      </c>
      <c r="H75" s="193">
        <f t="shared" ref="H75:W79" si="28">H9+H15+H21+H27+H33+H39+H45+H51+H57+H63+H69</f>
        <v>81</v>
      </c>
      <c r="I75" s="190">
        <f t="shared" si="28"/>
        <v>6.53</v>
      </c>
      <c r="J75" s="193">
        <f t="shared" si="28"/>
        <v>0</v>
      </c>
      <c r="K75" s="190">
        <f t="shared" si="28"/>
        <v>0</v>
      </c>
      <c r="L75" s="211">
        <f t="shared" si="28"/>
        <v>6.53</v>
      </c>
      <c r="M75" s="193">
        <f t="shared" si="28"/>
        <v>468</v>
      </c>
      <c r="N75" s="190">
        <f t="shared" si="28"/>
        <v>240</v>
      </c>
      <c r="O75" s="193">
        <f t="shared" si="28"/>
        <v>0</v>
      </c>
      <c r="P75" s="190">
        <f t="shared" si="28"/>
        <v>0</v>
      </c>
      <c r="Q75" s="211">
        <f t="shared" si="28"/>
        <v>240</v>
      </c>
      <c r="R75" s="193">
        <f t="shared" si="28"/>
        <v>0</v>
      </c>
      <c r="S75" s="190">
        <f t="shared" si="28"/>
        <v>0</v>
      </c>
      <c r="T75" s="193">
        <f t="shared" si="28"/>
        <v>0</v>
      </c>
      <c r="U75" s="190">
        <f t="shared" si="28"/>
        <v>0</v>
      </c>
      <c r="V75" s="211">
        <f t="shared" si="28"/>
        <v>0</v>
      </c>
      <c r="W75" s="193">
        <f t="shared" si="28"/>
        <v>0</v>
      </c>
      <c r="X75" s="190">
        <f t="shared" si="27"/>
        <v>0</v>
      </c>
      <c r="Y75" s="193">
        <f t="shared" si="27"/>
        <v>0</v>
      </c>
      <c r="Z75" s="190">
        <f t="shared" si="27"/>
        <v>0</v>
      </c>
      <c r="AA75" s="211">
        <f t="shared" si="27"/>
        <v>0</v>
      </c>
      <c r="AB75" s="190">
        <f t="shared" si="27"/>
        <v>549</v>
      </c>
      <c r="AC75" s="190">
        <f t="shared" si="27"/>
        <v>246.53</v>
      </c>
      <c r="AD75" s="191">
        <f t="shared" si="27"/>
        <v>0</v>
      </c>
      <c r="AE75" s="190">
        <f t="shared" si="27"/>
        <v>0</v>
      </c>
    </row>
    <row r="76" spans="1:31" x14ac:dyDescent="0.25">
      <c r="A76" s="625"/>
      <c r="B76" s="625"/>
      <c r="C76" s="625"/>
      <c r="D76" s="625"/>
      <c r="E76" s="628"/>
      <c r="F76" s="630"/>
      <c r="G76" s="228" t="s">
        <v>47</v>
      </c>
      <c r="H76" s="193">
        <f t="shared" si="28"/>
        <v>803</v>
      </c>
      <c r="I76" s="190">
        <f t="shared" si="27"/>
        <v>392.38900000000001</v>
      </c>
      <c r="J76" s="193">
        <f t="shared" si="27"/>
        <v>0</v>
      </c>
      <c r="K76" s="190">
        <f t="shared" si="27"/>
        <v>0</v>
      </c>
      <c r="L76" s="211">
        <f t="shared" si="27"/>
        <v>392.38900000000001</v>
      </c>
      <c r="M76" s="193">
        <f t="shared" si="27"/>
        <v>654</v>
      </c>
      <c r="N76" s="190">
        <f t="shared" si="27"/>
        <v>263.24200000000002</v>
      </c>
      <c r="O76" s="193">
        <f t="shared" si="27"/>
        <v>0</v>
      </c>
      <c r="P76" s="190">
        <f t="shared" si="27"/>
        <v>0</v>
      </c>
      <c r="Q76" s="211">
        <f t="shared" si="27"/>
        <v>263.24200000000002</v>
      </c>
      <c r="R76" s="193">
        <f t="shared" si="27"/>
        <v>88</v>
      </c>
      <c r="S76" s="190">
        <f t="shared" si="27"/>
        <v>30.696999999999999</v>
      </c>
      <c r="T76" s="193">
        <f t="shared" si="27"/>
        <v>0</v>
      </c>
      <c r="U76" s="190">
        <f t="shared" si="27"/>
        <v>0</v>
      </c>
      <c r="V76" s="211">
        <f t="shared" si="27"/>
        <v>30.696999999999999</v>
      </c>
      <c r="W76" s="193">
        <f t="shared" si="27"/>
        <v>4</v>
      </c>
      <c r="X76" s="190">
        <f t="shared" si="27"/>
        <v>5.4820000000000002</v>
      </c>
      <c r="Y76" s="193">
        <f t="shared" si="27"/>
        <v>0</v>
      </c>
      <c r="Z76" s="190">
        <f t="shared" si="27"/>
        <v>0</v>
      </c>
      <c r="AA76" s="211">
        <f t="shared" si="27"/>
        <v>5.4820000000000002</v>
      </c>
      <c r="AB76" s="190">
        <f t="shared" si="27"/>
        <v>1549</v>
      </c>
      <c r="AC76" s="190">
        <f t="shared" si="27"/>
        <v>691.81</v>
      </c>
      <c r="AD76" s="191">
        <f t="shared" si="27"/>
        <v>0</v>
      </c>
      <c r="AE76" s="190">
        <f t="shared" si="27"/>
        <v>0</v>
      </c>
    </row>
    <row r="77" spans="1:31" x14ac:dyDescent="0.25">
      <c r="A77" s="625"/>
      <c r="B77" s="625"/>
      <c r="C77" s="625"/>
      <c r="D77" s="625"/>
      <c r="E77" s="628"/>
      <c r="F77" s="630"/>
      <c r="G77" s="228" t="s">
        <v>48</v>
      </c>
      <c r="H77" s="193">
        <f t="shared" si="28"/>
        <v>0</v>
      </c>
      <c r="I77" s="190">
        <f t="shared" si="27"/>
        <v>0</v>
      </c>
      <c r="J77" s="193">
        <f t="shared" si="27"/>
        <v>0</v>
      </c>
      <c r="K77" s="190">
        <f t="shared" si="27"/>
        <v>0</v>
      </c>
      <c r="L77" s="211">
        <f t="shared" si="27"/>
        <v>0</v>
      </c>
      <c r="M77" s="193">
        <f t="shared" si="27"/>
        <v>0</v>
      </c>
      <c r="N77" s="190">
        <f t="shared" si="27"/>
        <v>0</v>
      </c>
      <c r="O77" s="193">
        <f t="shared" si="27"/>
        <v>0</v>
      </c>
      <c r="P77" s="190">
        <f t="shared" si="27"/>
        <v>0</v>
      </c>
      <c r="Q77" s="211">
        <f t="shared" si="27"/>
        <v>0</v>
      </c>
      <c r="R77" s="193">
        <f t="shared" si="27"/>
        <v>3</v>
      </c>
      <c r="S77" s="190">
        <f t="shared" si="27"/>
        <v>2</v>
      </c>
      <c r="T77" s="193">
        <f t="shared" si="27"/>
        <v>0</v>
      </c>
      <c r="U77" s="190">
        <f t="shared" si="27"/>
        <v>0</v>
      </c>
      <c r="V77" s="211">
        <f t="shared" si="27"/>
        <v>2</v>
      </c>
      <c r="W77" s="193">
        <f t="shared" si="27"/>
        <v>12</v>
      </c>
      <c r="X77" s="190">
        <f t="shared" si="27"/>
        <v>29</v>
      </c>
      <c r="Y77" s="193">
        <f t="shared" si="27"/>
        <v>0</v>
      </c>
      <c r="Z77" s="190">
        <f t="shared" si="27"/>
        <v>0</v>
      </c>
      <c r="AA77" s="211">
        <f t="shared" si="27"/>
        <v>29</v>
      </c>
      <c r="AB77" s="190">
        <f t="shared" si="27"/>
        <v>15</v>
      </c>
      <c r="AC77" s="190">
        <f t="shared" si="27"/>
        <v>31</v>
      </c>
      <c r="AD77" s="191">
        <f t="shared" si="27"/>
        <v>0</v>
      </c>
      <c r="AE77" s="190">
        <f t="shared" si="27"/>
        <v>0</v>
      </c>
    </row>
    <row r="78" spans="1:31" ht="15.75" thickBot="1" x14ac:dyDescent="0.3">
      <c r="A78" s="625"/>
      <c r="B78" s="625"/>
      <c r="C78" s="625"/>
      <c r="D78" s="625"/>
      <c r="E78" s="628"/>
      <c r="F78" s="630"/>
      <c r="G78" s="229" t="s">
        <v>49</v>
      </c>
      <c r="H78" s="195">
        <f t="shared" si="28"/>
        <v>15</v>
      </c>
      <c r="I78" s="194">
        <f t="shared" si="27"/>
        <v>1.44</v>
      </c>
      <c r="J78" s="195">
        <f t="shared" si="27"/>
        <v>0</v>
      </c>
      <c r="K78" s="194">
        <f t="shared" si="27"/>
        <v>0</v>
      </c>
      <c r="L78" s="345">
        <f t="shared" si="27"/>
        <v>1.44</v>
      </c>
      <c r="M78" s="195">
        <f t="shared" si="27"/>
        <v>4</v>
      </c>
      <c r="N78" s="194">
        <f t="shared" si="27"/>
        <v>1.4</v>
      </c>
      <c r="O78" s="195">
        <f t="shared" si="27"/>
        <v>0</v>
      </c>
      <c r="P78" s="194">
        <f t="shared" si="27"/>
        <v>0</v>
      </c>
      <c r="Q78" s="345">
        <f t="shared" si="27"/>
        <v>1.4</v>
      </c>
      <c r="R78" s="195">
        <f t="shared" si="27"/>
        <v>3</v>
      </c>
      <c r="S78" s="194">
        <f t="shared" si="27"/>
        <v>2.4300000000000002</v>
      </c>
      <c r="T78" s="195">
        <f t="shared" si="27"/>
        <v>0</v>
      </c>
      <c r="U78" s="194">
        <f t="shared" si="27"/>
        <v>0</v>
      </c>
      <c r="V78" s="345">
        <f t="shared" si="27"/>
        <v>2.4300000000000002</v>
      </c>
      <c r="W78" s="195">
        <f t="shared" si="27"/>
        <v>26</v>
      </c>
      <c r="X78" s="194">
        <f t="shared" si="27"/>
        <v>163</v>
      </c>
      <c r="Y78" s="196">
        <f t="shared" si="27"/>
        <v>0</v>
      </c>
      <c r="Z78" s="194">
        <f t="shared" si="27"/>
        <v>0</v>
      </c>
      <c r="AA78" s="345">
        <f t="shared" si="27"/>
        <v>163</v>
      </c>
      <c r="AB78" s="194">
        <f t="shared" si="27"/>
        <v>48</v>
      </c>
      <c r="AC78" s="194">
        <f t="shared" si="27"/>
        <v>168.27</v>
      </c>
      <c r="AD78" s="196">
        <f t="shared" si="27"/>
        <v>0</v>
      </c>
      <c r="AE78" s="194">
        <f t="shared" si="27"/>
        <v>0</v>
      </c>
    </row>
    <row r="79" spans="1:31" ht="15.75" customHeight="1" thickBot="1" x14ac:dyDescent="0.3">
      <c r="A79" s="626"/>
      <c r="B79" s="631" t="s">
        <v>27</v>
      </c>
      <c r="C79" s="632"/>
      <c r="D79" s="632"/>
      <c r="E79" s="632"/>
      <c r="F79" s="632"/>
      <c r="G79" s="632"/>
      <c r="H79" s="198">
        <f t="shared" si="28"/>
        <v>4425</v>
      </c>
      <c r="I79" s="198">
        <f t="shared" si="27"/>
        <v>947.798</v>
      </c>
      <c r="J79" s="198">
        <f t="shared" si="27"/>
        <v>21</v>
      </c>
      <c r="K79" s="198">
        <f t="shared" si="27"/>
        <v>3.9</v>
      </c>
      <c r="L79" s="198">
        <f t="shared" si="27"/>
        <v>951.69799999999998</v>
      </c>
      <c r="M79" s="198">
        <f t="shared" si="27"/>
        <v>4076</v>
      </c>
      <c r="N79" s="198">
        <f t="shared" si="27"/>
        <v>1733.2739999999999</v>
      </c>
      <c r="O79" s="198">
        <f t="shared" si="27"/>
        <v>8</v>
      </c>
      <c r="P79" s="198">
        <f t="shared" si="27"/>
        <v>3.83</v>
      </c>
      <c r="Q79" s="198">
        <f t="shared" si="27"/>
        <v>1737.1039999999998</v>
      </c>
      <c r="R79" s="198">
        <f t="shared" si="27"/>
        <v>1958</v>
      </c>
      <c r="S79" s="198">
        <f t="shared" si="27"/>
        <v>1591.346</v>
      </c>
      <c r="T79" s="198">
        <f t="shared" si="27"/>
        <v>5</v>
      </c>
      <c r="U79" s="198">
        <f t="shared" si="27"/>
        <v>4.5999999999999996</v>
      </c>
      <c r="V79" s="198">
        <f t="shared" si="27"/>
        <v>1595.9459999999999</v>
      </c>
      <c r="W79" s="198">
        <f t="shared" si="27"/>
        <v>706</v>
      </c>
      <c r="X79" s="198">
        <f t="shared" si="27"/>
        <v>1341.982</v>
      </c>
      <c r="Y79" s="198">
        <f t="shared" si="27"/>
        <v>3</v>
      </c>
      <c r="Z79" s="198">
        <f t="shared" si="27"/>
        <v>10.74</v>
      </c>
      <c r="AA79" s="198">
        <f t="shared" si="27"/>
        <v>1352.722</v>
      </c>
      <c r="AB79" s="198">
        <f t="shared" si="27"/>
        <v>11165</v>
      </c>
      <c r="AC79" s="198">
        <f t="shared" si="27"/>
        <v>5614.4</v>
      </c>
      <c r="AD79" s="198">
        <f t="shared" si="27"/>
        <v>37</v>
      </c>
      <c r="AE79" s="304">
        <f t="shared" si="27"/>
        <v>23.07</v>
      </c>
    </row>
    <row r="81" spans="3:6" ht="15.75" thickBot="1" x14ac:dyDescent="0.3">
      <c r="C81" s="293"/>
      <c r="E81" s="293"/>
      <c r="F81" s="293"/>
    </row>
    <row r="84" spans="3:6" x14ac:dyDescent="0.25">
      <c r="C84" s="344"/>
      <c r="D84" s="344"/>
      <c r="E84" s="344"/>
      <c r="F84" s="344"/>
    </row>
  </sheetData>
  <mergeCells count="115">
    <mergeCell ref="A62:A67"/>
    <mergeCell ref="B62:B66"/>
    <mergeCell ref="C62:C66"/>
    <mergeCell ref="D62:D66"/>
    <mergeCell ref="E62:E66"/>
    <mergeCell ref="F62:F66"/>
    <mergeCell ref="B67:G67"/>
    <mergeCell ref="A56:A61"/>
    <mergeCell ref="B56:B60"/>
    <mergeCell ref="A74:A79"/>
    <mergeCell ref="B74:B78"/>
    <mergeCell ref="C74:C78"/>
    <mergeCell ref="D74:D78"/>
    <mergeCell ref="E74:E78"/>
    <mergeCell ref="F74:F78"/>
    <mergeCell ref="B79:G79"/>
    <mergeCell ref="A68:A73"/>
    <mergeCell ref="B68:B72"/>
    <mergeCell ref="C68:C72"/>
    <mergeCell ref="D68:D72"/>
    <mergeCell ref="E68:E72"/>
    <mergeCell ref="F68:F72"/>
    <mergeCell ref="B73:G73"/>
    <mergeCell ref="C56:C60"/>
    <mergeCell ref="D56:D60"/>
    <mergeCell ref="E56:E60"/>
    <mergeCell ref="F56:F60"/>
    <mergeCell ref="B61:G61"/>
    <mergeCell ref="A50:A55"/>
    <mergeCell ref="B50:B54"/>
    <mergeCell ref="C50:C54"/>
    <mergeCell ref="D50:D54"/>
    <mergeCell ref="E50:E54"/>
    <mergeCell ref="F50:F54"/>
    <mergeCell ref="B55:G55"/>
    <mergeCell ref="A44:A49"/>
    <mergeCell ref="B44:B48"/>
    <mergeCell ref="C44:C48"/>
    <mergeCell ref="D44:D48"/>
    <mergeCell ref="E44:E48"/>
    <mergeCell ref="F44:F48"/>
    <mergeCell ref="B49:G49"/>
    <mergeCell ref="A38:A43"/>
    <mergeCell ref="B38:B42"/>
    <mergeCell ref="C38:C42"/>
    <mergeCell ref="D38:D42"/>
    <mergeCell ref="E38:E42"/>
    <mergeCell ref="F38:F42"/>
    <mergeCell ref="B43:G43"/>
    <mergeCell ref="A32:A37"/>
    <mergeCell ref="B32:B36"/>
    <mergeCell ref="C32:C36"/>
    <mergeCell ref="D32:D36"/>
    <mergeCell ref="E32:E36"/>
    <mergeCell ref="F32:F36"/>
    <mergeCell ref="B37:G37"/>
    <mergeCell ref="A26:A31"/>
    <mergeCell ref="B26:B30"/>
    <mergeCell ref="C26:C30"/>
    <mergeCell ref="D26:D30"/>
    <mergeCell ref="E26:E30"/>
    <mergeCell ref="F26:F30"/>
    <mergeCell ref="B31:G31"/>
    <mergeCell ref="T5:U5"/>
    <mergeCell ref="V5:V6"/>
    <mergeCell ref="W5:X5"/>
    <mergeCell ref="A20:A25"/>
    <mergeCell ref="B20:B24"/>
    <mergeCell ref="C20:C24"/>
    <mergeCell ref="D20:D24"/>
    <mergeCell ref="E20:E24"/>
    <mergeCell ref="F20:F24"/>
    <mergeCell ref="B25:G25"/>
    <mergeCell ref="B13:G13"/>
    <mergeCell ref="A14:A19"/>
    <mergeCell ref="B14:B18"/>
    <mergeCell ref="C14:C18"/>
    <mergeCell ref="D14:D18"/>
    <mergeCell ref="E14:E18"/>
    <mergeCell ref="F14:F18"/>
    <mergeCell ref="B19:G19"/>
    <mergeCell ref="C4:C6"/>
    <mergeCell ref="A8:A13"/>
    <mergeCell ref="B8:B12"/>
    <mergeCell ref="C8:C12"/>
    <mergeCell ref="D8:D12"/>
    <mergeCell ref="E8:E12"/>
    <mergeCell ref="F8:F12"/>
    <mergeCell ref="O5:P5"/>
    <mergeCell ref="Q5:Q6"/>
    <mergeCell ref="R5:S5"/>
    <mergeCell ref="A1:AA1"/>
    <mergeCell ref="AB1:AE1"/>
    <mergeCell ref="A2:AA2"/>
    <mergeCell ref="A3:AA3"/>
    <mergeCell ref="A4:A6"/>
    <mergeCell ref="B4:B6"/>
    <mergeCell ref="D4:D6"/>
    <mergeCell ref="E4:F4"/>
    <mergeCell ref="G4:G6"/>
    <mergeCell ref="H4:L4"/>
    <mergeCell ref="M4:Q4"/>
    <mergeCell ref="R4:V4"/>
    <mergeCell ref="W4:AA4"/>
    <mergeCell ref="AB4:AE4"/>
    <mergeCell ref="E5:E6"/>
    <mergeCell ref="F5:F6"/>
    <mergeCell ref="H5:I5"/>
    <mergeCell ref="J5:K5"/>
    <mergeCell ref="L5:L6"/>
    <mergeCell ref="M5:N5"/>
    <mergeCell ref="Y5:Z5"/>
    <mergeCell ref="AA5:AA6"/>
    <mergeCell ref="AB5:AC5"/>
    <mergeCell ref="AD5:AE5"/>
  </mergeCells>
  <pageMargins left="0" right="0" top="0" bottom="0" header="0" footer="0"/>
  <pageSetup scale="40" orientation="landscape" r:id="rId1"/>
  <ignoredErrors>
    <ignoredError sqref="L13:Q13 V13:AE13 L19 Q19:AE79 L25:L79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43CC6-24DA-4984-AF2B-A61C3ADAB161}">
  <dimension ref="A1:AD49"/>
  <sheetViews>
    <sheetView topLeftCell="A34" workbookViewId="0">
      <selection activeCell="E61" sqref="E61"/>
    </sheetView>
  </sheetViews>
  <sheetFormatPr defaultRowHeight="13.5" x14ac:dyDescent="0.25"/>
  <cols>
    <col min="1" max="1" width="3.42578125" style="231" customWidth="1"/>
    <col min="2" max="2" width="15" style="231" customWidth="1"/>
    <col min="3" max="3" width="16.28515625" style="231" customWidth="1"/>
    <col min="4" max="4" width="15.42578125" style="231" customWidth="1"/>
    <col min="5" max="5" width="14.5703125" style="231" customWidth="1"/>
    <col min="6" max="6" width="12.85546875" style="231" customWidth="1"/>
    <col min="7" max="10" width="8.28515625" style="231" customWidth="1"/>
    <col min="11" max="11" width="11.7109375" style="231" customWidth="1"/>
    <col min="12" max="15" width="8.28515625" style="231" customWidth="1"/>
    <col min="16" max="16" width="11.7109375" style="231" customWidth="1"/>
    <col min="17" max="20" width="8.28515625" style="231" customWidth="1"/>
    <col min="21" max="21" width="11.7109375" style="231" customWidth="1"/>
    <col min="22" max="25" width="8.28515625" style="231" customWidth="1"/>
    <col min="26" max="26" width="11.7109375" style="231" customWidth="1"/>
    <col min="27" max="256" width="9.140625" style="231"/>
    <col min="257" max="257" width="3.42578125" style="231" customWidth="1"/>
    <col min="258" max="258" width="15" style="231" customWidth="1"/>
    <col min="259" max="259" width="16.28515625" style="231" customWidth="1"/>
    <col min="260" max="260" width="15.42578125" style="231" customWidth="1"/>
    <col min="261" max="261" width="14.5703125" style="231" customWidth="1"/>
    <col min="262" max="262" width="12.85546875" style="231" customWidth="1"/>
    <col min="263" max="266" width="8.28515625" style="231" customWidth="1"/>
    <col min="267" max="267" width="11.7109375" style="231" customWidth="1"/>
    <col min="268" max="271" width="8.28515625" style="231" customWidth="1"/>
    <col min="272" max="272" width="11.7109375" style="231" customWidth="1"/>
    <col min="273" max="276" width="8.28515625" style="231" customWidth="1"/>
    <col min="277" max="277" width="11.7109375" style="231" customWidth="1"/>
    <col min="278" max="281" width="8.28515625" style="231" customWidth="1"/>
    <col min="282" max="282" width="11.7109375" style="231" customWidth="1"/>
    <col min="283" max="512" width="9.140625" style="231"/>
    <col min="513" max="513" width="3.42578125" style="231" customWidth="1"/>
    <col min="514" max="514" width="15" style="231" customWidth="1"/>
    <col min="515" max="515" width="16.28515625" style="231" customWidth="1"/>
    <col min="516" max="516" width="15.42578125" style="231" customWidth="1"/>
    <col min="517" max="517" width="14.5703125" style="231" customWidth="1"/>
    <col min="518" max="518" width="12.85546875" style="231" customWidth="1"/>
    <col min="519" max="522" width="8.28515625" style="231" customWidth="1"/>
    <col min="523" max="523" width="11.7109375" style="231" customWidth="1"/>
    <col min="524" max="527" width="8.28515625" style="231" customWidth="1"/>
    <col min="528" max="528" width="11.7109375" style="231" customWidth="1"/>
    <col min="529" max="532" width="8.28515625" style="231" customWidth="1"/>
    <col min="533" max="533" width="11.7109375" style="231" customWidth="1"/>
    <col min="534" max="537" width="8.28515625" style="231" customWidth="1"/>
    <col min="538" max="538" width="11.7109375" style="231" customWidth="1"/>
    <col min="539" max="768" width="9.140625" style="231"/>
    <col min="769" max="769" width="3.42578125" style="231" customWidth="1"/>
    <col min="770" max="770" width="15" style="231" customWidth="1"/>
    <col min="771" max="771" width="16.28515625" style="231" customWidth="1"/>
    <col min="772" max="772" width="15.42578125" style="231" customWidth="1"/>
    <col min="773" max="773" width="14.5703125" style="231" customWidth="1"/>
    <col min="774" max="774" width="12.85546875" style="231" customWidth="1"/>
    <col min="775" max="778" width="8.28515625" style="231" customWidth="1"/>
    <col min="779" max="779" width="11.7109375" style="231" customWidth="1"/>
    <col min="780" max="783" width="8.28515625" style="231" customWidth="1"/>
    <col min="784" max="784" width="11.7109375" style="231" customWidth="1"/>
    <col min="785" max="788" width="8.28515625" style="231" customWidth="1"/>
    <col min="789" max="789" width="11.7109375" style="231" customWidth="1"/>
    <col min="790" max="793" width="8.28515625" style="231" customWidth="1"/>
    <col min="794" max="794" width="11.7109375" style="231" customWidth="1"/>
    <col min="795" max="1024" width="9.140625" style="231"/>
    <col min="1025" max="1025" width="3.42578125" style="231" customWidth="1"/>
    <col min="1026" max="1026" width="15" style="231" customWidth="1"/>
    <col min="1027" max="1027" width="16.28515625" style="231" customWidth="1"/>
    <col min="1028" max="1028" width="15.42578125" style="231" customWidth="1"/>
    <col min="1029" max="1029" width="14.5703125" style="231" customWidth="1"/>
    <col min="1030" max="1030" width="12.85546875" style="231" customWidth="1"/>
    <col min="1031" max="1034" width="8.28515625" style="231" customWidth="1"/>
    <col min="1035" max="1035" width="11.7109375" style="231" customWidth="1"/>
    <col min="1036" max="1039" width="8.28515625" style="231" customWidth="1"/>
    <col min="1040" max="1040" width="11.7109375" style="231" customWidth="1"/>
    <col min="1041" max="1044" width="8.28515625" style="231" customWidth="1"/>
    <col min="1045" max="1045" width="11.7109375" style="231" customWidth="1"/>
    <col min="1046" max="1049" width="8.28515625" style="231" customWidth="1"/>
    <col min="1050" max="1050" width="11.7109375" style="231" customWidth="1"/>
    <col min="1051" max="1280" width="9.140625" style="231"/>
    <col min="1281" max="1281" width="3.42578125" style="231" customWidth="1"/>
    <col min="1282" max="1282" width="15" style="231" customWidth="1"/>
    <col min="1283" max="1283" width="16.28515625" style="231" customWidth="1"/>
    <col min="1284" max="1284" width="15.42578125" style="231" customWidth="1"/>
    <col min="1285" max="1285" width="14.5703125" style="231" customWidth="1"/>
    <col min="1286" max="1286" width="12.85546875" style="231" customWidth="1"/>
    <col min="1287" max="1290" width="8.28515625" style="231" customWidth="1"/>
    <col min="1291" max="1291" width="11.7109375" style="231" customWidth="1"/>
    <col min="1292" max="1295" width="8.28515625" style="231" customWidth="1"/>
    <col min="1296" max="1296" width="11.7109375" style="231" customWidth="1"/>
    <col min="1297" max="1300" width="8.28515625" style="231" customWidth="1"/>
    <col min="1301" max="1301" width="11.7109375" style="231" customWidth="1"/>
    <col min="1302" max="1305" width="8.28515625" style="231" customWidth="1"/>
    <col min="1306" max="1306" width="11.7109375" style="231" customWidth="1"/>
    <col min="1307" max="1536" width="9.140625" style="231"/>
    <col min="1537" max="1537" width="3.42578125" style="231" customWidth="1"/>
    <col min="1538" max="1538" width="15" style="231" customWidth="1"/>
    <col min="1539" max="1539" width="16.28515625" style="231" customWidth="1"/>
    <col min="1540" max="1540" width="15.42578125" style="231" customWidth="1"/>
    <col min="1541" max="1541" width="14.5703125" style="231" customWidth="1"/>
    <col min="1542" max="1542" width="12.85546875" style="231" customWidth="1"/>
    <col min="1543" max="1546" width="8.28515625" style="231" customWidth="1"/>
    <col min="1547" max="1547" width="11.7109375" style="231" customWidth="1"/>
    <col min="1548" max="1551" width="8.28515625" style="231" customWidth="1"/>
    <col min="1552" max="1552" width="11.7109375" style="231" customWidth="1"/>
    <col min="1553" max="1556" width="8.28515625" style="231" customWidth="1"/>
    <col min="1557" max="1557" width="11.7109375" style="231" customWidth="1"/>
    <col min="1558" max="1561" width="8.28515625" style="231" customWidth="1"/>
    <col min="1562" max="1562" width="11.7109375" style="231" customWidth="1"/>
    <col min="1563" max="1792" width="9.140625" style="231"/>
    <col min="1793" max="1793" width="3.42578125" style="231" customWidth="1"/>
    <col min="1794" max="1794" width="15" style="231" customWidth="1"/>
    <col min="1795" max="1795" width="16.28515625" style="231" customWidth="1"/>
    <col min="1796" max="1796" width="15.42578125" style="231" customWidth="1"/>
    <col min="1797" max="1797" width="14.5703125" style="231" customWidth="1"/>
    <col min="1798" max="1798" width="12.85546875" style="231" customWidth="1"/>
    <col min="1799" max="1802" width="8.28515625" style="231" customWidth="1"/>
    <col min="1803" max="1803" width="11.7109375" style="231" customWidth="1"/>
    <col min="1804" max="1807" width="8.28515625" style="231" customWidth="1"/>
    <col min="1808" max="1808" width="11.7109375" style="231" customWidth="1"/>
    <col min="1809" max="1812" width="8.28515625" style="231" customWidth="1"/>
    <col min="1813" max="1813" width="11.7109375" style="231" customWidth="1"/>
    <col min="1814" max="1817" width="8.28515625" style="231" customWidth="1"/>
    <col min="1818" max="1818" width="11.7109375" style="231" customWidth="1"/>
    <col min="1819" max="2048" width="9.140625" style="231"/>
    <col min="2049" max="2049" width="3.42578125" style="231" customWidth="1"/>
    <col min="2050" max="2050" width="15" style="231" customWidth="1"/>
    <col min="2051" max="2051" width="16.28515625" style="231" customWidth="1"/>
    <col min="2052" max="2052" width="15.42578125" style="231" customWidth="1"/>
    <col min="2053" max="2053" width="14.5703125" style="231" customWidth="1"/>
    <col min="2054" max="2054" width="12.85546875" style="231" customWidth="1"/>
    <col min="2055" max="2058" width="8.28515625" style="231" customWidth="1"/>
    <col min="2059" max="2059" width="11.7109375" style="231" customWidth="1"/>
    <col min="2060" max="2063" width="8.28515625" style="231" customWidth="1"/>
    <col min="2064" max="2064" width="11.7109375" style="231" customWidth="1"/>
    <col min="2065" max="2068" width="8.28515625" style="231" customWidth="1"/>
    <col min="2069" max="2069" width="11.7109375" style="231" customWidth="1"/>
    <col min="2070" max="2073" width="8.28515625" style="231" customWidth="1"/>
    <col min="2074" max="2074" width="11.7109375" style="231" customWidth="1"/>
    <col min="2075" max="2304" width="9.140625" style="231"/>
    <col min="2305" max="2305" width="3.42578125" style="231" customWidth="1"/>
    <col min="2306" max="2306" width="15" style="231" customWidth="1"/>
    <col min="2307" max="2307" width="16.28515625" style="231" customWidth="1"/>
    <col min="2308" max="2308" width="15.42578125" style="231" customWidth="1"/>
    <col min="2309" max="2309" width="14.5703125" style="231" customWidth="1"/>
    <col min="2310" max="2310" width="12.85546875" style="231" customWidth="1"/>
    <col min="2311" max="2314" width="8.28515625" style="231" customWidth="1"/>
    <col min="2315" max="2315" width="11.7109375" style="231" customWidth="1"/>
    <col min="2316" max="2319" width="8.28515625" style="231" customWidth="1"/>
    <col min="2320" max="2320" width="11.7109375" style="231" customWidth="1"/>
    <col min="2321" max="2324" width="8.28515625" style="231" customWidth="1"/>
    <col min="2325" max="2325" width="11.7109375" style="231" customWidth="1"/>
    <col min="2326" max="2329" width="8.28515625" style="231" customWidth="1"/>
    <col min="2330" max="2330" width="11.7109375" style="231" customWidth="1"/>
    <col min="2331" max="2560" width="9.140625" style="231"/>
    <col min="2561" max="2561" width="3.42578125" style="231" customWidth="1"/>
    <col min="2562" max="2562" width="15" style="231" customWidth="1"/>
    <col min="2563" max="2563" width="16.28515625" style="231" customWidth="1"/>
    <col min="2564" max="2564" width="15.42578125" style="231" customWidth="1"/>
    <col min="2565" max="2565" width="14.5703125" style="231" customWidth="1"/>
    <col min="2566" max="2566" width="12.85546875" style="231" customWidth="1"/>
    <col min="2567" max="2570" width="8.28515625" style="231" customWidth="1"/>
    <col min="2571" max="2571" width="11.7109375" style="231" customWidth="1"/>
    <col min="2572" max="2575" width="8.28515625" style="231" customWidth="1"/>
    <col min="2576" max="2576" width="11.7109375" style="231" customWidth="1"/>
    <col min="2577" max="2580" width="8.28515625" style="231" customWidth="1"/>
    <col min="2581" max="2581" width="11.7109375" style="231" customWidth="1"/>
    <col min="2582" max="2585" width="8.28515625" style="231" customWidth="1"/>
    <col min="2586" max="2586" width="11.7109375" style="231" customWidth="1"/>
    <col min="2587" max="2816" width="9.140625" style="231"/>
    <col min="2817" max="2817" width="3.42578125" style="231" customWidth="1"/>
    <col min="2818" max="2818" width="15" style="231" customWidth="1"/>
    <col min="2819" max="2819" width="16.28515625" style="231" customWidth="1"/>
    <col min="2820" max="2820" width="15.42578125" style="231" customWidth="1"/>
    <col min="2821" max="2821" width="14.5703125" style="231" customWidth="1"/>
    <col min="2822" max="2822" width="12.85546875" style="231" customWidth="1"/>
    <col min="2823" max="2826" width="8.28515625" style="231" customWidth="1"/>
    <col min="2827" max="2827" width="11.7109375" style="231" customWidth="1"/>
    <col min="2828" max="2831" width="8.28515625" style="231" customWidth="1"/>
    <col min="2832" max="2832" width="11.7109375" style="231" customWidth="1"/>
    <col min="2833" max="2836" width="8.28515625" style="231" customWidth="1"/>
    <col min="2837" max="2837" width="11.7109375" style="231" customWidth="1"/>
    <col min="2838" max="2841" width="8.28515625" style="231" customWidth="1"/>
    <col min="2842" max="2842" width="11.7109375" style="231" customWidth="1"/>
    <col min="2843" max="3072" width="9.140625" style="231"/>
    <col min="3073" max="3073" width="3.42578125" style="231" customWidth="1"/>
    <col min="3074" max="3074" width="15" style="231" customWidth="1"/>
    <col min="3075" max="3075" width="16.28515625" style="231" customWidth="1"/>
    <col min="3076" max="3076" width="15.42578125" style="231" customWidth="1"/>
    <col min="3077" max="3077" width="14.5703125" style="231" customWidth="1"/>
    <col min="3078" max="3078" width="12.85546875" style="231" customWidth="1"/>
    <col min="3079" max="3082" width="8.28515625" style="231" customWidth="1"/>
    <col min="3083" max="3083" width="11.7109375" style="231" customWidth="1"/>
    <col min="3084" max="3087" width="8.28515625" style="231" customWidth="1"/>
    <col min="3088" max="3088" width="11.7109375" style="231" customWidth="1"/>
    <col min="3089" max="3092" width="8.28515625" style="231" customWidth="1"/>
    <col min="3093" max="3093" width="11.7109375" style="231" customWidth="1"/>
    <col min="3094" max="3097" width="8.28515625" style="231" customWidth="1"/>
    <col min="3098" max="3098" width="11.7109375" style="231" customWidth="1"/>
    <col min="3099" max="3328" width="9.140625" style="231"/>
    <col min="3329" max="3329" width="3.42578125" style="231" customWidth="1"/>
    <col min="3330" max="3330" width="15" style="231" customWidth="1"/>
    <col min="3331" max="3331" width="16.28515625" style="231" customWidth="1"/>
    <col min="3332" max="3332" width="15.42578125" style="231" customWidth="1"/>
    <col min="3333" max="3333" width="14.5703125" style="231" customWidth="1"/>
    <col min="3334" max="3334" width="12.85546875" style="231" customWidth="1"/>
    <col min="3335" max="3338" width="8.28515625" style="231" customWidth="1"/>
    <col min="3339" max="3339" width="11.7109375" style="231" customWidth="1"/>
    <col min="3340" max="3343" width="8.28515625" style="231" customWidth="1"/>
    <col min="3344" max="3344" width="11.7109375" style="231" customWidth="1"/>
    <col min="3345" max="3348" width="8.28515625" style="231" customWidth="1"/>
    <col min="3349" max="3349" width="11.7109375" style="231" customWidth="1"/>
    <col min="3350" max="3353" width="8.28515625" style="231" customWidth="1"/>
    <col min="3354" max="3354" width="11.7109375" style="231" customWidth="1"/>
    <col min="3355" max="3584" width="9.140625" style="231"/>
    <col min="3585" max="3585" width="3.42578125" style="231" customWidth="1"/>
    <col min="3586" max="3586" width="15" style="231" customWidth="1"/>
    <col min="3587" max="3587" width="16.28515625" style="231" customWidth="1"/>
    <col min="3588" max="3588" width="15.42578125" style="231" customWidth="1"/>
    <col min="3589" max="3589" width="14.5703125" style="231" customWidth="1"/>
    <col min="3590" max="3590" width="12.85546875" style="231" customWidth="1"/>
    <col min="3591" max="3594" width="8.28515625" style="231" customWidth="1"/>
    <col min="3595" max="3595" width="11.7109375" style="231" customWidth="1"/>
    <col min="3596" max="3599" width="8.28515625" style="231" customWidth="1"/>
    <col min="3600" max="3600" width="11.7109375" style="231" customWidth="1"/>
    <col min="3601" max="3604" width="8.28515625" style="231" customWidth="1"/>
    <col min="3605" max="3605" width="11.7109375" style="231" customWidth="1"/>
    <col min="3606" max="3609" width="8.28515625" style="231" customWidth="1"/>
    <col min="3610" max="3610" width="11.7109375" style="231" customWidth="1"/>
    <col min="3611" max="3840" width="9.140625" style="231"/>
    <col min="3841" max="3841" width="3.42578125" style="231" customWidth="1"/>
    <col min="3842" max="3842" width="15" style="231" customWidth="1"/>
    <col min="3843" max="3843" width="16.28515625" style="231" customWidth="1"/>
    <col min="3844" max="3844" width="15.42578125" style="231" customWidth="1"/>
    <col min="3845" max="3845" width="14.5703125" style="231" customWidth="1"/>
    <col min="3846" max="3846" width="12.85546875" style="231" customWidth="1"/>
    <col min="3847" max="3850" width="8.28515625" style="231" customWidth="1"/>
    <col min="3851" max="3851" width="11.7109375" style="231" customWidth="1"/>
    <col min="3852" max="3855" width="8.28515625" style="231" customWidth="1"/>
    <col min="3856" max="3856" width="11.7109375" style="231" customWidth="1"/>
    <col min="3857" max="3860" width="8.28515625" style="231" customWidth="1"/>
    <col min="3861" max="3861" width="11.7109375" style="231" customWidth="1"/>
    <col min="3862" max="3865" width="8.28515625" style="231" customWidth="1"/>
    <col min="3866" max="3866" width="11.7109375" style="231" customWidth="1"/>
    <col min="3867" max="4096" width="9.140625" style="231"/>
    <col min="4097" max="4097" width="3.42578125" style="231" customWidth="1"/>
    <col min="4098" max="4098" width="15" style="231" customWidth="1"/>
    <col min="4099" max="4099" width="16.28515625" style="231" customWidth="1"/>
    <col min="4100" max="4100" width="15.42578125" style="231" customWidth="1"/>
    <col min="4101" max="4101" width="14.5703125" style="231" customWidth="1"/>
    <col min="4102" max="4102" width="12.85546875" style="231" customWidth="1"/>
    <col min="4103" max="4106" width="8.28515625" style="231" customWidth="1"/>
    <col min="4107" max="4107" width="11.7109375" style="231" customWidth="1"/>
    <col min="4108" max="4111" width="8.28515625" style="231" customWidth="1"/>
    <col min="4112" max="4112" width="11.7109375" style="231" customWidth="1"/>
    <col min="4113" max="4116" width="8.28515625" style="231" customWidth="1"/>
    <col min="4117" max="4117" width="11.7109375" style="231" customWidth="1"/>
    <col min="4118" max="4121" width="8.28515625" style="231" customWidth="1"/>
    <col min="4122" max="4122" width="11.7109375" style="231" customWidth="1"/>
    <col min="4123" max="4352" width="9.140625" style="231"/>
    <col min="4353" max="4353" width="3.42578125" style="231" customWidth="1"/>
    <col min="4354" max="4354" width="15" style="231" customWidth="1"/>
    <col min="4355" max="4355" width="16.28515625" style="231" customWidth="1"/>
    <col min="4356" max="4356" width="15.42578125" style="231" customWidth="1"/>
    <col min="4357" max="4357" width="14.5703125" style="231" customWidth="1"/>
    <col min="4358" max="4358" width="12.85546875" style="231" customWidth="1"/>
    <col min="4359" max="4362" width="8.28515625" style="231" customWidth="1"/>
    <col min="4363" max="4363" width="11.7109375" style="231" customWidth="1"/>
    <col min="4364" max="4367" width="8.28515625" style="231" customWidth="1"/>
    <col min="4368" max="4368" width="11.7109375" style="231" customWidth="1"/>
    <col min="4369" max="4372" width="8.28515625" style="231" customWidth="1"/>
    <col min="4373" max="4373" width="11.7109375" style="231" customWidth="1"/>
    <col min="4374" max="4377" width="8.28515625" style="231" customWidth="1"/>
    <col min="4378" max="4378" width="11.7109375" style="231" customWidth="1"/>
    <col min="4379" max="4608" width="9.140625" style="231"/>
    <col min="4609" max="4609" width="3.42578125" style="231" customWidth="1"/>
    <col min="4610" max="4610" width="15" style="231" customWidth="1"/>
    <col min="4611" max="4611" width="16.28515625" style="231" customWidth="1"/>
    <col min="4612" max="4612" width="15.42578125" style="231" customWidth="1"/>
    <col min="4613" max="4613" width="14.5703125" style="231" customWidth="1"/>
    <col min="4614" max="4614" width="12.85546875" style="231" customWidth="1"/>
    <col min="4615" max="4618" width="8.28515625" style="231" customWidth="1"/>
    <col min="4619" max="4619" width="11.7109375" style="231" customWidth="1"/>
    <col min="4620" max="4623" width="8.28515625" style="231" customWidth="1"/>
    <col min="4624" max="4624" width="11.7109375" style="231" customWidth="1"/>
    <col min="4625" max="4628" width="8.28515625" style="231" customWidth="1"/>
    <col min="4629" max="4629" width="11.7109375" style="231" customWidth="1"/>
    <col min="4630" max="4633" width="8.28515625" style="231" customWidth="1"/>
    <col min="4634" max="4634" width="11.7109375" style="231" customWidth="1"/>
    <col min="4635" max="4864" width="9.140625" style="231"/>
    <col min="4865" max="4865" width="3.42578125" style="231" customWidth="1"/>
    <col min="4866" max="4866" width="15" style="231" customWidth="1"/>
    <col min="4867" max="4867" width="16.28515625" style="231" customWidth="1"/>
    <col min="4868" max="4868" width="15.42578125" style="231" customWidth="1"/>
    <col min="4869" max="4869" width="14.5703125" style="231" customWidth="1"/>
    <col min="4870" max="4870" width="12.85546875" style="231" customWidth="1"/>
    <col min="4871" max="4874" width="8.28515625" style="231" customWidth="1"/>
    <col min="4875" max="4875" width="11.7109375" style="231" customWidth="1"/>
    <col min="4876" max="4879" width="8.28515625" style="231" customWidth="1"/>
    <col min="4880" max="4880" width="11.7109375" style="231" customWidth="1"/>
    <col min="4881" max="4884" width="8.28515625" style="231" customWidth="1"/>
    <col min="4885" max="4885" width="11.7109375" style="231" customWidth="1"/>
    <col min="4886" max="4889" width="8.28515625" style="231" customWidth="1"/>
    <col min="4890" max="4890" width="11.7109375" style="231" customWidth="1"/>
    <col min="4891" max="5120" width="9.140625" style="231"/>
    <col min="5121" max="5121" width="3.42578125" style="231" customWidth="1"/>
    <col min="5122" max="5122" width="15" style="231" customWidth="1"/>
    <col min="5123" max="5123" width="16.28515625" style="231" customWidth="1"/>
    <col min="5124" max="5124" width="15.42578125" style="231" customWidth="1"/>
    <col min="5125" max="5125" width="14.5703125" style="231" customWidth="1"/>
    <col min="5126" max="5126" width="12.85546875" style="231" customWidth="1"/>
    <col min="5127" max="5130" width="8.28515625" style="231" customWidth="1"/>
    <col min="5131" max="5131" width="11.7109375" style="231" customWidth="1"/>
    <col min="5132" max="5135" width="8.28515625" style="231" customWidth="1"/>
    <col min="5136" max="5136" width="11.7109375" style="231" customWidth="1"/>
    <col min="5137" max="5140" width="8.28515625" style="231" customWidth="1"/>
    <col min="5141" max="5141" width="11.7109375" style="231" customWidth="1"/>
    <col min="5142" max="5145" width="8.28515625" style="231" customWidth="1"/>
    <col min="5146" max="5146" width="11.7109375" style="231" customWidth="1"/>
    <col min="5147" max="5376" width="9.140625" style="231"/>
    <col min="5377" max="5377" width="3.42578125" style="231" customWidth="1"/>
    <col min="5378" max="5378" width="15" style="231" customWidth="1"/>
    <col min="5379" max="5379" width="16.28515625" style="231" customWidth="1"/>
    <col min="5380" max="5380" width="15.42578125" style="231" customWidth="1"/>
    <col min="5381" max="5381" width="14.5703125" style="231" customWidth="1"/>
    <col min="5382" max="5382" width="12.85546875" style="231" customWidth="1"/>
    <col min="5383" max="5386" width="8.28515625" style="231" customWidth="1"/>
    <col min="5387" max="5387" width="11.7109375" style="231" customWidth="1"/>
    <col min="5388" max="5391" width="8.28515625" style="231" customWidth="1"/>
    <col min="5392" max="5392" width="11.7109375" style="231" customWidth="1"/>
    <col min="5393" max="5396" width="8.28515625" style="231" customWidth="1"/>
    <col min="5397" max="5397" width="11.7109375" style="231" customWidth="1"/>
    <col min="5398" max="5401" width="8.28515625" style="231" customWidth="1"/>
    <col min="5402" max="5402" width="11.7109375" style="231" customWidth="1"/>
    <col min="5403" max="5632" width="9.140625" style="231"/>
    <col min="5633" max="5633" width="3.42578125" style="231" customWidth="1"/>
    <col min="5634" max="5634" width="15" style="231" customWidth="1"/>
    <col min="5635" max="5635" width="16.28515625" style="231" customWidth="1"/>
    <col min="5636" max="5636" width="15.42578125" style="231" customWidth="1"/>
    <col min="5637" max="5637" width="14.5703125" style="231" customWidth="1"/>
    <col min="5638" max="5638" width="12.85546875" style="231" customWidth="1"/>
    <col min="5639" max="5642" width="8.28515625" style="231" customWidth="1"/>
    <col min="5643" max="5643" width="11.7109375" style="231" customWidth="1"/>
    <col min="5644" max="5647" width="8.28515625" style="231" customWidth="1"/>
    <col min="5648" max="5648" width="11.7109375" style="231" customWidth="1"/>
    <col min="5649" max="5652" width="8.28515625" style="231" customWidth="1"/>
    <col min="5653" max="5653" width="11.7109375" style="231" customWidth="1"/>
    <col min="5654" max="5657" width="8.28515625" style="231" customWidth="1"/>
    <col min="5658" max="5658" width="11.7109375" style="231" customWidth="1"/>
    <col min="5659" max="5888" width="9.140625" style="231"/>
    <col min="5889" max="5889" width="3.42578125" style="231" customWidth="1"/>
    <col min="5890" max="5890" width="15" style="231" customWidth="1"/>
    <col min="5891" max="5891" width="16.28515625" style="231" customWidth="1"/>
    <col min="5892" max="5892" width="15.42578125" style="231" customWidth="1"/>
    <col min="5893" max="5893" width="14.5703125" style="231" customWidth="1"/>
    <col min="5894" max="5894" width="12.85546875" style="231" customWidth="1"/>
    <col min="5895" max="5898" width="8.28515625" style="231" customWidth="1"/>
    <col min="5899" max="5899" width="11.7109375" style="231" customWidth="1"/>
    <col min="5900" max="5903" width="8.28515625" style="231" customWidth="1"/>
    <col min="5904" max="5904" width="11.7109375" style="231" customWidth="1"/>
    <col min="5905" max="5908" width="8.28515625" style="231" customWidth="1"/>
    <col min="5909" max="5909" width="11.7109375" style="231" customWidth="1"/>
    <col min="5910" max="5913" width="8.28515625" style="231" customWidth="1"/>
    <col min="5914" max="5914" width="11.7109375" style="231" customWidth="1"/>
    <col min="5915" max="6144" width="9.140625" style="231"/>
    <col min="6145" max="6145" width="3.42578125" style="231" customWidth="1"/>
    <col min="6146" max="6146" width="15" style="231" customWidth="1"/>
    <col min="6147" max="6147" width="16.28515625" style="231" customWidth="1"/>
    <col min="6148" max="6148" width="15.42578125" style="231" customWidth="1"/>
    <col min="6149" max="6149" width="14.5703125" style="231" customWidth="1"/>
    <col min="6150" max="6150" width="12.85546875" style="231" customWidth="1"/>
    <col min="6151" max="6154" width="8.28515625" style="231" customWidth="1"/>
    <col min="6155" max="6155" width="11.7109375" style="231" customWidth="1"/>
    <col min="6156" max="6159" width="8.28515625" style="231" customWidth="1"/>
    <col min="6160" max="6160" width="11.7109375" style="231" customWidth="1"/>
    <col min="6161" max="6164" width="8.28515625" style="231" customWidth="1"/>
    <col min="6165" max="6165" width="11.7109375" style="231" customWidth="1"/>
    <col min="6166" max="6169" width="8.28515625" style="231" customWidth="1"/>
    <col min="6170" max="6170" width="11.7109375" style="231" customWidth="1"/>
    <col min="6171" max="6400" width="9.140625" style="231"/>
    <col min="6401" max="6401" width="3.42578125" style="231" customWidth="1"/>
    <col min="6402" max="6402" width="15" style="231" customWidth="1"/>
    <col min="6403" max="6403" width="16.28515625" style="231" customWidth="1"/>
    <col min="6404" max="6404" width="15.42578125" style="231" customWidth="1"/>
    <col min="6405" max="6405" width="14.5703125" style="231" customWidth="1"/>
    <col min="6406" max="6406" width="12.85546875" style="231" customWidth="1"/>
    <col min="6407" max="6410" width="8.28515625" style="231" customWidth="1"/>
    <col min="6411" max="6411" width="11.7109375" style="231" customWidth="1"/>
    <col min="6412" max="6415" width="8.28515625" style="231" customWidth="1"/>
    <col min="6416" max="6416" width="11.7109375" style="231" customWidth="1"/>
    <col min="6417" max="6420" width="8.28515625" style="231" customWidth="1"/>
    <col min="6421" max="6421" width="11.7109375" style="231" customWidth="1"/>
    <col min="6422" max="6425" width="8.28515625" style="231" customWidth="1"/>
    <col min="6426" max="6426" width="11.7109375" style="231" customWidth="1"/>
    <col min="6427" max="6656" width="9.140625" style="231"/>
    <col min="6657" max="6657" width="3.42578125" style="231" customWidth="1"/>
    <col min="6658" max="6658" width="15" style="231" customWidth="1"/>
    <col min="6659" max="6659" width="16.28515625" style="231" customWidth="1"/>
    <col min="6660" max="6660" width="15.42578125" style="231" customWidth="1"/>
    <col min="6661" max="6661" width="14.5703125" style="231" customWidth="1"/>
    <col min="6662" max="6662" width="12.85546875" style="231" customWidth="1"/>
    <col min="6663" max="6666" width="8.28515625" style="231" customWidth="1"/>
    <col min="6667" max="6667" width="11.7109375" style="231" customWidth="1"/>
    <col min="6668" max="6671" width="8.28515625" style="231" customWidth="1"/>
    <col min="6672" max="6672" width="11.7109375" style="231" customWidth="1"/>
    <col min="6673" max="6676" width="8.28515625" style="231" customWidth="1"/>
    <col min="6677" max="6677" width="11.7109375" style="231" customWidth="1"/>
    <col min="6678" max="6681" width="8.28515625" style="231" customWidth="1"/>
    <col min="6682" max="6682" width="11.7109375" style="231" customWidth="1"/>
    <col min="6683" max="6912" width="9.140625" style="231"/>
    <col min="6913" max="6913" width="3.42578125" style="231" customWidth="1"/>
    <col min="6914" max="6914" width="15" style="231" customWidth="1"/>
    <col min="6915" max="6915" width="16.28515625" style="231" customWidth="1"/>
    <col min="6916" max="6916" width="15.42578125" style="231" customWidth="1"/>
    <col min="6917" max="6917" width="14.5703125" style="231" customWidth="1"/>
    <col min="6918" max="6918" width="12.85546875" style="231" customWidth="1"/>
    <col min="6919" max="6922" width="8.28515625" style="231" customWidth="1"/>
    <col min="6923" max="6923" width="11.7109375" style="231" customWidth="1"/>
    <col min="6924" max="6927" width="8.28515625" style="231" customWidth="1"/>
    <col min="6928" max="6928" width="11.7109375" style="231" customWidth="1"/>
    <col min="6929" max="6932" width="8.28515625" style="231" customWidth="1"/>
    <col min="6933" max="6933" width="11.7109375" style="231" customWidth="1"/>
    <col min="6934" max="6937" width="8.28515625" style="231" customWidth="1"/>
    <col min="6938" max="6938" width="11.7109375" style="231" customWidth="1"/>
    <col min="6939" max="7168" width="9.140625" style="231"/>
    <col min="7169" max="7169" width="3.42578125" style="231" customWidth="1"/>
    <col min="7170" max="7170" width="15" style="231" customWidth="1"/>
    <col min="7171" max="7171" width="16.28515625" style="231" customWidth="1"/>
    <col min="7172" max="7172" width="15.42578125" style="231" customWidth="1"/>
    <col min="7173" max="7173" width="14.5703125" style="231" customWidth="1"/>
    <col min="7174" max="7174" width="12.85546875" style="231" customWidth="1"/>
    <col min="7175" max="7178" width="8.28515625" style="231" customWidth="1"/>
    <col min="7179" max="7179" width="11.7109375" style="231" customWidth="1"/>
    <col min="7180" max="7183" width="8.28515625" style="231" customWidth="1"/>
    <col min="7184" max="7184" width="11.7109375" style="231" customWidth="1"/>
    <col min="7185" max="7188" width="8.28515625" style="231" customWidth="1"/>
    <col min="7189" max="7189" width="11.7109375" style="231" customWidth="1"/>
    <col min="7190" max="7193" width="8.28515625" style="231" customWidth="1"/>
    <col min="7194" max="7194" width="11.7109375" style="231" customWidth="1"/>
    <col min="7195" max="7424" width="9.140625" style="231"/>
    <col min="7425" max="7425" width="3.42578125" style="231" customWidth="1"/>
    <col min="7426" max="7426" width="15" style="231" customWidth="1"/>
    <col min="7427" max="7427" width="16.28515625" style="231" customWidth="1"/>
    <col min="7428" max="7428" width="15.42578125" style="231" customWidth="1"/>
    <col min="7429" max="7429" width="14.5703125" style="231" customWidth="1"/>
    <col min="7430" max="7430" width="12.85546875" style="231" customWidth="1"/>
    <col min="7431" max="7434" width="8.28515625" style="231" customWidth="1"/>
    <col min="7435" max="7435" width="11.7109375" style="231" customWidth="1"/>
    <col min="7436" max="7439" width="8.28515625" style="231" customWidth="1"/>
    <col min="7440" max="7440" width="11.7109375" style="231" customWidth="1"/>
    <col min="7441" max="7444" width="8.28515625" style="231" customWidth="1"/>
    <col min="7445" max="7445" width="11.7109375" style="231" customWidth="1"/>
    <col min="7446" max="7449" width="8.28515625" style="231" customWidth="1"/>
    <col min="7450" max="7450" width="11.7109375" style="231" customWidth="1"/>
    <col min="7451" max="7680" width="9.140625" style="231"/>
    <col min="7681" max="7681" width="3.42578125" style="231" customWidth="1"/>
    <col min="7682" max="7682" width="15" style="231" customWidth="1"/>
    <col min="7683" max="7683" width="16.28515625" style="231" customWidth="1"/>
    <col min="7684" max="7684" width="15.42578125" style="231" customWidth="1"/>
    <col min="7685" max="7685" width="14.5703125" style="231" customWidth="1"/>
    <col min="7686" max="7686" width="12.85546875" style="231" customWidth="1"/>
    <col min="7687" max="7690" width="8.28515625" style="231" customWidth="1"/>
    <col min="7691" max="7691" width="11.7109375" style="231" customWidth="1"/>
    <col min="7692" max="7695" width="8.28515625" style="231" customWidth="1"/>
    <col min="7696" max="7696" width="11.7109375" style="231" customWidth="1"/>
    <col min="7697" max="7700" width="8.28515625" style="231" customWidth="1"/>
    <col min="7701" max="7701" width="11.7109375" style="231" customWidth="1"/>
    <col min="7702" max="7705" width="8.28515625" style="231" customWidth="1"/>
    <col min="7706" max="7706" width="11.7109375" style="231" customWidth="1"/>
    <col min="7707" max="7936" width="9.140625" style="231"/>
    <col min="7937" max="7937" width="3.42578125" style="231" customWidth="1"/>
    <col min="7938" max="7938" width="15" style="231" customWidth="1"/>
    <col min="7939" max="7939" width="16.28515625" style="231" customWidth="1"/>
    <col min="7940" max="7940" width="15.42578125" style="231" customWidth="1"/>
    <col min="7941" max="7941" width="14.5703125" style="231" customWidth="1"/>
    <col min="7942" max="7942" width="12.85546875" style="231" customWidth="1"/>
    <col min="7943" max="7946" width="8.28515625" style="231" customWidth="1"/>
    <col min="7947" max="7947" width="11.7109375" style="231" customWidth="1"/>
    <col min="7948" max="7951" width="8.28515625" style="231" customWidth="1"/>
    <col min="7952" max="7952" width="11.7109375" style="231" customWidth="1"/>
    <col min="7953" max="7956" width="8.28515625" style="231" customWidth="1"/>
    <col min="7957" max="7957" width="11.7109375" style="231" customWidth="1"/>
    <col min="7958" max="7961" width="8.28515625" style="231" customWidth="1"/>
    <col min="7962" max="7962" width="11.7109375" style="231" customWidth="1"/>
    <col min="7963" max="8192" width="9.140625" style="231"/>
    <col min="8193" max="8193" width="3.42578125" style="231" customWidth="1"/>
    <col min="8194" max="8194" width="15" style="231" customWidth="1"/>
    <col min="8195" max="8195" width="16.28515625" style="231" customWidth="1"/>
    <col min="8196" max="8196" width="15.42578125" style="231" customWidth="1"/>
    <col min="8197" max="8197" width="14.5703125" style="231" customWidth="1"/>
    <col min="8198" max="8198" width="12.85546875" style="231" customWidth="1"/>
    <col min="8199" max="8202" width="8.28515625" style="231" customWidth="1"/>
    <col min="8203" max="8203" width="11.7109375" style="231" customWidth="1"/>
    <col min="8204" max="8207" width="8.28515625" style="231" customWidth="1"/>
    <col min="8208" max="8208" width="11.7109375" style="231" customWidth="1"/>
    <col min="8209" max="8212" width="8.28515625" style="231" customWidth="1"/>
    <col min="8213" max="8213" width="11.7109375" style="231" customWidth="1"/>
    <col min="8214" max="8217" width="8.28515625" style="231" customWidth="1"/>
    <col min="8218" max="8218" width="11.7109375" style="231" customWidth="1"/>
    <col min="8219" max="8448" width="9.140625" style="231"/>
    <col min="8449" max="8449" width="3.42578125" style="231" customWidth="1"/>
    <col min="8450" max="8450" width="15" style="231" customWidth="1"/>
    <col min="8451" max="8451" width="16.28515625" style="231" customWidth="1"/>
    <col min="8452" max="8452" width="15.42578125" style="231" customWidth="1"/>
    <col min="8453" max="8453" width="14.5703125" style="231" customWidth="1"/>
    <col min="8454" max="8454" width="12.85546875" style="231" customWidth="1"/>
    <col min="8455" max="8458" width="8.28515625" style="231" customWidth="1"/>
    <col min="8459" max="8459" width="11.7109375" style="231" customWidth="1"/>
    <col min="8460" max="8463" width="8.28515625" style="231" customWidth="1"/>
    <col min="8464" max="8464" width="11.7109375" style="231" customWidth="1"/>
    <col min="8465" max="8468" width="8.28515625" style="231" customWidth="1"/>
    <col min="8469" max="8469" width="11.7109375" style="231" customWidth="1"/>
    <col min="8470" max="8473" width="8.28515625" style="231" customWidth="1"/>
    <col min="8474" max="8474" width="11.7109375" style="231" customWidth="1"/>
    <col min="8475" max="8704" width="9.140625" style="231"/>
    <col min="8705" max="8705" width="3.42578125" style="231" customWidth="1"/>
    <col min="8706" max="8706" width="15" style="231" customWidth="1"/>
    <col min="8707" max="8707" width="16.28515625" style="231" customWidth="1"/>
    <col min="8708" max="8708" width="15.42578125" style="231" customWidth="1"/>
    <col min="8709" max="8709" width="14.5703125" style="231" customWidth="1"/>
    <col min="8710" max="8710" width="12.85546875" style="231" customWidth="1"/>
    <col min="8711" max="8714" width="8.28515625" style="231" customWidth="1"/>
    <col min="8715" max="8715" width="11.7109375" style="231" customWidth="1"/>
    <col min="8716" max="8719" width="8.28515625" style="231" customWidth="1"/>
    <col min="8720" max="8720" width="11.7109375" style="231" customWidth="1"/>
    <col min="8721" max="8724" width="8.28515625" style="231" customWidth="1"/>
    <col min="8725" max="8725" width="11.7109375" style="231" customWidth="1"/>
    <col min="8726" max="8729" width="8.28515625" style="231" customWidth="1"/>
    <col min="8730" max="8730" width="11.7109375" style="231" customWidth="1"/>
    <col min="8731" max="8960" width="9.140625" style="231"/>
    <col min="8961" max="8961" width="3.42578125" style="231" customWidth="1"/>
    <col min="8962" max="8962" width="15" style="231" customWidth="1"/>
    <col min="8963" max="8963" width="16.28515625" style="231" customWidth="1"/>
    <col min="8964" max="8964" width="15.42578125" style="231" customWidth="1"/>
    <col min="8965" max="8965" width="14.5703125" style="231" customWidth="1"/>
    <col min="8966" max="8966" width="12.85546875" style="231" customWidth="1"/>
    <col min="8967" max="8970" width="8.28515625" style="231" customWidth="1"/>
    <col min="8971" max="8971" width="11.7109375" style="231" customWidth="1"/>
    <col min="8972" max="8975" width="8.28515625" style="231" customWidth="1"/>
    <col min="8976" max="8976" width="11.7109375" style="231" customWidth="1"/>
    <col min="8977" max="8980" width="8.28515625" style="231" customWidth="1"/>
    <col min="8981" max="8981" width="11.7109375" style="231" customWidth="1"/>
    <col min="8982" max="8985" width="8.28515625" style="231" customWidth="1"/>
    <col min="8986" max="8986" width="11.7109375" style="231" customWidth="1"/>
    <col min="8987" max="9216" width="9.140625" style="231"/>
    <col min="9217" max="9217" width="3.42578125" style="231" customWidth="1"/>
    <col min="9218" max="9218" width="15" style="231" customWidth="1"/>
    <col min="9219" max="9219" width="16.28515625" style="231" customWidth="1"/>
    <col min="9220" max="9220" width="15.42578125" style="231" customWidth="1"/>
    <col min="9221" max="9221" width="14.5703125" style="231" customWidth="1"/>
    <col min="9222" max="9222" width="12.85546875" style="231" customWidth="1"/>
    <col min="9223" max="9226" width="8.28515625" style="231" customWidth="1"/>
    <col min="9227" max="9227" width="11.7109375" style="231" customWidth="1"/>
    <col min="9228" max="9231" width="8.28515625" style="231" customWidth="1"/>
    <col min="9232" max="9232" width="11.7109375" style="231" customWidth="1"/>
    <col min="9233" max="9236" width="8.28515625" style="231" customWidth="1"/>
    <col min="9237" max="9237" width="11.7109375" style="231" customWidth="1"/>
    <col min="9238" max="9241" width="8.28515625" style="231" customWidth="1"/>
    <col min="9242" max="9242" width="11.7109375" style="231" customWidth="1"/>
    <col min="9243" max="9472" width="9.140625" style="231"/>
    <col min="9473" max="9473" width="3.42578125" style="231" customWidth="1"/>
    <col min="9474" max="9474" width="15" style="231" customWidth="1"/>
    <col min="9475" max="9475" width="16.28515625" style="231" customWidth="1"/>
    <col min="9476" max="9476" width="15.42578125" style="231" customWidth="1"/>
    <col min="9477" max="9477" width="14.5703125" style="231" customWidth="1"/>
    <col min="9478" max="9478" width="12.85546875" style="231" customWidth="1"/>
    <col min="9479" max="9482" width="8.28515625" style="231" customWidth="1"/>
    <col min="9483" max="9483" width="11.7109375" style="231" customWidth="1"/>
    <col min="9484" max="9487" width="8.28515625" style="231" customWidth="1"/>
    <col min="9488" max="9488" width="11.7109375" style="231" customWidth="1"/>
    <col min="9489" max="9492" width="8.28515625" style="231" customWidth="1"/>
    <col min="9493" max="9493" width="11.7109375" style="231" customWidth="1"/>
    <col min="9494" max="9497" width="8.28515625" style="231" customWidth="1"/>
    <col min="9498" max="9498" width="11.7109375" style="231" customWidth="1"/>
    <col min="9499" max="9728" width="9.140625" style="231"/>
    <col min="9729" max="9729" width="3.42578125" style="231" customWidth="1"/>
    <col min="9730" max="9730" width="15" style="231" customWidth="1"/>
    <col min="9731" max="9731" width="16.28515625" style="231" customWidth="1"/>
    <col min="9732" max="9732" width="15.42578125" style="231" customWidth="1"/>
    <col min="9733" max="9733" width="14.5703125" style="231" customWidth="1"/>
    <col min="9734" max="9734" width="12.85546875" style="231" customWidth="1"/>
    <col min="9735" max="9738" width="8.28515625" style="231" customWidth="1"/>
    <col min="9739" max="9739" width="11.7109375" style="231" customWidth="1"/>
    <col min="9740" max="9743" width="8.28515625" style="231" customWidth="1"/>
    <col min="9744" max="9744" width="11.7109375" style="231" customWidth="1"/>
    <col min="9745" max="9748" width="8.28515625" style="231" customWidth="1"/>
    <col min="9749" max="9749" width="11.7109375" style="231" customWidth="1"/>
    <col min="9750" max="9753" width="8.28515625" style="231" customWidth="1"/>
    <col min="9754" max="9754" width="11.7109375" style="231" customWidth="1"/>
    <col min="9755" max="9984" width="9.140625" style="231"/>
    <col min="9985" max="9985" width="3.42578125" style="231" customWidth="1"/>
    <col min="9986" max="9986" width="15" style="231" customWidth="1"/>
    <col min="9987" max="9987" width="16.28515625" style="231" customWidth="1"/>
    <col min="9988" max="9988" width="15.42578125" style="231" customWidth="1"/>
    <col min="9989" max="9989" width="14.5703125" style="231" customWidth="1"/>
    <col min="9990" max="9990" width="12.85546875" style="231" customWidth="1"/>
    <col min="9991" max="9994" width="8.28515625" style="231" customWidth="1"/>
    <col min="9995" max="9995" width="11.7109375" style="231" customWidth="1"/>
    <col min="9996" max="9999" width="8.28515625" style="231" customWidth="1"/>
    <col min="10000" max="10000" width="11.7109375" style="231" customWidth="1"/>
    <col min="10001" max="10004" width="8.28515625" style="231" customWidth="1"/>
    <col min="10005" max="10005" width="11.7109375" style="231" customWidth="1"/>
    <col min="10006" max="10009" width="8.28515625" style="231" customWidth="1"/>
    <col min="10010" max="10010" width="11.7109375" style="231" customWidth="1"/>
    <col min="10011" max="10240" width="9.140625" style="231"/>
    <col min="10241" max="10241" width="3.42578125" style="231" customWidth="1"/>
    <col min="10242" max="10242" width="15" style="231" customWidth="1"/>
    <col min="10243" max="10243" width="16.28515625" style="231" customWidth="1"/>
    <col min="10244" max="10244" width="15.42578125" style="231" customWidth="1"/>
    <col min="10245" max="10245" width="14.5703125" style="231" customWidth="1"/>
    <col min="10246" max="10246" width="12.85546875" style="231" customWidth="1"/>
    <col min="10247" max="10250" width="8.28515625" style="231" customWidth="1"/>
    <col min="10251" max="10251" width="11.7109375" style="231" customWidth="1"/>
    <col min="10252" max="10255" width="8.28515625" style="231" customWidth="1"/>
    <col min="10256" max="10256" width="11.7109375" style="231" customWidth="1"/>
    <col min="10257" max="10260" width="8.28515625" style="231" customWidth="1"/>
    <col min="10261" max="10261" width="11.7109375" style="231" customWidth="1"/>
    <col min="10262" max="10265" width="8.28515625" style="231" customWidth="1"/>
    <col min="10266" max="10266" width="11.7109375" style="231" customWidth="1"/>
    <col min="10267" max="10496" width="9.140625" style="231"/>
    <col min="10497" max="10497" width="3.42578125" style="231" customWidth="1"/>
    <col min="10498" max="10498" width="15" style="231" customWidth="1"/>
    <col min="10499" max="10499" width="16.28515625" style="231" customWidth="1"/>
    <col min="10500" max="10500" width="15.42578125" style="231" customWidth="1"/>
    <col min="10501" max="10501" width="14.5703125" style="231" customWidth="1"/>
    <col min="10502" max="10502" width="12.85546875" style="231" customWidth="1"/>
    <col min="10503" max="10506" width="8.28515625" style="231" customWidth="1"/>
    <col min="10507" max="10507" width="11.7109375" style="231" customWidth="1"/>
    <col min="10508" max="10511" width="8.28515625" style="231" customWidth="1"/>
    <col min="10512" max="10512" width="11.7109375" style="231" customWidth="1"/>
    <col min="10513" max="10516" width="8.28515625" style="231" customWidth="1"/>
    <col min="10517" max="10517" width="11.7109375" style="231" customWidth="1"/>
    <col min="10518" max="10521" width="8.28515625" style="231" customWidth="1"/>
    <col min="10522" max="10522" width="11.7109375" style="231" customWidth="1"/>
    <col min="10523" max="10752" width="9.140625" style="231"/>
    <col min="10753" max="10753" width="3.42578125" style="231" customWidth="1"/>
    <col min="10754" max="10754" width="15" style="231" customWidth="1"/>
    <col min="10755" max="10755" width="16.28515625" style="231" customWidth="1"/>
    <col min="10756" max="10756" width="15.42578125" style="231" customWidth="1"/>
    <col min="10757" max="10757" width="14.5703125" style="231" customWidth="1"/>
    <col min="10758" max="10758" width="12.85546875" style="231" customWidth="1"/>
    <col min="10759" max="10762" width="8.28515625" style="231" customWidth="1"/>
    <col min="10763" max="10763" width="11.7109375" style="231" customWidth="1"/>
    <col min="10764" max="10767" width="8.28515625" style="231" customWidth="1"/>
    <col min="10768" max="10768" width="11.7109375" style="231" customWidth="1"/>
    <col min="10769" max="10772" width="8.28515625" style="231" customWidth="1"/>
    <col min="10773" max="10773" width="11.7109375" style="231" customWidth="1"/>
    <col min="10774" max="10777" width="8.28515625" style="231" customWidth="1"/>
    <col min="10778" max="10778" width="11.7109375" style="231" customWidth="1"/>
    <col min="10779" max="11008" width="9.140625" style="231"/>
    <col min="11009" max="11009" width="3.42578125" style="231" customWidth="1"/>
    <col min="11010" max="11010" width="15" style="231" customWidth="1"/>
    <col min="11011" max="11011" width="16.28515625" style="231" customWidth="1"/>
    <col min="11012" max="11012" width="15.42578125" style="231" customWidth="1"/>
    <col min="11013" max="11013" width="14.5703125" style="231" customWidth="1"/>
    <col min="11014" max="11014" width="12.85546875" style="231" customWidth="1"/>
    <col min="11015" max="11018" width="8.28515625" style="231" customWidth="1"/>
    <col min="11019" max="11019" width="11.7109375" style="231" customWidth="1"/>
    <col min="11020" max="11023" width="8.28515625" style="231" customWidth="1"/>
    <col min="11024" max="11024" width="11.7109375" style="231" customWidth="1"/>
    <col min="11025" max="11028" width="8.28515625" style="231" customWidth="1"/>
    <col min="11029" max="11029" width="11.7109375" style="231" customWidth="1"/>
    <col min="11030" max="11033" width="8.28515625" style="231" customWidth="1"/>
    <col min="11034" max="11034" width="11.7109375" style="231" customWidth="1"/>
    <col min="11035" max="11264" width="9.140625" style="231"/>
    <col min="11265" max="11265" width="3.42578125" style="231" customWidth="1"/>
    <col min="11266" max="11266" width="15" style="231" customWidth="1"/>
    <col min="11267" max="11267" width="16.28515625" style="231" customWidth="1"/>
    <col min="11268" max="11268" width="15.42578125" style="231" customWidth="1"/>
    <col min="11269" max="11269" width="14.5703125" style="231" customWidth="1"/>
    <col min="11270" max="11270" width="12.85546875" style="231" customWidth="1"/>
    <col min="11271" max="11274" width="8.28515625" style="231" customWidth="1"/>
    <col min="11275" max="11275" width="11.7109375" style="231" customWidth="1"/>
    <col min="11276" max="11279" width="8.28515625" style="231" customWidth="1"/>
    <col min="11280" max="11280" width="11.7109375" style="231" customWidth="1"/>
    <col min="11281" max="11284" width="8.28515625" style="231" customWidth="1"/>
    <col min="11285" max="11285" width="11.7109375" style="231" customWidth="1"/>
    <col min="11286" max="11289" width="8.28515625" style="231" customWidth="1"/>
    <col min="11290" max="11290" width="11.7109375" style="231" customWidth="1"/>
    <col min="11291" max="11520" width="9.140625" style="231"/>
    <col min="11521" max="11521" width="3.42578125" style="231" customWidth="1"/>
    <col min="11522" max="11522" width="15" style="231" customWidth="1"/>
    <col min="11523" max="11523" width="16.28515625" style="231" customWidth="1"/>
    <col min="11524" max="11524" width="15.42578125" style="231" customWidth="1"/>
    <col min="11525" max="11525" width="14.5703125" style="231" customWidth="1"/>
    <col min="11526" max="11526" width="12.85546875" style="231" customWidth="1"/>
    <col min="11527" max="11530" width="8.28515625" style="231" customWidth="1"/>
    <col min="11531" max="11531" width="11.7109375" style="231" customWidth="1"/>
    <col min="11532" max="11535" width="8.28515625" style="231" customWidth="1"/>
    <col min="11536" max="11536" width="11.7109375" style="231" customWidth="1"/>
    <col min="11537" max="11540" width="8.28515625" style="231" customWidth="1"/>
    <col min="11541" max="11541" width="11.7109375" style="231" customWidth="1"/>
    <col min="11542" max="11545" width="8.28515625" style="231" customWidth="1"/>
    <col min="11546" max="11546" width="11.7109375" style="231" customWidth="1"/>
    <col min="11547" max="11776" width="9.140625" style="231"/>
    <col min="11777" max="11777" width="3.42578125" style="231" customWidth="1"/>
    <col min="11778" max="11778" width="15" style="231" customWidth="1"/>
    <col min="11779" max="11779" width="16.28515625" style="231" customWidth="1"/>
    <col min="11780" max="11780" width="15.42578125" style="231" customWidth="1"/>
    <col min="11781" max="11781" width="14.5703125" style="231" customWidth="1"/>
    <col min="11782" max="11782" width="12.85546875" style="231" customWidth="1"/>
    <col min="11783" max="11786" width="8.28515625" style="231" customWidth="1"/>
    <col min="11787" max="11787" width="11.7109375" style="231" customWidth="1"/>
    <col min="11788" max="11791" width="8.28515625" style="231" customWidth="1"/>
    <col min="11792" max="11792" width="11.7109375" style="231" customWidth="1"/>
    <col min="11793" max="11796" width="8.28515625" style="231" customWidth="1"/>
    <col min="11797" max="11797" width="11.7109375" style="231" customWidth="1"/>
    <col min="11798" max="11801" width="8.28515625" style="231" customWidth="1"/>
    <col min="11802" max="11802" width="11.7109375" style="231" customWidth="1"/>
    <col min="11803" max="12032" width="9.140625" style="231"/>
    <col min="12033" max="12033" width="3.42578125" style="231" customWidth="1"/>
    <col min="12034" max="12034" width="15" style="231" customWidth="1"/>
    <col min="12035" max="12035" width="16.28515625" style="231" customWidth="1"/>
    <col min="12036" max="12036" width="15.42578125" style="231" customWidth="1"/>
    <col min="12037" max="12037" width="14.5703125" style="231" customWidth="1"/>
    <col min="12038" max="12038" width="12.85546875" style="231" customWidth="1"/>
    <col min="12039" max="12042" width="8.28515625" style="231" customWidth="1"/>
    <col min="12043" max="12043" width="11.7109375" style="231" customWidth="1"/>
    <col min="12044" max="12047" width="8.28515625" style="231" customWidth="1"/>
    <col min="12048" max="12048" width="11.7109375" style="231" customWidth="1"/>
    <col min="12049" max="12052" width="8.28515625" style="231" customWidth="1"/>
    <col min="12053" max="12053" width="11.7109375" style="231" customWidth="1"/>
    <col min="12054" max="12057" width="8.28515625" style="231" customWidth="1"/>
    <col min="12058" max="12058" width="11.7109375" style="231" customWidth="1"/>
    <col min="12059" max="12288" width="9.140625" style="231"/>
    <col min="12289" max="12289" width="3.42578125" style="231" customWidth="1"/>
    <col min="12290" max="12290" width="15" style="231" customWidth="1"/>
    <col min="12291" max="12291" width="16.28515625" style="231" customWidth="1"/>
    <col min="12292" max="12292" width="15.42578125" style="231" customWidth="1"/>
    <col min="12293" max="12293" width="14.5703125" style="231" customWidth="1"/>
    <col min="12294" max="12294" width="12.85546875" style="231" customWidth="1"/>
    <col min="12295" max="12298" width="8.28515625" style="231" customWidth="1"/>
    <col min="12299" max="12299" width="11.7109375" style="231" customWidth="1"/>
    <col min="12300" max="12303" width="8.28515625" style="231" customWidth="1"/>
    <col min="12304" max="12304" width="11.7109375" style="231" customWidth="1"/>
    <col min="12305" max="12308" width="8.28515625" style="231" customWidth="1"/>
    <col min="12309" max="12309" width="11.7109375" style="231" customWidth="1"/>
    <col min="12310" max="12313" width="8.28515625" style="231" customWidth="1"/>
    <col min="12314" max="12314" width="11.7109375" style="231" customWidth="1"/>
    <col min="12315" max="12544" width="9.140625" style="231"/>
    <col min="12545" max="12545" width="3.42578125" style="231" customWidth="1"/>
    <col min="12546" max="12546" width="15" style="231" customWidth="1"/>
    <col min="12547" max="12547" width="16.28515625" style="231" customWidth="1"/>
    <col min="12548" max="12548" width="15.42578125" style="231" customWidth="1"/>
    <col min="12549" max="12549" width="14.5703125" style="231" customWidth="1"/>
    <col min="12550" max="12550" width="12.85546875" style="231" customWidth="1"/>
    <col min="12551" max="12554" width="8.28515625" style="231" customWidth="1"/>
    <col min="12555" max="12555" width="11.7109375" style="231" customWidth="1"/>
    <col min="12556" max="12559" width="8.28515625" style="231" customWidth="1"/>
    <col min="12560" max="12560" width="11.7109375" style="231" customWidth="1"/>
    <col min="12561" max="12564" width="8.28515625" style="231" customWidth="1"/>
    <col min="12565" max="12565" width="11.7109375" style="231" customWidth="1"/>
    <col min="12566" max="12569" width="8.28515625" style="231" customWidth="1"/>
    <col min="12570" max="12570" width="11.7109375" style="231" customWidth="1"/>
    <col min="12571" max="12800" width="9.140625" style="231"/>
    <col min="12801" max="12801" width="3.42578125" style="231" customWidth="1"/>
    <col min="12802" max="12802" width="15" style="231" customWidth="1"/>
    <col min="12803" max="12803" width="16.28515625" style="231" customWidth="1"/>
    <col min="12804" max="12804" width="15.42578125" style="231" customWidth="1"/>
    <col min="12805" max="12805" width="14.5703125" style="231" customWidth="1"/>
    <col min="12806" max="12806" width="12.85546875" style="231" customWidth="1"/>
    <col min="12807" max="12810" width="8.28515625" style="231" customWidth="1"/>
    <col min="12811" max="12811" width="11.7109375" style="231" customWidth="1"/>
    <col min="12812" max="12815" width="8.28515625" style="231" customWidth="1"/>
    <col min="12816" max="12816" width="11.7109375" style="231" customWidth="1"/>
    <col min="12817" max="12820" width="8.28515625" style="231" customWidth="1"/>
    <col min="12821" max="12821" width="11.7109375" style="231" customWidth="1"/>
    <col min="12822" max="12825" width="8.28515625" style="231" customWidth="1"/>
    <col min="12826" max="12826" width="11.7109375" style="231" customWidth="1"/>
    <col min="12827" max="13056" width="9.140625" style="231"/>
    <col min="13057" max="13057" width="3.42578125" style="231" customWidth="1"/>
    <col min="13058" max="13058" width="15" style="231" customWidth="1"/>
    <col min="13059" max="13059" width="16.28515625" style="231" customWidth="1"/>
    <col min="13060" max="13060" width="15.42578125" style="231" customWidth="1"/>
    <col min="13061" max="13061" width="14.5703125" style="231" customWidth="1"/>
    <col min="13062" max="13062" width="12.85546875" style="231" customWidth="1"/>
    <col min="13063" max="13066" width="8.28515625" style="231" customWidth="1"/>
    <col min="13067" max="13067" width="11.7109375" style="231" customWidth="1"/>
    <col min="13068" max="13071" width="8.28515625" style="231" customWidth="1"/>
    <col min="13072" max="13072" width="11.7109375" style="231" customWidth="1"/>
    <col min="13073" max="13076" width="8.28515625" style="231" customWidth="1"/>
    <col min="13077" max="13077" width="11.7109375" style="231" customWidth="1"/>
    <col min="13078" max="13081" width="8.28515625" style="231" customWidth="1"/>
    <col min="13082" max="13082" width="11.7109375" style="231" customWidth="1"/>
    <col min="13083" max="13312" width="9.140625" style="231"/>
    <col min="13313" max="13313" width="3.42578125" style="231" customWidth="1"/>
    <col min="13314" max="13314" width="15" style="231" customWidth="1"/>
    <col min="13315" max="13315" width="16.28515625" style="231" customWidth="1"/>
    <col min="13316" max="13316" width="15.42578125" style="231" customWidth="1"/>
    <col min="13317" max="13317" width="14.5703125" style="231" customWidth="1"/>
    <col min="13318" max="13318" width="12.85546875" style="231" customWidth="1"/>
    <col min="13319" max="13322" width="8.28515625" style="231" customWidth="1"/>
    <col min="13323" max="13323" width="11.7109375" style="231" customWidth="1"/>
    <col min="13324" max="13327" width="8.28515625" style="231" customWidth="1"/>
    <col min="13328" max="13328" width="11.7109375" style="231" customWidth="1"/>
    <col min="13329" max="13332" width="8.28515625" style="231" customWidth="1"/>
    <col min="13333" max="13333" width="11.7109375" style="231" customWidth="1"/>
    <col min="13334" max="13337" width="8.28515625" style="231" customWidth="1"/>
    <col min="13338" max="13338" width="11.7109375" style="231" customWidth="1"/>
    <col min="13339" max="13568" width="9.140625" style="231"/>
    <col min="13569" max="13569" width="3.42578125" style="231" customWidth="1"/>
    <col min="13570" max="13570" width="15" style="231" customWidth="1"/>
    <col min="13571" max="13571" width="16.28515625" style="231" customWidth="1"/>
    <col min="13572" max="13572" width="15.42578125" style="231" customWidth="1"/>
    <col min="13573" max="13573" width="14.5703125" style="231" customWidth="1"/>
    <col min="13574" max="13574" width="12.85546875" style="231" customWidth="1"/>
    <col min="13575" max="13578" width="8.28515625" style="231" customWidth="1"/>
    <col min="13579" max="13579" width="11.7109375" style="231" customWidth="1"/>
    <col min="13580" max="13583" width="8.28515625" style="231" customWidth="1"/>
    <col min="13584" max="13584" width="11.7109375" style="231" customWidth="1"/>
    <col min="13585" max="13588" width="8.28515625" style="231" customWidth="1"/>
    <col min="13589" max="13589" width="11.7109375" style="231" customWidth="1"/>
    <col min="13590" max="13593" width="8.28515625" style="231" customWidth="1"/>
    <col min="13594" max="13594" width="11.7109375" style="231" customWidth="1"/>
    <col min="13595" max="13824" width="9.140625" style="231"/>
    <col min="13825" max="13825" width="3.42578125" style="231" customWidth="1"/>
    <col min="13826" max="13826" width="15" style="231" customWidth="1"/>
    <col min="13827" max="13827" width="16.28515625" style="231" customWidth="1"/>
    <col min="13828" max="13828" width="15.42578125" style="231" customWidth="1"/>
    <col min="13829" max="13829" width="14.5703125" style="231" customWidth="1"/>
    <col min="13830" max="13830" width="12.85546875" style="231" customWidth="1"/>
    <col min="13831" max="13834" width="8.28515625" style="231" customWidth="1"/>
    <col min="13835" max="13835" width="11.7109375" style="231" customWidth="1"/>
    <col min="13836" max="13839" width="8.28515625" style="231" customWidth="1"/>
    <col min="13840" max="13840" width="11.7109375" style="231" customWidth="1"/>
    <col min="13841" max="13844" width="8.28515625" style="231" customWidth="1"/>
    <col min="13845" max="13845" width="11.7109375" style="231" customWidth="1"/>
    <col min="13846" max="13849" width="8.28515625" style="231" customWidth="1"/>
    <col min="13850" max="13850" width="11.7109375" style="231" customWidth="1"/>
    <col min="13851" max="14080" width="9.140625" style="231"/>
    <col min="14081" max="14081" width="3.42578125" style="231" customWidth="1"/>
    <col min="14082" max="14082" width="15" style="231" customWidth="1"/>
    <col min="14083" max="14083" width="16.28515625" style="231" customWidth="1"/>
    <col min="14084" max="14084" width="15.42578125" style="231" customWidth="1"/>
    <col min="14085" max="14085" width="14.5703125" style="231" customWidth="1"/>
    <col min="14086" max="14086" width="12.85546875" style="231" customWidth="1"/>
    <col min="14087" max="14090" width="8.28515625" style="231" customWidth="1"/>
    <col min="14091" max="14091" width="11.7109375" style="231" customWidth="1"/>
    <col min="14092" max="14095" width="8.28515625" style="231" customWidth="1"/>
    <col min="14096" max="14096" width="11.7109375" style="231" customWidth="1"/>
    <col min="14097" max="14100" width="8.28515625" style="231" customWidth="1"/>
    <col min="14101" max="14101" width="11.7109375" style="231" customWidth="1"/>
    <col min="14102" max="14105" width="8.28515625" style="231" customWidth="1"/>
    <col min="14106" max="14106" width="11.7109375" style="231" customWidth="1"/>
    <col min="14107" max="14336" width="9.140625" style="231"/>
    <col min="14337" max="14337" width="3.42578125" style="231" customWidth="1"/>
    <col min="14338" max="14338" width="15" style="231" customWidth="1"/>
    <col min="14339" max="14339" width="16.28515625" style="231" customWidth="1"/>
    <col min="14340" max="14340" width="15.42578125" style="231" customWidth="1"/>
    <col min="14341" max="14341" width="14.5703125" style="231" customWidth="1"/>
    <col min="14342" max="14342" width="12.85546875" style="231" customWidth="1"/>
    <col min="14343" max="14346" width="8.28515625" style="231" customWidth="1"/>
    <col min="14347" max="14347" width="11.7109375" style="231" customWidth="1"/>
    <col min="14348" max="14351" width="8.28515625" style="231" customWidth="1"/>
    <col min="14352" max="14352" width="11.7109375" style="231" customWidth="1"/>
    <col min="14353" max="14356" width="8.28515625" style="231" customWidth="1"/>
    <col min="14357" max="14357" width="11.7109375" style="231" customWidth="1"/>
    <col min="14358" max="14361" width="8.28515625" style="231" customWidth="1"/>
    <col min="14362" max="14362" width="11.7109375" style="231" customWidth="1"/>
    <col min="14363" max="14592" width="9.140625" style="231"/>
    <col min="14593" max="14593" width="3.42578125" style="231" customWidth="1"/>
    <col min="14594" max="14594" width="15" style="231" customWidth="1"/>
    <col min="14595" max="14595" width="16.28515625" style="231" customWidth="1"/>
    <col min="14596" max="14596" width="15.42578125" style="231" customWidth="1"/>
    <col min="14597" max="14597" width="14.5703125" style="231" customWidth="1"/>
    <col min="14598" max="14598" width="12.85546875" style="231" customWidth="1"/>
    <col min="14599" max="14602" width="8.28515625" style="231" customWidth="1"/>
    <col min="14603" max="14603" width="11.7109375" style="231" customWidth="1"/>
    <col min="14604" max="14607" width="8.28515625" style="231" customWidth="1"/>
    <col min="14608" max="14608" width="11.7109375" style="231" customWidth="1"/>
    <col min="14609" max="14612" width="8.28515625" style="231" customWidth="1"/>
    <col min="14613" max="14613" width="11.7109375" style="231" customWidth="1"/>
    <col min="14614" max="14617" width="8.28515625" style="231" customWidth="1"/>
    <col min="14618" max="14618" width="11.7109375" style="231" customWidth="1"/>
    <col min="14619" max="14848" width="9.140625" style="231"/>
    <col min="14849" max="14849" width="3.42578125" style="231" customWidth="1"/>
    <col min="14850" max="14850" width="15" style="231" customWidth="1"/>
    <col min="14851" max="14851" width="16.28515625" style="231" customWidth="1"/>
    <col min="14852" max="14852" width="15.42578125" style="231" customWidth="1"/>
    <col min="14853" max="14853" width="14.5703125" style="231" customWidth="1"/>
    <col min="14854" max="14854" width="12.85546875" style="231" customWidth="1"/>
    <col min="14855" max="14858" width="8.28515625" style="231" customWidth="1"/>
    <col min="14859" max="14859" width="11.7109375" style="231" customWidth="1"/>
    <col min="14860" max="14863" width="8.28515625" style="231" customWidth="1"/>
    <col min="14864" max="14864" width="11.7109375" style="231" customWidth="1"/>
    <col min="14865" max="14868" width="8.28515625" style="231" customWidth="1"/>
    <col min="14869" max="14869" width="11.7109375" style="231" customWidth="1"/>
    <col min="14870" max="14873" width="8.28515625" style="231" customWidth="1"/>
    <col min="14874" max="14874" width="11.7109375" style="231" customWidth="1"/>
    <col min="14875" max="15104" width="9.140625" style="231"/>
    <col min="15105" max="15105" width="3.42578125" style="231" customWidth="1"/>
    <col min="15106" max="15106" width="15" style="231" customWidth="1"/>
    <col min="15107" max="15107" width="16.28515625" style="231" customWidth="1"/>
    <col min="15108" max="15108" width="15.42578125" style="231" customWidth="1"/>
    <col min="15109" max="15109" width="14.5703125" style="231" customWidth="1"/>
    <col min="15110" max="15110" width="12.85546875" style="231" customWidth="1"/>
    <col min="15111" max="15114" width="8.28515625" style="231" customWidth="1"/>
    <col min="15115" max="15115" width="11.7109375" style="231" customWidth="1"/>
    <col min="15116" max="15119" width="8.28515625" style="231" customWidth="1"/>
    <col min="15120" max="15120" width="11.7109375" style="231" customWidth="1"/>
    <col min="15121" max="15124" width="8.28515625" style="231" customWidth="1"/>
    <col min="15125" max="15125" width="11.7109375" style="231" customWidth="1"/>
    <col min="15126" max="15129" width="8.28515625" style="231" customWidth="1"/>
    <col min="15130" max="15130" width="11.7109375" style="231" customWidth="1"/>
    <col min="15131" max="15360" width="9.140625" style="231"/>
    <col min="15361" max="15361" width="3.42578125" style="231" customWidth="1"/>
    <col min="15362" max="15362" width="15" style="231" customWidth="1"/>
    <col min="15363" max="15363" width="16.28515625" style="231" customWidth="1"/>
    <col min="15364" max="15364" width="15.42578125" style="231" customWidth="1"/>
    <col min="15365" max="15365" width="14.5703125" style="231" customWidth="1"/>
    <col min="15366" max="15366" width="12.85546875" style="231" customWidth="1"/>
    <col min="15367" max="15370" width="8.28515625" style="231" customWidth="1"/>
    <col min="15371" max="15371" width="11.7109375" style="231" customWidth="1"/>
    <col min="15372" max="15375" width="8.28515625" style="231" customWidth="1"/>
    <col min="15376" max="15376" width="11.7109375" style="231" customWidth="1"/>
    <col min="15377" max="15380" width="8.28515625" style="231" customWidth="1"/>
    <col min="15381" max="15381" width="11.7109375" style="231" customWidth="1"/>
    <col min="15382" max="15385" width="8.28515625" style="231" customWidth="1"/>
    <col min="15386" max="15386" width="11.7109375" style="231" customWidth="1"/>
    <col min="15387" max="15616" width="9.140625" style="231"/>
    <col min="15617" max="15617" width="3.42578125" style="231" customWidth="1"/>
    <col min="15618" max="15618" width="15" style="231" customWidth="1"/>
    <col min="15619" max="15619" width="16.28515625" style="231" customWidth="1"/>
    <col min="15620" max="15620" width="15.42578125" style="231" customWidth="1"/>
    <col min="15621" max="15621" width="14.5703125" style="231" customWidth="1"/>
    <col min="15622" max="15622" width="12.85546875" style="231" customWidth="1"/>
    <col min="15623" max="15626" width="8.28515625" style="231" customWidth="1"/>
    <col min="15627" max="15627" width="11.7109375" style="231" customWidth="1"/>
    <col min="15628" max="15631" width="8.28515625" style="231" customWidth="1"/>
    <col min="15632" max="15632" width="11.7109375" style="231" customWidth="1"/>
    <col min="15633" max="15636" width="8.28515625" style="231" customWidth="1"/>
    <col min="15637" max="15637" width="11.7109375" style="231" customWidth="1"/>
    <col min="15638" max="15641" width="8.28515625" style="231" customWidth="1"/>
    <col min="15642" max="15642" width="11.7109375" style="231" customWidth="1"/>
    <col min="15643" max="15872" width="9.140625" style="231"/>
    <col min="15873" max="15873" width="3.42578125" style="231" customWidth="1"/>
    <col min="15874" max="15874" width="15" style="231" customWidth="1"/>
    <col min="15875" max="15875" width="16.28515625" style="231" customWidth="1"/>
    <col min="15876" max="15876" width="15.42578125" style="231" customWidth="1"/>
    <col min="15877" max="15877" width="14.5703125" style="231" customWidth="1"/>
    <col min="15878" max="15878" width="12.85546875" style="231" customWidth="1"/>
    <col min="15879" max="15882" width="8.28515625" style="231" customWidth="1"/>
    <col min="15883" max="15883" width="11.7109375" style="231" customWidth="1"/>
    <col min="15884" max="15887" width="8.28515625" style="231" customWidth="1"/>
    <col min="15888" max="15888" width="11.7109375" style="231" customWidth="1"/>
    <col min="15889" max="15892" width="8.28515625" style="231" customWidth="1"/>
    <col min="15893" max="15893" width="11.7109375" style="231" customWidth="1"/>
    <col min="15894" max="15897" width="8.28515625" style="231" customWidth="1"/>
    <col min="15898" max="15898" width="11.7109375" style="231" customWidth="1"/>
    <col min="15899" max="16128" width="9.140625" style="231"/>
    <col min="16129" max="16129" width="3.42578125" style="231" customWidth="1"/>
    <col min="16130" max="16130" width="15" style="231" customWidth="1"/>
    <col min="16131" max="16131" width="16.28515625" style="231" customWidth="1"/>
    <col min="16132" max="16132" width="15.42578125" style="231" customWidth="1"/>
    <col min="16133" max="16133" width="14.5703125" style="231" customWidth="1"/>
    <col min="16134" max="16134" width="12.85546875" style="231" customWidth="1"/>
    <col min="16135" max="16138" width="8.28515625" style="231" customWidth="1"/>
    <col min="16139" max="16139" width="11.7109375" style="231" customWidth="1"/>
    <col min="16140" max="16143" width="8.28515625" style="231" customWidth="1"/>
    <col min="16144" max="16144" width="11.7109375" style="231" customWidth="1"/>
    <col min="16145" max="16148" width="8.28515625" style="231" customWidth="1"/>
    <col min="16149" max="16149" width="11.7109375" style="231" customWidth="1"/>
    <col min="16150" max="16153" width="8.28515625" style="231" customWidth="1"/>
    <col min="16154" max="16154" width="11.7109375" style="231" customWidth="1"/>
    <col min="16155" max="16384" width="9.140625" style="231"/>
  </cols>
  <sheetData>
    <row r="1" spans="1:30" ht="28.5" customHeight="1" x14ac:dyDescent="0.25">
      <c r="A1" s="556" t="s">
        <v>0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7" t="s">
        <v>51</v>
      </c>
      <c r="AB1" s="558"/>
      <c r="AC1" s="558"/>
      <c r="AD1" s="558"/>
    </row>
    <row r="2" spans="1:30" ht="47.25" customHeight="1" x14ac:dyDescent="0.25">
      <c r="A2" s="559" t="s">
        <v>113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</row>
    <row r="3" spans="1:30" ht="30.75" customHeight="1" thickBot="1" x14ac:dyDescent="0.3">
      <c r="A3" s="560" t="s">
        <v>52</v>
      </c>
      <c r="B3" s="560"/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</row>
    <row r="4" spans="1:30" ht="36" customHeight="1" thickBot="1" x14ac:dyDescent="0.3">
      <c r="A4" s="561" t="s">
        <v>1</v>
      </c>
      <c r="B4" s="529" t="s">
        <v>53</v>
      </c>
      <c r="C4" s="531" t="s">
        <v>54</v>
      </c>
      <c r="D4" s="533" t="s">
        <v>55</v>
      </c>
      <c r="E4" s="534"/>
      <c r="F4" s="564" t="s">
        <v>33</v>
      </c>
      <c r="G4" s="643" t="s">
        <v>56</v>
      </c>
      <c r="H4" s="644"/>
      <c r="I4" s="644"/>
      <c r="J4" s="644"/>
      <c r="K4" s="645"/>
      <c r="L4" s="643" t="s">
        <v>57</v>
      </c>
      <c r="M4" s="644"/>
      <c r="N4" s="644"/>
      <c r="O4" s="644"/>
      <c r="P4" s="645"/>
      <c r="Q4" s="643" t="s">
        <v>58</v>
      </c>
      <c r="R4" s="644"/>
      <c r="S4" s="644"/>
      <c r="T4" s="644"/>
      <c r="U4" s="645"/>
      <c r="V4" s="646" t="s">
        <v>59</v>
      </c>
      <c r="W4" s="646"/>
      <c r="X4" s="646"/>
      <c r="Y4" s="646"/>
      <c r="Z4" s="643"/>
      <c r="AA4" s="633" t="s">
        <v>19</v>
      </c>
      <c r="AB4" s="633"/>
      <c r="AC4" s="633"/>
      <c r="AD4" s="634"/>
    </row>
    <row r="5" spans="1:30" ht="31.5" customHeight="1" x14ac:dyDescent="0.25">
      <c r="A5" s="562"/>
      <c r="B5" s="530"/>
      <c r="C5" s="532"/>
      <c r="D5" s="535" t="s">
        <v>39</v>
      </c>
      <c r="E5" s="537" t="s">
        <v>40</v>
      </c>
      <c r="F5" s="642"/>
      <c r="G5" s="639" t="s">
        <v>41</v>
      </c>
      <c r="H5" s="636"/>
      <c r="I5" s="635" t="s">
        <v>42</v>
      </c>
      <c r="J5" s="636"/>
      <c r="K5" s="637" t="s">
        <v>43</v>
      </c>
      <c r="L5" s="635" t="s">
        <v>41</v>
      </c>
      <c r="M5" s="636"/>
      <c r="N5" s="635" t="s">
        <v>42</v>
      </c>
      <c r="O5" s="636"/>
      <c r="P5" s="637" t="s">
        <v>43</v>
      </c>
      <c r="Q5" s="635" t="s">
        <v>41</v>
      </c>
      <c r="R5" s="636"/>
      <c r="S5" s="635" t="s">
        <v>42</v>
      </c>
      <c r="T5" s="636"/>
      <c r="U5" s="637" t="s">
        <v>43</v>
      </c>
      <c r="V5" s="635" t="s">
        <v>41</v>
      </c>
      <c r="W5" s="636"/>
      <c r="X5" s="635" t="s">
        <v>42</v>
      </c>
      <c r="Y5" s="636"/>
      <c r="Z5" s="640" t="s">
        <v>43</v>
      </c>
      <c r="AA5" s="647" t="s">
        <v>41</v>
      </c>
      <c r="AB5" s="647"/>
      <c r="AC5" s="647" t="s">
        <v>42</v>
      </c>
      <c r="AD5" s="648"/>
    </row>
    <row r="6" spans="1:30" ht="52.5" customHeight="1" thickBot="1" x14ac:dyDescent="0.3">
      <c r="A6" s="563"/>
      <c r="B6" s="530"/>
      <c r="C6" s="532"/>
      <c r="D6" s="536"/>
      <c r="E6" s="538"/>
      <c r="F6" s="642"/>
      <c r="G6" s="259" t="s">
        <v>44</v>
      </c>
      <c r="H6" s="254" t="s">
        <v>7</v>
      </c>
      <c r="I6" s="233" t="s">
        <v>44</v>
      </c>
      <c r="J6" s="254" t="s">
        <v>7</v>
      </c>
      <c r="K6" s="638"/>
      <c r="L6" s="233" t="s">
        <v>44</v>
      </c>
      <c r="M6" s="254" t="s">
        <v>7</v>
      </c>
      <c r="N6" s="233" t="s">
        <v>44</v>
      </c>
      <c r="O6" s="254" t="s">
        <v>7</v>
      </c>
      <c r="P6" s="638"/>
      <c r="Q6" s="233" t="s">
        <v>44</v>
      </c>
      <c r="R6" s="254" t="s">
        <v>7</v>
      </c>
      <c r="S6" s="233" t="s">
        <v>44</v>
      </c>
      <c r="T6" s="254" t="s">
        <v>7</v>
      </c>
      <c r="U6" s="638"/>
      <c r="V6" s="233" t="s">
        <v>44</v>
      </c>
      <c r="W6" s="254" t="s">
        <v>7</v>
      </c>
      <c r="X6" s="233" t="s">
        <v>44</v>
      </c>
      <c r="Y6" s="254" t="s">
        <v>7</v>
      </c>
      <c r="Z6" s="641"/>
      <c r="AA6" s="244" t="s">
        <v>44</v>
      </c>
      <c r="AB6" s="260" t="s">
        <v>7</v>
      </c>
      <c r="AC6" s="244" t="s">
        <v>44</v>
      </c>
      <c r="AD6" s="261" t="s">
        <v>7</v>
      </c>
    </row>
    <row r="7" spans="1:30" ht="15" customHeight="1" thickBot="1" x14ac:dyDescent="0.3">
      <c r="A7" s="255">
        <v>1</v>
      </c>
      <c r="B7" s="256">
        <v>2</v>
      </c>
      <c r="C7" s="256">
        <v>3</v>
      </c>
      <c r="D7" s="256">
        <v>4</v>
      </c>
      <c r="E7" s="256">
        <v>5</v>
      </c>
      <c r="F7" s="256">
        <v>6</v>
      </c>
      <c r="G7" s="256">
        <v>7</v>
      </c>
      <c r="H7" s="256">
        <v>8</v>
      </c>
      <c r="I7" s="256">
        <v>9</v>
      </c>
      <c r="J7" s="256">
        <v>10</v>
      </c>
      <c r="K7" s="256">
        <v>11</v>
      </c>
      <c r="L7" s="256">
        <v>12</v>
      </c>
      <c r="M7" s="256">
        <v>13</v>
      </c>
      <c r="N7" s="256">
        <v>14</v>
      </c>
      <c r="O7" s="256">
        <v>15</v>
      </c>
      <c r="P7" s="256">
        <v>16</v>
      </c>
      <c r="Q7" s="256">
        <v>17</v>
      </c>
      <c r="R7" s="256">
        <v>18</v>
      </c>
      <c r="S7" s="256">
        <v>19</v>
      </c>
      <c r="T7" s="256">
        <v>20</v>
      </c>
      <c r="U7" s="256">
        <v>21</v>
      </c>
      <c r="V7" s="256">
        <v>22</v>
      </c>
      <c r="W7" s="256">
        <v>23</v>
      </c>
      <c r="X7" s="256">
        <v>24</v>
      </c>
      <c r="Y7" s="256">
        <v>25</v>
      </c>
      <c r="Z7" s="256">
        <v>26</v>
      </c>
      <c r="AA7" s="236">
        <v>27</v>
      </c>
      <c r="AB7" s="236">
        <v>28</v>
      </c>
      <c r="AC7" s="236">
        <v>29</v>
      </c>
      <c r="AD7" s="263">
        <v>30</v>
      </c>
    </row>
    <row r="8" spans="1:30" ht="20.100000000000001" customHeight="1" x14ac:dyDescent="0.25">
      <c r="A8" s="649">
        <v>1</v>
      </c>
      <c r="B8" s="651" t="s">
        <v>114</v>
      </c>
      <c r="C8" s="649">
        <f>D8+E8</f>
        <v>8.7800000000000003E-2</v>
      </c>
      <c r="D8" s="652">
        <v>0</v>
      </c>
      <c r="E8" s="653">
        <v>8.7800000000000003E-2</v>
      </c>
      <c r="F8" s="262" t="s">
        <v>45</v>
      </c>
      <c r="G8" s="207">
        <v>0</v>
      </c>
      <c r="H8" s="206">
        <v>0</v>
      </c>
      <c r="I8" s="207">
        <v>0</v>
      </c>
      <c r="J8" s="206">
        <v>0</v>
      </c>
      <c r="K8" s="211">
        <v>0</v>
      </c>
      <c r="L8" s="207">
        <v>0</v>
      </c>
      <c r="M8" s="206">
        <v>0</v>
      </c>
      <c r="N8" s="207">
        <v>0</v>
      </c>
      <c r="O8" s="206">
        <v>0</v>
      </c>
      <c r="P8" s="211">
        <v>0</v>
      </c>
      <c r="Q8" s="207">
        <v>0</v>
      </c>
      <c r="R8" s="206">
        <v>0</v>
      </c>
      <c r="S8" s="207">
        <v>0</v>
      </c>
      <c r="T8" s="206">
        <v>0</v>
      </c>
      <c r="U8" s="211">
        <v>0</v>
      </c>
      <c r="V8" s="207">
        <v>0</v>
      </c>
      <c r="W8" s="206">
        <v>0</v>
      </c>
      <c r="X8" s="207">
        <v>0</v>
      </c>
      <c r="Y8" s="206">
        <v>0</v>
      </c>
      <c r="Z8" s="211">
        <v>0</v>
      </c>
      <c r="AA8" s="206">
        <f t="shared" ref="AA8:AD12" si="0">G8+L8+Q8+V8</f>
        <v>0</v>
      </c>
      <c r="AB8" s="206">
        <f t="shared" si="0"/>
        <v>0</v>
      </c>
      <c r="AC8" s="203">
        <f t="shared" si="0"/>
        <v>0</v>
      </c>
      <c r="AD8" s="206">
        <f t="shared" si="0"/>
        <v>0</v>
      </c>
    </row>
    <row r="9" spans="1:30" ht="20.100000000000001" customHeight="1" x14ac:dyDescent="0.25">
      <c r="A9" s="649"/>
      <c r="B9" s="651"/>
      <c r="C9" s="649"/>
      <c r="D9" s="652"/>
      <c r="E9" s="653"/>
      <c r="F9" s="257" t="s">
        <v>46</v>
      </c>
      <c r="G9" s="193">
        <v>0</v>
      </c>
      <c r="H9" s="190">
        <v>0</v>
      </c>
      <c r="I9" s="193">
        <v>0</v>
      </c>
      <c r="J9" s="190">
        <v>0</v>
      </c>
      <c r="K9" s="205">
        <v>0</v>
      </c>
      <c r="L9" s="193">
        <v>0</v>
      </c>
      <c r="M9" s="190">
        <v>0</v>
      </c>
      <c r="N9" s="193">
        <v>0</v>
      </c>
      <c r="O9" s="190">
        <v>0</v>
      </c>
      <c r="P9" s="205">
        <v>0</v>
      </c>
      <c r="Q9" s="193">
        <v>0</v>
      </c>
      <c r="R9" s="190">
        <v>0</v>
      </c>
      <c r="S9" s="193">
        <v>0</v>
      </c>
      <c r="T9" s="190">
        <v>0</v>
      </c>
      <c r="U9" s="205">
        <v>0</v>
      </c>
      <c r="V9" s="193">
        <v>0</v>
      </c>
      <c r="W9" s="190">
        <v>0</v>
      </c>
      <c r="X9" s="193">
        <v>0</v>
      </c>
      <c r="Y9" s="190">
        <v>0</v>
      </c>
      <c r="Z9" s="205">
        <v>0</v>
      </c>
      <c r="AA9" s="190">
        <f t="shared" si="0"/>
        <v>0</v>
      </c>
      <c r="AB9" s="190">
        <f t="shared" si="0"/>
        <v>0</v>
      </c>
      <c r="AC9" s="191">
        <f t="shared" si="0"/>
        <v>0</v>
      </c>
      <c r="AD9" s="190">
        <f t="shared" si="0"/>
        <v>0</v>
      </c>
    </row>
    <row r="10" spans="1:30" ht="20.100000000000001" customHeight="1" x14ac:dyDescent="0.25">
      <c r="A10" s="649"/>
      <c r="B10" s="651"/>
      <c r="C10" s="649"/>
      <c r="D10" s="652"/>
      <c r="E10" s="653"/>
      <c r="F10" s="257" t="s">
        <v>47</v>
      </c>
      <c r="G10" s="193">
        <v>0</v>
      </c>
      <c r="H10" s="190">
        <v>0</v>
      </c>
      <c r="I10" s="193">
        <v>0</v>
      </c>
      <c r="J10" s="190">
        <v>0</v>
      </c>
      <c r="K10" s="205">
        <v>0</v>
      </c>
      <c r="L10" s="193">
        <v>0</v>
      </c>
      <c r="M10" s="190">
        <v>0</v>
      </c>
      <c r="N10" s="193">
        <v>0</v>
      </c>
      <c r="O10" s="190">
        <v>0</v>
      </c>
      <c r="P10" s="205">
        <v>0</v>
      </c>
      <c r="Q10" s="193">
        <v>0</v>
      </c>
      <c r="R10" s="190">
        <v>0</v>
      </c>
      <c r="S10" s="193">
        <v>0</v>
      </c>
      <c r="T10" s="190">
        <v>0</v>
      </c>
      <c r="U10" s="205">
        <v>0</v>
      </c>
      <c r="V10" s="193">
        <v>0</v>
      </c>
      <c r="W10" s="190">
        <v>0</v>
      </c>
      <c r="X10" s="193">
        <v>0</v>
      </c>
      <c r="Y10" s="190">
        <v>0</v>
      </c>
      <c r="Z10" s="205">
        <v>0</v>
      </c>
      <c r="AA10" s="190">
        <f t="shared" si="0"/>
        <v>0</v>
      </c>
      <c r="AB10" s="190">
        <f t="shared" si="0"/>
        <v>0</v>
      </c>
      <c r="AC10" s="191">
        <f t="shared" si="0"/>
        <v>0</v>
      </c>
      <c r="AD10" s="190">
        <f t="shared" si="0"/>
        <v>0</v>
      </c>
    </row>
    <row r="11" spans="1:30" ht="20.100000000000001" customHeight="1" x14ac:dyDescent="0.25">
      <c r="A11" s="649"/>
      <c r="B11" s="651"/>
      <c r="C11" s="649"/>
      <c r="D11" s="652"/>
      <c r="E11" s="653"/>
      <c r="F11" s="257" t="s">
        <v>48</v>
      </c>
      <c r="G11" s="193">
        <v>0</v>
      </c>
      <c r="H11" s="190">
        <v>0</v>
      </c>
      <c r="I11" s="193">
        <v>0</v>
      </c>
      <c r="J11" s="190">
        <v>0</v>
      </c>
      <c r="K11" s="205">
        <v>0</v>
      </c>
      <c r="L11" s="193">
        <v>0</v>
      </c>
      <c r="M11" s="190">
        <v>0</v>
      </c>
      <c r="N11" s="193">
        <v>0</v>
      </c>
      <c r="O11" s="190">
        <v>0</v>
      </c>
      <c r="P11" s="205">
        <v>0</v>
      </c>
      <c r="Q11" s="193">
        <v>0</v>
      </c>
      <c r="R11" s="190">
        <v>0</v>
      </c>
      <c r="S11" s="193">
        <v>0</v>
      </c>
      <c r="T11" s="190">
        <v>0</v>
      </c>
      <c r="U11" s="205">
        <v>0</v>
      </c>
      <c r="V11" s="193">
        <v>0</v>
      </c>
      <c r="W11" s="190">
        <v>0</v>
      </c>
      <c r="X11" s="193">
        <v>0</v>
      </c>
      <c r="Y11" s="190">
        <v>0</v>
      </c>
      <c r="Z11" s="205">
        <v>0</v>
      </c>
      <c r="AA11" s="190">
        <f t="shared" si="0"/>
        <v>0</v>
      </c>
      <c r="AB11" s="190">
        <f t="shared" si="0"/>
        <v>0</v>
      </c>
      <c r="AC11" s="191">
        <f t="shared" si="0"/>
        <v>0</v>
      </c>
      <c r="AD11" s="190">
        <f t="shared" si="0"/>
        <v>0</v>
      </c>
    </row>
    <row r="12" spans="1:30" ht="20.100000000000001" customHeight="1" thickBot="1" x14ac:dyDescent="0.3">
      <c r="A12" s="649"/>
      <c r="B12" s="651"/>
      <c r="C12" s="649"/>
      <c r="D12" s="652"/>
      <c r="E12" s="653"/>
      <c r="F12" s="258" t="s">
        <v>49</v>
      </c>
      <c r="G12" s="195">
        <v>0</v>
      </c>
      <c r="H12" s="194">
        <v>0</v>
      </c>
      <c r="I12" s="195">
        <v>0</v>
      </c>
      <c r="J12" s="194">
        <v>0</v>
      </c>
      <c r="K12" s="208">
        <v>0</v>
      </c>
      <c r="L12" s="195">
        <v>0</v>
      </c>
      <c r="M12" s="194">
        <v>0</v>
      </c>
      <c r="N12" s="195">
        <v>0</v>
      </c>
      <c r="O12" s="194">
        <v>0</v>
      </c>
      <c r="P12" s="208">
        <v>0</v>
      </c>
      <c r="Q12" s="195">
        <v>0</v>
      </c>
      <c r="R12" s="194">
        <v>0</v>
      </c>
      <c r="S12" s="195">
        <v>0</v>
      </c>
      <c r="T12" s="194">
        <v>0</v>
      </c>
      <c r="U12" s="208">
        <v>0</v>
      </c>
      <c r="V12" s="195">
        <v>0</v>
      </c>
      <c r="W12" s="194">
        <v>0</v>
      </c>
      <c r="X12" s="196">
        <v>0</v>
      </c>
      <c r="Y12" s="194">
        <v>0</v>
      </c>
      <c r="Z12" s="208">
        <v>0</v>
      </c>
      <c r="AA12" s="194">
        <f t="shared" si="0"/>
        <v>0</v>
      </c>
      <c r="AB12" s="194">
        <f t="shared" si="0"/>
        <v>0</v>
      </c>
      <c r="AC12" s="196">
        <f t="shared" si="0"/>
        <v>0</v>
      </c>
      <c r="AD12" s="194">
        <f t="shared" si="0"/>
        <v>0</v>
      </c>
    </row>
    <row r="13" spans="1:30" ht="20.100000000000001" customHeight="1" thickBot="1" x14ac:dyDescent="0.3">
      <c r="A13" s="650"/>
      <c r="B13" s="654" t="s">
        <v>19</v>
      </c>
      <c r="C13" s="588"/>
      <c r="D13" s="588"/>
      <c r="E13" s="588"/>
      <c r="F13" s="588"/>
      <c r="G13" s="197">
        <f>G8+G9+G10+G11+G12</f>
        <v>0</v>
      </c>
      <c r="H13" s="198">
        <f t="shared" ref="H13:AD13" si="1">H8+H9+H10+H11+H12</f>
        <v>0</v>
      </c>
      <c r="I13" s="198">
        <f t="shared" si="1"/>
        <v>0</v>
      </c>
      <c r="J13" s="198">
        <f t="shared" si="1"/>
        <v>0</v>
      </c>
      <c r="K13" s="209">
        <f t="shared" si="1"/>
        <v>0</v>
      </c>
      <c r="L13" s="198">
        <f t="shared" si="1"/>
        <v>0</v>
      </c>
      <c r="M13" s="198">
        <f t="shared" si="1"/>
        <v>0</v>
      </c>
      <c r="N13" s="198">
        <f t="shared" si="1"/>
        <v>0</v>
      </c>
      <c r="O13" s="198">
        <f t="shared" si="1"/>
        <v>0</v>
      </c>
      <c r="P13" s="209">
        <f t="shared" si="1"/>
        <v>0</v>
      </c>
      <c r="Q13" s="198">
        <f t="shared" si="1"/>
        <v>0</v>
      </c>
      <c r="R13" s="198">
        <f t="shared" si="1"/>
        <v>0</v>
      </c>
      <c r="S13" s="198">
        <f t="shared" si="1"/>
        <v>0</v>
      </c>
      <c r="T13" s="198">
        <f t="shared" si="1"/>
        <v>0</v>
      </c>
      <c r="U13" s="209">
        <f t="shared" si="1"/>
        <v>0</v>
      </c>
      <c r="V13" s="198">
        <f t="shared" si="1"/>
        <v>0</v>
      </c>
      <c r="W13" s="198">
        <f t="shared" si="1"/>
        <v>0</v>
      </c>
      <c r="X13" s="198">
        <f t="shared" si="1"/>
        <v>0</v>
      </c>
      <c r="Y13" s="198">
        <f t="shared" si="1"/>
        <v>0</v>
      </c>
      <c r="Z13" s="209">
        <f t="shared" si="1"/>
        <v>0</v>
      </c>
      <c r="AA13" s="209">
        <f t="shared" si="1"/>
        <v>0</v>
      </c>
      <c r="AB13" s="209">
        <f t="shared" si="1"/>
        <v>0</v>
      </c>
      <c r="AC13" s="215">
        <f t="shared" si="1"/>
        <v>0</v>
      </c>
      <c r="AD13" s="216">
        <f t="shared" si="1"/>
        <v>0</v>
      </c>
    </row>
    <row r="14" spans="1:30" ht="20.100000000000001" customHeight="1" x14ac:dyDescent="0.25">
      <c r="A14" s="649">
        <v>2</v>
      </c>
      <c r="B14" s="651" t="s">
        <v>115</v>
      </c>
      <c r="C14" s="649">
        <f>D14+E14</f>
        <v>6950.6913000000004</v>
      </c>
      <c r="D14" s="652">
        <v>6874.8768</v>
      </c>
      <c r="E14" s="653">
        <v>75.814499999999995</v>
      </c>
      <c r="F14" s="262" t="s">
        <v>45</v>
      </c>
      <c r="G14" s="207">
        <v>50</v>
      </c>
      <c r="H14" s="206">
        <v>10</v>
      </c>
      <c r="I14" s="207">
        <v>0</v>
      </c>
      <c r="J14" s="206">
        <v>0</v>
      </c>
      <c r="K14" s="211">
        <v>10</v>
      </c>
      <c r="L14" s="207">
        <v>100</v>
      </c>
      <c r="M14" s="206">
        <v>50</v>
      </c>
      <c r="N14" s="207">
        <v>0</v>
      </c>
      <c r="O14" s="206">
        <v>0</v>
      </c>
      <c r="P14" s="211">
        <v>50</v>
      </c>
      <c r="Q14" s="207">
        <v>130</v>
      </c>
      <c r="R14" s="206">
        <v>130</v>
      </c>
      <c r="S14" s="207">
        <v>0</v>
      </c>
      <c r="T14" s="206">
        <v>0</v>
      </c>
      <c r="U14" s="211">
        <v>130</v>
      </c>
      <c r="V14" s="207">
        <v>0</v>
      </c>
      <c r="W14" s="206">
        <v>0</v>
      </c>
      <c r="X14" s="207">
        <v>0</v>
      </c>
      <c r="Y14" s="206">
        <v>0</v>
      </c>
      <c r="Z14" s="211">
        <v>0</v>
      </c>
      <c r="AA14" s="206">
        <f t="shared" ref="AA14:AA42" si="2">G14+L14+Q14+V14</f>
        <v>280</v>
      </c>
      <c r="AB14" s="206">
        <f>H14+M14+R14+W14</f>
        <v>190</v>
      </c>
      <c r="AC14" s="203">
        <f t="shared" ref="AC14:AC42" si="3">I14+N14+S14+X14</f>
        <v>0</v>
      </c>
      <c r="AD14" s="206">
        <f>J14+O14+T14+Y14</f>
        <v>0</v>
      </c>
    </row>
    <row r="15" spans="1:30" ht="20.100000000000001" customHeight="1" x14ac:dyDescent="0.25">
      <c r="A15" s="649"/>
      <c r="B15" s="651"/>
      <c r="C15" s="649"/>
      <c r="D15" s="652"/>
      <c r="E15" s="653"/>
      <c r="F15" s="257" t="s">
        <v>46</v>
      </c>
      <c r="G15" s="193">
        <v>0</v>
      </c>
      <c r="H15" s="190">
        <v>0</v>
      </c>
      <c r="I15" s="193">
        <v>0</v>
      </c>
      <c r="J15" s="190">
        <v>0</v>
      </c>
      <c r="K15" s="205">
        <v>0</v>
      </c>
      <c r="L15" s="193">
        <v>0</v>
      </c>
      <c r="M15" s="190">
        <v>0</v>
      </c>
      <c r="N15" s="193">
        <v>0</v>
      </c>
      <c r="O15" s="190">
        <v>0</v>
      </c>
      <c r="P15" s="205">
        <v>0</v>
      </c>
      <c r="Q15" s="193">
        <v>0</v>
      </c>
      <c r="R15" s="190">
        <v>0</v>
      </c>
      <c r="S15" s="193">
        <v>0</v>
      </c>
      <c r="T15" s="190">
        <v>0</v>
      </c>
      <c r="U15" s="205">
        <v>0</v>
      </c>
      <c r="V15" s="193">
        <v>80</v>
      </c>
      <c r="W15" s="190">
        <v>210</v>
      </c>
      <c r="X15" s="193">
        <v>0</v>
      </c>
      <c r="Y15" s="190">
        <v>0</v>
      </c>
      <c r="Z15" s="205">
        <v>210</v>
      </c>
      <c r="AA15" s="190">
        <f t="shared" si="2"/>
        <v>80</v>
      </c>
      <c r="AB15" s="190">
        <f>H15+M15+R15+W15</f>
        <v>210</v>
      </c>
      <c r="AC15" s="191">
        <f t="shared" si="3"/>
        <v>0</v>
      </c>
      <c r="AD15" s="190">
        <f>J15+O15+T15+Y15</f>
        <v>0</v>
      </c>
    </row>
    <row r="16" spans="1:30" ht="20.100000000000001" customHeight="1" x14ac:dyDescent="0.25">
      <c r="A16" s="649"/>
      <c r="B16" s="651"/>
      <c r="C16" s="649"/>
      <c r="D16" s="652"/>
      <c r="E16" s="653"/>
      <c r="F16" s="257" t="s">
        <v>47</v>
      </c>
      <c r="G16" s="193">
        <v>0</v>
      </c>
      <c r="H16" s="190">
        <v>0</v>
      </c>
      <c r="I16" s="193">
        <v>0</v>
      </c>
      <c r="J16" s="190">
        <v>0</v>
      </c>
      <c r="K16" s="205">
        <v>0</v>
      </c>
      <c r="L16" s="193">
        <v>0</v>
      </c>
      <c r="M16" s="190">
        <v>0</v>
      </c>
      <c r="N16" s="193">
        <v>0</v>
      </c>
      <c r="O16" s="190">
        <v>0</v>
      </c>
      <c r="P16" s="205">
        <v>0</v>
      </c>
      <c r="Q16" s="193">
        <v>0</v>
      </c>
      <c r="R16" s="190">
        <v>0</v>
      </c>
      <c r="S16" s="193">
        <v>0</v>
      </c>
      <c r="T16" s="190">
        <v>0</v>
      </c>
      <c r="U16" s="205">
        <v>0</v>
      </c>
      <c r="V16" s="193">
        <v>0</v>
      </c>
      <c r="W16" s="190">
        <v>0</v>
      </c>
      <c r="X16" s="193">
        <v>0</v>
      </c>
      <c r="Y16" s="190">
        <v>0</v>
      </c>
      <c r="Z16" s="205">
        <v>0</v>
      </c>
      <c r="AA16" s="190">
        <f t="shared" si="2"/>
        <v>0</v>
      </c>
      <c r="AB16" s="190">
        <f>H16+M16+R16+W16</f>
        <v>0</v>
      </c>
      <c r="AC16" s="191">
        <f t="shared" si="3"/>
        <v>0</v>
      </c>
      <c r="AD16" s="190">
        <f>J16+O16+T16+Y16</f>
        <v>0</v>
      </c>
    </row>
    <row r="17" spans="1:30" ht="20.100000000000001" customHeight="1" x14ac:dyDescent="0.25">
      <c r="A17" s="649"/>
      <c r="B17" s="651"/>
      <c r="C17" s="649"/>
      <c r="D17" s="652"/>
      <c r="E17" s="653"/>
      <c r="F17" s="257" t="s">
        <v>48</v>
      </c>
      <c r="G17" s="193">
        <v>0</v>
      </c>
      <c r="H17" s="190">
        <v>0</v>
      </c>
      <c r="I17" s="193">
        <v>0</v>
      </c>
      <c r="J17" s="190">
        <v>0</v>
      </c>
      <c r="K17" s="205">
        <v>0</v>
      </c>
      <c r="L17" s="193">
        <v>0</v>
      </c>
      <c r="M17" s="190">
        <v>0</v>
      </c>
      <c r="N17" s="193">
        <v>0</v>
      </c>
      <c r="O17" s="190">
        <v>0</v>
      </c>
      <c r="P17" s="205">
        <v>0</v>
      </c>
      <c r="Q17" s="193">
        <v>0</v>
      </c>
      <c r="R17" s="190">
        <v>0</v>
      </c>
      <c r="S17" s="193">
        <v>0</v>
      </c>
      <c r="T17" s="190">
        <v>0</v>
      </c>
      <c r="U17" s="205">
        <v>0</v>
      </c>
      <c r="V17" s="193">
        <v>0</v>
      </c>
      <c r="W17" s="190">
        <v>0</v>
      </c>
      <c r="X17" s="193">
        <v>0</v>
      </c>
      <c r="Y17" s="190">
        <v>0</v>
      </c>
      <c r="Z17" s="205">
        <v>0</v>
      </c>
      <c r="AA17" s="190">
        <f t="shared" si="2"/>
        <v>0</v>
      </c>
      <c r="AB17" s="190">
        <f>H17+M17+R17+W17</f>
        <v>0</v>
      </c>
      <c r="AC17" s="191">
        <f t="shared" si="3"/>
        <v>0</v>
      </c>
      <c r="AD17" s="190">
        <f>J17+O17+T17+Y17</f>
        <v>0</v>
      </c>
    </row>
    <row r="18" spans="1:30" ht="20.100000000000001" customHeight="1" thickBot="1" x14ac:dyDescent="0.3">
      <c r="A18" s="649"/>
      <c r="B18" s="651"/>
      <c r="C18" s="649"/>
      <c r="D18" s="652"/>
      <c r="E18" s="653"/>
      <c r="F18" s="258" t="s">
        <v>49</v>
      </c>
      <c r="G18" s="195">
        <v>0</v>
      </c>
      <c r="H18" s="194">
        <v>0</v>
      </c>
      <c r="I18" s="195">
        <v>0</v>
      </c>
      <c r="J18" s="194">
        <v>0</v>
      </c>
      <c r="K18" s="208">
        <v>0</v>
      </c>
      <c r="L18" s="195">
        <v>0</v>
      </c>
      <c r="M18" s="194">
        <v>0</v>
      </c>
      <c r="N18" s="195">
        <v>0</v>
      </c>
      <c r="O18" s="194">
        <v>0</v>
      </c>
      <c r="P18" s="208">
        <v>0</v>
      </c>
      <c r="Q18" s="195">
        <v>0</v>
      </c>
      <c r="R18" s="194">
        <v>0</v>
      </c>
      <c r="S18" s="195">
        <v>0</v>
      </c>
      <c r="T18" s="194">
        <v>0</v>
      </c>
      <c r="U18" s="208">
        <v>0</v>
      </c>
      <c r="V18" s="195">
        <v>0</v>
      </c>
      <c r="W18" s="194">
        <v>0</v>
      </c>
      <c r="X18" s="196">
        <v>0</v>
      </c>
      <c r="Y18" s="194">
        <v>0</v>
      </c>
      <c r="Z18" s="208">
        <v>0</v>
      </c>
      <c r="AA18" s="194">
        <f t="shared" si="2"/>
        <v>0</v>
      </c>
      <c r="AB18" s="194">
        <f>H18+M18+R18+W18</f>
        <v>0</v>
      </c>
      <c r="AC18" s="196">
        <f t="shared" si="3"/>
        <v>0</v>
      </c>
      <c r="AD18" s="194">
        <f>J18+O18+T18+Y18</f>
        <v>0</v>
      </c>
    </row>
    <row r="19" spans="1:30" ht="20.100000000000001" customHeight="1" thickBot="1" x14ac:dyDescent="0.3">
      <c r="A19" s="650"/>
      <c r="B19" s="654" t="s">
        <v>19</v>
      </c>
      <c r="C19" s="588"/>
      <c r="D19" s="588"/>
      <c r="E19" s="588"/>
      <c r="F19" s="588"/>
      <c r="G19" s="197">
        <f t="shared" ref="G19:AD19" si="4">G14+G15+G16+G17+G18</f>
        <v>50</v>
      </c>
      <c r="H19" s="198">
        <f>H14+H15+H16+H17+H18</f>
        <v>10</v>
      </c>
      <c r="I19" s="198">
        <f t="shared" si="4"/>
        <v>0</v>
      </c>
      <c r="J19" s="198">
        <f>J14+J15+J16+J17+J18</f>
        <v>0</v>
      </c>
      <c r="K19" s="209">
        <f t="shared" si="4"/>
        <v>10</v>
      </c>
      <c r="L19" s="198">
        <f t="shared" si="4"/>
        <v>100</v>
      </c>
      <c r="M19" s="198">
        <f t="shared" si="4"/>
        <v>50</v>
      </c>
      <c r="N19" s="198">
        <f t="shared" si="4"/>
        <v>0</v>
      </c>
      <c r="O19" s="198">
        <f t="shared" si="4"/>
        <v>0</v>
      </c>
      <c r="P19" s="209">
        <f t="shared" si="4"/>
        <v>50</v>
      </c>
      <c r="Q19" s="198">
        <f t="shared" si="4"/>
        <v>130</v>
      </c>
      <c r="R19" s="198">
        <f t="shared" si="4"/>
        <v>130</v>
      </c>
      <c r="S19" s="198">
        <f t="shared" si="4"/>
        <v>0</v>
      </c>
      <c r="T19" s="198">
        <f t="shared" si="4"/>
        <v>0</v>
      </c>
      <c r="U19" s="209">
        <f t="shared" si="4"/>
        <v>130</v>
      </c>
      <c r="V19" s="198">
        <f t="shared" si="4"/>
        <v>80</v>
      </c>
      <c r="W19" s="198">
        <f t="shared" si="4"/>
        <v>210</v>
      </c>
      <c r="X19" s="198">
        <f t="shared" si="4"/>
        <v>0</v>
      </c>
      <c r="Y19" s="198">
        <f t="shared" si="4"/>
        <v>0</v>
      </c>
      <c r="Z19" s="209">
        <f t="shared" si="4"/>
        <v>210</v>
      </c>
      <c r="AA19" s="209">
        <f t="shared" si="4"/>
        <v>360</v>
      </c>
      <c r="AB19" s="209">
        <f t="shared" si="4"/>
        <v>400</v>
      </c>
      <c r="AC19" s="215">
        <f t="shared" si="4"/>
        <v>0</v>
      </c>
      <c r="AD19" s="216">
        <f t="shared" si="4"/>
        <v>0</v>
      </c>
    </row>
    <row r="20" spans="1:30" ht="20.100000000000001" customHeight="1" x14ac:dyDescent="0.25">
      <c r="A20" s="649">
        <v>3</v>
      </c>
      <c r="B20" s="651" t="s">
        <v>116</v>
      </c>
      <c r="C20" s="649">
        <f>D20+E20</f>
        <v>12677.95</v>
      </c>
      <c r="D20" s="652">
        <v>12677.95</v>
      </c>
      <c r="E20" s="653">
        <v>0</v>
      </c>
      <c r="F20" s="262" t="s">
        <v>45</v>
      </c>
      <c r="G20" s="207">
        <v>0</v>
      </c>
      <c r="H20" s="206">
        <v>0</v>
      </c>
      <c r="I20" s="207">
        <v>0</v>
      </c>
      <c r="J20" s="206">
        <v>0</v>
      </c>
      <c r="K20" s="211">
        <v>0</v>
      </c>
      <c r="L20" s="207">
        <v>0</v>
      </c>
      <c r="M20" s="206">
        <v>0</v>
      </c>
      <c r="N20" s="207">
        <v>0</v>
      </c>
      <c r="O20" s="206">
        <v>0</v>
      </c>
      <c r="P20" s="211">
        <v>0</v>
      </c>
      <c r="Q20" s="207">
        <v>0</v>
      </c>
      <c r="R20" s="206">
        <v>0</v>
      </c>
      <c r="S20" s="207">
        <v>0</v>
      </c>
      <c r="T20" s="206">
        <v>0</v>
      </c>
      <c r="U20" s="211">
        <v>0</v>
      </c>
      <c r="V20" s="207">
        <v>0</v>
      </c>
      <c r="W20" s="206">
        <v>0</v>
      </c>
      <c r="X20" s="207">
        <v>0</v>
      </c>
      <c r="Y20" s="206">
        <v>0</v>
      </c>
      <c r="Z20" s="211">
        <v>0</v>
      </c>
      <c r="AA20" s="206">
        <f>G20+L20+Q20+V20</f>
        <v>0</v>
      </c>
      <c r="AB20" s="206">
        <f>H20+M20+R20+W20</f>
        <v>0</v>
      </c>
      <c r="AC20" s="203">
        <f>I20+N20+S20+X20</f>
        <v>0</v>
      </c>
      <c r="AD20" s="206">
        <f>J20+O20+T20+Y20</f>
        <v>0</v>
      </c>
    </row>
    <row r="21" spans="1:30" ht="20.100000000000001" customHeight="1" x14ac:dyDescent="0.25">
      <c r="A21" s="649"/>
      <c r="B21" s="651"/>
      <c r="C21" s="649"/>
      <c r="D21" s="652"/>
      <c r="E21" s="653"/>
      <c r="F21" s="257" t="s">
        <v>46</v>
      </c>
      <c r="G21" s="193">
        <v>0</v>
      </c>
      <c r="H21" s="190">
        <v>0</v>
      </c>
      <c r="I21" s="193">
        <v>0</v>
      </c>
      <c r="J21" s="190">
        <v>0</v>
      </c>
      <c r="K21" s="205">
        <v>0</v>
      </c>
      <c r="L21" s="193">
        <v>0</v>
      </c>
      <c r="M21" s="190">
        <v>0</v>
      </c>
      <c r="N21" s="193">
        <v>0</v>
      </c>
      <c r="O21" s="190">
        <v>0</v>
      </c>
      <c r="P21" s="205">
        <v>0</v>
      </c>
      <c r="Q21" s="193">
        <v>0</v>
      </c>
      <c r="R21" s="190">
        <v>0</v>
      </c>
      <c r="S21" s="193">
        <v>0</v>
      </c>
      <c r="T21" s="190">
        <v>0</v>
      </c>
      <c r="U21" s="205">
        <v>0</v>
      </c>
      <c r="V21" s="193">
        <v>0</v>
      </c>
      <c r="W21" s="190">
        <v>0</v>
      </c>
      <c r="X21" s="193">
        <v>0</v>
      </c>
      <c r="Y21" s="190">
        <v>0</v>
      </c>
      <c r="Z21" s="205">
        <v>0</v>
      </c>
      <c r="AA21" s="190">
        <f t="shared" si="2"/>
        <v>0</v>
      </c>
      <c r="AB21" s="190">
        <f>H21+M21+R21+W21</f>
        <v>0</v>
      </c>
      <c r="AC21" s="191">
        <f t="shared" si="3"/>
        <v>0</v>
      </c>
      <c r="AD21" s="190">
        <f>J21+O21+T21+Y21</f>
        <v>0</v>
      </c>
    </row>
    <row r="22" spans="1:30" ht="20.100000000000001" customHeight="1" x14ac:dyDescent="0.25">
      <c r="A22" s="649"/>
      <c r="B22" s="651"/>
      <c r="C22" s="649"/>
      <c r="D22" s="652"/>
      <c r="E22" s="653"/>
      <c r="F22" s="257" t="s">
        <v>47</v>
      </c>
      <c r="G22" s="193">
        <v>0</v>
      </c>
      <c r="H22" s="190">
        <v>0</v>
      </c>
      <c r="I22" s="193">
        <v>0</v>
      </c>
      <c r="J22" s="190">
        <v>0</v>
      </c>
      <c r="K22" s="205">
        <v>0</v>
      </c>
      <c r="L22" s="193">
        <v>0</v>
      </c>
      <c r="M22" s="190">
        <v>0</v>
      </c>
      <c r="N22" s="193">
        <v>0</v>
      </c>
      <c r="O22" s="190">
        <v>0</v>
      </c>
      <c r="P22" s="205">
        <v>0</v>
      </c>
      <c r="Q22" s="193">
        <v>0</v>
      </c>
      <c r="R22" s="190">
        <v>0</v>
      </c>
      <c r="S22" s="193">
        <v>0</v>
      </c>
      <c r="T22" s="190">
        <v>0</v>
      </c>
      <c r="U22" s="205">
        <v>0</v>
      </c>
      <c r="V22" s="193">
        <v>0</v>
      </c>
      <c r="W22" s="190">
        <v>0</v>
      </c>
      <c r="X22" s="193">
        <v>0</v>
      </c>
      <c r="Y22" s="190">
        <v>0</v>
      </c>
      <c r="Z22" s="205">
        <v>0</v>
      </c>
      <c r="AA22" s="190">
        <f t="shared" si="2"/>
        <v>0</v>
      </c>
      <c r="AB22" s="190">
        <f>H22+M22+R22+W22</f>
        <v>0</v>
      </c>
      <c r="AC22" s="191">
        <f t="shared" si="3"/>
        <v>0</v>
      </c>
      <c r="AD22" s="190">
        <f>J22+O22+T22+Y22</f>
        <v>0</v>
      </c>
    </row>
    <row r="23" spans="1:30" ht="20.100000000000001" customHeight="1" x14ac:dyDescent="0.25">
      <c r="A23" s="649"/>
      <c r="B23" s="651"/>
      <c r="C23" s="649"/>
      <c r="D23" s="652"/>
      <c r="E23" s="653"/>
      <c r="F23" s="257" t="s">
        <v>48</v>
      </c>
      <c r="G23" s="193">
        <v>0</v>
      </c>
      <c r="H23" s="190">
        <v>0</v>
      </c>
      <c r="I23" s="193">
        <v>0</v>
      </c>
      <c r="J23" s="190">
        <v>0</v>
      </c>
      <c r="K23" s="205">
        <v>0</v>
      </c>
      <c r="L23" s="193">
        <v>0</v>
      </c>
      <c r="M23" s="190">
        <v>0</v>
      </c>
      <c r="N23" s="193">
        <v>0</v>
      </c>
      <c r="O23" s="190">
        <v>0</v>
      </c>
      <c r="P23" s="205">
        <v>0</v>
      </c>
      <c r="Q23" s="193">
        <v>0</v>
      </c>
      <c r="R23" s="190">
        <v>0</v>
      </c>
      <c r="S23" s="193">
        <v>0</v>
      </c>
      <c r="T23" s="190">
        <v>0</v>
      </c>
      <c r="U23" s="205">
        <v>0</v>
      </c>
      <c r="V23" s="193">
        <v>0</v>
      </c>
      <c r="W23" s="190">
        <v>0</v>
      </c>
      <c r="X23" s="193">
        <v>0</v>
      </c>
      <c r="Y23" s="190">
        <v>0</v>
      </c>
      <c r="Z23" s="205">
        <v>0</v>
      </c>
      <c r="AA23" s="190">
        <f t="shared" si="2"/>
        <v>0</v>
      </c>
      <c r="AB23" s="190">
        <f>H23+M23+R23+W23</f>
        <v>0</v>
      </c>
      <c r="AC23" s="191">
        <f t="shared" si="3"/>
        <v>0</v>
      </c>
      <c r="AD23" s="190">
        <f>J23+O23+T23+Y23</f>
        <v>0</v>
      </c>
    </row>
    <row r="24" spans="1:30" ht="20.100000000000001" customHeight="1" thickBot="1" x14ac:dyDescent="0.3">
      <c r="A24" s="649"/>
      <c r="B24" s="651"/>
      <c r="C24" s="649"/>
      <c r="D24" s="652"/>
      <c r="E24" s="653"/>
      <c r="F24" s="258" t="s">
        <v>49</v>
      </c>
      <c r="G24" s="195">
        <v>0</v>
      </c>
      <c r="H24" s="194">
        <v>0</v>
      </c>
      <c r="I24" s="195">
        <v>0</v>
      </c>
      <c r="J24" s="194">
        <v>0</v>
      </c>
      <c r="K24" s="208">
        <v>0</v>
      </c>
      <c r="L24" s="195">
        <v>0</v>
      </c>
      <c r="M24" s="194">
        <v>0</v>
      </c>
      <c r="N24" s="195">
        <v>0</v>
      </c>
      <c r="O24" s="194">
        <v>0</v>
      </c>
      <c r="P24" s="208">
        <v>0</v>
      </c>
      <c r="Q24" s="195">
        <v>0</v>
      </c>
      <c r="R24" s="194">
        <v>0</v>
      </c>
      <c r="S24" s="195">
        <v>0</v>
      </c>
      <c r="T24" s="194">
        <v>0</v>
      </c>
      <c r="U24" s="208">
        <v>0</v>
      </c>
      <c r="V24" s="195">
        <v>0</v>
      </c>
      <c r="W24" s="194">
        <v>0</v>
      </c>
      <c r="X24" s="196">
        <v>0</v>
      </c>
      <c r="Y24" s="194">
        <v>0</v>
      </c>
      <c r="Z24" s="208">
        <v>0</v>
      </c>
      <c r="AA24" s="194">
        <f t="shared" si="2"/>
        <v>0</v>
      </c>
      <c r="AB24" s="194">
        <f>H24+M24+R24+W24</f>
        <v>0</v>
      </c>
      <c r="AC24" s="196">
        <f t="shared" si="3"/>
        <v>0</v>
      </c>
      <c r="AD24" s="194">
        <f>J24+O24+T24+Y24</f>
        <v>0</v>
      </c>
    </row>
    <row r="25" spans="1:30" ht="20.100000000000001" customHeight="1" thickBot="1" x14ac:dyDescent="0.3">
      <c r="A25" s="650"/>
      <c r="B25" s="654" t="s">
        <v>19</v>
      </c>
      <c r="C25" s="588"/>
      <c r="D25" s="588"/>
      <c r="E25" s="588"/>
      <c r="F25" s="588"/>
      <c r="G25" s="197">
        <f t="shared" ref="G25:AD25" si="5">G20+G21+G22+G23+G24</f>
        <v>0</v>
      </c>
      <c r="H25" s="198">
        <f t="shared" si="5"/>
        <v>0</v>
      </c>
      <c r="I25" s="198">
        <f t="shared" si="5"/>
        <v>0</v>
      </c>
      <c r="J25" s="198">
        <f t="shared" si="5"/>
        <v>0</v>
      </c>
      <c r="K25" s="209">
        <f t="shared" si="5"/>
        <v>0</v>
      </c>
      <c r="L25" s="198">
        <f t="shared" si="5"/>
        <v>0</v>
      </c>
      <c r="M25" s="198">
        <f t="shared" si="5"/>
        <v>0</v>
      </c>
      <c r="N25" s="198">
        <f t="shared" si="5"/>
        <v>0</v>
      </c>
      <c r="O25" s="198">
        <f t="shared" si="5"/>
        <v>0</v>
      </c>
      <c r="P25" s="209">
        <f t="shared" si="5"/>
        <v>0</v>
      </c>
      <c r="Q25" s="198">
        <f t="shared" si="5"/>
        <v>0</v>
      </c>
      <c r="R25" s="198">
        <f t="shared" si="5"/>
        <v>0</v>
      </c>
      <c r="S25" s="198">
        <f t="shared" si="5"/>
        <v>0</v>
      </c>
      <c r="T25" s="198">
        <f t="shared" si="5"/>
        <v>0</v>
      </c>
      <c r="U25" s="209">
        <f t="shared" si="5"/>
        <v>0</v>
      </c>
      <c r="V25" s="198">
        <f t="shared" si="5"/>
        <v>0</v>
      </c>
      <c r="W25" s="198">
        <f t="shared" si="5"/>
        <v>0</v>
      </c>
      <c r="X25" s="198">
        <f t="shared" si="5"/>
        <v>0</v>
      </c>
      <c r="Y25" s="198">
        <f t="shared" si="5"/>
        <v>0</v>
      </c>
      <c r="Z25" s="209">
        <f t="shared" si="5"/>
        <v>0</v>
      </c>
      <c r="AA25" s="209">
        <f t="shared" si="5"/>
        <v>0</v>
      </c>
      <c r="AB25" s="209">
        <f t="shared" si="5"/>
        <v>0</v>
      </c>
      <c r="AC25" s="215">
        <f t="shared" si="5"/>
        <v>0</v>
      </c>
      <c r="AD25" s="216">
        <f t="shared" si="5"/>
        <v>0</v>
      </c>
    </row>
    <row r="26" spans="1:30" ht="20.100000000000001" customHeight="1" x14ac:dyDescent="0.25">
      <c r="A26" s="649">
        <v>4</v>
      </c>
      <c r="B26" s="651" t="s">
        <v>117</v>
      </c>
      <c r="C26" s="649">
        <f>D26+E26</f>
        <v>19447.760000000002</v>
      </c>
      <c r="D26" s="652">
        <v>19431.830000000002</v>
      </c>
      <c r="E26" s="653">
        <v>15.93</v>
      </c>
      <c r="F26" s="262" t="s">
        <v>45</v>
      </c>
      <c r="G26" s="207">
        <v>0</v>
      </c>
      <c r="H26" s="206">
        <v>0</v>
      </c>
      <c r="I26" s="207">
        <v>0</v>
      </c>
      <c r="J26" s="206">
        <v>0</v>
      </c>
      <c r="K26" s="211">
        <f>H26+J26</f>
        <v>0</v>
      </c>
      <c r="L26" s="207">
        <v>0</v>
      </c>
      <c r="M26" s="206">
        <v>0</v>
      </c>
      <c r="N26" s="207">
        <v>0</v>
      </c>
      <c r="O26" s="206">
        <v>0</v>
      </c>
      <c r="P26" s="211">
        <f>M26+O26</f>
        <v>0</v>
      </c>
      <c r="Q26" s="207">
        <v>0</v>
      </c>
      <c r="R26" s="206">
        <v>0</v>
      </c>
      <c r="S26" s="207">
        <v>0</v>
      </c>
      <c r="T26" s="206">
        <v>0</v>
      </c>
      <c r="U26" s="211">
        <f>R26+T26</f>
        <v>0</v>
      </c>
      <c r="V26" s="207">
        <v>2.9430000000000001</v>
      </c>
      <c r="W26" s="206">
        <v>0</v>
      </c>
      <c r="X26" s="207">
        <v>0</v>
      </c>
      <c r="Y26" s="206">
        <v>0</v>
      </c>
      <c r="Z26" s="211">
        <f>W26+Y26</f>
        <v>0</v>
      </c>
      <c r="AA26" s="206">
        <f t="shared" ref="AA26:AD36" si="6">G26+L26+Q26+V26</f>
        <v>2.9430000000000001</v>
      </c>
      <c r="AB26" s="206">
        <f t="shared" si="6"/>
        <v>0</v>
      </c>
      <c r="AC26" s="203">
        <f t="shared" si="6"/>
        <v>0</v>
      </c>
      <c r="AD26" s="206">
        <f t="shared" si="6"/>
        <v>0</v>
      </c>
    </row>
    <row r="27" spans="1:30" ht="20.100000000000001" customHeight="1" x14ac:dyDescent="0.25">
      <c r="A27" s="649"/>
      <c r="B27" s="651"/>
      <c r="C27" s="649"/>
      <c r="D27" s="652"/>
      <c r="E27" s="653"/>
      <c r="F27" s="257" t="s">
        <v>46</v>
      </c>
      <c r="G27" s="193">
        <v>0</v>
      </c>
      <c r="H27" s="190">
        <v>0</v>
      </c>
      <c r="I27" s="193">
        <v>0</v>
      </c>
      <c r="J27" s="190">
        <v>0</v>
      </c>
      <c r="K27" s="205">
        <f>H27+J27</f>
        <v>0</v>
      </c>
      <c r="L27" s="193">
        <v>0</v>
      </c>
      <c r="M27" s="190">
        <v>0</v>
      </c>
      <c r="N27" s="193">
        <v>0</v>
      </c>
      <c r="O27" s="190">
        <v>0</v>
      </c>
      <c r="P27" s="205">
        <f>M27+O27</f>
        <v>0</v>
      </c>
      <c r="Q27" s="193">
        <v>0</v>
      </c>
      <c r="R27" s="190">
        <v>0</v>
      </c>
      <c r="S27" s="193">
        <v>0</v>
      </c>
      <c r="T27" s="190">
        <v>0</v>
      </c>
      <c r="U27" s="205">
        <f>R27+T27</f>
        <v>0</v>
      </c>
      <c r="V27" s="193">
        <v>0</v>
      </c>
      <c r="W27" s="190">
        <v>0</v>
      </c>
      <c r="X27" s="193">
        <v>0</v>
      </c>
      <c r="Y27" s="190">
        <v>0</v>
      </c>
      <c r="Z27" s="205">
        <f>W27+Y27</f>
        <v>0</v>
      </c>
      <c r="AA27" s="190">
        <f t="shared" si="6"/>
        <v>0</v>
      </c>
      <c r="AB27" s="190">
        <f t="shared" si="6"/>
        <v>0</v>
      </c>
      <c r="AC27" s="191">
        <f t="shared" si="6"/>
        <v>0</v>
      </c>
      <c r="AD27" s="190">
        <f t="shared" si="6"/>
        <v>0</v>
      </c>
    </row>
    <row r="28" spans="1:30" ht="20.100000000000001" customHeight="1" x14ac:dyDescent="0.25">
      <c r="A28" s="649"/>
      <c r="B28" s="651"/>
      <c r="C28" s="649"/>
      <c r="D28" s="652"/>
      <c r="E28" s="653"/>
      <c r="F28" s="257" t="s">
        <v>47</v>
      </c>
      <c r="G28" s="193">
        <v>0</v>
      </c>
      <c r="H28" s="190">
        <v>0</v>
      </c>
      <c r="I28" s="193">
        <v>0</v>
      </c>
      <c r="J28" s="190">
        <v>0</v>
      </c>
      <c r="K28" s="205">
        <f>H28+J28</f>
        <v>0</v>
      </c>
      <c r="L28" s="193">
        <v>0</v>
      </c>
      <c r="M28" s="190">
        <v>0</v>
      </c>
      <c r="N28" s="193">
        <v>0</v>
      </c>
      <c r="O28" s="190">
        <v>0</v>
      </c>
      <c r="P28" s="205">
        <f>M28+O28</f>
        <v>0</v>
      </c>
      <c r="Q28" s="193">
        <v>0</v>
      </c>
      <c r="R28" s="190">
        <v>0</v>
      </c>
      <c r="S28" s="193">
        <v>0</v>
      </c>
      <c r="T28" s="190">
        <v>0</v>
      </c>
      <c r="U28" s="205">
        <f>R28+T28</f>
        <v>0</v>
      </c>
      <c r="V28" s="193">
        <v>0</v>
      </c>
      <c r="W28" s="190">
        <v>0</v>
      </c>
      <c r="X28" s="193">
        <v>0</v>
      </c>
      <c r="Y28" s="190">
        <v>0</v>
      </c>
      <c r="Z28" s="205">
        <f>W28+Y28</f>
        <v>0</v>
      </c>
      <c r="AA28" s="190">
        <f t="shared" si="6"/>
        <v>0</v>
      </c>
      <c r="AB28" s="190">
        <f t="shared" si="6"/>
        <v>0</v>
      </c>
      <c r="AC28" s="191">
        <f t="shared" si="6"/>
        <v>0</v>
      </c>
      <c r="AD28" s="190">
        <f t="shared" si="6"/>
        <v>0</v>
      </c>
    </row>
    <row r="29" spans="1:30" ht="20.100000000000001" customHeight="1" x14ac:dyDescent="0.25">
      <c r="A29" s="649"/>
      <c r="B29" s="651"/>
      <c r="C29" s="649"/>
      <c r="D29" s="652"/>
      <c r="E29" s="653"/>
      <c r="F29" s="257" t="s">
        <v>48</v>
      </c>
      <c r="G29" s="193">
        <v>0</v>
      </c>
      <c r="H29" s="190">
        <v>0</v>
      </c>
      <c r="I29" s="193">
        <v>0</v>
      </c>
      <c r="J29" s="190">
        <v>0</v>
      </c>
      <c r="K29" s="205">
        <f>H29+J29</f>
        <v>0</v>
      </c>
      <c r="L29" s="193">
        <v>0</v>
      </c>
      <c r="M29" s="190">
        <v>0</v>
      </c>
      <c r="N29" s="193">
        <v>0</v>
      </c>
      <c r="O29" s="190">
        <v>0</v>
      </c>
      <c r="P29" s="205">
        <f>M29+O29</f>
        <v>0</v>
      </c>
      <c r="Q29" s="193">
        <v>0</v>
      </c>
      <c r="R29" s="190">
        <v>0</v>
      </c>
      <c r="S29" s="193">
        <v>0</v>
      </c>
      <c r="T29" s="190">
        <v>0</v>
      </c>
      <c r="U29" s="205">
        <f>R29+T29</f>
        <v>0</v>
      </c>
      <c r="V29" s="193">
        <v>0</v>
      </c>
      <c r="W29" s="190">
        <v>0</v>
      </c>
      <c r="X29" s="193">
        <v>0</v>
      </c>
      <c r="Y29" s="190">
        <v>0</v>
      </c>
      <c r="Z29" s="205">
        <f>W29+Y29</f>
        <v>0</v>
      </c>
      <c r="AA29" s="190">
        <f t="shared" si="6"/>
        <v>0</v>
      </c>
      <c r="AB29" s="190">
        <f t="shared" si="6"/>
        <v>0</v>
      </c>
      <c r="AC29" s="191">
        <f t="shared" si="6"/>
        <v>0</v>
      </c>
      <c r="AD29" s="190">
        <f t="shared" si="6"/>
        <v>0</v>
      </c>
    </row>
    <row r="30" spans="1:30" ht="20.100000000000001" customHeight="1" thickBot="1" x14ac:dyDescent="0.3">
      <c r="A30" s="649"/>
      <c r="B30" s="651"/>
      <c r="C30" s="649"/>
      <c r="D30" s="652"/>
      <c r="E30" s="653"/>
      <c r="F30" s="258" t="s">
        <v>49</v>
      </c>
      <c r="G30" s="195">
        <v>0.27900000000000003</v>
      </c>
      <c r="H30" s="194">
        <v>0</v>
      </c>
      <c r="I30" s="195">
        <v>0</v>
      </c>
      <c r="J30" s="194">
        <v>0</v>
      </c>
      <c r="K30" s="208">
        <f>H30+J30</f>
        <v>0</v>
      </c>
      <c r="L30" s="195">
        <v>0</v>
      </c>
      <c r="M30" s="194">
        <v>0</v>
      </c>
      <c r="N30" s="195">
        <v>0</v>
      </c>
      <c r="O30" s="194">
        <v>0</v>
      </c>
      <c r="P30" s="208">
        <f>M30+O30</f>
        <v>0</v>
      </c>
      <c r="Q30" s="195">
        <v>0</v>
      </c>
      <c r="R30" s="194">
        <v>0</v>
      </c>
      <c r="S30" s="195">
        <v>0</v>
      </c>
      <c r="T30" s="194">
        <v>0</v>
      </c>
      <c r="U30" s="208">
        <f>R30+T30</f>
        <v>0</v>
      </c>
      <c r="V30" s="195">
        <v>0</v>
      </c>
      <c r="W30" s="194">
        <v>0</v>
      </c>
      <c r="X30" s="196">
        <v>0</v>
      </c>
      <c r="Y30" s="194">
        <v>0</v>
      </c>
      <c r="Z30" s="208">
        <f>W30+Y30</f>
        <v>0</v>
      </c>
      <c r="AA30" s="194">
        <f t="shared" si="6"/>
        <v>0.27900000000000003</v>
      </c>
      <c r="AB30" s="194">
        <f t="shared" si="6"/>
        <v>0</v>
      </c>
      <c r="AC30" s="196">
        <f t="shared" si="6"/>
        <v>0</v>
      </c>
      <c r="AD30" s="194">
        <f t="shared" si="6"/>
        <v>0</v>
      </c>
    </row>
    <row r="31" spans="1:30" ht="20.100000000000001" customHeight="1" thickBot="1" x14ac:dyDescent="0.3">
      <c r="A31" s="650"/>
      <c r="B31" s="654" t="s">
        <v>19</v>
      </c>
      <c r="C31" s="588"/>
      <c r="D31" s="588"/>
      <c r="E31" s="588"/>
      <c r="F31" s="588"/>
      <c r="G31" s="197">
        <f>SUM(G26:G30)</f>
        <v>0.27900000000000003</v>
      </c>
      <c r="H31" s="198">
        <f t="shared" ref="H31:Z31" si="7">SUM(H26:H30)</f>
        <v>0</v>
      </c>
      <c r="I31" s="198">
        <f t="shared" si="7"/>
        <v>0</v>
      </c>
      <c r="J31" s="198">
        <f t="shared" si="7"/>
        <v>0</v>
      </c>
      <c r="K31" s="209">
        <f t="shared" si="7"/>
        <v>0</v>
      </c>
      <c r="L31" s="198">
        <f t="shared" si="7"/>
        <v>0</v>
      </c>
      <c r="M31" s="198">
        <f t="shared" si="7"/>
        <v>0</v>
      </c>
      <c r="N31" s="198">
        <f t="shared" si="7"/>
        <v>0</v>
      </c>
      <c r="O31" s="198">
        <f t="shared" si="7"/>
        <v>0</v>
      </c>
      <c r="P31" s="209">
        <f t="shared" si="7"/>
        <v>0</v>
      </c>
      <c r="Q31" s="198">
        <f t="shared" si="7"/>
        <v>0</v>
      </c>
      <c r="R31" s="198">
        <f t="shared" si="7"/>
        <v>0</v>
      </c>
      <c r="S31" s="198">
        <f t="shared" si="7"/>
        <v>0</v>
      </c>
      <c r="T31" s="198">
        <f t="shared" si="7"/>
        <v>0</v>
      </c>
      <c r="U31" s="209">
        <f t="shared" si="7"/>
        <v>0</v>
      </c>
      <c r="V31" s="198">
        <f t="shared" si="7"/>
        <v>2.9430000000000001</v>
      </c>
      <c r="W31" s="198">
        <f t="shared" si="7"/>
        <v>0</v>
      </c>
      <c r="X31" s="198">
        <f t="shared" si="7"/>
        <v>0</v>
      </c>
      <c r="Y31" s="198">
        <f t="shared" si="7"/>
        <v>0</v>
      </c>
      <c r="Z31" s="209">
        <f t="shared" si="7"/>
        <v>0</v>
      </c>
      <c r="AA31" s="209">
        <f t="shared" si="6"/>
        <v>3.222</v>
      </c>
      <c r="AB31" s="209">
        <f t="shared" si="6"/>
        <v>0</v>
      </c>
      <c r="AC31" s="215">
        <f t="shared" si="6"/>
        <v>0</v>
      </c>
      <c r="AD31" s="216">
        <f t="shared" si="6"/>
        <v>0</v>
      </c>
    </row>
    <row r="32" spans="1:30" ht="20.100000000000001" customHeight="1" x14ac:dyDescent="0.25">
      <c r="A32" s="649">
        <v>5</v>
      </c>
      <c r="B32" s="651" t="s">
        <v>118</v>
      </c>
      <c r="C32" s="649">
        <f>D32+E32</f>
        <v>11396.759999999998</v>
      </c>
      <c r="D32" s="652">
        <v>11348.63</v>
      </c>
      <c r="E32" s="653">
        <v>48.13</v>
      </c>
      <c r="F32" s="262" t="s">
        <v>45</v>
      </c>
      <c r="G32" s="207">
        <v>4</v>
      </c>
      <c r="H32" s="206">
        <v>0.54</v>
      </c>
      <c r="I32" s="207">
        <v>0</v>
      </c>
      <c r="J32" s="206">
        <v>0</v>
      </c>
      <c r="K32" s="211">
        <f>H32+J32</f>
        <v>0.54</v>
      </c>
      <c r="L32" s="207">
        <v>18</v>
      </c>
      <c r="M32" s="206">
        <v>6.82</v>
      </c>
      <c r="N32" s="207">
        <v>0</v>
      </c>
      <c r="O32" s="206">
        <v>0</v>
      </c>
      <c r="P32" s="211">
        <f>M32+O32</f>
        <v>6.82</v>
      </c>
      <c r="Q32" s="207">
        <v>16</v>
      </c>
      <c r="R32" s="206">
        <v>15.23</v>
      </c>
      <c r="S32" s="207">
        <v>0</v>
      </c>
      <c r="T32" s="206">
        <v>0</v>
      </c>
      <c r="U32" s="211">
        <f>R32+T32</f>
        <v>15.23</v>
      </c>
      <c r="V32" s="207">
        <v>9</v>
      </c>
      <c r="W32" s="206">
        <v>18.8</v>
      </c>
      <c r="X32" s="207">
        <v>2</v>
      </c>
      <c r="Y32" s="206">
        <v>4.34</v>
      </c>
      <c r="Z32" s="211">
        <f>W32+Y32</f>
        <v>23.14</v>
      </c>
      <c r="AA32" s="206">
        <f t="shared" si="6"/>
        <v>47</v>
      </c>
      <c r="AB32" s="206">
        <f t="shared" si="6"/>
        <v>41.39</v>
      </c>
      <c r="AC32" s="203">
        <f t="shared" si="6"/>
        <v>2</v>
      </c>
      <c r="AD32" s="206">
        <f t="shared" si="6"/>
        <v>4.34</v>
      </c>
    </row>
    <row r="33" spans="1:30" ht="20.100000000000001" customHeight="1" x14ac:dyDescent="0.25">
      <c r="A33" s="649"/>
      <c r="B33" s="651"/>
      <c r="C33" s="649"/>
      <c r="D33" s="652"/>
      <c r="E33" s="653"/>
      <c r="F33" s="257" t="s">
        <v>46</v>
      </c>
      <c r="G33" s="193">
        <v>0</v>
      </c>
      <c r="H33" s="190">
        <v>0</v>
      </c>
      <c r="I33" s="193">
        <v>0</v>
      </c>
      <c r="J33" s="190">
        <v>0</v>
      </c>
      <c r="K33" s="205">
        <f>H33+J33</f>
        <v>0</v>
      </c>
      <c r="L33" s="193">
        <v>0</v>
      </c>
      <c r="M33" s="190">
        <v>0</v>
      </c>
      <c r="N33" s="193">
        <v>0</v>
      </c>
      <c r="O33" s="190">
        <v>0</v>
      </c>
      <c r="P33" s="205">
        <v>0</v>
      </c>
      <c r="Q33" s="193">
        <v>0</v>
      </c>
      <c r="R33" s="190">
        <v>0</v>
      </c>
      <c r="S33" s="193">
        <v>0</v>
      </c>
      <c r="T33" s="190">
        <v>0</v>
      </c>
      <c r="U33" s="205">
        <v>0</v>
      </c>
      <c r="V33" s="193">
        <v>0</v>
      </c>
      <c r="W33" s="190">
        <v>0</v>
      </c>
      <c r="X33" s="193">
        <v>0</v>
      </c>
      <c r="Y33" s="190">
        <v>0</v>
      </c>
      <c r="Z33" s="205">
        <v>0</v>
      </c>
      <c r="AA33" s="190">
        <f t="shared" si="6"/>
        <v>0</v>
      </c>
      <c r="AB33" s="190">
        <f t="shared" si="6"/>
        <v>0</v>
      </c>
      <c r="AC33" s="191">
        <f t="shared" si="6"/>
        <v>0</v>
      </c>
      <c r="AD33" s="190">
        <f t="shared" si="6"/>
        <v>0</v>
      </c>
    </row>
    <row r="34" spans="1:30" ht="20.100000000000001" customHeight="1" x14ac:dyDescent="0.25">
      <c r="A34" s="649"/>
      <c r="B34" s="651"/>
      <c r="C34" s="649"/>
      <c r="D34" s="652"/>
      <c r="E34" s="653"/>
      <c r="F34" s="257" t="s">
        <v>47</v>
      </c>
      <c r="G34" s="193">
        <v>2</v>
      </c>
      <c r="H34" s="190">
        <v>0.1</v>
      </c>
      <c r="I34" s="193">
        <v>0</v>
      </c>
      <c r="J34" s="190">
        <v>0</v>
      </c>
      <c r="K34" s="205">
        <f>H34+J34</f>
        <v>0.1</v>
      </c>
      <c r="L34" s="193">
        <v>4</v>
      </c>
      <c r="M34" s="190">
        <v>1.85</v>
      </c>
      <c r="N34" s="193">
        <v>0</v>
      </c>
      <c r="O34" s="190">
        <v>0</v>
      </c>
      <c r="P34" s="205">
        <f>M34+O34</f>
        <v>1.85</v>
      </c>
      <c r="Q34" s="193">
        <v>5</v>
      </c>
      <c r="R34" s="190">
        <v>4</v>
      </c>
      <c r="S34" s="193">
        <v>0</v>
      </c>
      <c r="T34" s="190">
        <v>0</v>
      </c>
      <c r="U34" s="205">
        <f>R34+T34</f>
        <v>4</v>
      </c>
      <c r="V34" s="193">
        <v>32</v>
      </c>
      <c r="W34" s="190">
        <v>39.537999999999997</v>
      </c>
      <c r="X34" s="193">
        <v>2</v>
      </c>
      <c r="Y34" s="190">
        <v>9.09</v>
      </c>
      <c r="Z34" s="205">
        <f>W34+Y34</f>
        <v>48.628</v>
      </c>
      <c r="AA34" s="190">
        <f t="shared" si="6"/>
        <v>43</v>
      </c>
      <c r="AB34" s="190">
        <f t="shared" si="6"/>
        <v>45.488</v>
      </c>
      <c r="AC34" s="191">
        <f t="shared" si="6"/>
        <v>2</v>
      </c>
      <c r="AD34" s="190">
        <f t="shared" si="6"/>
        <v>9.09</v>
      </c>
    </row>
    <row r="35" spans="1:30" ht="20.100000000000001" customHeight="1" x14ac:dyDescent="0.25">
      <c r="A35" s="649"/>
      <c r="B35" s="651"/>
      <c r="C35" s="649"/>
      <c r="D35" s="652"/>
      <c r="E35" s="653"/>
      <c r="F35" s="257" t="s">
        <v>48</v>
      </c>
      <c r="G35" s="193">
        <v>0</v>
      </c>
      <c r="H35" s="190">
        <v>0</v>
      </c>
      <c r="I35" s="193">
        <v>0</v>
      </c>
      <c r="J35" s="190">
        <v>0</v>
      </c>
      <c r="K35" s="205">
        <f>H35+J35</f>
        <v>0</v>
      </c>
      <c r="L35" s="193">
        <v>0</v>
      </c>
      <c r="M35" s="190">
        <v>0</v>
      </c>
      <c r="N35" s="193">
        <v>0</v>
      </c>
      <c r="O35" s="190">
        <v>0</v>
      </c>
      <c r="P35" s="205">
        <v>0</v>
      </c>
      <c r="Q35" s="193">
        <v>0</v>
      </c>
      <c r="R35" s="190">
        <v>0</v>
      </c>
      <c r="S35" s="193">
        <v>0</v>
      </c>
      <c r="T35" s="190">
        <v>0</v>
      </c>
      <c r="U35" s="205">
        <v>0</v>
      </c>
      <c r="V35" s="193">
        <v>0</v>
      </c>
      <c r="W35" s="190">
        <v>0</v>
      </c>
      <c r="X35" s="193">
        <v>1</v>
      </c>
      <c r="Y35" s="190">
        <v>30.49</v>
      </c>
      <c r="Z35" s="205">
        <f>W35+Y35</f>
        <v>30.49</v>
      </c>
      <c r="AA35" s="190">
        <f t="shared" si="6"/>
        <v>0</v>
      </c>
      <c r="AB35" s="190">
        <f t="shared" si="6"/>
        <v>0</v>
      </c>
      <c r="AC35" s="191">
        <f t="shared" si="6"/>
        <v>1</v>
      </c>
      <c r="AD35" s="190">
        <f t="shared" si="6"/>
        <v>30.49</v>
      </c>
    </row>
    <row r="36" spans="1:30" ht="20.100000000000001" customHeight="1" thickBot="1" x14ac:dyDescent="0.3">
      <c r="A36" s="649"/>
      <c r="B36" s="651"/>
      <c r="C36" s="649"/>
      <c r="D36" s="652"/>
      <c r="E36" s="653"/>
      <c r="F36" s="258" t="s">
        <v>49</v>
      </c>
      <c r="G36" s="195">
        <v>0</v>
      </c>
      <c r="H36" s="194">
        <v>0</v>
      </c>
      <c r="I36" s="195">
        <v>0</v>
      </c>
      <c r="J36" s="194">
        <v>0</v>
      </c>
      <c r="K36" s="208">
        <f>H36+J36</f>
        <v>0</v>
      </c>
      <c r="L36" s="195">
        <v>0</v>
      </c>
      <c r="M36" s="194">
        <v>0</v>
      </c>
      <c r="N36" s="195">
        <v>1</v>
      </c>
      <c r="O36" s="194">
        <v>0.35</v>
      </c>
      <c r="P36" s="208">
        <f>M36+O36</f>
        <v>0.35</v>
      </c>
      <c r="Q36" s="195">
        <v>0</v>
      </c>
      <c r="R36" s="194">
        <v>0</v>
      </c>
      <c r="S36" s="195">
        <v>0</v>
      </c>
      <c r="T36" s="194">
        <v>0</v>
      </c>
      <c r="U36" s="208">
        <v>0</v>
      </c>
      <c r="V36" s="195">
        <v>0</v>
      </c>
      <c r="W36" s="194">
        <v>0</v>
      </c>
      <c r="X36" s="196">
        <v>0</v>
      </c>
      <c r="Y36" s="194">
        <v>0</v>
      </c>
      <c r="Z36" s="208">
        <v>0</v>
      </c>
      <c r="AA36" s="194">
        <f t="shared" si="6"/>
        <v>0</v>
      </c>
      <c r="AB36" s="194">
        <f t="shared" si="6"/>
        <v>0</v>
      </c>
      <c r="AC36" s="196">
        <f t="shared" si="6"/>
        <v>1</v>
      </c>
      <c r="AD36" s="194">
        <f t="shared" si="6"/>
        <v>0.35</v>
      </c>
    </row>
    <row r="37" spans="1:30" ht="20.100000000000001" customHeight="1" thickBot="1" x14ac:dyDescent="0.3">
      <c r="A37" s="650"/>
      <c r="B37" s="654" t="s">
        <v>19</v>
      </c>
      <c r="C37" s="588"/>
      <c r="D37" s="588"/>
      <c r="E37" s="588"/>
      <c r="F37" s="588"/>
      <c r="G37" s="197">
        <f>SUM(G32:G36)</f>
        <v>6</v>
      </c>
      <c r="H37" s="198">
        <f t="shared" ref="H37:Z37" si="8">SUM(H32:H36)</f>
        <v>0.64</v>
      </c>
      <c r="I37" s="198">
        <f t="shared" si="8"/>
        <v>0</v>
      </c>
      <c r="J37" s="198">
        <f t="shared" si="8"/>
        <v>0</v>
      </c>
      <c r="K37" s="209">
        <f t="shared" si="8"/>
        <v>0.64</v>
      </c>
      <c r="L37" s="198">
        <f t="shared" si="8"/>
        <v>22</v>
      </c>
      <c r="M37" s="198">
        <f t="shared" si="8"/>
        <v>8.67</v>
      </c>
      <c r="N37" s="198">
        <f t="shared" si="8"/>
        <v>1</v>
      </c>
      <c r="O37" s="198">
        <f t="shared" si="8"/>
        <v>0.35</v>
      </c>
      <c r="P37" s="209">
        <f t="shared" si="8"/>
        <v>9.02</v>
      </c>
      <c r="Q37" s="198">
        <f t="shared" si="8"/>
        <v>21</v>
      </c>
      <c r="R37" s="198">
        <f t="shared" si="8"/>
        <v>19.23</v>
      </c>
      <c r="S37" s="198">
        <f t="shared" si="8"/>
        <v>0</v>
      </c>
      <c r="T37" s="198">
        <f t="shared" si="8"/>
        <v>0</v>
      </c>
      <c r="U37" s="209">
        <f t="shared" si="8"/>
        <v>19.23</v>
      </c>
      <c r="V37" s="198">
        <f t="shared" si="8"/>
        <v>41</v>
      </c>
      <c r="W37" s="198">
        <f t="shared" si="8"/>
        <v>58.337999999999994</v>
      </c>
      <c r="X37" s="198">
        <f t="shared" si="8"/>
        <v>5</v>
      </c>
      <c r="Y37" s="198">
        <f t="shared" si="8"/>
        <v>43.92</v>
      </c>
      <c r="Z37" s="209">
        <f t="shared" si="8"/>
        <v>102.258</v>
      </c>
      <c r="AA37" s="209">
        <f>SUM(AA32:AA36)</f>
        <v>90</v>
      </c>
      <c r="AB37" s="209">
        <f>SUM(AB32:AB36)</f>
        <v>86.878</v>
      </c>
      <c r="AC37" s="215">
        <f>SUM(AC32:AC36)</f>
        <v>6</v>
      </c>
      <c r="AD37" s="216">
        <f>SUM(AD32:AD36)</f>
        <v>44.27</v>
      </c>
    </row>
    <row r="38" spans="1:30" ht="20.100000000000001" customHeight="1" x14ac:dyDescent="0.25">
      <c r="A38" s="649">
        <v>6</v>
      </c>
      <c r="B38" s="651" t="s">
        <v>119</v>
      </c>
      <c r="C38" s="649">
        <f>D38+E38</f>
        <v>12168.126400000001</v>
      </c>
      <c r="D38" s="652">
        <v>12163.7327</v>
      </c>
      <c r="E38" s="653">
        <v>4.3936999999999999</v>
      </c>
      <c r="F38" s="262" t="s">
        <v>45</v>
      </c>
      <c r="G38" s="207">
        <v>0</v>
      </c>
      <c r="H38" s="206">
        <v>0</v>
      </c>
      <c r="I38" s="207">
        <v>0</v>
      </c>
      <c r="J38" s="206">
        <v>0</v>
      </c>
      <c r="K38" s="211">
        <v>0</v>
      </c>
      <c r="L38" s="207">
        <v>0</v>
      </c>
      <c r="M38" s="206">
        <v>0</v>
      </c>
      <c r="N38" s="207">
        <v>0</v>
      </c>
      <c r="O38" s="206">
        <v>0</v>
      </c>
      <c r="P38" s="211">
        <v>0</v>
      </c>
      <c r="Q38" s="207">
        <v>0</v>
      </c>
      <c r="R38" s="206">
        <v>0</v>
      </c>
      <c r="S38" s="207">
        <v>0</v>
      </c>
      <c r="T38" s="206">
        <v>0</v>
      </c>
      <c r="U38" s="211">
        <v>0</v>
      </c>
      <c r="V38" s="207">
        <v>0</v>
      </c>
      <c r="W38" s="206">
        <v>0</v>
      </c>
      <c r="X38" s="207">
        <v>0</v>
      </c>
      <c r="Y38" s="206">
        <v>0</v>
      </c>
      <c r="Z38" s="211">
        <v>0</v>
      </c>
      <c r="AA38" s="206">
        <f>G38+L38+Q38+V38</f>
        <v>0</v>
      </c>
      <c r="AB38" s="206">
        <f>H38+M38+R38+W38</f>
        <v>0</v>
      </c>
      <c r="AC38" s="203">
        <f>I38+N38+S38+X38</f>
        <v>0</v>
      </c>
      <c r="AD38" s="206">
        <f>J38+O38+T38+Y38</f>
        <v>0</v>
      </c>
    </row>
    <row r="39" spans="1:30" ht="20.100000000000001" customHeight="1" x14ac:dyDescent="0.25">
      <c r="A39" s="649"/>
      <c r="B39" s="651"/>
      <c r="C39" s="649"/>
      <c r="D39" s="652"/>
      <c r="E39" s="653"/>
      <c r="F39" s="257" t="s">
        <v>46</v>
      </c>
      <c r="G39" s="193">
        <v>0</v>
      </c>
      <c r="H39" s="190">
        <v>0</v>
      </c>
      <c r="I39" s="193">
        <v>0</v>
      </c>
      <c r="J39" s="190">
        <v>0</v>
      </c>
      <c r="K39" s="205">
        <v>0</v>
      </c>
      <c r="L39" s="193">
        <v>0</v>
      </c>
      <c r="M39" s="190">
        <v>0</v>
      </c>
      <c r="N39" s="193">
        <v>0</v>
      </c>
      <c r="O39" s="190">
        <v>0</v>
      </c>
      <c r="P39" s="205">
        <v>0</v>
      </c>
      <c r="Q39" s="193">
        <v>0</v>
      </c>
      <c r="R39" s="190">
        <v>0</v>
      </c>
      <c r="S39" s="193">
        <v>0</v>
      </c>
      <c r="T39" s="190">
        <v>0</v>
      </c>
      <c r="U39" s="205">
        <v>0</v>
      </c>
      <c r="V39" s="193">
        <v>0</v>
      </c>
      <c r="W39" s="190">
        <v>0</v>
      </c>
      <c r="X39" s="193">
        <v>0</v>
      </c>
      <c r="Y39" s="190">
        <v>0</v>
      </c>
      <c r="Z39" s="205">
        <v>0</v>
      </c>
      <c r="AA39" s="190">
        <f t="shared" si="2"/>
        <v>0</v>
      </c>
      <c r="AB39" s="190">
        <f>H39+M39+R39+W39</f>
        <v>0</v>
      </c>
      <c r="AC39" s="191">
        <f t="shared" si="3"/>
        <v>0</v>
      </c>
      <c r="AD39" s="190">
        <f>J39+O39+T39+Y39</f>
        <v>0</v>
      </c>
    </row>
    <row r="40" spans="1:30" ht="20.100000000000001" customHeight="1" x14ac:dyDescent="0.25">
      <c r="A40" s="649"/>
      <c r="B40" s="651"/>
      <c r="C40" s="649"/>
      <c r="D40" s="652"/>
      <c r="E40" s="653"/>
      <c r="F40" s="257" t="s">
        <v>47</v>
      </c>
      <c r="G40" s="193">
        <v>0</v>
      </c>
      <c r="H40" s="190">
        <v>0</v>
      </c>
      <c r="I40" s="193">
        <v>0</v>
      </c>
      <c r="J40" s="190">
        <v>0</v>
      </c>
      <c r="K40" s="205">
        <v>0</v>
      </c>
      <c r="L40" s="193">
        <v>0</v>
      </c>
      <c r="M40" s="190">
        <v>0</v>
      </c>
      <c r="N40" s="193">
        <v>0</v>
      </c>
      <c r="O40" s="190">
        <v>0</v>
      </c>
      <c r="P40" s="205">
        <v>0</v>
      </c>
      <c r="Q40" s="193">
        <v>0</v>
      </c>
      <c r="R40" s="190">
        <v>0</v>
      </c>
      <c r="S40" s="193">
        <v>0</v>
      </c>
      <c r="T40" s="190">
        <v>0</v>
      </c>
      <c r="U40" s="205">
        <v>0</v>
      </c>
      <c r="V40" s="193">
        <v>0</v>
      </c>
      <c r="W40" s="190">
        <v>0</v>
      </c>
      <c r="X40" s="193">
        <v>0</v>
      </c>
      <c r="Y40" s="190">
        <v>0</v>
      </c>
      <c r="Z40" s="205">
        <v>0</v>
      </c>
      <c r="AA40" s="190">
        <f t="shared" si="2"/>
        <v>0</v>
      </c>
      <c r="AB40" s="190">
        <f>H40+M40+R40+W40</f>
        <v>0</v>
      </c>
      <c r="AC40" s="191">
        <f t="shared" si="3"/>
        <v>0</v>
      </c>
      <c r="AD40" s="190">
        <f>J40+O40+T40+Y40</f>
        <v>0</v>
      </c>
    </row>
    <row r="41" spans="1:30" ht="20.100000000000001" customHeight="1" x14ac:dyDescent="0.25">
      <c r="A41" s="649"/>
      <c r="B41" s="651"/>
      <c r="C41" s="649"/>
      <c r="D41" s="652"/>
      <c r="E41" s="653"/>
      <c r="F41" s="257" t="s">
        <v>48</v>
      </c>
      <c r="G41" s="193">
        <v>0</v>
      </c>
      <c r="H41" s="190">
        <v>0</v>
      </c>
      <c r="I41" s="193">
        <v>0</v>
      </c>
      <c r="J41" s="190">
        <v>0</v>
      </c>
      <c r="K41" s="205">
        <v>0</v>
      </c>
      <c r="L41" s="193">
        <v>0</v>
      </c>
      <c r="M41" s="190">
        <v>0</v>
      </c>
      <c r="N41" s="193">
        <v>0</v>
      </c>
      <c r="O41" s="190">
        <v>0</v>
      </c>
      <c r="P41" s="205">
        <v>0</v>
      </c>
      <c r="Q41" s="193">
        <v>0</v>
      </c>
      <c r="R41" s="190">
        <v>0</v>
      </c>
      <c r="S41" s="193">
        <v>0</v>
      </c>
      <c r="T41" s="190">
        <v>0</v>
      </c>
      <c r="U41" s="205">
        <v>0</v>
      </c>
      <c r="V41" s="193">
        <v>0</v>
      </c>
      <c r="W41" s="190">
        <v>0</v>
      </c>
      <c r="X41" s="193">
        <v>0</v>
      </c>
      <c r="Y41" s="190">
        <v>0</v>
      </c>
      <c r="Z41" s="205">
        <v>0</v>
      </c>
      <c r="AA41" s="190">
        <f t="shared" si="2"/>
        <v>0</v>
      </c>
      <c r="AB41" s="190">
        <f>H41+M41+R41+W41</f>
        <v>0</v>
      </c>
      <c r="AC41" s="191">
        <f t="shared" si="3"/>
        <v>0</v>
      </c>
      <c r="AD41" s="190">
        <f>J41+O41+T41+Y41</f>
        <v>0</v>
      </c>
    </row>
    <row r="42" spans="1:30" ht="20.100000000000001" customHeight="1" thickBot="1" x14ac:dyDescent="0.3">
      <c r="A42" s="649"/>
      <c r="B42" s="651"/>
      <c r="C42" s="649"/>
      <c r="D42" s="652"/>
      <c r="E42" s="653"/>
      <c r="F42" s="258" t="s">
        <v>49</v>
      </c>
      <c r="G42" s="195">
        <v>0</v>
      </c>
      <c r="H42" s="194">
        <v>0</v>
      </c>
      <c r="I42" s="195">
        <v>0</v>
      </c>
      <c r="J42" s="194">
        <v>0</v>
      </c>
      <c r="K42" s="208">
        <v>0</v>
      </c>
      <c r="L42" s="195">
        <v>0</v>
      </c>
      <c r="M42" s="194">
        <v>0</v>
      </c>
      <c r="N42" s="195">
        <v>0</v>
      </c>
      <c r="O42" s="194">
        <v>0</v>
      </c>
      <c r="P42" s="208">
        <v>0</v>
      </c>
      <c r="Q42" s="195">
        <v>0</v>
      </c>
      <c r="R42" s="194">
        <v>0</v>
      </c>
      <c r="S42" s="195">
        <v>0</v>
      </c>
      <c r="T42" s="194">
        <v>0</v>
      </c>
      <c r="U42" s="208">
        <v>0</v>
      </c>
      <c r="V42" s="195">
        <v>0</v>
      </c>
      <c r="W42" s="194">
        <v>0</v>
      </c>
      <c r="X42" s="196">
        <v>0</v>
      </c>
      <c r="Y42" s="194">
        <v>0</v>
      </c>
      <c r="Z42" s="208">
        <v>0</v>
      </c>
      <c r="AA42" s="194">
        <f t="shared" si="2"/>
        <v>0</v>
      </c>
      <c r="AB42" s="194">
        <f>H42+M42+R42+W42</f>
        <v>0</v>
      </c>
      <c r="AC42" s="196">
        <f t="shared" si="3"/>
        <v>0</v>
      </c>
      <c r="AD42" s="194">
        <f>J42+O42+T42+Y42</f>
        <v>0</v>
      </c>
    </row>
    <row r="43" spans="1:30" ht="20.100000000000001" customHeight="1" thickBot="1" x14ac:dyDescent="0.3">
      <c r="A43" s="650"/>
      <c r="B43" s="654" t="s">
        <v>19</v>
      </c>
      <c r="C43" s="588"/>
      <c r="D43" s="588"/>
      <c r="E43" s="588"/>
      <c r="F43" s="588"/>
      <c r="G43" s="197">
        <f t="shared" ref="G43:AD43" si="9">G38+G39+G40+G41+G42</f>
        <v>0</v>
      </c>
      <c r="H43" s="198">
        <f t="shared" si="9"/>
        <v>0</v>
      </c>
      <c r="I43" s="198">
        <f t="shared" si="9"/>
        <v>0</v>
      </c>
      <c r="J43" s="198">
        <f t="shared" si="9"/>
        <v>0</v>
      </c>
      <c r="K43" s="209">
        <f t="shared" si="9"/>
        <v>0</v>
      </c>
      <c r="L43" s="198">
        <f t="shared" si="9"/>
        <v>0</v>
      </c>
      <c r="M43" s="198">
        <f t="shared" si="9"/>
        <v>0</v>
      </c>
      <c r="N43" s="198">
        <f t="shared" si="9"/>
        <v>0</v>
      </c>
      <c r="O43" s="198">
        <f t="shared" si="9"/>
        <v>0</v>
      </c>
      <c r="P43" s="209">
        <f t="shared" si="9"/>
        <v>0</v>
      </c>
      <c r="Q43" s="198">
        <f t="shared" si="9"/>
        <v>0</v>
      </c>
      <c r="R43" s="198">
        <f t="shared" si="9"/>
        <v>0</v>
      </c>
      <c r="S43" s="198">
        <f t="shared" si="9"/>
        <v>0</v>
      </c>
      <c r="T43" s="198">
        <f t="shared" si="9"/>
        <v>0</v>
      </c>
      <c r="U43" s="209">
        <f t="shared" si="9"/>
        <v>0</v>
      </c>
      <c r="V43" s="198">
        <f t="shared" si="9"/>
        <v>0</v>
      </c>
      <c r="W43" s="198">
        <f t="shared" si="9"/>
        <v>0</v>
      </c>
      <c r="X43" s="198">
        <f t="shared" si="9"/>
        <v>0</v>
      </c>
      <c r="Y43" s="198">
        <f t="shared" si="9"/>
        <v>0</v>
      </c>
      <c r="Z43" s="209">
        <f t="shared" si="9"/>
        <v>0</v>
      </c>
      <c r="AA43" s="209">
        <f t="shared" si="9"/>
        <v>0</v>
      </c>
      <c r="AB43" s="209">
        <f t="shared" si="9"/>
        <v>0</v>
      </c>
      <c r="AC43" s="215">
        <f t="shared" si="9"/>
        <v>0</v>
      </c>
      <c r="AD43" s="216">
        <f t="shared" si="9"/>
        <v>0</v>
      </c>
    </row>
    <row r="44" spans="1:30" ht="20.100000000000001" customHeight="1" x14ac:dyDescent="0.25">
      <c r="A44" s="649"/>
      <c r="B44" s="651">
        <v>210954.46979999999</v>
      </c>
      <c r="C44" s="655">
        <f>C8+C14+C20+C26+C32+C38</f>
        <v>62641.375500000002</v>
      </c>
      <c r="D44" s="656">
        <f>D8+D14+D20+D26+D32+D38</f>
        <v>62497.019500000002</v>
      </c>
      <c r="E44" s="656">
        <f>E8+E14+E20+E26+E32+E38</f>
        <v>144.35599999999999</v>
      </c>
      <c r="F44" s="262" t="s">
        <v>45</v>
      </c>
      <c r="G44" s="207">
        <f>G8+G14+G20+G26+G32+G38</f>
        <v>54</v>
      </c>
      <c r="H44" s="206">
        <f t="shared" ref="H44:AD49" si="10">H8+H14+H20+H26+H32+H38</f>
        <v>10.54</v>
      </c>
      <c r="I44" s="207">
        <f t="shared" si="10"/>
        <v>0</v>
      </c>
      <c r="J44" s="206">
        <f t="shared" si="10"/>
        <v>0</v>
      </c>
      <c r="K44" s="211">
        <f t="shared" si="10"/>
        <v>10.54</v>
      </c>
      <c r="L44" s="207">
        <f t="shared" si="10"/>
        <v>118</v>
      </c>
      <c r="M44" s="206">
        <f t="shared" si="10"/>
        <v>56.82</v>
      </c>
      <c r="N44" s="207">
        <f t="shared" si="10"/>
        <v>0</v>
      </c>
      <c r="O44" s="206">
        <f t="shared" si="10"/>
        <v>0</v>
      </c>
      <c r="P44" s="211">
        <f t="shared" si="10"/>
        <v>56.82</v>
      </c>
      <c r="Q44" s="207">
        <f t="shared" si="10"/>
        <v>146</v>
      </c>
      <c r="R44" s="206">
        <f t="shared" si="10"/>
        <v>145.22999999999999</v>
      </c>
      <c r="S44" s="207">
        <f t="shared" si="10"/>
        <v>0</v>
      </c>
      <c r="T44" s="206">
        <f t="shared" si="10"/>
        <v>0</v>
      </c>
      <c r="U44" s="211">
        <f t="shared" si="10"/>
        <v>145.22999999999999</v>
      </c>
      <c r="V44" s="207">
        <f t="shared" si="10"/>
        <v>11.943</v>
      </c>
      <c r="W44" s="206">
        <f t="shared" si="10"/>
        <v>18.8</v>
      </c>
      <c r="X44" s="207">
        <f t="shared" si="10"/>
        <v>2</v>
      </c>
      <c r="Y44" s="206">
        <f t="shared" si="10"/>
        <v>4.34</v>
      </c>
      <c r="Z44" s="211">
        <f t="shared" si="10"/>
        <v>23.14</v>
      </c>
      <c r="AA44" s="206">
        <f t="shared" si="10"/>
        <v>329.94299999999998</v>
      </c>
      <c r="AB44" s="206">
        <f t="shared" si="10"/>
        <v>231.39</v>
      </c>
      <c r="AC44" s="203">
        <f t="shared" si="10"/>
        <v>2</v>
      </c>
      <c r="AD44" s="206">
        <f t="shared" si="10"/>
        <v>4.34</v>
      </c>
    </row>
    <row r="45" spans="1:30" ht="20.100000000000001" customHeight="1" x14ac:dyDescent="0.25">
      <c r="A45" s="649"/>
      <c r="B45" s="651"/>
      <c r="C45" s="655"/>
      <c r="D45" s="656"/>
      <c r="E45" s="656"/>
      <c r="F45" s="257" t="s">
        <v>46</v>
      </c>
      <c r="G45" s="193">
        <f t="shared" ref="G45:V49" si="11">G9+G15+G21+G27+G33+G39</f>
        <v>0</v>
      </c>
      <c r="H45" s="190">
        <f t="shared" si="11"/>
        <v>0</v>
      </c>
      <c r="I45" s="193">
        <f t="shared" si="11"/>
        <v>0</v>
      </c>
      <c r="J45" s="190">
        <f t="shared" si="11"/>
        <v>0</v>
      </c>
      <c r="K45" s="205">
        <f t="shared" si="11"/>
        <v>0</v>
      </c>
      <c r="L45" s="193">
        <f t="shared" si="11"/>
        <v>0</v>
      </c>
      <c r="M45" s="190">
        <f t="shared" si="11"/>
        <v>0</v>
      </c>
      <c r="N45" s="193">
        <f t="shared" si="11"/>
        <v>0</v>
      </c>
      <c r="O45" s="190">
        <f t="shared" si="11"/>
        <v>0</v>
      </c>
      <c r="P45" s="205">
        <f t="shared" si="11"/>
        <v>0</v>
      </c>
      <c r="Q45" s="193">
        <f t="shared" si="11"/>
        <v>0</v>
      </c>
      <c r="R45" s="190">
        <f t="shared" si="11"/>
        <v>0</v>
      </c>
      <c r="S45" s="193">
        <f t="shared" si="11"/>
        <v>0</v>
      </c>
      <c r="T45" s="190">
        <f t="shared" si="11"/>
        <v>0</v>
      </c>
      <c r="U45" s="205">
        <f t="shared" si="11"/>
        <v>0</v>
      </c>
      <c r="V45" s="193">
        <f t="shared" si="11"/>
        <v>80</v>
      </c>
      <c r="W45" s="190">
        <f t="shared" si="10"/>
        <v>210</v>
      </c>
      <c r="X45" s="193">
        <f t="shared" si="10"/>
        <v>0</v>
      </c>
      <c r="Y45" s="190">
        <f t="shared" si="10"/>
        <v>0</v>
      </c>
      <c r="Z45" s="205">
        <f t="shared" si="10"/>
        <v>210</v>
      </c>
      <c r="AA45" s="190">
        <f t="shared" si="10"/>
        <v>80</v>
      </c>
      <c r="AB45" s="190">
        <f t="shared" si="10"/>
        <v>210</v>
      </c>
      <c r="AC45" s="191">
        <f t="shared" si="10"/>
        <v>0</v>
      </c>
      <c r="AD45" s="190">
        <f t="shared" si="10"/>
        <v>0</v>
      </c>
    </row>
    <row r="46" spans="1:30" ht="20.100000000000001" customHeight="1" x14ac:dyDescent="0.25">
      <c r="A46" s="649"/>
      <c r="B46" s="651"/>
      <c r="C46" s="655"/>
      <c r="D46" s="656"/>
      <c r="E46" s="656"/>
      <c r="F46" s="257" t="s">
        <v>47</v>
      </c>
      <c r="G46" s="193">
        <f t="shared" si="11"/>
        <v>2</v>
      </c>
      <c r="H46" s="190">
        <f t="shared" si="10"/>
        <v>0.1</v>
      </c>
      <c r="I46" s="193">
        <f t="shared" si="10"/>
        <v>0</v>
      </c>
      <c r="J46" s="190">
        <f t="shared" si="10"/>
        <v>0</v>
      </c>
      <c r="K46" s="205">
        <f t="shared" si="10"/>
        <v>0.1</v>
      </c>
      <c r="L46" s="193">
        <f t="shared" si="10"/>
        <v>4</v>
      </c>
      <c r="M46" s="190">
        <f t="shared" si="10"/>
        <v>1.85</v>
      </c>
      <c r="N46" s="193">
        <f t="shared" si="10"/>
        <v>0</v>
      </c>
      <c r="O46" s="190">
        <f t="shared" si="10"/>
        <v>0</v>
      </c>
      <c r="P46" s="205">
        <f t="shared" si="10"/>
        <v>1.85</v>
      </c>
      <c r="Q46" s="193">
        <f t="shared" si="10"/>
        <v>5</v>
      </c>
      <c r="R46" s="190">
        <f t="shared" si="10"/>
        <v>4</v>
      </c>
      <c r="S46" s="193">
        <f t="shared" si="10"/>
        <v>0</v>
      </c>
      <c r="T46" s="190">
        <f t="shared" si="10"/>
        <v>0</v>
      </c>
      <c r="U46" s="205">
        <f t="shared" si="10"/>
        <v>4</v>
      </c>
      <c r="V46" s="193">
        <f t="shared" si="10"/>
        <v>32</v>
      </c>
      <c r="W46" s="190">
        <f t="shared" si="10"/>
        <v>39.537999999999997</v>
      </c>
      <c r="X46" s="193">
        <f t="shared" si="10"/>
        <v>2</v>
      </c>
      <c r="Y46" s="190">
        <f t="shared" si="10"/>
        <v>9.09</v>
      </c>
      <c r="Z46" s="205">
        <f t="shared" si="10"/>
        <v>48.628</v>
      </c>
      <c r="AA46" s="190">
        <f t="shared" si="10"/>
        <v>43</v>
      </c>
      <c r="AB46" s="190">
        <f t="shared" si="10"/>
        <v>45.488</v>
      </c>
      <c r="AC46" s="191">
        <f t="shared" si="10"/>
        <v>2</v>
      </c>
      <c r="AD46" s="190">
        <f t="shared" si="10"/>
        <v>9.09</v>
      </c>
    </row>
    <row r="47" spans="1:30" ht="20.100000000000001" customHeight="1" x14ac:dyDescent="0.25">
      <c r="A47" s="649"/>
      <c r="B47" s="651"/>
      <c r="C47" s="655"/>
      <c r="D47" s="656"/>
      <c r="E47" s="656"/>
      <c r="F47" s="257" t="s">
        <v>48</v>
      </c>
      <c r="G47" s="193">
        <f t="shared" si="11"/>
        <v>0</v>
      </c>
      <c r="H47" s="190">
        <f t="shared" si="10"/>
        <v>0</v>
      </c>
      <c r="I47" s="193">
        <f t="shared" si="10"/>
        <v>0</v>
      </c>
      <c r="J47" s="190">
        <f t="shared" si="10"/>
        <v>0</v>
      </c>
      <c r="K47" s="205">
        <f t="shared" si="10"/>
        <v>0</v>
      </c>
      <c r="L47" s="193">
        <f t="shared" si="10"/>
        <v>0</v>
      </c>
      <c r="M47" s="190">
        <f t="shared" si="10"/>
        <v>0</v>
      </c>
      <c r="N47" s="193">
        <f t="shared" si="10"/>
        <v>0</v>
      </c>
      <c r="O47" s="190">
        <f t="shared" si="10"/>
        <v>0</v>
      </c>
      <c r="P47" s="205">
        <f t="shared" si="10"/>
        <v>0</v>
      </c>
      <c r="Q47" s="193">
        <f t="shared" si="10"/>
        <v>0</v>
      </c>
      <c r="R47" s="190">
        <f t="shared" si="10"/>
        <v>0</v>
      </c>
      <c r="S47" s="193">
        <f t="shared" si="10"/>
        <v>0</v>
      </c>
      <c r="T47" s="190">
        <f t="shared" si="10"/>
        <v>0</v>
      </c>
      <c r="U47" s="205">
        <f t="shared" si="10"/>
        <v>0</v>
      </c>
      <c r="V47" s="193">
        <f t="shared" si="10"/>
        <v>0</v>
      </c>
      <c r="W47" s="190">
        <f t="shared" si="10"/>
        <v>0</v>
      </c>
      <c r="X47" s="193">
        <f t="shared" si="10"/>
        <v>1</v>
      </c>
      <c r="Y47" s="190">
        <f t="shared" si="10"/>
        <v>30.49</v>
      </c>
      <c r="Z47" s="205">
        <f t="shared" si="10"/>
        <v>30.49</v>
      </c>
      <c r="AA47" s="190">
        <f t="shared" si="10"/>
        <v>0</v>
      </c>
      <c r="AB47" s="190">
        <f t="shared" si="10"/>
        <v>0</v>
      </c>
      <c r="AC47" s="191">
        <f t="shared" si="10"/>
        <v>1</v>
      </c>
      <c r="AD47" s="190">
        <f t="shared" si="10"/>
        <v>30.49</v>
      </c>
    </row>
    <row r="48" spans="1:30" ht="20.100000000000001" customHeight="1" thickBot="1" x14ac:dyDescent="0.3">
      <c r="A48" s="649"/>
      <c r="B48" s="651"/>
      <c r="C48" s="655"/>
      <c r="D48" s="656"/>
      <c r="E48" s="656"/>
      <c r="F48" s="258" t="s">
        <v>49</v>
      </c>
      <c r="G48" s="195">
        <f t="shared" si="11"/>
        <v>0.27900000000000003</v>
      </c>
      <c r="H48" s="194">
        <f t="shared" si="10"/>
        <v>0</v>
      </c>
      <c r="I48" s="195">
        <f t="shared" si="10"/>
        <v>0</v>
      </c>
      <c r="J48" s="194">
        <f t="shared" si="10"/>
        <v>0</v>
      </c>
      <c r="K48" s="208">
        <f t="shared" si="10"/>
        <v>0</v>
      </c>
      <c r="L48" s="195">
        <f t="shared" si="10"/>
        <v>0</v>
      </c>
      <c r="M48" s="194">
        <f t="shared" si="10"/>
        <v>0</v>
      </c>
      <c r="N48" s="195">
        <f t="shared" si="10"/>
        <v>1</v>
      </c>
      <c r="O48" s="194">
        <f t="shared" si="10"/>
        <v>0.35</v>
      </c>
      <c r="P48" s="208">
        <f t="shared" si="10"/>
        <v>0.35</v>
      </c>
      <c r="Q48" s="195">
        <f t="shared" si="10"/>
        <v>0</v>
      </c>
      <c r="R48" s="194">
        <f t="shared" si="10"/>
        <v>0</v>
      </c>
      <c r="S48" s="195">
        <f t="shared" si="10"/>
        <v>0</v>
      </c>
      <c r="T48" s="194">
        <f t="shared" si="10"/>
        <v>0</v>
      </c>
      <c r="U48" s="208">
        <f t="shared" si="10"/>
        <v>0</v>
      </c>
      <c r="V48" s="195">
        <f t="shared" si="10"/>
        <v>0</v>
      </c>
      <c r="W48" s="194">
        <f t="shared" si="10"/>
        <v>0</v>
      </c>
      <c r="X48" s="196">
        <f t="shared" si="10"/>
        <v>0</v>
      </c>
      <c r="Y48" s="194">
        <f t="shared" si="10"/>
        <v>0</v>
      </c>
      <c r="Z48" s="208">
        <f t="shared" si="10"/>
        <v>0</v>
      </c>
      <c r="AA48" s="194">
        <f t="shared" si="10"/>
        <v>0.27900000000000003</v>
      </c>
      <c r="AB48" s="194">
        <f t="shared" si="10"/>
        <v>0</v>
      </c>
      <c r="AC48" s="196">
        <f t="shared" si="10"/>
        <v>1</v>
      </c>
      <c r="AD48" s="194">
        <f t="shared" si="10"/>
        <v>0.35</v>
      </c>
    </row>
    <row r="49" spans="1:30" ht="20.100000000000001" customHeight="1" thickBot="1" x14ac:dyDescent="0.3">
      <c r="A49" s="650"/>
      <c r="B49" s="654" t="s">
        <v>27</v>
      </c>
      <c r="C49" s="588"/>
      <c r="D49" s="588"/>
      <c r="E49" s="588"/>
      <c r="F49" s="588"/>
      <c r="G49" s="197">
        <f t="shared" si="11"/>
        <v>56.279000000000003</v>
      </c>
      <c r="H49" s="198">
        <f t="shared" si="10"/>
        <v>10.64</v>
      </c>
      <c r="I49" s="198">
        <f t="shared" si="10"/>
        <v>0</v>
      </c>
      <c r="J49" s="198">
        <f t="shared" si="10"/>
        <v>0</v>
      </c>
      <c r="K49" s="209">
        <f t="shared" si="10"/>
        <v>10.64</v>
      </c>
      <c r="L49" s="198">
        <f t="shared" si="10"/>
        <v>122</v>
      </c>
      <c r="M49" s="198">
        <f t="shared" si="10"/>
        <v>58.67</v>
      </c>
      <c r="N49" s="198">
        <f t="shared" si="10"/>
        <v>1</v>
      </c>
      <c r="O49" s="198">
        <f t="shared" si="10"/>
        <v>0.35</v>
      </c>
      <c r="P49" s="209">
        <f t="shared" si="10"/>
        <v>59.019999999999996</v>
      </c>
      <c r="Q49" s="198">
        <f t="shared" si="10"/>
        <v>151</v>
      </c>
      <c r="R49" s="198">
        <f t="shared" si="10"/>
        <v>149.22999999999999</v>
      </c>
      <c r="S49" s="198">
        <f t="shared" si="10"/>
        <v>0</v>
      </c>
      <c r="T49" s="198">
        <f t="shared" si="10"/>
        <v>0</v>
      </c>
      <c r="U49" s="209">
        <f t="shared" si="10"/>
        <v>149.22999999999999</v>
      </c>
      <c r="V49" s="198">
        <f t="shared" si="10"/>
        <v>123.943</v>
      </c>
      <c r="W49" s="198">
        <f t="shared" si="10"/>
        <v>268.33799999999997</v>
      </c>
      <c r="X49" s="198">
        <f t="shared" si="10"/>
        <v>5</v>
      </c>
      <c r="Y49" s="198">
        <f t="shared" si="10"/>
        <v>43.92</v>
      </c>
      <c r="Z49" s="209">
        <f t="shared" si="10"/>
        <v>312.25799999999998</v>
      </c>
      <c r="AA49" s="209">
        <f t="shared" si="10"/>
        <v>453.22199999999998</v>
      </c>
      <c r="AB49" s="209">
        <f t="shared" si="10"/>
        <v>486.87799999999999</v>
      </c>
      <c r="AC49" s="215">
        <f t="shared" si="10"/>
        <v>6</v>
      </c>
      <c r="AD49" s="216">
        <f t="shared" si="10"/>
        <v>44.27</v>
      </c>
    </row>
  </sheetData>
  <mergeCells count="72">
    <mergeCell ref="A44:A49"/>
    <mergeCell ref="B44:B48"/>
    <mergeCell ref="C44:C48"/>
    <mergeCell ref="D44:D48"/>
    <mergeCell ref="E44:E48"/>
    <mergeCell ref="B49:F49"/>
    <mergeCell ref="A38:A43"/>
    <mergeCell ref="B38:B42"/>
    <mergeCell ref="C38:C42"/>
    <mergeCell ref="D38:D42"/>
    <mergeCell ref="E38:E42"/>
    <mergeCell ref="B43:F43"/>
    <mergeCell ref="A32:A37"/>
    <mergeCell ref="B32:B36"/>
    <mergeCell ref="C32:C36"/>
    <mergeCell ref="D32:D36"/>
    <mergeCell ref="E32:E36"/>
    <mergeCell ref="B37:F37"/>
    <mergeCell ref="A26:A31"/>
    <mergeCell ref="B26:B30"/>
    <mergeCell ref="C26:C30"/>
    <mergeCell ref="D26:D30"/>
    <mergeCell ref="E26:E30"/>
    <mergeCell ref="B31:F31"/>
    <mergeCell ref="A20:A25"/>
    <mergeCell ref="B20:B24"/>
    <mergeCell ref="C20:C24"/>
    <mergeCell ref="D20:D24"/>
    <mergeCell ref="E20:E24"/>
    <mergeCell ref="B25:F25"/>
    <mergeCell ref="A14:A19"/>
    <mergeCell ref="B14:B18"/>
    <mergeCell ref="C14:C18"/>
    <mergeCell ref="D14:D18"/>
    <mergeCell ref="E14:E18"/>
    <mergeCell ref="B19:F19"/>
    <mergeCell ref="A8:A13"/>
    <mergeCell ref="B8:B12"/>
    <mergeCell ref="C8:C12"/>
    <mergeCell ref="D8:D12"/>
    <mergeCell ref="E8:E12"/>
    <mergeCell ref="B13:F13"/>
    <mergeCell ref="A1:Z1"/>
    <mergeCell ref="Z5:Z6"/>
    <mergeCell ref="AA1:AD1"/>
    <mergeCell ref="A2:Z2"/>
    <mergeCell ref="A3:Z3"/>
    <mergeCell ref="A4:A6"/>
    <mergeCell ref="B4:B6"/>
    <mergeCell ref="C4:C6"/>
    <mergeCell ref="D4:E4"/>
    <mergeCell ref="F4:F6"/>
    <mergeCell ref="G4:K4"/>
    <mergeCell ref="L4:P4"/>
    <mergeCell ref="Q4:U4"/>
    <mergeCell ref="V4:Z4"/>
    <mergeCell ref="AA5:AB5"/>
    <mergeCell ref="AC5:AD5"/>
    <mergeCell ref="AA4:AD4"/>
    <mergeCell ref="D5:D6"/>
    <mergeCell ref="E5:E6"/>
    <mergeCell ref="I5:J5"/>
    <mergeCell ref="L5:M5"/>
    <mergeCell ref="X5:Y5"/>
    <mergeCell ref="N5:O5"/>
    <mergeCell ref="P5:P6"/>
    <mergeCell ref="Q5:R5"/>
    <mergeCell ref="S5:T5"/>
    <mergeCell ref="U5:U6"/>
    <mergeCell ref="V5:W5"/>
    <mergeCell ref="G5:H5"/>
    <mergeCell ref="K5:K6"/>
  </mergeCells>
  <pageMargins left="0" right="0" top="0.31496062992125984" bottom="0.11811023622047245" header="3.937007874015748E-2" footer="3.937007874015748E-2"/>
  <pageSetup scale="65" orientation="landscape" r:id="rId1"/>
  <headerFooter alignWithMargins="0"/>
  <ignoredErrors>
    <ignoredError sqref="AA13:AD49 K31:Z3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87843-2E36-4324-9C07-42D680CC4438}">
  <dimension ref="A1:AD58"/>
  <sheetViews>
    <sheetView topLeftCell="A37" zoomScale="85" workbookViewId="0">
      <selection activeCell="A59" sqref="A59:XFD64"/>
    </sheetView>
  </sheetViews>
  <sheetFormatPr defaultRowHeight="13.5" x14ac:dyDescent="0.25"/>
  <cols>
    <col min="1" max="1" width="2.5703125" style="265" customWidth="1"/>
    <col min="2" max="2" width="10.7109375" style="265" customWidth="1"/>
    <col min="3" max="3" width="11.5703125" style="265" customWidth="1"/>
    <col min="4" max="4" width="12.28515625" style="265" customWidth="1"/>
    <col min="5" max="5" width="11.28515625" style="265" customWidth="1"/>
    <col min="6" max="6" width="12.85546875" style="265" customWidth="1"/>
    <col min="7" max="10" width="8.7109375" style="264" customWidth="1"/>
    <col min="11" max="11" width="11.7109375" style="264" customWidth="1"/>
    <col min="12" max="15" width="8.7109375" style="264" customWidth="1"/>
    <col min="16" max="16" width="11.7109375" style="264" customWidth="1"/>
    <col min="17" max="20" width="8.7109375" style="264" customWidth="1"/>
    <col min="21" max="21" width="11.7109375" style="264" customWidth="1"/>
    <col min="22" max="25" width="8.7109375" style="264" customWidth="1"/>
    <col min="26" max="26" width="11.7109375" style="264" customWidth="1"/>
    <col min="27" max="30" width="8.7109375" style="264" customWidth="1"/>
    <col min="31" max="256" width="9.140625" style="265"/>
    <col min="257" max="257" width="5.5703125" style="265" customWidth="1"/>
    <col min="258" max="258" width="15" style="265" customWidth="1"/>
    <col min="259" max="259" width="16.28515625" style="265" customWidth="1"/>
    <col min="260" max="260" width="15.42578125" style="265" customWidth="1"/>
    <col min="261" max="261" width="14.5703125" style="265" customWidth="1"/>
    <col min="262" max="262" width="12.85546875" style="265" customWidth="1"/>
    <col min="263" max="266" width="8.28515625" style="265" customWidth="1"/>
    <col min="267" max="267" width="11.7109375" style="265" customWidth="1"/>
    <col min="268" max="271" width="8.28515625" style="265" customWidth="1"/>
    <col min="272" max="272" width="11.7109375" style="265" customWidth="1"/>
    <col min="273" max="274" width="8.28515625" style="265" customWidth="1"/>
    <col min="275" max="275" width="7.5703125" style="265" customWidth="1"/>
    <col min="276" max="276" width="7.42578125" style="265" customWidth="1"/>
    <col min="277" max="277" width="11.7109375" style="265" customWidth="1"/>
    <col min="278" max="281" width="8.28515625" style="265" customWidth="1"/>
    <col min="282" max="282" width="11.7109375" style="265" customWidth="1"/>
    <col min="283" max="512" width="9.140625" style="265"/>
    <col min="513" max="513" width="5.5703125" style="265" customWidth="1"/>
    <col min="514" max="514" width="15" style="265" customWidth="1"/>
    <col min="515" max="515" width="16.28515625" style="265" customWidth="1"/>
    <col min="516" max="516" width="15.42578125" style="265" customWidth="1"/>
    <col min="517" max="517" width="14.5703125" style="265" customWidth="1"/>
    <col min="518" max="518" width="12.85546875" style="265" customWidth="1"/>
    <col min="519" max="522" width="8.28515625" style="265" customWidth="1"/>
    <col min="523" max="523" width="11.7109375" style="265" customWidth="1"/>
    <col min="524" max="527" width="8.28515625" style="265" customWidth="1"/>
    <col min="528" max="528" width="11.7109375" style="265" customWidth="1"/>
    <col min="529" max="530" width="8.28515625" style="265" customWidth="1"/>
    <col min="531" max="531" width="7.5703125" style="265" customWidth="1"/>
    <col min="532" max="532" width="7.42578125" style="265" customWidth="1"/>
    <col min="533" max="533" width="11.7109375" style="265" customWidth="1"/>
    <col min="534" max="537" width="8.28515625" style="265" customWidth="1"/>
    <col min="538" max="538" width="11.7109375" style="265" customWidth="1"/>
    <col min="539" max="768" width="9.140625" style="265"/>
    <col min="769" max="769" width="5.5703125" style="265" customWidth="1"/>
    <col min="770" max="770" width="15" style="265" customWidth="1"/>
    <col min="771" max="771" width="16.28515625" style="265" customWidth="1"/>
    <col min="772" max="772" width="15.42578125" style="265" customWidth="1"/>
    <col min="773" max="773" width="14.5703125" style="265" customWidth="1"/>
    <col min="774" max="774" width="12.85546875" style="265" customWidth="1"/>
    <col min="775" max="778" width="8.28515625" style="265" customWidth="1"/>
    <col min="779" max="779" width="11.7109375" style="265" customWidth="1"/>
    <col min="780" max="783" width="8.28515625" style="265" customWidth="1"/>
    <col min="784" max="784" width="11.7109375" style="265" customWidth="1"/>
    <col min="785" max="786" width="8.28515625" style="265" customWidth="1"/>
    <col min="787" max="787" width="7.5703125" style="265" customWidth="1"/>
    <col min="788" max="788" width="7.42578125" style="265" customWidth="1"/>
    <col min="789" max="789" width="11.7109375" style="265" customWidth="1"/>
    <col min="790" max="793" width="8.28515625" style="265" customWidth="1"/>
    <col min="794" max="794" width="11.7109375" style="265" customWidth="1"/>
    <col min="795" max="1024" width="9.140625" style="265"/>
    <col min="1025" max="1025" width="5.5703125" style="265" customWidth="1"/>
    <col min="1026" max="1026" width="15" style="265" customWidth="1"/>
    <col min="1027" max="1027" width="16.28515625" style="265" customWidth="1"/>
    <col min="1028" max="1028" width="15.42578125" style="265" customWidth="1"/>
    <col min="1029" max="1029" width="14.5703125" style="265" customWidth="1"/>
    <col min="1030" max="1030" width="12.85546875" style="265" customWidth="1"/>
    <col min="1031" max="1034" width="8.28515625" style="265" customWidth="1"/>
    <col min="1035" max="1035" width="11.7109375" style="265" customWidth="1"/>
    <col min="1036" max="1039" width="8.28515625" style="265" customWidth="1"/>
    <col min="1040" max="1040" width="11.7109375" style="265" customWidth="1"/>
    <col min="1041" max="1042" width="8.28515625" style="265" customWidth="1"/>
    <col min="1043" max="1043" width="7.5703125" style="265" customWidth="1"/>
    <col min="1044" max="1044" width="7.42578125" style="265" customWidth="1"/>
    <col min="1045" max="1045" width="11.7109375" style="265" customWidth="1"/>
    <col min="1046" max="1049" width="8.28515625" style="265" customWidth="1"/>
    <col min="1050" max="1050" width="11.7109375" style="265" customWidth="1"/>
    <col min="1051" max="1280" width="9.140625" style="265"/>
    <col min="1281" max="1281" width="5.5703125" style="265" customWidth="1"/>
    <col min="1282" max="1282" width="15" style="265" customWidth="1"/>
    <col min="1283" max="1283" width="16.28515625" style="265" customWidth="1"/>
    <col min="1284" max="1284" width="15.42578125" style="265" customWidth="1"/>
    <col min="1285" max="1285" width="14.5703125" style="265" customWidth="1"/>
    <col min="1286" max="1286" width="12.85546875" style="265" customWidth="1"/>
    <col min="1287" max="1290" width="8.28515625" style="265" customWidth="1"/>
    <col min="1291" max="1291" width="11.7109375" style="265" customWidth="1"/>
    <col min="1292" max="1295" width="8.28515625" style="265" customWidth="1"/>
    <col min="1296" max="1296" width="11.7109375" style="265" customWidth="1"/>
    <col min="1297" max="1298" width="8.28515625" style="265" customWidth="1"/>
    <col min="1299" max="1299" width="7.5703125" style="265" customWidth="1"/>
    <col min="1300" max="1300" width="7.42578125" style="265" customWidth="1"/>
    <col min="1301" max="1301" width="11.7109375" style="265" customWidth="1"/>
    <col min="1302" max="1305" width="8.28515625" style="265" customWidth="1"/>
    <col min="1306" max="1306" width="11.7109375" style="265" customWidth="1"/>
    <col min="1307" max="1536" width="9.140625" style="265"/>
    <col min="1537" max="1537" width="5.5703125" style="265" customWidth="1"/>
    <col min="1538" max="1538" width="15" style="265" customWidth="1"/>
    <col min="1539" max="1539" width="16.28515625" style="265" customWidth="1"/>
    <col min="1540" max="1540" width="15.42578125" style="265" customWidth="1"/>
    <col min="1541" max="1541" width="14.5703125" style="265" customWidth="1"/>
    <col min="1542" max="1542" width="12.85546875" style="265" customWidth="1"/>
    <col min="1543" max="1546" width="8.28515625" style="265" customWidth="1"/>
    <col min="1547" max="1547" width="11.7109375" style="265" customWidth="1"/>
    <col min="1548" max="1551" width="8.28515625" style="265" customWidth="1"/>
    <col min="1552" max="1552" width="11.7109375" style="265" customWidth="1"/>
    <col min="1553" max="1554" width="8.28515625" style="265" customWidth="1"/>
    <col min="1555" max="1555" width="7.5703125" style="265" customWidth="1"/>
    <col min="1556" max="1556" width="7.42578125" style="265" customWidth="1"/>
    <col min="1557" max="1557" width="11.7109375" style="265" customWidth="1"/>
    <col min="1558" max="1561" width="8.28515625" style="265" customWidth="1"/>
    <col min="1562" max="1562" width="11.7109375" style="265" customWidth="1"/>
    <col min="1563" max="1792" width="9.140625" style="265"/>
    <col min="1793" max="1793" width="5.5703125" style="265" customWidth="1"/>
    <col min="1794" max="1794" width="15" style="265" customWidth="1"/>
    <col min="1795" max="1795" width="16.28515625" style="265" customWidth="1"/>
    <col min="1796" max="1796" width="15.42578125" style="265" customWidth="1"/>
    <col min="1797" max="1797" width="14.5703125" style="265" customWidth="1"/>
    <col min="1798" max="1798" width="12.85546875" style="265" customWidth="1"/>
    <col min="1799" max="1802" width="8.28515625" style="265" customWidth="1"/>
    <col min="1803" max="1803" width="11.7109375" style="265" customWidth="1"/>
    <col min="1804" max="1807" width="8.28515625" style="265" customWidth="1"/>
    <col min="1808" max="1808" width="11.7109375" style="265" customWidth="1"/>
    <col min="1809" max="1810" width="8.28515625" style="265" customWidth="1"/>
    <col min="1811" max="1811" width="7.5703125" style="265" customWidth="1"/>
    <col min="1812" max="1812" width="7.42578125" style="265" customWidth="1"/>
    <col min="1813" max="1813" width="11.7109375" style="265" customWidth="1"/>
    <col min="1814" max="1817" width="8.28515625" style="265" customWidth="1"/>
    <col min="1818" max="1818" width="11.7109375" style="265" customWidth="1"/>
    <col min="1819" max="2048" width="9.140625" style="265"/>
    <col min="2049" max="2049" width="5.5703125" style="265" customWidth="1"/>
    <col min="2050" max="2050" width="15" style="265" customWidth="1"/>
    <col min="2051" max="2051" width="16.28515625" style="265" customWidth="1"/>
    <col min="2052" max="2052" width="15.42578125" style="265" customWidth="1"/>
    <col min="2053" max="2053" width="14.5703125" style="265" customWidth="1"/>
    <col min="2054" max="2054" width="12.85546875" style="265" customWidth="1"/>
    <col min="2055" max="2058" width="8.28515625" style="265" customWidth="1"/>
    <col min="2059" max="2059" width="11.7109375" style="265" customWidth="1"/>
    <col min="2060" max="2063" width="8.28515625" style="265" customWidth="1"/>
    <col min="2064" max="2064" width="11.7109375" style="265" customWidth="1"/>
    <col min="2065" max="2066" width="8.28515625" style="265" customWidth="1"/>
    <col min="2067" max="2067" width="7.5703125" style="265" customWidth="1"/>
    <col min="2068" max="2068" width="7.42578125" style="265" customWidth="1"/>
    <col min="2069" max="2069" width="11.7109375" style="265" customWidth="1"/>
    <col min="2070" max="2073" width="8.28515625" style="265" customWidth="1"/>
    <col min="2074" max="2074" width="11.7109375" style="265" customWidth="1"/>
    <col min="2075" max="2304" width="9.140625" style="265"/>
    <col min="2305" max="2305" width="5.5703125" style="265" customWidth="1"/>
    <col min="2306" max="2306" width="15" style="265" customWidth="1"/>
    <col min="2307" max="2307" width="16.28515625" style="265" customWidth="1"/>
    <col min="2308" max="2308" width="15.42578125" style="265" customWidth="1"/>
    <col min="2309" max="2309" width="14.5703125" style="265" customWidth="1"/>
    <col min="2310" max="2310" width="12.85546875" style="265" customWidth="1"/>
    <col min="2311" max="2314" width="8.28515625" style="265" customWidth="1"/>
    <col min="2315" max="2315" width="11.7109375" style="265" customWidth="1"/>
    <col min="2316" max="2319" width="8.28515625" style="265" customWidth="1"/>
    <col min="2320" max="2320" width="11.7109375" style="265" customWidth="1"/>
    <col min="2321" max="2322" width="8.28515625" style="265" customWidth="1"/>
    <col min="2323" max="2323" width="7.5703125" style="265" customWidth="1"/>
    <col min="2324" max="2324" width="7.42578125" style="265" customWidth="1"/>
    <col min="2325" max="2325" width="11.7109375" style="265" customWidth="1"/>
    <col min="2326" max="2329" width="8.28515625" style="265" customWidth="1"/>
    <col min="2330" max="2330" width="11.7109375" style="265" customWidth="1"/>
    <col min="2331" max="2560" width="9.140625" style="265"/>
    <col min="2561" max="2561" width="5.5703125" style="265" customWidth="1"/>
    <col min="2562" max="2562" width="15" style="265" customWidth="1"/>
    <col min="2563" max="2563" width="16.28515625" style="265" customWidth="1"/>
    <col min="2564" max="2564" width="15.42578125" style="265" customWidth="1"/>
    <col min="2565" max="2565" width="14.5703125" style="265" customWidth="1"/>
    <col min="2566" max="2566" width="12.85546875" style="265" customWidth="1"/>
    <col min="2567" max="2570" width="8.28515625" style="265" customWidth="1"/>
    <col min="2571" max="2571" width="11.7109375" style="265" customWidth="1"/>
    <col min="2572" max="2575" width="8.28515625" style="265" customWidth="1"/>
    <col min="2576" max="2576" width="11.7109375" style="265" customWidth="1"/>
    <col min="2577" max="2578" width="8.28515625" style="265" customWidth="1"/>
    <col min="2579" max="2579" width="7.5703125" style="265" customWidth="1"/>
    <col min="2580" max="2580" width="7.42578125" style="265" customWidth="1"/>
    <col min="2581" max="2581" width="11.7109375" style="265" customWidth="1"/>
    <col min="2582" max="2585" width="8.28515625" style="265" customWidth="1"/>
    <col min="2586" max="2586" width="11.7109375" style="265" customWidth="1"/>
    <col min="2587" max="2816" width="9.140625" style="265"/>
    <col min="2817" max="2817" width="5.5703125" style="265" customWidth="1"/>
    <col min="2818" max="2818" width="15" style="265" customWidth="1"/>
    <col min="2819" max="2819" width="16.28515625" style="265" customWidth="1"/>
    <col min="2820" max="2820" width="15.42578125" style="265" customWidth="1"/>
    <col min="2821" max="2821" width="14.5703125" style="265" customWidth="1"/>
    <col min="2822" max="2822" width="12.85546875" style="265" customWidth="1"/>
    <col min="2823" max="2826" width="8.28515625" style="265" customWidth="1"/>
    <col min="2827" max="2827" width="11.7109375" style="265" customWidth="1"/>
    <col min="2828" max="2831" width="8.28515625" style="265" customWidth="1"/>
    <col min="2832" max="2832" width="11.7109375" style="265" customWidth="1"/>
    <col min="2833" max="2834" width="8.28515625" style="265" customWidth="1"/>
    <col min="2835" max="2835" width="7.5703125" style="265" customWidth="1"/>
    <col min="2836" max="2836" width="7.42578125" style="265" customWidth="1"/>
    <col min="2837" max="2837" width="11.7109375" style="265" customWidth="1"/>
    <col min="2838" max="2841" width="8.28515625" style="265" customWidth="1"/>
    <col min="2842" max="2842" width="11.7109375" style="265" customWidth="1"/>
    <col min="2843" max="3072" width="9.140625" style="265"/>
    <col min="3073" max="3073" width="5.5703125" style="265" customWidth="1"/>
    <col min="3074" max="3074" width="15" style="265" customWidth="1"/>
    <col min="3075" max="3075" width="16.28515625" style="265" customWidth="1"/>
    <col min="3076" max="3076" width="15.42578125" style="265" customWidth="1"/>
    <col min="3077" max="3077" width="14.5703125" style="265" customWidth="1"/>
    <col min="3078" max="3078" width="12.85546875" style="265" customWidth="1"/>
    <col min="3079" max="3082" width="8.28515625" style="265" customWidth="1"/>
    <col min="3083" max="3083" width="11.7109375" style="265" customWidth="1"/>
    <col min="3084" max="3087" width="8.28515625" style="265" customWidth="1"/>
    <col min="3088" max="3088" width="11.7109375" style="265" customWidth="1"/>
    <col min="3089" max="3090" width="8.28515625" style="265" customWidth="1"/>
    <col min="3091" max="3091" width="7.5703125" style="265" customWidth="1"/>
    <col min="3092" max="3092" width="7.42578125" style="265" customWidth="1"/>
    <col min="3093" max="3093" width="11.7109375" style="265" customWidth="1"/>
    <col min="3094" max="3097" width="8.28515625" style="265" customWidth="1"/>
    <col min="3098" max="3098" width="11.7109375" style="265" customWidth="1"/>
    <col min="3099" max="3328" width="9.140625" style="265"/>
    <col min="3329" max="3329" width="5.5703125" style="265" customWidth="1"/>
    <col min="3330" max="3330" width="15" style="265" customWidth="1"/>
    <col min="3331" max="3331" width="16.28515625" style="265" customWidth="1"/>
    <col min="3332" max="3332" width="15.42578125" style="265" customWidth="1"/>
    <col min="3333" max="3333" width="14.5703125" style="265" customWidth="1"/>
    <col min="3334" max="3334" width="12.85546875" style="265" customWidth="1"/>
    <col min="3335" max="3338" width="8.28515625" style="265" customWidth="1"/>
    <col min="3339" max="3339" width="11.7109375" style="265" customWidth="1"/>
    <col min="3340" max="3343" width="8.28515625" style="265" customWidth="1"/>
    <col min="3344" max="3344" width="11.7109375" style="265" customWidth="1"/>
    <col min="3345" max="3346" width="8.28515625" style="265" customWidth="1"/>
    <col min="3347" max="3347" width="7.5703125" style="265" customWidth="1"/>
    <col min="3348" max="3348" width="7.42578125" style="265" customWidth="1"/>
    <col min="3349" max="3349" width="11.7109375" style="265" customWidth="1"/>
    <col min="3350" max="3353" width="8.28515625" style="265" customWidth="1"/>
    <col min="3354" max="3354" width="11.7109375" style="265" customWidth="1"/>
    <col min="3355" max="3584" width="9.140625" style="265"/>
    <col min="3585" max="3585" width="5.5703125" style="265" customWidth="1"/>
    <col min="3586" max="3586" width="15" style="265" customWidth="1"/>
    <col min="3587" max="3587" width="16.28515625" style="265" customWidth="1"/>
    <col min="3588" max="3588" width="15.42578125" style="265" customWidth="1"/>
    <col min="3589" max="3589" width="14.5703125" style="265" customWidth="1"/>
    <col min="3590" max="3590" width="12.85546875" style="265" customWidth="1"/>
    <col min="3591" max="3594" width="8.28515625" style="265" customWidth="1"/>
    <col min="3595" max="3595" width="11.7109375" style="265" customWidth="1"/>
    <col min="3596" max="3599" width="8.28515625" style="265" customWidth="1"/>
    <col min="3600" max="3600" width="11.7109375" style="265" customWidth="1"/>
    <col min="3601" max="3602" width="8.28515625" style="265" customWidth="1"/>
    <col min="3603" max="3603" width="7.5703125" style="265" customWidth="1"/>
    <col min="3604" max="3604" width="7.42578125" style="265" customWidth="1"/>
    <col min="3605" max="3605" width="11.7109375" style="265" customWidth="1"/>
    <col min="3606" max="3609" width="8.28515625" style="265" customWidth="1"/>
    <col min="3610" max="3610" width="11.7109375" style="265" customWidth="1"/>
    <col min="3611" max="3840" width="9.140625" style="265"/>
    <col min="3841" max="3841" width="5.5703125" style="265" customWidth="1"/>
    <col min="3842" max="3842" width="15" style="265" customWidth="1"/>
    <col min="3843" max="3843" width="16.28515625" style="265" customWidth="1"/>
    <col min="3844" max="3844" width="15.42578125" style="265" customWidth="1"/>
    <col min="3845" max="3845" width="14.5703125" style="265" customWidth="1"/>
    <col min="3846" max="3846" width="12.85546875" style="265" customWidth="1"/>
    <col min="3847" max="3850" width="8.28515625" style="265" customWidth="1"/>
    <col min="3851" max="3851" width="11.7109375" style="265" customWidth="1"/>
    <col min="3852" max="3855" width="8.28515625" style="265" customWidth="1"/>
    <col min="3856" max="3856" width="11.7109375" style="265" customWidth="1"/>
    <col min="3857" max="3858" width="8.28515625" style="265" customWidth="1"/>
    <col min="3859" max="3859" width="7.5703125" style="265" customWidth="1"/>
    <col min="3860" max="3860" width="7.42578125" style="265" customWidth="1"/>
    <col min="3861" max="3861" width="11.7109375" style="265" customWidth="1"/>
    <col min="3862" max="3865" width="8.28515625" style="265" customWidth="1"/>
    <col min="3866" max="3866" width="11.7109375" style="265" customWidth="1"/>
    <col min="3867" max="4096" width="9.140625" style="265"/>
    <col min="4097" max="4097" width="5.5703125" style="265" customWidth="1"/>
    <col min="4098" max="4098" width="15" style="265" customWidth="1"/>
    <col min="4099" max="4099" width="16.28515625" style="265" customWidth="1"/>
    <col min="4100" max="4100" width="15.42578125" style="265" customWidth="1"/>
    <col min="4101" max="4101" width="14.5703125" style="265" customWidth="1"/>
    <col min="4102" max="4102" width="12.85546875" style="265" customWidth="1"/>
    <col min="4103" max="4106" width="8.28515625" style="265" customWidth="1"/>
    <col min="4107" max="4107" width="11.7109375" style="265" customWidth="1"/>
    <col min="4108" max="4111" width="8.28515625" style="265" customWidth="1"/>
    <col min="4112" max="4112" width="11.7109375" style="265" customWidth="1"/>
    <col min="4113" max="4114" width="8.28515625" style="265" customWidth="1"/>
    <col min="4115" max="4115" width="7.5703125" style="265" customWidth="1"/>
    <col min="4116" max="4116" width="7.42578125" style="265" customWidth="1"/>
    <col min="4117" max="4117" width="11.7109375" style="265" customWidth="1"/>
    <col min="4118" max="4121" width="8.28515625" style="265" customWidth="1"/>
    <col min="4122" max="4122" width="11.7109375" style="265" customWidth="1"/>
    <col min="4123" max="4352" width="9.140625" style="265"/>
    <col min="4353" max="4353" width="5.5703125" style="265" customWidth="1"/>
    <col min="4354" max="4354" width="15" style="265" customWidth="1"/>
    <col min="4355" max="4355" width="16.28515625" style="265" customWidth="1"/>
    <col min="4356" max="4356" width="15.42578125" style="265" customWidth="1"/>
    <col min="4357" max="4357" width="14.5703125" style="265" customWidth="1"/>
    <col min="4358" max="4358" width="12.85546875" style="265" customWidth="1"/>
    <col min="4359" max="4362" width="8.28515625" style="265" customWidth="1"/>
    <col min="4363" max="4363" width="11.7109375" style="265" customWidth="1"/>
    <col min="4364" max="4367" width="8.28515625" style="265" customWidth="1"/>
    <col min="4368" max="4368" width="11.7109375" style="265" customWidth="1"/>
    <col min="4369" max="4370" width="8.28515625" style="265" customWidth="1"/>
    <col min="4371" max="4371" width="7.5703125" style="265" customWidth="1"/>
    <col min="4372" max="4372" width="7.42578125" style="265" customWidth="1"/>
    <col min="4373" max="4373" width="11.7109375" style="265" customWidth="1"/>
    <col min="4374" max="4377" width="8.28515625" style="265" customWidth="1"/>
    <col min="4378" max="4378" width="11.7109375" style="265" customWidth="1"/>
    <col min="4379" max="4608" width="9.140625" style="265"/>
    <col min="4609" max="4609" width="5.5703125" style="265" customWidth="1"/>
    <col min="4610" max="4610" width="15" style="265" customWidth="1"/>
    <col min="4611" max="4611" width="16.28515625" style="265" customWidth="1"/>
    <col min="4612" max="4612" width="15.42578125" style="265" customWidth="1"/>
    <col min="4613" max="4613" width="14.5703125" style="265" customWidth="1"/>
    <col min="4614" max="4614" width="12.85546875" style="265" customWidth="1"/>
    <col min="4615" max="4618" width="8.28515625" style="265" customWidth="1"/>
    <col min="4619" max="4619" width="11.7109375" style="265" customWidth="1"/>
    <col min="4620" max="4623" width="8.28515625" style="265" customWidth="1"/>
    <col min="4624" max="4624" width="11.7109375" style="265" customWidth="1"/>
    <col min="4625" max="4626" width="8.28515625" style="265" customWidth="1"/>
    <col min="4627" max="4627" width="7.5703125" style="265" customWidth="1"/>
    <col min="4628" max="4628" width="7.42578125" style="265" customWidth="1"/>
    <col min="4629" max="4629" width="11.7109375" style="265" customWidth="1"/>
    <col min="4630" max="4633" width="8.28515625" style="265" customWidth="1"/>
    <col min="4634" max="4634" width="11.7109375" style="265" customWidth="1"/>
    <col min="4635" max="4864" width="9.140625" style="265"/>
    <col min="4865" max="4865" width="5.5703125" style="265" customWidth="1"/>
    <col min="4866" max="4866" width="15" style="265" customWidth="1"/>
    <col min="4867" max="4867" width="16.28515625" style="265" customWidth="1"/>
    <col min="4868" max="4868" width="15.42578125" style="265" customWidth="1"/>
    <col min="4869" max="4869" width="14.5703125" style="265" customWidth="1"/>
    <col min="4870" max="4870" width="12.85546875" style="265" customWidth="1"/>
    <col min="4871" max="4874" width="8.28515625" style="265" customWidth="1"/>
    <col min="4875" max="4875" width="11.7109375" style="265" customWidth="1"/>
    <col min="4876" max="4879" width="8.28515625" style="265" customWidth="1"/>
    <col min="4880" max="4880" width="11.7109375" style="265" customWidth="1"/>
    <col min="4881" max="4882" width="8.28515625" style="265" customWidth="1"/>
    <col min="4883" max="4883" width="7.5703125" style="265" customWidth="1"/>
    <col min="4884" max="4884" width="7.42578125" style="265" customWidth="1"/>
    <col min="4885" max="4885" width="11.7109375" style="265" customWidth="1"/>
    <col min="4886" max="4889" width="8.28515625" style="265" customWidth="1"/>
    <col min="4890" max="4890" width="11.7109375" style="265" customWidth="1"/>
    <col min="4891" max="5120" width="9.140625" style="265"/>
    <col min="5121" max="5121" width="5.5703125" style="265" customWidth="1"/>
    <col min="5122" max="5122" width="15" style="265" customWidth="1"/>
    <col min="5123" max="5123" width="16.28515625" style="265" customWidth="1"/>
    <col min="5124" max="5124" width="15.42578125" style="265" customWidth="1"/>
    <col min="5125" max="5125" width="14.5703125" style="265" customWidth="1"/>
    <col min="5126" max="5126" width="12.85546875" style="265" customWidth="1"/>
    <col min="5127" max="5130" width="8.28515625" style="265" customWidth="1"/>
    <col min="5131" max="5131" width="11.7109375" style="265" customWidth="1"/>
    <col min="5132" max="5135" width="8.28515625" style="265" customWidth="1"/>
    <col min="5136" max="5136" width="11.7109375" style="265" customWidth="1"/>
    <col min="5137" max="5138" width="8.28515625" style="265" customWidth="1"/>
    <col min="5139" max="5139" width="7.5703125" style="265" customWidth="1"/>
    <col min="5140" max="5140" width="7.42578125" style="265" customWidth="1"/>
    <col min="5141" max="5141" width="11.7109375" style="265" customWidth="1"/>
    <col min="5142" max="5145" width="8.28515625" style="265" customWidth="1"/>
    <col min="5146" max="5146" width="11.7109375" style="265" customWidth="1"/>
    <col min="5147" max="5376" width="9.140625" style="265"/>
    <col min="5377" max="5377" width="5.5703125" style="265" customWidth="1"/>
    <col min="5378" max="5378" width="15" style="265" customWidth="1"/>
    <col min="5379" max="5379" width="16.28515625" style="265" customWidth="1"/>
    <col min="5380" max="5380" width="15.42578125" style="265" customWidth="1"/>
    <col min="5381" max="5381" width="14.5703125" style="265" customWidth="1"/>
    <col min="5382" max="5382" width="12.85546875" style="265" customWidth="1"/>
    <col min="5383" max="5386" width="8.28515625" style="265" customWidth="1"/>
    <col min="5387" max="5387" width="11.7109375" style="265" customWidth="1"/>
    <col min="5388" max="5391" width="8.28515625" style="265" customWidth="1"/>
    <col min="5392" max="5392" width="11.7109375" style="265" customWidth="1"/>
    <col min="5393" max="5394" width="8.28515625" style="265" customWidth="1"/>
    <col min="5395" max="5395" width="7.5703125" style="265" customWidth="1"/>
    <col min="5396" max="5396" width="7.42578125" style="265" customWidth="1"/>
    <col min="5397" max="5397" width="11.7109375" style="265" customWidth="1"/>
    <col min="5398" max="5401" width="8.28515625" style="265" customWidth="1"/>
    <col min="5402" max="5402" width="11.7109375" style="265" customWidth="1"/>
    <col min="5403" max="5632" width="9.140625" style="265"/>
    <col min="5633" max="5633" width="5.5703125" style="265" customWidth="1"/>
    <col min="5634" max="5634" width="15" style="265" customWidth="1"/>
    <col min="5635" max="5635" width="16.28515625" style="265" customWidth="1"/>
    <col min="5636" max="5636" width="15.42578125" style="265" customWidth="1"/>
    <col min="5637" max="5637" width="14.5703125" style="265" customWidth="1"/>
    <col min="5638" max="5638" width="12.85546875" style="265" customWidth="1"/>
    <col min="5639" max="5642" width="8.28515625" style="265" customWidth="1"/>
    <col min="5643" max="5643" width="11.7109375" style="265" customWidth="1"/>
    <col min="5644" max="5647" width="8.28515625" style="265" customWidth="1"/>
    <col min="5648" max="5648" width="11.7109375" style="265" customWidth="1"/>
    <col min="5649" max="5650" width="8.28515625" style="265" customWidth="1"/>
    <col min="5651" max="5651" width="7.5703125" style="265" customWidth="1"/>
    <col min="5652" max="5652" width="7.42578125" style="265" customWidth="1"/>
    <col min="5653" max="5653" width="11.7109375" style="265" customWidth="1"/>
    <col min="5654" max="5657" width="8.28515625" style="265" customWidth="1"/>
    <col min="5658" max="5658" width="11.7109375" style="265" customWidth="1"/>
    <col min="5659" max="5888" width="9.140625" style="265"/>
    <col min="5889" max="5889" width="5.5703125" style="265" customWidth="1"/>
    <col min="5890" max="5890" width="15" style="265" customWidth="1"/>
    <col min="5891" max="5891" width="16.28515625" style="265" customWidth="1"/>
    <col min="5892" max="5892" width="15.42578125" style="265" customWidth="1"/>
    <col min="5893" max="5893" width="14.5703125" style="265" customWidth="1"/>
    <col min="5894" max="5894" width="12.85546875" style="265" customWidth="1"/>
    <col min="5895" max="5898" width="8.28515625" style="265" customWidth="1"/>
    <col min="5899" max="5899" width="11.7109375" style="265" customWidth="1"/>
    <col min="5900" max="5903" width="8.28515625" style="265" customWidth="1"/>
    <col min="5904" max="5904" width="11.7109375" style="265" customWidth="1"/>
    <col min="5905" max="5906" width="8.28515625" style="265" customWidth="1"/>
    <col min="5907" max="5907" width="7.5703125" style="265" customWidth="1"/>
    <col min="5908" max="5908" width="7.42578125" style="265" customWidth="1"/>
    <col min="5909" max="5909" width="11.7109375" style="265" customWidth="1"/>
    <col min="5910" max="5913" width="8.28515625" style="265" customWidth="1"/>
    <col min="5914" max="5914" width="11.7109375" style="265" customWidth="1"/>
    <col min="5915" max="6144" width="9.140625" style="265"/>
    <col min="6145" max="6145" width="5.5703125" style="265" customWidth="1"/>
    <col min="6146" max="6146" width="15" style="265" customWidth="1"/>
    <col min="6147" max="6147" width="16.28515625" style="265" customWidth="1"/>
    <col min="6148" max="6148" width="15.42578125" style="265" customWidth="1"/>
    <col min="6149" max="6149" width="14.5703125" style="265" customWidth="1"/>
    <col min="6150" max="6150" width="12.85546875" style="265" customWidth="1"/>
    <col min="6151" max="6154" width="8.28515625" style="265" customWidth="1"/>
    <col min="6155" max="6155" width="11.7109375" style="265" customWidth="1"/>
    <col min="6156" max="6159" width="8.28515625" style="265" customWidth="1"/>
    <col min="6160" max="6160" width="11.7109375" style="265" customWidth="1"/>
    <col min="6161" max="6162" width="8.28515625" style="265" customWidth="1"/>
    <col min="6163" max="6163" width="7.5703125" style="265" customWidth="1"/>
    <col min="6164" max="6164" width="7.42578125" style="265" customWidth="1"/>
    <col min="6165" max="6165" width="11.7109375" style="265" customWidth="1"/>
    <col min="6166" max="6169" width="8.28515625" style="265" customWidth="1"/>
    <col min="6170" max="6170" width="11.7109375" style="265" customWidth="1"/>
    <col min="6171" max="6400" width="9.140625" style="265"/>
    <col min="6401" max="6401" width="5.5703125" style="265" customWidth="1"/>
    <col min="6402" max="6402" width="15" style="265" customWidth="1"/>
    <col min="6403" max="6403" width="16.28515625" style="265" customWidth="1"/>
    <col min="6404" max="6404" width="15.42578125" style="265" customWidth="1"/>
    <col min="6405" max="6405" width="14.5703125" style="265" customWidth="1"/>
    <col min="6406" max="6406" width="12.85546875" style="265" customWidth="1"/>
    <col min="6407" max="6410" width="8.28515625" style="265" customWidth="1"/>
    <col min="6411" max="6411" width="11.7109375" style="265" customWidth="1"/>
    <col min="6412" max="6415" width="8.28515625" style="265" customWidth="1"/>
    <col min="6416" max="6416" width="11.7109375" style="265" customWidth="1"/>
    <col min="6417" max="6418" width="8.28515625" style="265" customWidth="1"/>
    <col min="6419" max="6419" width="7.5703125" style="265" customWidth="1"/>
    <col min="6420" max="6420" width="7.42578125" style="265" customWidth="1"/>
    <col min="6421" max="6421" width="11.7109375" style="265" customWidth="1"/>
    <col min="6422" max="6425" width="8.28515625" style="265" customWidth="1"/>
    <col min="6426" max="6426" width="11.7109375" style="265" customWidth="1"/>
    <col min="6427" max="6656" width="9.140625" style="265"/>
    <col min="6657" max="6657" width="5.5703125" style="265" customWidth="1"/>
    <col min="6658" max="6658" width="15" style="265" customWidth="1"/>
    <col min="6659" max="6659" width="16.28515625" style="265" customWidth="1"/>
    <col min="6660" max="6660" width="15.42578125" style="265" customWidth="1"/>
    <col min="6661" max="6661" width="14.5703125" style="265" customWidth="1"/>
    <col min="6662" max="6662" width="12.85546875" style="265" customWidth="1"/>
    <col min="6663" max="6666" width="8.28515625" style="265" customWidth="1"/>
    <col min="6667" max="6667" width="11.7109375" style="265" customWidth="1"/>
    <col min="6668" max="6671" width="8.28515625" style="265" customWidth="1"/>
    <col min="6672" max="6672" width="11.7109375" style="265" customWidth="1"/>
    <col min="6673" max="6674" width="8.28515625" style="265" customWidth="1"/>
    <col min="6675" max="6675" width="7.5703125" style="265" customWidth="1"/>
    <col min="6676" max="6676" width="7.42578125" style="265" customWidth="1"/>
    <col min="6677" max="6677" width="11.7109375" style="265" customWidth="1"/>
    <col min="6678" max="6681" width="8.28515625" style="265" customWidth="1"/>
    <col min="6682" max="6682" width="11.7109375" style="265" customWidth="1"/>
    <col min="6683" max="6912" width="9.140625" style="265"/>
    <col min="6913" max="6913" width="5.5703125" style="265" customWidth="1"/>
    <col min="6914" max="6914" width="15" style="265" customWidth="1"/>
    <col min="6915" max="6915" width="16.28515625" style="265" customWidth="1"/>
    <col min="6916" max="6916" width="15.42578125" style="265" customWidth="1"/>
    <col min="6917" max="6917" width="14.5703125" style="265" customWidth="1"/>
    <col min="6918" max="6918" width="12.85546875" style="265" customWidth="1"/>
    <col min="6919" max="6922" width="8.28515625" style="265" customWidth="1"/>
    <col min="6923" max="6923" width="11.7109375" style="265" customWidth="1"/>
    <col min="6924" max="6927" width="8.28515625" style="265" customWidth="1"/>
    <col min="6928" max="6928" width="11.7109375" style="265" customWidth="1"/>
    <col min="6929" max="6930" width="8.28515625" style="265" customWidth="1"/>
    <col min="6931" max="6931" width="7.5703125" style="265" customWidth="1"/>
    <col min="6932" max="6932" width="7.42578125" style="265" customWidth="1"/>
    <col min="6933" max="6933" width="11.7109375" style="265" customWidth="1"/>
    <col min="6934" max="6937" width="8.28515625" style="265" customWidth="1"/>
    <col min="6938" max="6938" width="11.7109375" style="265" customWidth="1"/>
    <col min="6939" max="7168" width="9.140625" style="265"/>
    <col min="7169" max="7169" width="5.5703125" style="265" customWidth="1"/>
    <col min="7170" max="7170" width="15" style="265" customWidth="1"/>
    <col min="7171" max="7171" width="16.28515625" style="265" customWidth="1"/>
    <col min="7172" max="7172" width="15.42578125" style="265" customWidth="1"/>
    <col min="7173" max="7173" width="14.5703125" style="265" customWidth="1"/>
    <col min="7174" max="7174" width="12.85546875" style="265" customWidth="1"/>
    <col min="7175" max="7178" width="8.28515625" style="265" customWidth="1"/>
    <col min="7179" max="7179" width="11.7109375" style="265" customWidth="1"/>
    <col min="7180" max="7183" width="8.28515625" style="265" customWidth="1"/>
    <col min="7184" max="7184" width="11.7109375" style="265" customWidth="1"/>
    <col min="7185" max="7186" width="8.28515625" style="265" customWidth="1"/>
    <col min="7187" max="7187" width="7.5703125" style="265" customWidth="1"/>
    <col min="7188" max="7188" width="7.42578125" style="265" customWidth="1"/>
    <col min="7189" max="7189" width="11.7109375" style="265" customWidth="1"/>
    <col min="7190" max="7193" width="8.28515625" style="265" customWidth="1"/>
    <col min="7194" max="7194" width="11.7109375" style="265" customWidth="1"/>
    <col min="7195" max="7424" width="9.140625" style="265"/>
    <col min="7425" max="7425" width="5.5703125" style="265" customWidth="1"/>
    <col min="7426" max="7426" width="15" style="265" customWidth="1"/>
    <col min="7427" max="7427" width="16.28515625" style="265" customWidth="1"/>
    <col min="7428" max="7428" width="15.42578125" style="265" customWidth="1"/>
    <col min="7429" max="7429" width="14.5703125" style="265" customWidth="1"/>
    <col min="7430" max="7430" width="12.85546875" style="265" customWidth="1"/>
    <col min="7431" max="7434" width="8.28515625" style="265" customWidth="1"/>
    <col min="7435" max="7435" width="11.7109375" style="265" customWidth="1"/>
    <col min="7436" max="7439" width="8.28515625" style="265" customWidth="1"/>
    <col min="7440" max="7440" width="11.7109375" style="265" customWidth="1"/>
    <col min="7441" max="7442" width="8.28515625" style="265" customWidth="1"/>
    <col min="7443" max="7443" width="7.5703125" style="265" customWidth="1"/>
    <col min="7444" max="7444" width="7.42578125" style="265" customWidth="1"/>
    <col min="7445" max="7445" width="11.7109375" style="265" customWidth="1"/>
    <col min="7446" max="7449" width="8.28515625" style="265" customWidth="1"/>
    <col min="7450" max="7450" width="11.7109375" style="265" customWidth="1"/>
    <col min="7451" max="7680" width="9.140625" style="265"/>
    <col min="7681" max="7681" width="5.5703125" style="265" customWidth="1"/>
    <col min="7682" max="7682" width="15" style="265" customWidth="1"/>
    <col min="7683" max="7683" width="16.28515625" style="265" customWidth="1"/>
    <col min="7684" max="7684" width="15.42578125" style="265" customWidth="1"/>
    <col min="7685" max="7685" width="14.5703125" style="265" customWidth="1"/>
    <col min="7686" max="7686" width="12.85546875" style="265" customWidth="1"/>
    <col min="7687" max="7690" width="8.28515625" style="265" customWidth="1"/>
    <col min="7691" max="7691" width="11.7109375" style="265" customWidth="1"/>
    <col min="7692" max="7695" width="8.28515625" style="265" customWidth="1"/>
    <col min="7696" max="7696" width="11.7109375" style="265" customWidth="1"/>
    <col min="7697" max="7698" width="8.28515625" style="265" customWidth="1"/>
    <col min="7699" max="7699" width="7.5703125" style="265" customWidth="1"/>
    <col min="7700" max="7700" width="7.42578125" style="265" customWidth="1"/>
    <col min="7701" max="7701" width="11.7109375" style="265" customWidth="1"/>
    <col min="7702" max="7705" width="8.28515625" style="265" customWidth="1"/>
    <col min="7706" max="7706" width="11.7109375" style="265" customWidth="1"/>
    <col min="7707" max="7936" width="9.140625" style="265"/>
    <col min="7937" max="7937" width="5.5703125" style="265" customWidth="1"/>
    <col min="7938" max="7938" width="15" style="265" customWidth="1"/>
    <col min="7939" max="7939" width="16.28515625" style="265" customWidth="1"/>
    <col min="7940" max="7940" width="15.42578125" style="265" customWidth="1"/>
    <col min="7941" max="7941" width="14.5703125" style="265" customWidth="1"/>
    <col min="7942" max="7942" width="12.85546875" style="265" customWidth="1"/>
    <col min="7943" max="7946" width="8.28515625" style="265" customWidth="1"/>
    <col min="7947" max="7947" width="11.7109375" style="265" customWidth="1"/>
    <col min="7948" max="7951" width="8.28515625" style="265" customWidth="1"/>
    <col min="7952" max="7952" width="11.7109375" style="265" customWidth="1"/>
    <col min="7953" max="7954" width="8.28515625" style="265" customWidth="1"/>
    <col min="7955" max="7955" width="7.5703125" style="265" customWidth="1"/>
    <col min="7956" max="7956" width="7.42578125" style="265" customWidth="1"/>
    <col min="7957" max="7957" width="11.7109375" style="265" customWidth="1"/>
    <col min="7958" max="7961" width="8.28515625" style="265" customWidth="1"/>
    <col min="7962" max="7962" width="11.7109375" style="265" customWidth="1"/>
    <col min="7963" max="8192" width="9.140625" style="265"/>
    <col min="8193" max="8193" width="5.5703125" style="265" customWidth="1"/>
    <col min="8194" max="8194" width="15" style="265" customWidth="1"/>
    <col min="8195" max="8195" width="16.28515625" style="265" customWidth="1"/>
    <col min="8196" max="8196" width="15.42578125" style="265" customWidth="1"/>
    <col min="8197" max="8197" width="14.5703125" style="265" customWidth="1"/>
    <col min="8198" max="8198" width="12.85546875" style="265" customWidth="1"/>
    <col min="8199" max="8202" width="8.28515625" style="265" customWidth="1"/>
    <col min="8203" max="8203" width="11.7109375" style="265" customWidth="1"/>
    <col min="8204" max="8207" width="8.28515625" style="265" customWidth="1"/>
    <col min="8208" max="8208" width="11.7109375" style="265" customWidth="1"/>
    <col min="8209" max="8210" width="8.28515625" style="265" customWidth="1"/>
    <col min="8211" max="8211" width="7.5703125" style="265" customWidth="1"/>
    <col min="8212" max="8212" width="7.42578125" style="265" customWidth="1"/>
    <col min="8213" max="8213" width="11.7109375" style="265" customWidth="1"/>
    <col min="8214" max="8217" width="8.28515625" style="265" customWidth="1"/>
    <col min="8218" max="8218" width="11.7109375" style="265" customWidth="1"/>
    <col min="8219" max="8448" width="9.140625" style="265"/>
    <col min="8449" max="8449" width="5.5703125" style="265" customWidth="1"/>
    <col min="8450" max="8450" width="15" style="265" customWidth="1"/>
    <col min="8451" max="8451" width="16.28515625" style="265" customWidth="1"/>
    <col min="8452" max="8452" width="15.42578125" style="265" customWidth="1"/>
    <col min="8453" max="8453" width="14.5703125" style="265" customWidth="1"/>
    <col min="8454" max="8454" width="12.85546875" style="265" customWidth="1"/>
    <col min="8455" max="8458" width="8.28515625" style="265" customWidth="1"/>
    <col min="8459" max="8459" width="11.7109375" style="265" customWidth="1"/>
    <col min="8460" max="8463" width="8.28515625" style="265" customWidth="1"/>
    <col min="8464" max="8464" width="11.7109375" style="265" customWidth="1"/>
    <col min="8465" max="8466" width="8.28515625" style="265" customWidth="1"/>
    <col min="8467" max="8467" width="7.5703125" style="265" customWidth="1"/>
    <col min="8468" max="8468" width="7.42578125" style="265" customWidth="1"/>
    <col min="8469" max="8469" width="11.7109375" style="265" customWidth="1"/>
    <col min="8470" max="8473" width="8.28515625" style="265" customWidth="1"/>
    <col min="8474" max="8474" width="11.7109375" style="265" customWidth="1"/>
    <col min="8475" max="8704" width="9.140625" style="265"/>
    <col min="8705" max="8705" width="5.5703125" style="265" customWidth="1"/>
    <col min="8706" max="8706" width="15" style="265" customWidth="1"/>
    <col min="8707" max="8707" width="16.28515625" style="265" customWidth="1"/>
    <col min="8708" max="8708" width="15.42578125" style="265" customWidth="1"/>
    <col min="8709" max="8709" width="14.5703125" style="265" customWidth="1"/>
    <col min="8710" max="8710" width="12.85546875" style="265" customWidth="1"/>
    <col min="8711" max="8714" width="8.28515625" style="265" customWidth="1"/>
    <col min="8715" max="8715" width="11.7109375" style="265" customWidth="1"/>
    <col min="8716" max="8719" width="8.28515625" style="265" customWidth="1"/>
    <col min="8720" max="8720" width="11.7109375" style="265" customWidth="1"/>
    <col min="8721" max="8722" width="8.28515625" style="265" customWidth="1"/>
    <col min="8723" max="8723" width="7.5703125" style="265" customWidth="1"/>
    <col min="8724" max="8724" width="7.42578125" style="265" customWidth="1"/>
    <col min="8725" max="8725" width="11.7109375" style="265" customWidth="1"/>
    <col min="8726" max="8729" width="8.28515625" style="265" customWidth="1"/>
    <col min="8730" max="8730" width="11.7109375" style="265" customWidth="1"/>
    <col min="8731" max="8960" width="9.140625" style="265"/>
    <col min="8961" max="8961" width="5.5703125" style="265" customWidth="1"/>
    <col min="8962" max="8962" width="15" style="265" customWidth="1"/>
    <col min="8963" max="8963" width="16.28515625" style="265" customWidth="1"/>
    <col min="8964" max="8964" width="15.42578125" style="265" customWidth="1"/>
    <col min="8965" max="8965" width="14.5703125" style="265" customWidth="1"/>
    <col min="8966" max="8966" width="12.85546875" style="265" customWidth="1"/>
    <col min="8967" max="8970" width="8.28515625" style="265" customWidth="1"/>
    <col min="8971" max="8971" width="11.7109375" style="265" customWidth="1"/>
    <col min="8972" max="8975" width="8.28515625" style="265" customWidth="1"/>
    <col min="8976" max="8976" width="11.7109375" style="265" customWidth="1"/>
    <col min="8977" max="8978" width="8.28515625" style="265" customWidth="1"/>
    <col min="8979" max="8979" width="7.5703125" style="265" customWidth="1"/>
    <col min="8980" max="8980" width="7.42578125" style="265" customWidth="1"/>
    <col min="8981" max="8981" width="11.7109375" style="265" customWidth="1"/>
    <col min="8982" max="8985" width="8.28515625" style="265" customWidth="1"/>
    <col min="8986" max="8986" width="11.7109375" style="265" customWidth="1"/>
    <col min="8987" max="9216" width="9.140625" style="265"/>
    <col min="9217" max="9217" width="5.5703125" style="265" customWidth="1"/>
    <col min="9218" max="9218" width="15" style="265" customWidth="1"/>
    <col min="9219" max="9219" width="16.28515625" style="265" customWidth="1"/>
    <col min="9220" max="9220" width="15.42578125" style="265" customWidth="1"/>
    <col min="9221" max="9221" width="14.5703125" style="265" customWidth="1"/>
    <col min="9222" max="9222" width="12.85546875" style="265" customWidth="1"/>
    <col min="9223" max="9226" width="8.28515625" style="265" customWidth="1"/>
    <col min="9227" max="9227" width="11.7109375" style="265" customWidth="1"/>
    <col min="9228" max="9231" width="8.28515625" style="265" customWidth="1"/>
    <col min="9232" max="9232" width="11.7109375" style="265" customWidth="1"/>
    <col min="9233" max="9234" width="8.28515625" style="265" customWidth="1"/>
    <col min="9235" max="9235" width="7.5703125" style="265" customWidth="1"/>
    <col min="9236" max="9236" width="7.42578125" style="265" customWidth="1"/>
    <col min="9237" max="9237" width="11.7109375" style="265" customWidth="1"/>
    <col min="9238" max="9241" width="8.28515625" style="265" customWidth="1"/>
    <col min="9242" max="9242" width="11.7109375" style="265" customWidth="1"/>
    <col min="9243" max="9472" width="9.140625" style="265"/>
    <col min="9473" max="9473" width="5.5703125" style="265" customWidth="1"/>
    <col min="9474" max="9474" width="15" style="265" customWidth="1"/>
    <col min="9475" max="9475" width="16.28515625" style="265" customWidth="1"/>
    <col min="9476" max="9476" width="15.42578125" style="265" customWidth="1"/>
    <col min="9477" max="9477" width="14.5703125" style="265" customWidth="1"/>
    <col min="9478" max="9478" width="12.85546875" style="265" customWidth="1"/>
    <col min="9479" max="9482" width="8.28515625" style="265" customWidth="1"/>
    <col min="9483" max="9483" width="11.7109375" style="265" customWidth="1"/>
    <col min="9484" max="9487" width="8.28515625" style="265" customWidth="1"/>
    <col min="9488" max="9488" width="11.7109375" style="265" customWidth="1"/>
    <col min="9489" max="9490" width="8.28515625" style="265" customWidth="1"/>
    <col min="9491" max="9491" width="7.5703125" style="265" customWidth="1"/>
    <col min="9492" max="9492" width="7.42578125" style="265" customWidth="1"/>
    <col min="9493" max="9493" width="11.7109375" style="265" customWidth="1"/>
    <col min="9494" max="9497" width="8.28515625" style="265" customWidth="1"/>
    <col min="9498" max="9498" width="11.7109375" style="265" customWidth="1"/>
    <col min="9499" max="9728" width="9.140625" style="265"/>
    <col min="9729" max="9729" width="5.5703125" style="265" customWidth="1"/>
    <col min="9730" max="9730" width="15" style="265" customWidth="1"/>
    <col min="9731" max="9731" width="16.28515625" style="265" customWidth="1"/>
    <col min="9732" max="9732" width="15.42578125" style="265" customWidth="1"/>
    <col min="9733" max="9733" width="14.5703125" style="265" customWidth="1"/>
    <col min="9734" max="9734" width="12.85546875" style="265" customWidth="1"/>
    <col min="9735" max="9738" width="8.28515625" style="265" customWidth="1"/>
    <col min="9739" max="9739" width="11.7109375" style="265" customWidth="1"/>
    <col min="9740" max="9743" width="8.28515625" style="265" customWidth="1"/>
    <col min="9744" max="9744" width="11.7109375" style="265" customWidth="1"/>
    <col min="9745" max="9746" width="8.28515625" style="265" customWidth="1"/>
    <col min="9747" max="9747" width="7.5703125" style="265" customWidth="1"/>
    <col min="9748" max="9748" width="7.42578125" style="265" customWidth="1"/>
    <col min="9749" max="9749" width="11.7109375" style="265" customWidth="1"/>
    <col min="9750" max="9753" width="8.28515625" style="265" customWidth="1"/>
    <col min="9754" max="9754" width="11.7109375" style="265" customWidth="1"/>
    <col min="9755" max="9984" width="9.140625" style="265"/>
    <col min="9985" max="9985" width="5.5703125" style="265" customWidth="1"/>
    <col min="9986" max="9986" width="15" style="265" customWidth="1"/>
    <col min="9987" max="9987" width="16.28515625" style="265" customWidth="1"/>
    <col min="9988" max="9988" width="15.42578125" style="265" customWidth="1"/>
    <col min="9989" max="9989" width="14.5703125" style="265" customWidth="1"/>
    <col min="9990" max="9990" width="12.85546875" style="265" customWidth="1"/>
    <col min="9991" max="9994" width="8.28515625" style="265" customWidth="1"/>
    <col min="9995" max="9995" width="11.7109375" style="265" customWidth="1"/>
    <col min="9996" max="9999" width="8.28515625" style="265" customWidth="1"/>
    <col min="10000" max="10000" width="11.7109375" style="265" customWidth="1"/>
    <col min="10001" max="10002" width="8.28515625" style="265" customWidth="1"/>
    <col min="10003" max="10003" width="7.5703125" style="265" customWidth="1"/>
    <col min="10004" max="10004" width="7.42578125" style="265" customWidth="1"/>
    <col min="10005" max="10005" width="11.7109375" style="265" customWidth="1"/>
    <col min="10006" max="10009" width="8.28515625" style="265" customWidth="1"/>
    <col min="10010" max="10010" width="11.7109375" style="265" customWidth="1"/>
    <col min="10011" max="10240" width="9.140625" style="265"/>
    <col min="10241" max="10241" width="5.5703125" style="265" customWidth="1"/>
    <col min="10242" max="10242" width="15" style="265" customWidth="1"/>
    <col min="10243" max="10243" width="16.28515625" style="265" customWidth="1"/>
    <col min="10244" max="10244" width="15.42578125" style="265" customWidth="1"/>
    <col min="10245" max="10245" width="14.5703125" style="265" customWidth="1"/>
    <col min="10246" max="10246" width="12.85546875" style="265" customWidth="1"/>
    <col min="10247" max="10250" width="8.28515625" style="265" customWidth="1"/>
    <col min="10251" max="10251" width="11.7109375" style="265" customWidth="1"/>
    <col min="10252" max="10255" width="8.28515625" style="265" customWidth="1"/>
    <col min="10256" max="10256" width="11.7109375" style="265" customWidth="1"/>
    <col min="10257" max="10258" width="8.28515625" style="265" customWidth="1"/>
    <col min="10259" max="10259" width="7.5703125" style="265" customWidth="1"/>
    <col min="10260" max="10260" width="7.42578125" style="265" customWidth="1"/>
    <col min="10261" max="10261" width="11.7109375" style="265" customWidth="1"/>
    <col min="10262" max="10265" width="8.28515625" style="265" customWidth="1"/>
    <col min="10266" max="10266" width="11.7109375" style="265" customWidth="1"/>
    <col min="10267" max="10496" width="9.140625" style="265"/>
    <col min="10497" max="10497" width="5.5703125" style="265" customWidth="1"/>
    <col min="10498" max="10498" width="15" style="265" customWidth="1"/>
    <col min="10499" max="10499" width="16.28515625" style="265" customWidth="1"/>
    <col min="10500" max="10500" width="15.42578125" style="265" customWidth="1"/>
    <col min="10501" max="10501" width="14.5703125" style="265" customWidth="1"/>
    <col min="10502" max="10502" width="12.85546875" style="265" customWidth="1"/>
    <col min="10503" max="10506" width="8.28515625" style="265" customWidth="1"/>
    <col min="10507" max="10507" width="11.7109375" style="265" customWidth="1"/>
    <col min="10508" max="10511" width="8.28515625" style="265" customWidth="1"/>
    <col min="10512" max="10512" width="11.7109375" style="265" customWidth="1"/>
    <col min="10513" max="10514" width="8.28515625" style="265" customWidth="1"/>
    <col min="10515" max="10515" width="7.5703125" style="265" customWidth="1"/>
    <col min="10516" max="10516" width="7.42578125" style="265" customWidth="1"/>
    <col min="10517" max="10517" width="11.7109375" style="265" customWidth="1"/>
    <col min="10518" max="10521" width="8.28515625" style="265" customWidth="1"/>
    <col min="10522" max="10522" width="11.7109375" style="265" customWidth="1"/>
    <col min="10523" max="10752" width="9.140625" style="265"/>
    <col min="10753" max="10753" width="5.5703125" style="265" customWidth="1"/>
    <col min="10754" max="10754" width="15" style="265" customWidth="1"/>
    <col min="10755" max="10755" width="16.28515625" style="265" customWidth="1"/>
    <col min="10756" max="10756" width="15.42578125" style="265" customWidth="1"/>
    <col min="10757" max="10757" width="14.5703125" style="265" customWidth="1"/>
    <col min="10758" max="10758" width="12.85546875" style="265" customWidth="1"/>
    <col min="10759" max="10762" width="8.28515625" style="265" customWidth="1"/>
    <col min="10763" max="10763" width="11.7109375" style="265" customWidth="1"/>
    <col min="10764" max="10767" width="8.28515625" style="265" customWidth="1"/>
    <col min="10768" max="10768" width="11.7109375" style="265" customWidth="1"/>
    <col min="10769" max="10770" width="8.28515625" style="265" customWidth="1"/>
    <col min="10771" max="10771" width="7.5703125" style="265" customWidth="1"/>
    <col min="10772" max="10772" width="7.42578125" style="265" customWidth="1"/>
    <col min="10773" max="10773" width="11.7109375" style="265" customWidth="1"/>
    <col min="10774" max="10777" width="8.28515625" style="265" customWidth="1"/>
    <col min="10778" max="10778" width="11.7109375" style="265" customWidth="1"/>
    <col min="10779" max="11008" width="9.140625" style="265"/>
    <col min="11009" max="11009" width="5.5703125" style="265" customWidth="1"/>
    <col min="11010" max="11010" width="15" style="265" customWidth="1"/>
    <col min="11011" max="11011" width="16.28515625" style="265" customWidth="1"/>
    <col min="11012" max="11012" width="15.42578125" style="265" customWidth="1"/>
    <col min="11013" max="11013" width="14.5703125" style="265" customWidth="1"/>
    <col min="11014" max="11014" width="12.85546875" style="265" customWidth="1"/>
    <col min="11015" max="11018" width="8.28515625" style="265" customWidth="1"/>
    <col min="11019" max="11019" width="11.7109375" style="265" customWidth="1"/>
    <col min="11020" max="11023" width="8.28515625" style="265" customWidth="1"/>
    <col min="11024" max="11024" width="11.7109375" style="265" customWidth="1"/>
    <col min="11025" max="11026" width="8.28515625" style="265" customWidth="1"/>
    <col min="11027" max="11027" width="7.5703125" style="265" customWidth="1"/>
    <col min="11028" max="11028" width="7.42578125" style="265" customWidth="1"/>
    <col min="11029" max="11029" width="11.7109375" style="265" customWidth="1"/>
    <col min="11030" max="11033" width="8.28515625" style="265" customWidth="1"/>
    <col min="11034" max="11034" width="11.7109375" style="265" customWidth="1"/>
    <col min="11035" max="11264" width="9.140625" style="265"/>
    <col min="11265" max="11265" width="5.5703125" style="265" customWidth="1"/>
    <col min="11266" max="11266" width="15" style="265" customWidth="1"/>
    <col min="11267" max="11267" width="16.28515625" style="265" customWidth="1"/>
    <col min="11268" max="11268" width="15.42578125" style="265" customWidth="1"/>
    <col min="11269" max="11269" width="14.5703125" style="265" customWidth="1"/>
    <col min="11270" max="11270" width="12.85546875" style="265" customWidth="1"/>
    <col min="11271" max="11274" width="8.28515625" style="265" customWidth="1"/>
    <col min="11275" max="11275" width="11.7109375" style="265" customWidth="1"/>
    <col min="11276" max="11279" width="8.28515625" style="265" customWidth="1"/>
    <col min="11280" max="11280" width="11.7109375" style="265" customWidth="1"/>
    <col min="11281" max="11282" width="8.28515625" style="265" customWidth="1"/>
    <col min="11283" max="11283" width="7.5703125" style="265" customWidth="1"/>
    <col min="11284" max="11284" width="7.42578125" style="265" customWidth="1"/>
    <col min="11285" max="11285" width="11.7109375" style="265" customWidth="1"/>
    <col min="11286" max="11289" width="8.28515625" style="265" customWidth="1"/>
    <col min="11290" max="11290" width="11.7109375" style="265" customWidth="1"/>
    <col min="11291" max="11520" width="9.140625" style="265"/>
    <col min="11521" max="11521" width="5.5703125" style="265" customWidth="1"/>
    <col min="11522" max="11522" width="15" style="265" customWidth="1"/>
    <col min="11523" max="11523" width="16.28515625" style="265" customWidth="1"/>
    <col min="11524" max="11524" width="15.42578125" style="265" customWidth="1"/>
    <col min="11525" max="11525" width="14.5703125" style="265" customWidth="1"/>
    <col min="11526" max="11526" width="12.85546875" style="265" customWidth="1"/>
    <col min="11527" max="11530" width="8.28515625" style="265" customWidth="1"/>
    <col min="11531" max="11531" width="11.7109375" style="265" customWidth="1"/>
    <col min="11532" max="11535" width="8.28515625" style="265" customWidth="1"/>
    <col min="11536" max="11536" width="11.7109375" style="265" customWidth="1"/>
    <col min="11537" max="11538" width="8.28515625" style="265" customWidth="1"/>
    <col min="11539" max="11539" width="7.5703125" style="265" customWidth="1"/>
    <col min="11540" max="11540" width="7.42578125" style="265" customWidth="1"/>
    <col min="11541" max="11541" width="11.7109375" style="265" customWidth="1"/>
    <col min="11542" max="11545" width="8.28515625" style="265" customWidth="1"/>
    <col min="11546" max="11546" width="11.7109375" style="265" customWidth="1"/>
    <col min="11547" max="11776" width="9.140625" style="265"/>
    <col min="11777" max="11777" width="5.5703125" style="265" customWidth="1"/>
    <col min="11778" max="11778" width="15" style="265" customWidth="1"/>
    <col min="11779" max="11779" width="16.28515625" style="265" customWidth="1"/>
    <col min="11780" max="11780" width="15.42578125" style="265" customWidth="1"/>
    <col min="11781" max="11781" width="14.5703125" style="265" customWidth="1"/>
    <col min="11782" max="11782" width="12.85546875" style="265" customWidth="1"/>
    <col min="11783" max="11786" width="8.28515625" style="265" customWidth="1"/>
    <col min="11787" max="11787" width="11.7109375" style="265" customWidth="1"/>
    <col min="11788" max="11791" width="8.28515625" style="265" customWidth="1"/>
    <col min="11792" max="11792" width="11.7109375" style="265" customWidth="1"/>
    <col min="11793" max="11794" width="8.28515625" style="265" customWidth="1"/>
    <col min="11795" max="11795" width="7.5703125" style="265" customWidth="1"/>
    <col min="11796" max="11796" width="7.42578125" style="265" customWidth="1"/>
    <col min="11797" max="11797" width="11.7109375" style="265" customWidth="1"/>
    <col min="11798" max="11801" width="8.28515625" style="265" customWidth="1"/>
    <col min="11802" max="11802" width="11.7109375" style="265" customWidth="1"/>
    <col min="11803" max="12032" width="9.140625" style="265"/>
    <col min="12033" max="12033" width="5.5703125" style="265" customWidth="1"/>
    <col min="12034" max="12034" width="15" style="265" customWidth="1"/>
    <col min="12035" max="12035" width="16.28515625" style="265" customWidth="1"/>
    <col min="12036" max="12036" width="15.42578125" style="265" customWidth="1"/>
    <col min="12037" max="12037" width="14.5703125" style="265" customWidth="1"/>
    <col min="12038" max="12038" width="12.85546875" style="265" customWidth="1"/>
    <col min="12039" max="12042" width="8.28515625" style="265" customWidth="1"/>
    <col min="12043" max="12043" width="11.7109375" style="265" customWidth="1"/>
    <col min="12044" max="12047" width="8.28515625" style="265" customWidth="1"/>
    <col min="12048" max="12048" width="11.7109375" style="265" customWidth="1"/>
    <col min="12049" max="12050" width="8.28515625" style="265" customWidth="1"/>
    <col min="12051" max="12051" width="7.5703125" style="265" customWidth="1"/>
    <col min="12052" max="12052" width="7.42578125" style="265" customWidth="1"/>
    <col min="12053" max="12053" width="11.7109375" style="265" customWidth="1"/>
    <col min="12054" max="12057" width="8.28515625" style="265" customWidth="1"/>
    <col min="12058" max="12058" width="11.7109375" style="265" customWidth="1"/>
    <col min="12059" max="12288" width="9.140625" style="265"/>
    <col min="12289" max="12289" width="5.5703125" style="265" customWidth="1"/>
    <col min="12290" max="12290" width="15" style="265" customWidth="1"/>
    <col min="12291" max="12291" width="16.28515625" style="265" customWidth="1"/>
    <col min="12292" max="12292" width="15.42578125" style="265" customWidth="1"/>
    <col min="12293" max="12293" width="14.5703125" style="265" customWidth="1"/>
    <col min="12294" max="12294" width="12.85546875" style="265" customWidth="1"/>
    <col min="12295" max="12298" width="8.28515625" style="265" customWidth="1"/>
    <col min="12299" max="12299" width="11.7109375" style="265" customWidth="1"/>
    <col min="12300" max="12303" width="8.28515625" style="265" customWidth="1"/>
    <col min="12304" max="12304" width="11.7109375" style="265" customWidth="1"/>
    <col min="12305" max="12306" width="8.28515625" style="265" customWidth="1"/>
    <col min="12307" max="12307" width="7.5703125" style="265" customWidth="1"/>
    <col min="12308" max="12308" width="7.42578125" style="265" customWidth="1"/>
    <col min="12309" max="12309" width="11.7109375" style="265" customWidth="1"/>
    <col min="12310" max="12313" width="8.28515625" style="265" customWidth="1"/>
    <col min="12314" max="12314" width="11.7109375" style="265" customWidth="1"/>
    <col min="12315" max="12544" width="9.140625" style="265"/>
    <col min="12545" max="12545" width="5.5703125" style="265" customWidth="1"/>
    <col min="12546" max="12546" width="15" style="265" customWidth="1"/>
    <col min="12547" max="12547" width="16.28515625" style="265" customWidth="1"/>
    <col min="12548" max="12548" width="15.42578125" style="265" customWidth="1"/>
    <col min="12549" max="12549" width="14.5703125" style="265" customWidth="1"/>
    <col min="12550" max="12550" width="12.85546875" style="265" customWidth="1"/>
    <col min="12551" max="12554" width="8.28515625" style="265" customWidth="1"/>
    <col min="12555" max="12555" width="11.7109375" style="265" customWidth="1"/>
    <col min="12556" max="12559" width="8.28515625" style="265" customWidth="1"/>
    <col min="12560" max="12560" width="11.7109375" style="265" customWidth="1"/>
    <col min="12561" max="12562" width="8.28515625" style="265" customWidth="1"/>
    <col min="12563" max="12563" width="7.5703125" style="265" customWidth="1"/>
    <col min="12564" max="12564" width="7.42578125" style="265" customWidth="1"/>
    <col min="12565" max="12565" width="11.7109375" style="265" customWidth="1"/>
    <col min="12566" max="12569" width="8.28515625" style="265" customWidth="1"/>
    <col min="12570" max="12570" width="11.7109375" style="265" customWidth="1"/>
    <col min="12571" max="12800" width="9.140625" style="265"/>
    <col min="12801" max="12801" width="5.5703125" style="265" customWidth="1"/>
    <col min="12802" max="12802" width="15" style="265" customWidth="1"/>
    <col min="12803" max="12803" width="16.28515625" style="265" customWidth="1"/>
    <col min="12804" max="12804" width="15.42578125" style="265" customWidth="1"/>
    <col min="12805" max="12805" width="14.5703125" style="265" customWidth="1"/>
    <col min="12806" max="12806" width="12.85546875" style="265" customWidth="1"/>
    <col min="12807" max="12810" width="8.28515625" style="265" customWidth="1"/>
    <col min="12811" max="12811" width="11.7109375" style="265" customWidth="1"/>
    <col min="12812" max="12815" width="8.28515625" style="265" customWidth="1"/>
    <col min="12816" max="12816" width="11.7109375" style="265" customWidth="1"/>
    <col min="12817" max="12818" width="8.28515625" style="265" customWidth="1"/>
    <col min="12819" max="12819" width="7.5703125" style="265" customWidth="1"/>
    <col min="12820" max="12820" width="7.42578125" style="265" customWidth="1"/>
    <col min="12821" max="12821" width="11.7109375" style="265" customWidth="1"/>
    <col min="12822" max="12825" width="8.28515625" style="265" customWidth="1"/>
    <col min="12826" max="12826" width="11.7109375" style="265" customWidth="1"/>
    <col min="12827" max="13056" width="9.140625" style="265"/>
    <col min="13057" max="13057" width="5.5703125" style="265" customWidth="1"/>
    <col min="13058" max="13058" width="15" style="265" customWidth="1"/>
    <col min="13059" max="13059" width="16.28515625" style="265" customWidth="1"/>
    <col min="13060" max="13060" width="15.42578125" style="265" customWidth="1"/>
    <col min="13061" max="13061" width="14.5703125" style="265" customWidth="1"/>
    <col min="13062" max="13062" width="12.85546875" style="265" customWidth="1"/>
    <col min="13063" max="13066" width="8.28515625" style="265" customWidth="1"/>
    <col min="13067" max="13067" width="11.7109375" style="265" customWidth="1"/>
    <col min="13068" max="13071" width="8.28515625" style="265" customWidth="1"/>
    <col min="13072" max="13072" width="11.7109375" style="265" customWidth="1"/>
    <col min="13073" max="13074" width="8.28515625" style="265" customWidth="1"/>
    <col min="13075" max="13075" width="7.5703125" style="265" customWidth="1"/>
    <col min="13076" max="13076" width="7.42578125" style="265" customWidth="1"/>
    <col min="13077" max="13077" width="11.7109375" style="265" customWidth="1"/>
    <col min="13078" max="13081" width="8.28515625" style="265" customWidth="1"/>
    <col min="13082" max="13082" width="11.7109375" style="265" customWidth="1"/>
    <col min="13083" max="13312" width="9.140625" style="265"/>
    <col min="13313" max="13313" width="5.5703125" style="265" customWidth="1"/>
    <col min="13314" max="13314" width="15" style="265" customWidth="1"/>
    <col min="13315" max="13315" width="16.28515625" style="265" customWidth="1"/>
    <col min="13316" max="13316" width="15.42578125" style="265" customWidth="1"/>
    <col min="13317" max="13317" width="14.5703125" style="265" customWidth="1"/>
    <col min="13318" max="13318" width="12.85546875" style="265" customWidth="1"/>
    <col min="13319" max="13322" width="8.28515625" style="265" customWidth="1"/>
    <col min="13323" max="13323" width="11.7109375" style="265" customWidth="1"/>
    <col min="13324" max="13327" width="8.28515625" style="265" customWidth="1"/>
    <col min="13328" max="13328" width="11.7109375" style="265" customWidth="1"/>
    <col min="13329" max="13330" width="8.28515625" style="265" customWidth="1"/>
    <col min="13331" max="13331" width="7.5703125" style="265" customWidth="1"/>
    <col min="13332" max="13332" width="7.42578125" style="265" customWidth="1"/>
    <col min="13333" max="13333" width="11.7109375" style="265" customWidth="1"/>
    <col min="13334" max="13337" width="8.28515625" style="265" customWidth="1"/>
    <col min="13338" max="13338" width="11.7109375" style="265" customWidth="1"/>
    <col min="13339" max="13568" width="9.140625" style="265"/>
    <col min="13569" max="13569" width="5.5703125" style="265" customWidth="1"/>
    <col min="13570" max="13570" width="15" style="265" customWidth="1"/>
    <col min="13571" max="13571" width="16.28515625" style="265" customWidth="1"/>
    <col min="13572" max="13572" width="15.42578125" style="265" customWidth="1"/>
    <col min="13573" max="13573" width="14.5703125" style="265" customWidth="1"/>
    <col min="13574" max="13574" width="12.85546875" style="265" customWidth="1"/>
    <col min="13575" max="13578" width="8.28515625" style="265" customWidth="1"/>
    <col min="13579" max="13579" width="11.7109375" style="265" customWidth="1"/>
    <col min="13580" max="13583" width="8.28515625" style="265" customWidth="1"/>
    <col min="13584" max="13584" width="11.7109375" style="265" customWidth="1"/>
    <col min="13585" max="13586" width="8.28515625" style="265" customWidth="1"/>
    <col min="13587" max="13587" width="7.5703125" style="265" customWidth="1"/>
    <col min="13588" max="13588" width="7.42578125" style="265" customWidth="1"/>
    <col min="13589" max="13589" width="11.7109375" style="265" customWidth="1"/>
    <col min="13590" max="13593" width="8.28515625" style="265" customWidth="1"/>
    <col min="13594" max="13594" width="11.7109375" style="265" customWidth="1"/>
    <col min="13595" max="13824" width="9.140625" style="265"/>
    <col min="13825" max="13825" width="5.5703125" style="265" customWidth="1"/>
    <col min="13826" max="13826" width="15" style="265" customWidth="1"/>
    <col min="13827" max="13827" width="16.28515625" style="265" customWidth="1"/>
    <col min="13828" max="13828" width="15.42578125" style="265" customWidth="1"/>
    <col min="13829" max="13829" width="14.5703125" style="265" customWidth="1"/>
    <col min="13830" max="13830" width="12.85546875" style="265" customWidth="1"/>
    <col min="13831" max="13834" width="8.28515625" style="265" customWidth="1"/>
    <col min="13835" max="13835" width="11.7109375" style="265" customWidth="1"/>
    <col min="13836" max="13839" width="8.28515625" style="265" customWidth="1"/>
    <col min="13840" max="13840" width="11.7109375" style="265" customWidth="1"/>
    <col min="13841" max="13842" width="8.28515625" style="265" customWidth="1"/>
    <col min="13843" max="13843" width="7.5703125" style="265" customWidth="1"/>
    <col min="13844" max="13844" width="7.42578125" style="265" customWidth="1"/>
    <col min="13845" max="13845" width="11.7109375" style="265" customWidth="1"/>
    <col min="13846" max="13849" width="8.28515625" style="265" customWidth="1"/>
    <col min="13850" max="13850" width="11.7109375" style="265" customWidth="1"/>
    <col min="13851" max="14080" width="9.140625" style="265"/>
    <col min="14081" max="14081" width="5.5703125" style="265" customWidth="1"/>
    <col min="14082" max="14082" width="15" style="265" customWidth="1"/>
    <col min="14083" max="14083" width="16.28515625" style="265" customWidth="1"/>
    <col min="14084" max="14084" width="15.42578125" style="265" customWidth="1"/>
    <col min="14085" max="14085" width="14.5703125" style="265" customWidth="1"/>
    <col min="14086" max="14086" width="12.85546875" style="265" customWidth="1"/>
    <col min="14087" max="14090" width="8.28515625" style="265" customWidth="1"/>
    <col min="14091" max="14091" width="11.7109375" style="265" customWidth="1"/>
    <col min="14092" max="14095" width="8.28515625" style="265" customWidth="1"/>
    <col min="14096" max="14096" width="11.7109375" style="265" customWidth="1"/>
    <col min="14097" max="14098" width="8.28515625" style="265" customWidth="1"/>
    <col min="14099" max="14099" width="7.5703125" style="265" customWidth="1"/>
    <col min="14100" max="14100" width="7.42578125" style="265" customWidth="1"/>
    <col min="14101" max="14101" width="11.7109375" style="265" customWidth="1"/>
    <col min="14102" max="14105" width="8.28515625" style="265" customWidth="1"/>
    <col min="14106" max="14106" width="11.7109375" style="265" customWidth="1"/>
    <col min="14107" max="14336" width="9.140625" style="265"/>
    <col min="14337" max="14337" width="5.5703125" style="265" customWidth="1"/>
    <col min="14338" max="14338" width="15" style="265" customWidth="1"/>
    <col min="14339" max="14339" width="16.28515625" style="265" customWidth="1"/>
    <col min="14340" max="14340" width="15.42578125" style="265" customWidth="1"/>
    <col min="14341" max="14341" width="14.5703125" style="265" customWidth="1"/>
    <col min="14342" max="14342" width="12.85546875" style="265" customWidth="1"/>
    <col min="14343" max="14346" width="8.28515625" style="265" customWidth="1"/>
    <col min="14347" max="14347" width="11.7109375" style="265" customWidth="1"/>
    <col min="14348" max="14351" width="8.28515625" style="265" customWidth="1"/>
    <col min="14352" max="14352" width="11.7109375" style="265" customWidth="1"/>
    <col min="14353" max="14354" width="8.28515625" style="265" customWidth="1"/>
    <col min="14355" max="14355" width="7.5703125" style="265" customWidth="1"/>
    <col min="14356" max="14356" width="7.42578125" style="265" customWidth="1"/>
    <col min="14357" max="14357" width="11.7109375" style="265" customWidth="1"/>
    <col min="14358" max="14361" width="8.28515625" style="265" customWidth="1"/>
    <col min="14362" max="14362" width="11.7109375" style="265" customWidth="1"/>
    <col min="14363" max="14592" width="9.140625" style="265"/>
    <col min="14593" max="14593" width="5.5703125" style="265" customWidth="1"/>
    <col min="14594" max="14594" width="15" style="265" customWidth="1"/>
    <col min="14595" max="14595" width="16.28515625" style="265" customWidth="1"/>
    <col min="14596" max="14596" width="15.42578125" style="265" customWidth="1"/>
    <col min="14597" max="14597" width="14.5703125" style="265" customWidth="1"/>
    <col min="14598" max="14598" width="12.85546875" style="265" customWidth="1"/>
    <col min="14599" max="14602" width="8.28515625" style="265" customWidth="1"/>
    <col min="14603" max="14603" width="11.7109375" style="265" customWidth="1"/>
    <col min="14604" max="14607" width="8.28515625" style="265" customWidth="1"/>
    <col min="14608" max="14608" width="11.7109375" style="265" customWidth="1"/>
    <col min="14609" max="14610" width="8.28515625" style="265" customWidth="1"/>
    <col min="14611" max="14611" width="7.5703125" style="265" customWidth="1"/>
    <col min="14612" max="14612" width="7.42578125" style="265" customWidth="1"/>
    <col min="14613" max="14613" width="11.7109375" style="265" customWidth="1"/>
    <col min="14614" max="14617" width="8.28515625" style="265" customWidth="1"/>
    <col min="14618" max="14618" width="11.7109375" style="265" customWidth="1"/>
    <col min="14619" max="14848" width="9.140625" style="265"/>
    <col min="14849" max="14849" width="5.5703125" style="265" customWidth="1"/>
    <col min="14850" max="14850" width="15" style="265" customWidth="1"/>
    <col min="14851" max="14851" width="16.28515625" style="265" customWidth="1"/>
    <col min="14852" max="14852" width="15.42578125" style="265" customWidth="1"/>
    <col min="14853" max="14853" width="14.5703125" style="265" customWidth="1"/>
    <col min="14854" max="14854" width="12.85546875" style="265" customWidth="1"/>
    <col min="14855" max="14858" width="8.28515625" style="265" customWidth="1"/>
    <col min="14859" max="14859" width="11.7109375" style="265" customWidth="1"/>
    <col min="14860" max="14863" width="8.28515625" style="265" customWidth="1"/>
    <col min="14864" max="14864" width="11.7109375" style="265" customWidth="1"/>
    <col min="14865" max="14866" width="8.28515625" style="265" customWidth="1"/>
    <col min="14867" max="14867" width="7.5703125" style="265" customWidth="1"/>
    <col min="14868" max="14868" width="7.42578125" style="265" customWidth="1"/>
    <col min="14869" max="14869" width="11.7109375" style="265" customWidth="1"/>
    <col min="14870" max="14873" width="8.28515625" style="265" customWidth="1"/>
    <col min="14874" max="14874" width="11.7109375" style="265" customWidth="1"/>
    <col min="14875" max="15104" width="9.140625" style="265"/>
    <col min="15105" max="15105" width="5.5703125" style="265" customWidth="1"/>
    <col min="15106" max="15106" width="15" style="265" customWidth="1"/>
    <col min="15107" max="15107" width="16.28515625" style="265" customWidth="1"/>
    <col min="15108" max="15108" width="15.42578125" style="265" customWidth="1"/>
    <col min="15109" max="15109" width="14.5703125" style="265" customWidth="1"/>
    <col min="15110" max="15110" width="12.85546875" style="265" customWidth="1"/>
    <col min="15111" max="15114" width="8.28515625" style="265" customWidth="1"/>
    <col min="15115" max="15115" width="11.7109375" style="265" customWidth="1"/>
    <col min="15116" max="15119" width="8.28515625" style="265" customWidth="1"/>
    <col min="15120" max="15120" width="11.7109375" style="265" customWidth="1"/>
    <col min="15121" max="15122" width="8.28515625" style="265" customWidth="1"/>
    <col min="15123" max="15123" width="7.5703125" style="265" customWidth="1"/>
    <col min="15124" max="15124" width="7.42578125" style="265" customWidth="1"/>
    <col min="15125" max="15125" width="11.7109375" style="265" customWidth="1"/>
    <col min="15126" max="15129" width="8.28515625" style="265" customWidth="1"/>
    <col min="15130" max="15130" width="11.7109375" style="265" customWidth="1"/>
    <col min="15131" max="15360" width="9.140625" style="265"/>
    <col min="15361" max="15361" width="5.5703125" style="265" customWidth="1"/>
    <col min="15362" max="15362" width="15" style="265" customWidth="1"/>
    <col min="15363" max="15363" width="16.28515625" style="265" customWidth="1"/>
    <col min="15364" max="15364" width="15.42578125" style="265" customWidth="1"/>
    <col min="15365" max="15365" width="14.5703125" style="265" customWidth="1"/>
    <col min="15366" max="15366" width="12.85546875" style="265" customWidth="1"/>
    <col min="15367" max="15370" width="8.28515625" style="265" customWidth="1"/>
    <col min="15371" max="15371" width="11.7109375" style="265" customWidth="1"/>
    <col min="15372" max="15375" width="8.28515625" style="265" customWidth="1"/>
    <col min="15376" max="15376" width="11.7109375" style="265" customWidth="1"/>
    <col min="15377" max="15378" width="8.28515625" style="265" customWidth="1"/>
    <col min="15379" max="15379" width="7.5703125" style="265" customWidth="1"/>
    <col min="15380" max="15380" width="7.42578125" style="265" customWidth="1"/>
    <col min="15381" max="15381" width="11.7109375" style="265" customWidth="1"/>
    <col min="15382" max="15385" width="8.28515625" style="265" customWidth="1"/>
    <col min="15386" max="15386" width="11.7109375" style="265" customWidth="1"/>
    <col min="15387" max="15616" width="9.140625" style="265"/>
    <col min="15617" max="15617" width="5.5703125" style="265" customWidth="1"/>
    <col min="15618" max="15618" width="15" style="265" customWidth="1"/>
    <col min="15619" max="15619" width="16.28515625" style="265" customWidth="1"/>
    <col min="15620" max="15620" width="15.42578125" style="265" customWidth="1"/>
    <col min="15621" max="15621" width="14.5703125" style="265" customWidth="1"/>
    <col min="15622" max="15622" width="12.85546875" style="265" customWidth="1"/>
    <col min="15623" max="15626" width="8.28515625" style="265" customWidth="1"/>
    <col min="15627" max="15627" width="11.7109375" style="265" customWidth="1"/>
    <col min="15628" max="15631" width="8.28515625" style="265" customWidth="1"/>
    <col min="15632" max="15632" width="11.7109375" style="265" customWidth="1"/>
    <col min="15633" max="15634" width="8.28515625" style="265" customWidth="1"/>
    <col min="15635" max="15635" width="7.5703125" style="265" customWidth="1"/>
    <col min="15636" max="15636" width="7.42578125" style="265" customWidth="1"/>
    <col min="15637" max="15637" width="11.7109375" style="265" customWidth="1"/>
    <col min="15638" max="15641" width="8.28515625" style="265" customWidth="1"/>
    <col min="15642" max="15642" width="11.7109375" style="265" customWidth="1"/>
    <col min="15643" max="15872" width="9.140625" style="265"/>
    <col min="15873" max="15873" width="5.5703125" style="265" customWidth="1"/>
    <col min="15874" max="15874" width="15" style="265" customWidth="1"/>
    <col min="15875" max="15875" width="16.28515625" style="265" customWidth="1"/>
    <col min="15876" max="15876" width="15.42578125" style="265" customWidth="1"/>
    <col min="15877" max="15877" width="14.5703125" style="265" customWidth="1"/>
    <col min="15878" max="15878" width="12.85546875" style="265" customWidth="1"/>
    <col min="15879" max="15882" width="8.28515625" style="265" customWidth="1"/>
    <col min="15883" max="15883" width="11.7109375" style="265" customWidth="1"/>
    <col min="15884" max="15887" width="8.28515625" style="265" customWidth="1"/>
    <col min="15888" max="15888" width="11.7109375" style="265" customWidth="1"/>
    <col min="15889" max="15890" width="8.28515625" style="265" customWidth="1"/>
    <col min="15891" max="15891" width="7.5703125" style="265" customWidth="1"/>
    <col min="15892" max="15892" width="7.42578125" style="265" customWidth="1"/>
    <col min="15893" max="15893" width="11.7109375" style="265" customWidth="1"/>
    <col min="15894" max="15897" width="8.28515625" style="265" customWidth="1"/>
    <col min="15898" max="15898" width="11.7109375" style="265" customWidth="1"/>
    <col min="15899" max="16128" width="9.140625" style="265"/>
    <col min="16129" max="16129" width="5.5703125" style="265" customWidth="1"/>
    <col min="16130" max="16130" width="15" style="265" customWidth="1"/>
    <col min="16131" max="16131" width="16.28515625" style="265" customWidth="1"/>
    <col min="16132" max="16132" width="15.42578125" style="265" customWidth="1"/>
    <col min="16133" max="16133" width="14.5703125" style="265" customWidth="1"/>
    <col min="16134" max="16134" width="12.85546875" style="265" customWidth="1"/>
    <col min="16135" max="16138" width="8.28515625" style="265" customWidth="1"/>
    <col min="16139" max="16139" width="11.7109375" style="265" customWidth="1"/>
    <col min="16140" max="16143" width="8.28515625" style="265" customWidth="1"/>
    <col min="16144" max="16144" width="11.7109375" style="265" customWidth="1"/>
    <col min="16145" max="16146" width="8.28515625" style="265" customWidth="1"/>
    <col min="16147" max="16147" width="7.5703125" style="265" customWidth="1"/>
    <col min="16148" max="16148" width="7.42578125" style="265" customWidth="1"/>
    <col min="16149" max="16149" width="11.7109375" style="265" customWidth="1"/>
    <col min="16150" max="16153" width="8.28515625" style="265" customWidth="1"/>
    <col min="16154" max="16154" width="11.7109375" style="265" customWidth="1"/>
    <col min="16155" max="16384" width="9.140625" style="265"/>
  </cols>
  <sheetData>
    <row r="1" spans="1:30" ht="28.5" customHeight="1" x14ac:dyDescent="0.25">
      <c r="A1" s="664" t="s">
        <v>0</v>
      </c>
      <c r="B1" s="664"/>
      <c r="C1" s="664"/>
      <c r="D1" s="664"/>
      <c r="E1" s="664"/>
      <c r="F1" s="664"/>
      <c r="G1" s="664"/>
      <c r="H1" s="664"/>
      <c r="I1" s="664"/>
      <c r="J1" s="664"/>
      <c r="K1" s="664"/>
      <c r="L1" s="664"/>
      <c r="M1" s="664"/>
      <c r="N1" s="664"/>
      <c r="O1" s="664"/>
      <c r="P1" s="664"/>
      <c r="Q1" s="664"/>
      <c r="R1" s="664"/>
      <c r="S1" s="664"/>
      <c r="T1" s="664"/>
      <c r="U1" s="664"/>
      <c r="V1" s="664"/>
      <c r="W1" s="664"/>
      <c r="X1" s="664"/>
      <c r="Y1" s="664"/>
      <c r="Z1" s="664"/>
      <c r="AB1" s="667" t="s">
        <v>120</v>
      </c>
      <c r="AC1" s="667"/>
    </row>
    <row r="2" spans="1:30" ht="47.25" customHeight="1" x14ac:dyDescent="0.25">
      <c r="A2" s="668" t="s">
        <v>121</v>
      </c>
      <c r="B2" s="668"/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/>
      <c r="W2" s="668"/>
      <c r="X2" s="668"/>
      <c r="Y2" s="668"/>
      <c r="Z2" s="668"/>
    </row>
    <row r="3" spans="1:30" ht="30.75" customHeight="1" x14ac:dyDescent="0.25">
      <c r="A3" s="669" t="s">
        <v>52</v>
      </c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  <c r="T3" s="669"/>
      <c r="U3" s="669"/>
      <c r="V3" s="669"/>
      <c r="W3" s="669"/>
      <c r="X3" s="669"/>
      <c r="Y3" s="669"/>
      <c r="Z3" s="669"/>
    </row>
    <row r="4" spans="1:30" ht="30.75" customHeight="1" thickBot="1" x14ac:dyDescent="0.3"/>
    <row r="5" spans="1:30" ht="36" customHeight="1" thickBot="1" x14ac:dyDescent="0.3">
      <c r="A5" s="670" t="s">
        <v>1</v>
      </c>
      <c r="B5" s="673" t="s">
        <v>53</v>
      </c>
      <c r="C5" s="675" t="s">
        <v>54</v>
      </c>
      <c r="D5" s="677" t="s">
        <v>55</v>
      </c>
      <c r="E5" s="678"/>
      <c r="F5" s="679" t="s">
        <v>33</v>
      </c>
      <c r="G5" s="681" t="s">
        <v>56</v>
      </c>
      <c r="H5" s="682"/>
      <c r="I5" s="682"/>
      <c r="J5" s="682"/>
      <c r="K5" s="683"/>
      <c r="L5" s="684" t="s">
        <v>57</v>
      </c>
      <c r="M5" s="685"/>
      <c r="N5" s="685"/>
      <c r="O5" s="685"/>
      <c r="P5" s="686"/>
      <c r="Q5" s="687" t="s">
        <v>58</v>
      </c>
      <c r="R5" s="688"/>
      <c r="S5" s="688"/>
      <c r="T5" s="688"/>
      <c r="U5" s="689"/>
      <c r="V5" s="690" t="s">
        <v>59</v>
      </c>
      <c r="W5" s="690"/>
      <c r="X5" s="690"/>
      <c r="Y5" s="690"/>
      <c r="Z5" s="691"/>
      <c r="AA5" s="657" t="s">
        <v>19</v>
      </c>
      <c r="AB5" s="657"/>
      <c r="AC5" s="657"/>
      <c r="AD5" s="657"/>
    </row>
    <row r="6" spans="1:30" ht="31.5" customHeight="1" x14ac:dyDescent="0.25">
      <c r="A6" s="671"/>
      <c r="B6" s="674"/>
      <c r="C6" s="676"/>
      <c r="D6" s="658" t="s">
        <v>39</v>
      </c>
      <c r="E6" s="660" t="s">
        <v>40</v>
      </c>
      <c r="F6" s="680"/>
      <c r="G6" s="662" t="s">
        <v>41</v>
      </c>
      <c r="H6" s="663"/>
      <c r="I6" s="662" t="s">
        <v>42</v>
      </c>
      <c r="J6" s="663"/>
      <c r="K6" s="693" t="s">
        <v>43</v>
      </c>
      <c r="L6" s="662" t="s">
        <v>41</v>
      </c>
      <c r="M6" s="663"/>
      <c r="N6" s="662" t="s">
        <v>42</v>
      </c>
      <c r="O6" s="663"/>
      <c r="P6" s="693" t="s">
        <v>43</v>
      </c>
      <c r="Q6" s="662" t="s">
        <v>41</v>
      </c>
      <c r="R6" s="663"/>
      <c r="S6" s="662" t="s">
        <v>42</v>
      </c>
      <c r="T6" s="663"/>
      <c r="U6" s="693" t="s">
        <v>43</v>
      </c>
      <c r="V6" s="662" t="s">
        <v>41</v>
      </c>
      <c r="W6" s="663"/>
      <c r="X6" s="662" t="s">
        <v>42</v>
      </c>
      <c r="Y6" s="663"/>
      <c r="Z6" s="665" t="s">
        <v>43</v>
      </c>
      <c r="AA6" s="692" t="s">
        <v>41</v>
      </c>
      <c r="AB6" s="692"/>
      <c r="AC6" s="692" t="s">
        <v>42</v>
      </c>
      <c r="AD6" s="692"/>
    </row>
    <row r="7" spans="1:30" ht="58.5" customHeight="1" thickBot="1" x14ac:dyDescent="0.3">
      <c r="A7" s="672"/>
      <c r="B7" s="674"/>
      <c r="C7" s="676"/>
      <c r="D7" s="659"/>
      <c r="E7" s="661"/>
      <c r="F7" s="680"/>
      <c r="G7" s="266" t="s">
        <v>44</v>
      </c>
      <c r="H7" s="267" t="s">
        <v>7</v>
      </c>
      <c r="I7" s="266" t="s">
        <v>44</v>
      </c>
      <c r="J7" s="267" t="s">
        <v>7</v>
      </c>
      <c r="K7" s="694"/>
      <c r="L7" s="266" t="s">
        <v>44</v>
      </c>
      <c r="M7" s="267" t="s">
        <v>7</v>
      </c>
      <c r="N7" s="266" t="s">
        <v>44</v>
      </c>
      <c r="O7" s="267" t="s">
        <v>7</v>
      </c>
      <c r="P7" s="694"/>
      <c r="Q7" s="266" t="s">
        <v>44</v>
      </c>
      <c r="R7" s="267" t="s">
        <v>7</v>
      </c>
      <c r="S7" s="266" t="s">
        <v>44</v>
      </c>
      <c r="T7" s="267" t="s">
        <v>7</v>
      </c>
      <c r="U7" s="694"/>
      <c r="V7" s="266" t="s">
        <v>44</v>
      </c>
      <c r="W7" s="267" t="s">
        <v>7</v>
      </c>
      <c r="X7" s="266" t="s">
        <v>44</v>
      </c>
      <c r="Y7" s="267" t="s">
        <v>7</v>
      </c>
      <c r="Z7" s="666"/>
      <c r="AA7" s="268" t="s">
        <v>44</v>
      </c>
      <c r="AB7" s="269" t="s">
        <v>7</v>
      </c>
      <c r="AC7" s="268" t="s">
        <v>44</v>
      </c>
      <c r="AD7" s="269" t="s">
        <v>7</v>
      </c>
    </row>
    <row r="8" spans="1:30" ht="15" customHeight="1" thickBot="1" x14ac:dyDescent="0.3">
      <c r="A8" s="270">
        <v>1</v>
      </c>
      <c r="B8" s="271">
        <v>2</v>
      </c>
      <c r="C8" s="270">
        <v>3</v>
      </c>
      <c r="D8" s="271">
        <v>4</v>
      </c>
      <c r="E8" s="270">
        <v>5</v>
      </c>
      <c r="F8" s="271">
        <v>6</v>
      </c>
      <c r="G8" s="272">
        <v>7</v>
      </c>
      <c r="H8" s="273">
        <v>8</v>
      </c>
      <c r="I8" s="272">
        <v>9</v>
      </c>
      <c r="J8" s="273">
        <v>10</v>
      </c>
      <c r="K8" s="272">
        <v>11</v>
      </c>
      <c r="L8" s="273">
        <v>12</v>
      </c>
      <c r="M8" s="272">
        <v>13</v>
      </c>
      <c r="N8" s="273">
        <v>14</v>
      </c>
      <c r="O8" s="272">
        <v>15</v>
      </c>
      <c r="P8" s="273">
        <v>16</v>
      </c>
      <c r="Q8" s="272">
        <v>17</v>
      </c>
      <c r="R8" s="273">
        <v>18</v>
      </c>
      <c r="S8" s="272">
        <v>19</v>
      </c>
      <c r="T8" s="273">
        <v>20</v>
      </c>
      <c r="U8" s="272">
        <v>21</v>
      </c>
      <c r="V8" s="273">
        <v>22</v>
      </c>
      <c r="W8" s="272">
        <v>23</v>
      </c>
      <c r="X8" s="273">
        <v>24</v>
      </c>
      <c r="Y8" s="272">
        <v>25</v>
      </c>
      <c r="Z8" s="274">
        <v>26</v>
      </c>
      <c r="AA8" s="275">
        <v>27</v>
      </c>
      <c r="AB8" s="276">
        <v>28</v>
      </c>
      <c r="AC8" s="276">
        <v>29</v>
      </c>
      <c r="AD8" s="277">
        <v>30</v>
      </c>
    </row>
    <row r="9" spans="1:30" ht="24.95" customHeight="1" x14ac:dyDescent="0.25">
      <c r="A9" s="649">
        <v>1</v>
      </c>
      <c r="B9" s="651" t="s">
        <v>122</v>
      </c>
      <c r="C9" s="649">
        <f>D9+E9</f>
        <v>3649.9</v>
      </c>
      <c r="D9" s="652">
        <v>3490.92</v>
      </c>
      <c r="E9" s="653">
        <v>158.97999999999999</v>
      </c>
      <c r="F9" s="262" t="s">
        <v>45</v>
      </c>
      <c r="G9" s="207">
        <v>98</v>
      </c>
      <c r="H9" s="206">
        <v>8.18</v>
      </c>
      <c r="I9" s="207"/>
      <c r="J9" s="206"/>
      <c r="K9" s="211">
        <v>8.18</v>
      </c>
      <c r="L9" s="207">
        <v>53</v>
      </c>
      <c r="M9" s="206">
        <v>20.85</v>
      </c>
      <c r="N9" s="207"/>
      <c r="O9" s="206"/>
      <c r="P9" s="211">
        <v>20.85</v>
      </c>
      <c r="Q9" s="207">
        <v>84</v>
      </c>
      <c r="R9" s="206">
        <v>67</v>
      </c>
      <c r="S9" s="207"/>
      <c r="T9" s="206"/>
      <c r="U9" s="211">
        <v>67</v>
      </c>
      <c r="V9" s="207">
        <v>91</v>
      </c>
      <c r="W9" s="206">
        <v>136</v>
      </c>
      <c r="X9" s="207"/>
      <c r="Y9" s="206"/>
      <c r="Z9" s="211">
        <v>136</v>
      </c>
      <c r="AA9" s="206">
        <f>G9+L9+Q9+V9</f>
        <v>326</v>
      </c>
      <c r="AB9" s="206">
        <f>H9+M9+R9+W9</f>
        <v>232.03</v>
      </c>
      <c r="AC9" s="203">
        <f>I9+N9+S9+X9</f>
        <v>0</v>
      </c>
      <c r="AD9" s="206">
        <f t="shared" ref="AA9:AD13" si="0">J9+O9+T9+Y9</f>
        <v>0</v>
      </c>
    </row>
    <row r="10" spans="1:30" ht="24.95" customHeight="1" x14ac:dyDescent="0.25">
      <c r="A10" s="649"/>
      <c r="B10" s="651"/>
      <c r="C10" s="649"/>
      <c r="D10" s="652"/>
      <c r="E10" s="653"/>
      <c r="F10" s="257" t="s">
        <v>46</v>
      </c>
      <c r="G10" s="193">
        <v>49</v>
      </c>
      <c r="H10" s="190">
        <v>4.5</v>
      </c>
      <c r="I10" s="193"/>
      <c r="J10" s="190"/>
      <c r="K10" s="205">
        <v>4.5</v>
      </c>
      <c r="L10" s="193">
        <v>2</v>
      </c>
      <c r="M10" s="190">
        <v>0.6</v>
      </c>
      <c r="N10" s="193"/>
      <c r="O10" s="190"/>
      <c r="P10" s="205">
        <v>0.6</v>
      </c>
      <c r="Q10" s="193">
        <v>2</v>
      </c>
      <c r="R10" s="190">
        <v>1.7</v>
      </c>
      <c r="S10" s="193"/>
      <c r="T10" s="190"/>
      <c r="U10" s="205">
        <v>1.7</v>
      </c>
      <c r="V10" s="193">
        <v>0</v>
      </c>
      <c r="W10" s="190">
        <v>0</v>
      </c>
      <c r="X10" s="193"/>
      <c r="Y10" s="190"/>
      <c r="Z10" s="205">
        <v>0</v>
      </c>
      <c r="AA10" s="190">
        <f t="shared" si="0"/>
        <v>53</v>
      </c>
      <c r="AB10" s="190">
        <f t="shared" si="0"/>
        <v>6.8</v>
      </c>
      <c r="AC10" s="191">
        <f t="shared" si="0"/>
        <v>0</v>
      </c>
      <c r="AD10" s="190">
        <f t="shared" si="0"/>
        <v>0</v>
      </c>
    </row>
    <row r="11" spans="1:30" ht="24.95" customHeight="1" x14ac:dyDescent="0.25">
      <c r="A11" s="649"/>
      <c r="B11" s="651"/>
      <c r="C11" s="649"/>
      <c r="D11" s="652"/>
      <c r="E11" s="653"/>
      <c r="F11" s="257" t="s">
        <v>47</v>
      </c>
      <c r="G11" s="193">
        <v>0</v>
      </c>
      <c r="H11" s="190">
        <v>0</v>
      </c>
      <c r="I11" s="193"/>
      <c r="J11" s="190"/>
      <c r="K11" s="205">
        <v>0</v>
      </c>
      <c r="L11" s="193">
        <v>88</v>
      </c>
      <c r="M11" s="190">
        <v>24.1</v>
      </c>
      <c r="N11" s="193"/>
      <c r="O11" s="190"/>
      <c r="P11" s="205">
        <v>24.1</v>
      </c>
      <c r="Q11" s="193">
        <v>7</v>
      </c>
      <c r="R11" s="190">
        <v>6.8</v>
      </c>
      <c r="S11" s="193"/>
      <c r="T11" s="190"/>
      <c r="U11" s="205">
        <v>6.8</v>
      </c>
      <c r="V11" s="193">
        <v>7</v>
      </c>
      <c r="W11" s="190">
        <v>9.5</v>
      </c>
      <c r="X11" s="193"/>
      <c r="Y11" s="190"/>
      <c r="Z11" s="205">
        <v>9.5</v>
      </c>
      <c r="AA11" s="190">
        <f t="shared" si="0"/>
        <v>102</v>
      </c>
      <c r="AB11" s="190">
        <f t="shared" si="0"/>
        <v>40.400000000000006</v>
      </c>
      <c r="AC11" s="191">
        <f t="shared" si="0"/>
        <v>0</v>
      </c>
      <c r="AD11" s="190">
        <f t="shared" si="0"/>
        <v>0</v>
      </c>
    </row>
    <row r="12" spans="1:30" ht="24.95" customHeight="1" x14ac:dyDescent="0.25">
      <c r="A12" s="649"/>
      <c r="B12" s="651"/>
      <c r="C12" s="649"/>
      <c r="D12" s="652"/>
      <c r="E12" s="653"/>
      <c r="F12" s="257" t="s">
        <v>48</v>
      </c>
      <c r="G12" s="193">
        <v>0</v>
      </c>
      <c r="H12" s="190">
        <v>0</v>
      </c>
      <c r="I12" s="193"/>
      <c r="J12" s="190"/>
      <c r="K12" s="205">
        <v>0</v>
      </c>
      <c r="L12" s="193">
        <v>0</v>
      </c>
      <c r="M12" s="190">
        <v>0</v>
      </c>
      <c r="N12" s="193"/>
      <c r="O12" s="190"/>
      <c r="P12" s="205">
        <v>0</v>
      </c>
      <c r="Q12" s="193">
        <v>0</v>
      </c>
      <c r="R12" s="190">
        <v>0</v>
      </c>
      <c r="S12" s="193"/>
      <c r="T12" s="190"/>
      <c r="U12" s="205">
        <v>0</v>
      </c>
      <c r="V12" s="193">
        <v>0</v>
      </c>
      <c r="W12" s="190">
        <v>0</v>
      </c>
      <c r="X12" s="193"/>
      <c r="Y12" s="190"/>
      <c r="Z12" s="205">
        <v>0</v>
      </c>
      <c r="AA12" s="190">
        <f t="shared" si="0"/>
        <v>0</v>
      </c>
      <c r="AB12" s="190">
        <f t="shared" si="0"/>
        <v>0</v>
      </c>
      <c r="AC12" s="191">
        <f t="shared" si="0"/>
        <v>0</v>
      </c>
      <c r="AD12" s="190">
        <f t="shared" si="0"/>
        <v>0</v>
      </c>
    </row>
    <row r="13" spans="1:30" ht="24.95" customHeight="1" thickBot="1" x14ac:dyDescent="0.3">
      <c r="A13" s="649"/>
      <c r="B13" s="651"/>
      <c r="C13" s="649"/>
      <c r="D13" s="652"/>
      <c r="E13" s="653"/>
      <c r="F13" s="258" t="s">
        <v>49</v>
      </c>
      <c r="G13" s="195">
        <v>0</v>
      </c>
      <c r="H13" s="194">
        <v>0</v>
      </c>
      <c r="I13" s="195"/>
      <c r="J13" s="194"/>
      <c r="K13" s="208">
        <v>0</v>
      </c>
      <c r="L13" s="195">
        <v>0</v>
      </c>
      <c r="M13" s="194">
        <v>0</v>
      </c>
      <c r="N13" s="195"/>
      <c r="O13" s="194"/>
      <c r="P13" s="208">
        <v>0</v>
      </c>
      <c r="Q13" s="195">
        <v>0</v>
      </c>
      <c r="R13" s="194">
        <v>0</v>
      </c>
      <c r="S13" s="195"/>
      <c r="T13" s="194"/>
      <c r="U13" s="208">
        <v>0</v>
      </c>
      <c r="V13" s="195">
        <v>0</v>
      </c>
      <c r="W13" s="194">
        <v>0</v>
      </c>
      <c r="X13" s="196"/>
      <c r="Y13" s="194"/>
      <c r="Z13" s="208">
        <v>0</v>
      </c>
      <c r="AA13" s="194">
        <f t="shared" si="0"/>
        <v>0</v>
      </c>
      <c r="AB13" s="194">
        <f t="shared" si="0"/>
        <v>0</v>
      </c>
      <c r="AC13" s="196">
        <f t="shared" si="0"/>
        <v>0</v>
      </c>
      <c r="AD13" s="194">
        <f t="shared" si="0"/>
        <v>0</v>
      </c>
    </row>
    <row r="14" spans="1:30" ht="24.95" customHeight="1" thickBot="1" x14ac:dyDescent="0.3">
      <c r="A14" s="650"/>
      <c r="B14" s="654" t="s">
        <v>19</v>
      </c>
      <c r="C14" s="588"/>
      <c r="D14" s="588"/>
      <c r="E14" s="588"/>
      <c r="F14" s="588"/>
      <c r="G14" s="197">
        <f>G9+G10+G11+G12+G13</f>
        <v>147</v>
      </c>
      <c r="H14" s="198">
        <f t="shared" ref="H14:AD14" si="1">H9+H10+H11+H12+H13</f>
        <v>12.68</v>
      </c>
      <c r="I14" s="198">
        <f t="shared" si="1"/>
        <v>0</v>
      </c>
      <c r="J14" s="198">
        <f t="shared" si="1"/>
        <v>0</v>
      </c>
      <c r="K14" s="209">
        <f t="shared" si="1"/>
        <v>12.68</v>
      </c>
      <c r="L14" s="198">
        <f t="shared" si="1"/>
        <v>143</v>
      </c>
      <c r="M14" s="198">
        <f t="shared" si="1"/>
        <v>45.550000000000004</v>
      </c>
      <c r="N14" s="198">
        <f t="shared" si="1"/>
        <v>0</v>
      </c>
      <c r="O14" s="198">
        <f t="shared" si="1"/>
        <v>0</v>
      </c>
      <c r="P14" s="209">
        <f t="shared" si="1"/>
        <v>45.550000000000004</v>
      </c>
      <c r="Q14" s="198">
        <f t="shared" si="1"/>
        <v>93</v>
      </c>
      <c r="R14" s="198">
        <f t="shared" si="1"/>
        <v>75.5</v>
      </c>
      <c r="S14" s="198">
        <f t="shared" si="1"/>
        <v>0</v>
      </c>
      <c r="T14" s="198">
        <f t="shared" si="1"/>
        <v>0</v>
      </c>
      <c r="U14" s="209">
        <f t="shared" si="1"/>
        <v>75.5</v>
      </c>
      <c r="V14" s="198">
        <f t="shared" si="1"/>
        <v>98</v>
      </c>
      <c r="W14" s="198">
        <f t="shared" si="1"/>
        <v>145.5</v>
      </c>
      <c r="X14" s="198">
        <f t="shared" si="1"/>
        <v>0</v>
      </c>
      <c r="Y14" s="198">
        <f t="shared" si="1"/>
        <v>0</v>
      </c>
      <c r="Z14" s="209">
        <f t="shared" si="1"/>
        <v>145.5</v>
      </c>
      <c r="AA14" s="209">
        <f>AA9+AA10+AA11+AA12+AA13</f>
        <v>481</v>
      </c>
      <c r="AB14" s="209">
        <f t="shared" si="1"/>
        <v>279.23</v>
      </c>
      <c r="AC14" s="215">
        <f t="shared" si="1"/>
        <v>0</v>
      </c>
      <c r="AD14" s="216">
        <f t="shared" si="1"/>
        <v>0</v>
      </c>
    </row>
    <row r="15" spans="1:30" ht="24.95" customHeight="1" x14ac:dyDescent="0.25">
      <c r="A15" s="649">
        <v>2</v>
      </c>
      <c r="B15" s="651" t="s">
        <v>123</v>
      </c>
      <c r="C15" s="649">
        <f>D15+E15</f>
        <v>59.67</v>
      </c>
      <c r="D15" s="652">
        <v>50.29</v>
      </c>
      <c r="E15" s="653">
        <v>9.3800000000000008</v>
      </c>
      <c r="F15" s="262" t="s">
        <v>45</v>
      </c>
      <c r="G15" s="207"/>
      <c r="H15" s="206"/>
      <c r="I15" s="207"/>
      <c r="J15" s="206"/>
      <c r="K15" s="211">
        <f>H15+J15</f>
        <v>0</v>
      </c>
      <c r="L15" s="207"/>
      <c r="M15" s="206"/>
      <c r="N15" s="207"/>
      <c r="O15" s="206"/>
      <c r="P15" s="211">
        <f>M15+O15</f>
        <v>0</v>
      </c>
      <c r="Q15" s="207"/>
      <c r="R15" s="206"/>
      <c r="S15" s="207"/>
      <c r="T15" s="206"/>
      <c r="U15" s="211">
        <f>R15+T15</f>
        <v>0</v>
      </c>
      <c r="V15" s="207"/>
      <c r="W15" s="206"/>
      <c r="X15" s="207"/>
      <c r="Y15" s="206"/>
      <c r="Z15" s="211">
        <f>W15+Y15</f>
        <v>0</v>
      </c>
      <c r="AA15" s="206">
        <f t="shared" ref="AA15:AD19" si="2">G15+L15+Q15+V15</f>
        <v>0</v>
      </c>
      <c r="AB15" s="206">
        <f t="shared" si="2"/>
        <v>0</v>
      </c>
      <c r="AC15" s="203">
        <f t="shared" si="2"/>
        <v>0</v>
      </c>
      <c r="AD15" s="206">
        <f t="shared" si="2"/>
        <v>0</v>
      </c>
    </row>
    <row r="16" spans="1:30" ht="24.95" customHeight="1" x14ac:dyDescent="0.25">
      <c r="A16" s="649"/>
      <c r="B16" s="651"/>
      <c r="C16" s="649"/>
      <c r="D16" s="652"/>
      <c r="E16" s="653"/>
      <c r="F16" s="257" t="s">
        <v>46</v>
      </c>
      <c r="G16" s="193"/>
      <c r="H16" s="190"/>
      <c r="I16" s="193"/>
      <c r="J16" s="190"/>
      <c r="K16" s="205">
        <f>H16+J16</f>
        <v>0</v>
      </c>
      <c r="L16" s="193"/>
      <c r="M16" s="190"/>
      <c r="N16" s="193"/>
      <c r="O16" s="190"/>
      <c r="P16" s="205">
        <f>M16+O16</f>
        <v>0</v>
      </c>
      <c r="Q16" s="193"/>
      <c r="R16" s="190"/>
      <c r="S16" s="193"/>
      <c r="T16" s="190"/>
      <c r="U16" s="205">
        <f>R16+T16</f>
        <v>0</v>
      </c>
      <c r="V16" s="193"/>
      <c r="W16" s="190"/>
      <c r="X16" s="193"/>
      <c r="Y16" s="190"/>
      <c r="Z16" s="205">
        <f>W16+Y16</f>
        <v>0</v>
      </c>
      <c r="AA16" s="190">
        <f t="shared" si="2"/>
        <v>0</v>
      </c>
      <c r="AB16" s="190">
        <f t="shared" si="2"/>
        <v>0</v>
      </c>
      <c r="AC16" s="191">
        <f t="shared" si="2"/>
        <v>0</v>
      </c>
      <c r="AD16" s="190">
        <f t="shared" si="2"/>
        <v>0</v>
      </c>
    </row>
    <row r="17" spans="1:30" ht="24.95" customHeight="1" x14ac:dyDescent="0.25">
      <c r="A17" s="649"/>
      <c r="B17" s="651"/>
      <c r="C17" s="649"/>
      <c r="D17" s="652"/>
      <c r="E17" s="653"/>
      <c r="F17" s="257" t="s">
        <v>47</v>
      </c>
      <c r="G17" s="193"/>
      <c r="H17" s="190"/>
      <c r="I17" s="193"/>
      <c r="J17" s="190"/>
      <c r="K17" s="205">
        <f>H17+J17</f>
        <v>0</v>
      </c>
      <c r="L17" s="193"/>
      <c r="M17" s="190"/>
      <c r="N17" s="193"/>
      <c r="O17" s="190"/>
      <c r="P17" s="205">
        <f>M17+O17</f>
        <v>0</v>
      </c>
      <c r="Q17" s="193"/>
      <c r="R17" s="190"/>
      <c r="S17" s="193"/>
      <c r="T17" s="190"/>
      <c r="U17" s="205">
        <f>R17+T17</f>
        <v>0</v>
      </c>
      <c r="V17" s="193"/>
      <c r="W17" s="190"/>
      <c r="X17" s="193"/>
      <c r="Y17" s="190"/>
      <c r="Z17" s="205">
        <f>W17+Y17</f>
        <v>0</v>
      </c>
      <c r="AA17" s="190">
        <f t="shared" si="2"/>
        <v>0</v>
      </c>
      <c r="AB17" s="190">
        <f t="shared" si="2"/>
        <v>0</v>
      </c>
      <c r="AC17" s="191">
        <f t="shared" si="2"/>
        <v>0</v>
      </c>
      <c r="AD17" s="190">
        <f t="shared" si="2"/>
        <v>0</v>
      </c>
    </row>
    <row r="18" spans="1:30" ht="24.95" customHeight="1" x14ac:dyDescent="0.25">
      <c r="A18" s="649"/>
      <c r="B18" s="651"/>
      <c r="C18" s="649"/>
      <c r="D18" s="652"/>
      <c r="E18" s="653"/>
      <c r="F18" s="257" t="s">
        <v>48</v>
      </c>
      <c r="G18" s="193"/>
      <c r="H18" s="190"/>
      <c r="I18" s="193"/>
      <c r="J18" s="190"/>
      <c r="K18" s="205">
        <f>H18+J18</f>
        <v>0</v>
      </c>
      <c r="L18" s="193"/>
      <c r="M18" s="190"/>
      <c r="N18" s="193"/>
      <c r="O18" s="190"/>
      <c r="P18" s="205">
        <f>M18+O18</f>
        <v>0</v>
      </c>
      <c r="Q18" s="193"/>
      <c r="R18" s="190"/>
      <c r="S18" s="193"/>
      <c r="T18" s="190"/>
      <c r="U18" s="205">
        <f>R18+T18</f>
        <v>0</v>
      </c>
      <c r="V18" s="193"/>
      <c r="W18" s="190"/>
      <c r="X18" s="193"/>
      <c r="Y18" s="190"/>
      <c r="Z18" s="205">
        <f>W18+Y18</f>
        <v>0</v>
      </c>
      <c r="AA18" s="190">
        <f t="shared" si="2"/>
        <v>0</v>
      </c>
      <c r="AB18" s="190">
        <f t="shared" si="2"/>
        <v>0</v>
      </c>
      <c r="AC18" s="191">
        <f t="shared" si="2"/>
        <v>0</v>
      </c>
      <c r="AD18" s="190">
        <f t="shared" si="2"/>
        <v>0</v>
      </c>
    </row>
    <row r="19" spans="1:30" ht="24.95" customHeight="1" thickBot="1" x14ac:dyDescent="0.3">
      <c r="A19" s="649"/>
      <c r="B19" s="651"/>
      <c r="C19" s="649"/>
      <c r="D19" s="652"/>
      <c r="E19" s="653"/>
      <c r="F19" s="258" t="s">
        <v>49</v>
      </c>
      <c r="G19" s="195"/>
      <c r="H19" s="194"/>
      <c r="I19" s="195"/>
      <c r="J19" s="194"/>
      <c r="K19" s="208">
        <f>H19+J19</f>
        <v>0</v>
      </c>
      <c r="L19" s="195"/>
      <c r="M19" s="194"/>
      <c r="N19" s="195"/>
      <c r="O19" s="194"/>
      <c r="P19" s="208">
        <f>M19+O19</f>
        <v>0</v>
      </c>
      <c r="Q19" s="195"/>
      <c r="R19" s="194"/>
      <c r="S19" s="195"/>
      <c r="T19" s="194"/>
      <c r="U19" s="208">
        <f>R19+T19</f>
        <v>0</v>
      </c>
      <c r="V19" s="195"/>
      <c r="W19" s="194"/>
      <c r="X19" s="196"/>
      <c r="Y19" s="194"/>
      <c r="Z19" s="208">
        <f>W19+Y19</f>
        <v>0</v>
      </c>
      <c r="AA19" s="194">
        <f t="shared" si="2"/>
        <v>0</v>
      </c>
      <c r="AB19" s="194">
        <f t="shared" si="2"/>
        <v>0</v>
      </c>
      <c r="AC19" s="196">
        <f t="shared" si="2"/>
        <v>0</v>
      </c>
      <c r="AD19" s="194">
        <f t="shared" si="2"/>
        <v>0</v>
      </c>
    </row>
    <row r="20" spans="1:30" ht="24.95" customHeight="1" thickBot="1" x14ac:dyDescent="0.3">
      <c r="A20" s="650"/>
      <c r="B20" s="654" t="s">
        <v>19</v>
      </c>
      <c r="C20" s="588"/>
      <c r="D20" s="588"/>
      <c r="E20" s="588"/>
      <c r="F20" s="588"/>
      <c r="G20" s="197">
        <f t="shared" ref="G20:AD20" si="3">G15+G16+G17+G18+G19</f>
        <v>0</v>
      </c>
      <c r="H20" s="198">
        <f t="shared" si="3"/>
        <v>0</v>
      </c>
      <c r="I20" s="198">
        <f t="shared" si="3"/>
        <v>0</v>
      </c>
      <c r="J20" s="198">
        <f t="shared" si="3"/>
        <v>0</v>
      </c>
      <c r="K20" s="209">
        <f t="shared" si="3"/>
        <v>0</v>
      </c>
      <c r="L20" s="198">
        <f t="shared" si="3"/>
        <v>0</v>
      </c>
      <c r="M20" s="198">
        <f t="shared" si="3"/>
        <v>0</v>
      </c>
      <c r="N20" s="198">
        <f t="shared" si="3"/>
        <v>0</v>
      </c>
      <c r="O20" s="198">
        <f t="shared" si="3"/>
        <v>0</v>
      </c>
      <c r="P20" s="209">
        <f t="shared" si="3"/>
        <v>0</v>
      </c>
      <c r="Q20" s="198">
        <f t="shared" si="3"/>
        <v>0</v>
      </c>
      <c r="R20" s="198">
        <f t="shared" si="3"/>
        <v>0</v>
      </c>
      <c r="S20" s="198">
        <f t="shared" si="3"/>
        <v>0</v>
      </c>
      <c r="T20" s="198">
        <f t="shared" si="3"/>
        <v>0</v>
      </c>
      <c r="U20" s="209">
        <f t="shared" si="3"/>
        <v>0</v>
      </c>
      <c r="V20" s="198">
        <f t="shared" si="3"/>
        <v>0</v>
      </c>
      <c r="W20" s="198">
        <f t="shared" si="3"/>
        <v>0</v>
      </c>
      <c r="X20" s="198">
        <f t="shared" si="3"/>
        <v>0</v>
      </c>
      <c r="Y20" s="198">
        <f t="shared" si="3"/>
        <v>0</v>
      </c>
      <c r="Z20" s="209">
        <f t="shared" si="3"/>
        <v>0</v>
      </c>
      <c r="AA20" s="209">
        <f t="shared" si="3"/>
        <v>0</v>
      </c>
      <c r="AB20" s="209">
        <f t="shared" si="3"/>
        <v>0</v>
      </c>
      <c r="AC20" s="215">
        <f t="shared" si="3"/>
        <v>0</v>
      </c>
      <c r="AD20" s="216">
        <f t="shared" si="3"/>
        <v>0</v>
      </c>
    </row>
    <row r="21" spans="1:30" ht="24.95" customHeight="1" x14ac:dyDescent="0.25">
      <c r="A21" s="649">
        <v>3</v>
      </c>
      <c r="B21" s="651" t="s">
        <v>124</v>
      </c>
      <c r="C21" s="649">
        <f>D21+E21</f>
        <v>17201.939999999999</v>
      </c>
      <c r="D21" s="652">
        <v>17170.07</v>
      </c>
      <c r="E21" s="653">
        <v>31.87</v>
      </c>
      <c r="F21" s="262" t="s">
        <v>45</v>
      </c>
      <c r="G21" s="207">
        <v>595</v>
      </c>
      <c r="H21" s="206">
        <v>87.99</v>
      </c>
      <c r="I21" s="207"/>
      <c r="J21" s="206"/>
      <c r="K21" s="211">
        <f>H21+J21</f>
        <v>87.99</v>
      </c>
      <c r="L21" s="207">
        <v>817</v>
      </c>
      <c r="M21" s="206">
        <v>325</v>
      </c>
      <c r="N21" s="207"/>
      <c r="O21" s="206"/>
      <c r="P21" s="211">
        <f>M21+O21</f>
        <v>325</v>
      </c>
      <c r="Q21" s="207">
        <v>478</v>
      </c>
      <c r="R21" s="206">
        <v>380.5</v>
      </c>
      <c r="S21" s="207"/>
      <c r="T21" s="206"/>
      <c r="U21" s="211">
        <f>R21+T21</f>
        <v>380.5</v>
      </c>
      <c r="V21" s="207">
        <v>731</v>
      </c>
      <c r="W21" s="206">
        <v>1550</v>
      </c>
      <c r="X21" s="207"/>
      <c r="Y21" s="206"/>
      <c r="Z21" s="211">
        <f>W21+Y21</f>
        <v>1550</v>
      </c>
      <c r="AA21" s="206">
        <f t="shared" ref="AA21:AD25" si="4">G21+L21+Q21+V21</f>
        <v>2621</v>
      </c>
      <c r="AB21" s="206">
        <f t="shared" si="4"/>
        <v>2343.4899999999998</v>
      </c>
      <c r="AC21" s="203">
        <f t="shared" si="4"/>
        <v>0</v>
      </c>
      <c r="AD21" s="206">
        <f t="shared" si="4"/>
        <v>0</v>
      </c>
    </row>
    <row r="22" spans="1:30" ht="24.95" customHeight="1" x14ac:dyDescent="0.25">
      <c r="A22" s="649"/>
      <c r="B22" s="651"/>
      <c r="C22" s="649"/>
      <c r="D22" s="652"/>
      <c r="E22" s="653"/>
      <c r="F22" s="257" t="s">
        <v>46</v>
      </c>
      <c r="G22" s="193">
        <v>205</v>
      </c>
      <c r="H22" s="190">
        <v>8</v>
      </c>
      <c r="I22" s="193"/>
      <c r="J22" s="190"/>
      <c r="K22" s="205">
        <f>H22+J22</f>
        <v>8</v>
      </c>
      <c r="L22" s="193">
        <v>11</v>
      </c>
      <c r="M22" s="190">
        <v>2.7</v>
      </c>
      <c r="N22" s="193"/>
      <c r="O22" s="190"/>
      <c r="P22" s="205">
        <f>M22+O22</f>
        <v>2.7</v>
      </c>
      <c r="Q22" s="193">
        <v>7</v>
      </c>
      <c r="R22" s="190">
        <v>6.2</v>
      </c>
      <c r="S22" s="193"/>
      <c r="T22" s="190"/>
      <c r="U22" s="205">
        <f>R22+T22</f>
        <v>6.2</v>
      </c>
      <c r="V22" s="193">
        <v>4</v>
      </c>
      <c r="W22" s="190">
        <v>5.0999999999999996</v>
      </c>
      <c r="X22" s="193"/>
      <c r="Y22" s="190"/>
      <c r="Z22" s="205">
        <f>W22+Y22</f>
        <v>5.0999999999999996</v>
      </c>
      <c r="AA22" s="190">
        <f t="shared" si="4"/>
        <v>227</v>
      </c>
      <c r="AB22" s="190">
        <f t="shared" si="4"/>
        <v>22</v>
      </c>
      <c r="AC22" s="191">
        <f t="shared" si="4"/>
        <v>0</v>
      </c>
      <c r="AD22" s="190">
        <f t="shared" si="4"/>
        <v>0</v>
      </c>
    </row>
    <row r="23" spans="1:30" ht="24.95" customHeight="1" x14ac:dyDescent="0.25">
      <c r="A23" s="649"/>
      <c r="B23" s="651"/>
      <c r="C23" s="649"/>
      <c r="D23" s="652"/>
      <c r="E23" s="653"/>
      <c r="F23" s="257" t="s">
        <v>47</v>
      </c>
      <c r="G23" s="193"/>
      <c r="H23" s="190"/>
      <c r="I23" s="193"/>
      <c r="J23" s="190"/>
      <c r="K23" s="205">
        <f>H23+J23</f>
        <v>0</v>
      </c>
      <c r="L23" s="193">
        <v>14</v>
      </c>
      <c r="M23" s="190">
        <v>6</v>
      </c>
      <c r="N23" s="193"/>
      <c r="O23" s="190"/>
      <c r="P23" s="205">
        <f>M23+O23</f>
        <v>6</v>
      </c>
      <c r="Q23" s="193">
        <v>16</v>
      </c>
      <c r="R23" s="190">
        <v>11</v>
      </c>
      <c r="S23" s="193"/>
      <c r="T23" s="190"/>
      <c r="U23" s="205">
        <f>R23+T23</f>
        <v>11</v>
      </c>
      <c r="V23" s="193">
        <v>16</v>
      </c>
      <c r="W23" s="190">
        <v>24</v>
      </c>
      <c r="X23" s="193"/>
      <c r="Y23" s="190"/>
      <c r="Z23" s="205">
        <f>W23+Y23</f>
        <v>24</v>
      </c>
      <c r="AA23" s="190">
        <f t="shared" si="4"/>
        <v>46</v>
      </c>
      <c r="AB23" s="190">
        <f t="shared" si="4"/>
        <v>41</v>
      </c>
      <c r="AC23" s="191">
        <f t="shared" si="4"/>
        <v>0</v>
      </c>
      <c r="AD23" s="190">
        <f t="shared" si="4"/>
        <v>0</v>
      </c>
    </row>
    <row r="24" spans="1:30" ht="24.95" customHeight="1" x14ac:dyDescent="0.25">
      <c r="A24" s="649"/>
      <c r="B24" s="651"/>
      <c r="C24" s="649"/>
      <c r="D24" s="652"/>
      <c r="E24" s="653"/>
      <c r="F24" s="257" t="s">
        <v>48</v>
      </c>
      <c r="G24" s="193"/>
      <c r="H24" s="190"/>
      <c r="I24" s="193"/>
      <c r="J24" s="190"/>
      <c r="K24" s="205">
        <f>H24+J24</f>
        <v>0</v>
      </c>
      <c r="L24" s="193"/>
      <c r="M24" s="190"/>
      <c r="N24" s="193"/>
      <c r="O24" s="190"/>
      <c r="P24" s="205">
        <f>M24+O24</f>
        <v>0</v>
      </c>
      <c r="Q24" s="193"/>
      <c r="R24" s="190"/>
      <c r="S24" s="193"/>
      <c r="T24" s="190"/>
      <c r="U24" s="205">
        <f>R24+T24</f>
        <v>0</v>
      </c>
      <c r="V24" s="193"/>
      <c r="W24" s="190"/>
      <c r="X24" s="193"/>
      <c r="Y24" s="190"/>
      <c r="Z24" s="205">
        <f>W24+Y24</f>
        <v>0</v>
      </c>
      <c r="AA24" s="190">
        <f t="shared" si="4"/>
        <v>0</v>
      </c>
      <c r="AB24" s="190">
        <f t="shared" si="4"/>
        <v>0</v>
      </c>
      <c r="AC24" s="191">
        <f t="shared" si="4"/>
        <v>0</v>
      </c>
      <c r="AD24" s="190">
        <f t="shared" si="4"/>
        <v>0</v>
      </c>
    </row>
    <row r="25" spans="1:30" ht="24.95" customHeight="1" thickBot="1" x14ac:dyDescent="0.3">
      <c r="A25" s="649"/>
      <c r="B25" s="651"/>
      <c r="C25" s="649"/>
      <c r="D25" s="652"/>
      <c r="E25" s="653"/>
      <c r="F25" s="258" t="s">
        <v>49</v>
      </c>
      <c r="G25" s="195"/>
      <c r="H25" s="194"/>
      <c r="I25" s="195"/>
      <c r="J25" s="194"/>
      <c r="K25" s="208">
        <f>H25+J25</f>
        <v>0</v>
      </c>
      <c r="L25" s="195"/>
      <c r="M25" s="194"/>
      <c r="N25" s="195"/>
      <c r="O25" s="194"/>
      <c r="P25" s="208">
        <f>M25+O25</f>
        <v>0</v>
      </c>
      <c r="Q25" s="195"/>
      <c r="R25" s="194"/>
      <c r="S25" s="195"/>
      <c r="T25" s="194"/>
      <c r="U25" s="208">
        <f>R25+T25</f>
        <v>0</v>
      </c>
      <c r="V25" s="195"/>
      <c r="W25" s="194"/>
      <c r="X25" s="196"/>
      <c r="Y25" s="194"/>
      <c r="Z25" s="208">
        <f>W25+Y25</f>
        <v>0</v>
      </c>
      <c r="AA25" s="194">
        <f t="shared" si="4"/>
        <v>0</v>
      </c>
      <c r="AB25" s="194">
        <f t="shared" si="4"/>
        <v>0</v>
      </c>
      <c r="AC25" s="196">
        <f t="shared" si="4"/>
        <v>0</v>
      </c>
      <c r="AD25" s="194">
        <f t="shared" si="4"/>
        <v>0</v>
      </c>
    </row>
    <row r="26" spans="1:30" ht="24.95" customHeight="1" thickBot="1" x14ac:dyDescent="0.3">
      <c r="A26" s="650"/>
      <c r="B26" s="654" t="s">
        <v>19</v>
      </c>
      <c r="C26" s="588"/>
      <c r="D26" s="588"/>
      <c r="E26" s="588"/>
      <c r="F26" s="588"/>
      <c r="G26" s="197">
        <f>G21+G22+G23+G24+G25</f>
        <v>800</v>
      </c>
      <c r="H26" s="198">
        <f t="shared" ref="H26:AD26" si="5">H21+H22+H23+H24+H25</f>
        <v>95.99</v>
      </c>
      <c r="I26" s="198">
        <f t="shared" si="5"/>
        <v>0</v>
      </c>
      <c r="J26" s="198">
        <f t="shared" si="5"/>
        <v>0</v>
      </c>
      <c r="K26" s="209">
        <f t="shared" si="5"/>
        <v>95.99</v>
      </c>
      <c r="L26" s="198">
        <f t="shared" si="5"/>
        <v>842</v>
      </c>
      <c r="M26" s="198">
        <f t="shared" si="5"/>
        <v>333.7</v>
      </c>
      <c r="N26" s="198">
        <f t="shared" si="5"/>
        <v>0</v>
      </c>
      <c r="O26" s="198">
        <f t="shared" si="5"/>
        <v>0</v>
      </c>
      <c r="P26" s="209">
        <f t="shared" si="5"/>
        <v>333.7</v>
      </c>
      <c r="Q26" s="198">
        <f t="shared" si="5"/>
        <v>501</v>
      </c>
      <c r="R26" s="198">
        <f t="shared" si="5"/>
        <v>397.7</v>
      </c>
      <c r="S26" s="198">
        <f t="shared" si="5"/>
        <v>0</v>
      </c>
      <c r="T26" s="198">
        <f t="shared" si="5"/>
        <v>0</v>
      </c>
      <c r="U26" s="209">
        <f t="shared" si="5"/>
        <v>397.7</v>
      </c>
      <c r="V26" s="198">
        <f t="shared" si="5"/>
        <v>751</v>
      </c>
      <c r="W26" s="198">
        <f t="shared" si="5"/>
        <v>1579.1</v>
      </c>
      <c r="X26" s="198">
        <f t="shared" si="5"/>
        <v>0</v>
      </c>
      <c r="Y26" s="198">
        <f t="shared" si="5"/>
        <v>0</v>
      </c>
      <c r="Z26" s="209">
        <f t="shared" si="5"/>
        <v>1579.1</v>
      </c>
      <c r="AA26" s="209">
        <f t="shared" si="5"/>
        <v>2894</v>
      </c>
      <c r="AB26" s="209">
        <f t="shared" si="5"/>
        <v>2406.4899999999998</v>
      </c>
      <c r="AC26" s="215">
        <f t="shared" si="5"/>
        <v>0</v>
      </c>
      <c r="AD26" s="216">
        <f t="shared" si="5"/>
        <v>0</v>
      </c>
    </row>
    <row r="27" spans="1:30" ht="24.95" customHeight="1" x14ac:dyDescent="0.25">
      <c r="A27" s="649">
        <v>4</v>
      </c>
      <c r="B27" s="651" t="s">
        <v>125</v>
      </c>
      <c r="C27" s="649">
        <f>D27+E27</f>
        <v>1484.5</v>
      </c>
      <c r="D27" s="652">
        <v>1024.1400000000001</v>
      </c>
      <c r="E27" s="653">
        <v>460.36</v>
      </c>
      <c r="F27" s="262" t="s">
        <v>45</v>
      </c>
      <c r="G27" s="207">
        <v>180</v>
      </c>
      <c r="H27" s="206">
        <v>23</v>
      </c>
      <c r="I27" s="207"/>
      <c r="J27" s="206"/>
      <c r="K27" s="211">
        <v>23</v>
      </c>
      <c r="L27" s="207">
        <v>79</v>
      </c>
      <c r="M27" s="206">
        <v>36.090000000000003</v>
      </c>
      <c r="N27" s="207"/>
      <c r="O27" s="206"/>
      <c r="P27" s="211">
        <v>36.090000000000003</v>
      </c>
      <c r="Q27" s="207">
        <v>50</v>
      </c>
      <c r="R27" s="206">
        <v>32</v>
      </c>
      <c r="S27" s="207"/>
      <c r="T27" s="206"/>
      <c r="U27" s="211">
        <v>32</v>
      </c>
      <c r="V27" s="207">
        <v>25</v>
      </c>
      <c r="W27" s="206">
        <v>43</v>
      </c>
      <c r="X27" s="207"/>
      <c r="Y27" s="206"/>
      <c r="Z27" s="211">
        <v>43</v>
      </c>
      <c r="AA27" s="206">
        <f t="shared" ref="AA27:AD31" si="6">G27+L27+Q27+V27</f>
        <v>334</v>
      </c>
      <c r="AB27" s="206">
        <f t="shared" si="6"/>
        <v>134.09</v>
      </c>
      <c r="AC27" s="203">
        <f t="shared" si="6"/>
        <v>0</v>
      </c>
      <c r="AD27" s="206">
        <f t="shared" si="6"/>
        <v>0</v>
      </c>
    </row>
    <row r="28" spans="1:30" ht="24.95" customHeight="1" x14ac:dyDescent="0.25">
      <c r="A28" s="649"/>
      <c r="B28" s="651"/>
      <c r="C28" s="649"/>
      <c r="D28" s="652"/>
      <c r="E28" s="653"/>
      <c r="F28" s="257" t="s">
        <v>46</v>
      </c>
      <c r="G28" s="193">
        <v>35</v>
      </c>
      <c r="H28" s="190">
        <v>4.3</v>
      </c>
      <c r="I28" s="193"/>
      <c r="J28" s="190"/>
      <c r="K28" s="205">
        <v>4.3</v>
      </c>
      <c r="L28" s="193">
        <v>76</v>
      </c>
      <c r="M28" s="190">
        <v>35.229999999999997</v>
      </c>
      <c r="N28" s="193"/>
      <c r="O28" s="190"/>
      <c r="P28" s="205">
        <v>35.229999999999997</v>
      </c>
      <c r="Q28" s="193"/>
      <c r="R28" s="190"/>
      <c r="S28" s="193"/>
      <c r="T28" s="190"/>
      <c r="U28" s="205">
        <v>0</v>
      </c>
      <c r="V28" s="193"/>
      <c r="W28" s="190"/>
      <c r="X28" s="193"/>
      <c r="Y28" s="190"/>
      <c r="Z28" s="205">
        <v>0</v>
      </c>
      <c r="AA28" s="190">
        <f t="shared" si="6"/>
        <v>111</v>
      </c>
      <c r="AB28" s="190">
        <f t="shared" si="6"/>
        <v>39.529999999999994</v>
      </c>
      <c r="AC28" s="191">
        <f t="shared" si="6"/>
        <v>0</v>
      </c>
      <c r="AD28" s="190">
        <f t="shared" si="6"/>
        <v>0</v>
      </c>
    </row>
    <row r="29" spans="1:30" ht="24.95" customHeight="1" x14ac:dyDescent="0.25">
      <c r="A29" s="649"/>
      <c r="B29" s="651"/>
      <c r="C29" s="649"/>
      <c r="D29" s="652"/>
      <c r="E29" s="653"/>
      <c r="F29" s="257" t="s">
        <v>47</v>
      </c>
      <c r="G29" s="193"/>
      <c r="H29" s="190"/>
      <c r="I29" s="193"/>
      <c r="J29" s="190"/>
      <c r="K29" s="205">
        <v>0</v>
      </c>
      <c r="L29" s="193"/>
      <c r="M29" s="190"/>
      <c r="N29" s="193"/>
      <c r="O29" s="190"/>
      <c r="P29" s="205">
        <v>0</v>
      </c>
      <c r="Q29" s="193"/>
      <c r="R29" s="190"/>
      <c r="S29" s="193"/>
      <c r="T29" s="190"/>
      <c r="U29" s="205">
        <v>0</v>
      </c>
      <c r="V29" s="193"/>
      <c r="W29" s="190"/>
      <c r="X29" s="193"/>
      <c r="Y29" s="190"/>
      <c r="Z29" s="205">
        <v>0</v>
      </c>
      <c r="AA29" s="190">
        <f t="shared" si="6"/>
        <v>0</v>
      </c>
      <c r="AB29" s="190">
        <f t="shared" si="6"/>
        <v>0</v>
      </c>
      <c r="AC29" s="191">
        <f t="shared" si="6"/>
        <v>0</v>
      </c>
      <c r="AD29" s="190">
        <f t="shared" si="6"/>
        <v>0</v>
      </c>
    </row>
    <row r="30" spans="1:30" ht="24.95" customHeight="1" x14ac:dyDescent="0.25">
      <c r="A30" s="649"/>
      <c r="B30" s="651"/>
      <c r="C30" s="649"/>
      <c r="D30" s="652"/>
      <c r="E30" s="653"/>
      <c r="F30" s="257" t="s">
        <v>48</v>
      </c>
      <c r="G30" s="193"/>
      <c r="H30" s="190"/>
      <c r="I30" s="193"/>
      <c r="J30" s="190"/>
      <c r="K30" s="205">
        <v>0</v>
      </c>
      <c r="L30" s="193"/>
      <c r="M30" s="190"/>
      <c r="N30" s="193"/>
      <c r="O30" s="190"/>
      <c r="P30" s="205">
        <v>0</v>
      </c>
      <c r="Q30" s="193"/>
      <c r="R30" s="190"/>
      <c r="S30" s="193"/>
      <c r="T30" s="190"/>
      <c r="U30" s="205">
        <v>0</v>
      </c>
      <c r="V30" s="193"/>
      <c r="W30" s="190"/>
      <c r="X30" s="193"/>
      <c r="Y30" s="190"/>
      <c r="Z30" s="205">
        <v>0</v>
      </c>
      <c r="AA30" s="190">
        <f t="shared" si="6"/>
        <v>0</v>
      </c>
      <c r="AB30" s="190">
        <f t="shared" si="6"/>
        <v>0</v>
      </c>
      <c r="AC30" s="191">
        <f t="shared" si="6"/>
        <v>0</v>
      </c>
      <c r="AD30" s="190">
        <f t="shared" si="6"/>
        <v>0</v>
      </c>
    </row>
    <row r="31" spans="1:30" ht="24.95" customHeight="1" thickBot="1" x14ac:dyDescent="0.3">
      <c r="A31" s="649"/>
      <c r="B31" s="651"/>
      <c r="C31" s="649"/>
      <c r="D31" s="652"/>
      <c r="E31" s="653"/>
      <c r="F31" s="258" t="s">
        <v>49</v>
      </c>
      <c r="G31" s="195"/>
      <c r="H31" s="194"/>
      <c r="I31" s="195"/>
      <c r="J31" s="194"/>
      <c r="K31" s="208">
        <v>0</v>
      </c>
      <c r="L31" s="195"/>
      <c r="M31" s="194"/>
      <c r="N31" s="195"/>
      <c r="O31" s="194"/>
      <c r="P31" s="208">
        <v>0</v>
      </c>
      <c r="Q31" s="195"/>
      <c r="R31" s="194"/>
      <c r="S31" s="195"/>
      <c r="T31" s="194"/>
      <c r="U31" s="208">
        <v>0</v>
      </c>
      <c r="V31" s="195"/>
      <c r="W31" s="194"/>
      <c r="X31" s="196"/>
      <c r="Y31" s="194"/>
      <c r="Z31" s="208">
        <v>0</v>
      </c>
      <c r="AA31" s="194">
        <f t="shared" si="6"/>
        <v>0</v>
      </c>
      <c r="AB31" s="194">
        <f t="shared" si="6"/>
        <v>0</v>
      </c>
      <c r="AC31" s="196">
        <f t="shared" si="6"/>
        <v>0</v>
      </c>
      <c r="AD31" s="194">
        <f t="shared" si="6"/>
        <v>0</v>
      </c>
    </row>
    <row r="32" spans="1:30" ht="24.95" customHeight="1" thickBot="1" x14ac:dyDescent="0.3">
      <c r="A32" s="650"/>
      <c r="B32" s="654" t="s">
        <v>19</v>
      </c>
      <c r="C32" s="588"/>
      <c r="D32" s="588"/>
      <c r="E32" s="588"/>
      <c r="F32" s="588"/>
      <c r="G32" s="197">
        <f t="shared" ref="G32:AD32" si="7">G27+G28+G29+G30+G31</f>
        <v>215</v>
      </c>
      <c r="H32" s="198">
        <f t="shared" si="7"/>
        <v>27.3</v>
      </c>
      <c r="I32" s="198">
        <f t="shared" si="7"/>
        <v>0</v>
      </c>
      <c r="J32" s="198">
        <f t="shared" si="7"/>
        <v>0</v>
      </c>
      <c r="K32" s="209">
        <f t="shared" si="7"/>
        <v>27.3</v>
      </c>
      <c r="L32" s="198">
        <f t="shared" si="7"/>
        <v>155</v>
      </c>
      <c r="M32" s="198">
        <f t="shared" si="7"/>
        <v>71.319999999999993</v>
      </c>
      <c r="N32" s="198">
        <f t="shared" si="7"/>
        <v>0</v>
      </c>
      <c r="O32" s="198">
        <f t="shared" si="7"/>
        <v>0</v>
      </c>
      <c r="P32" s="209">
        <f t="shared" si="7"/>
        <v>71.319999999999993</v>
      </c>
      <c r="Q32" s="198">
        <f t="shared" si="7"/>
        <v>50</v>
      </c>
      <c r="R32" s="198">
        <f t="shared" si="7"/>
        <v>32</v>
      </c>
      <c r="S32" s="198">
        <f t="shared" si="7"/>
        <v>0</v>
      </c>
      <c r="T32" s="198">
        <f t="shared" si="7"/>
        <v>0</v>
      </c>
      <c r="U32" s="209">
        <f t="shared" si="7"/>
        <v>32</v>
      </c>
      <c r="V32" s="198">
        <f t="shared" si="7"/>
        <v>25</v>
      </c>
      <c r="W32" s="198">
        <f t="shared" si="7"/>
        <v>43</v>
      </c>
      <c r="X32" s="198">
        <f t="shared" si="7"/>
        <v>0</v>
      </c>
      <c r="Y32" s="198">
        <f t="shared" si="7"/>
        <v>0</v>
      </c>
      <c r="Z32" s="209">
        <f t="shared" si="7"/>
        <v>43</v>
      </c>
      <c r="AA32" s="209">
        <f t="shared" si="7"/>
        <v>445</v>
      </c>
      <c r="AB32" s="209">
        <f t="shared" si="7"/>
        <v>173.62</v>
      </c>
      <c r="AC32" s="215">
        <f t="shared" si="7"/>
        <v>0</v>
      </c>
      <c r="AD32" s="216">
        <f t="shared" si="7"/>
        <v>0</v>
      </c>
    </row>
    <row r="33" spans="1:30" ht="24.95" customHeight="1" x14ac:dyDescent="0.25">
      <c r="A33" s="649">
        <v>5</v>
      </c>
      <c r="B33" s="651" t="s">
        <v>126</v>
      </c>
      <c r="C33" s="649">
        <f>D33+E33</f>
        <v>4149.18</v>
      </c>
      <c r="D33" s="652">
        <v>4149.18</v>
      </c>
      <c r="E33" s="653">
        <v>0</v>
      </c>
      <c r="F33" s="262" t="s">
        <v>45</v>
      </c>
      <c r="G33" s="207"/>
      <c r="H33" s="206"/>
      <c r="I33" s="207"/>
      <c r="J33" s="206"/>
      <c r="K33" s="211">
        <v>0</v>
      </c>
      <c r="L33" s="207">
        <v>12</v>
      </c>
      <c r="M33" s="206">
        <v>4.5</v>
      </c>
      <c r="N33" s="207"/>
      <c r="O33" s="206"/>
      <c r="P33" s="211">
        <v>4.5</v>
      </c>
      <c r="Q33" s="207">
        <v>58</v>
      </c>
      <c r="R33" s="206">
        <v>39</v>
      </c>
      <c r="S33" s="207"/>
      <c r="T33" s="206"/>
      <c r="U33" s="211">
        <v>39</v>
      </c>
      <c r="V33" s="207">
        <v>63</v>
      </c>
      <c r="W33" s="206">
        <v>116</v>
      </c>
      <c r="X33" s="207"/>
      <c r="Y33" s="206"/>
      <c r="Z33" s="211">
        <v>116</v>
      </c>
      <c r="AA33" s="206">
        <f>G33+L33+Q33+V33</f>
        <v>133</v>
      </c>
      <c r="AB33" s="206">
        <f t="shared" ref="AA33:AD37" si="8">H33+M33+R33+W33</f>
        <v>159.5</v>
      </c>
      <c r="AC33" s="203">
        <f t="shared" si="8"/>
        <v>0</v>
      </c>
      <c r="AD33" s="206">
        <f t="shared" si="8"/>
        <v>0</v>
      </c>
    </row>
    <row r="34" spans="1:30" ht="24.95" customHeight="1" x14ac:dyDescent="0.25">
      <c r="A34" s="649"/>
      <c r="B34" s="651"/>
      <c r="C34" s="649"/>
      <c r="D34" s="652"/>
      <c r="E34" s="653"/>
      <c r="F34" s="257" t="s">
        <v>46</v>
      </c>
      <c r="G34" s="193"/>
      <c r="H34" s="190"/>
      <c r="I34" s="193"/>
      <c r="J34" s="190"/>
      <c r="K34" s="205">
        <v>0</v>
      </c>
      <c r="L34" s="193"/>
      <c r="M34" s="190"/>
      <c r="N34" s="193"/>
      <c r="O34" s="190"/>
      <c r="P34" s="205">
        <v>0</v>
      </c>
      <c r="Q34" s="193"/>
      <c r="R34" s="190"/>
      <c r="S34" s="193"/>
      <c r="T34" s="190"/>
      <c r="U34" s="205">
        <v>0</v>
      </c>
      <c r="V34" s="193"/>
      <c r="W34" s="190"/>
      <c r="X34" s="193"/>
      <c r="Y34" s="190"/>
      <c r="Z34" s="205">
        <v>0</v>
      </c>
      <c r="AA34" s="190">
        <f t="shared" si="8"/>
        <v>0</v>
      </c>
      <c r="AB34" s="190">
        <f t="shared" si="8"/>
        <v>0</v>
      </c>
      <c r="AC34" s="191">
        <f t="shared" si="8"/>
        <v>0</v>
      </c>
      <c r="AD34" s="190">
        <f t="shared" si="8"/>
        <v>0</v>
      </c>
    </row>
    <row r="35" spans="1:30" ht="24.95" customHeight="1" x14ac:dyDescent="0.25">
      <c r="A35" s="649"/>
      <c r="B35" s="651"/>
      <c r="C35" s="649"/>
      <c r="D35" s="652"/>
      <c r="E35" s="653"/>
      <c r="F35" s="257" t="s">
        <v>47</v>
      </c>
      <c r="G35" s="193">
        <v>70</v>
      </c>
      <c r="H35" s="190">
        <v>8</v>
      </c>
      <c r="I35" s="193"/>
      <c r="J35" s="190"/>
      <c r="K35" s="205">
        <v>8</v>
      </c>
      <c r="L35" s="193">
        <v>6</v>
      </c>
      <c r="M35" s="190">
        <v>2</v>
      </c>
      <c r="N35" s="193"/>
      <c r="O35" s="190"/>
      <c r="P35" s="205">
        <v>2</v>
      </c>
      <c r="Q35" s="193"/>
      <c r="R35" s="190"/>
      <c r="S35" s="193"/>
      <c r="T35" s="190"/>
      <c r="U35" s="205">
        <v>0</v>
      </c>
      <c r="V35" s="193"/>
      <c r="W35" s="190"/>
      <c r="X35" s="193"/>
      <c r="Y35" s="190"/>
      <c r="Z35" s="205">
        <v>0</v>
      </c>
      <c r="AA35" s="190">
        <f t="shared" si="8"/>
        <v>76</v>
      </c>
      <c r="AB35" s="190">
        <f t="shared" si="8"/>
        <v>10</v>
      </c>
      <c r="AC35" s="191">
        <f t="shared" si="8"/>
        <v>0</v>
      </c>
      <c r="AD35" s="190">
        <f t="shared" si="8"/>
        <v>0</v>
      </c>
    </row>
    <row r="36" spans="1:30" ht="24.95" customHeight="1" x14ac:dyDescent="0.25">
      <c r="A36" s="649"/>
      <c r="B36" s="651"/>
      <c r="C36" s="649"/>
      <c r="D36" s="652"/>
      <c r="E36" s="653"/>
      <c r="F36" s="257" t="s">
        <v>48</v>
      </c>
      <c r="G36" s="193"/>
      <c r="H36" s="190"/>
      <c r="I36" s="193"/>
      <c r="J36" s="190"/>
      <c r="K36" s="205">
        <v>0</v>
      </c>
      <c r="L36" s="193"/>
      <c r="M36" s="190"/>
      <c r="N36" s="193"/>
      <c r="O36" s="190"/>
      <c r="P36" s="205">
        <v>0</v>
      </c>
      <c r="Q36" s="193"/>
      <c r="R36" s="190"/>
      <c r="S36" s="193"/>
      <c r="T36" s="190"/>
      <c r="U36" s="205">
        <v>0</v>
      </c>
      <c r="V36" s="193"/>
      <c r="W36" s="190"/>
      <c r="X36" s="193"/>
      <c r="Y36" s="190"/>
      <c r="Z36" s="205">
        <v>0</v>
      </c>
      <c r="AA36" s="190">
        <f t="shared" si="8"/>
        <v>0</v>
      </c>
      <c r="AB36" s="190">
        <f t="shared" si="8"/>
        <v>0</v>
      </c>
      <c r="AC36" s="191">
        <f t="shared" si="8"/>
        <v>0</v>
      </c>
      <c r="AD36" s="190">
        <f t="shared" si="8"/>
        <v>0</v>
      </c>
    </row>
    <row r="37" spans="1:30" ht="24.95" customHeight="1" thickBot="1" x14ac:dyDescent="0.3">
      <c r="A37" s="649"/>
      <c r="B37" s="651"/>
      <c r="C37" s="649"/>
      <c r="D37" s="652"/>
      <c r="E37" s="653"/>
      <c r="F37" s="258" t="s">
        <v>49</v>
      </c>
      <c r="G37" s="195"/>
      <c r="H37" s="194"/>
      <c r="I37" s="195"/>
      <c r="J37" s="194"/>
      <c r="K37" s="208">
        <v>0</v>
      </c>
      <c r="L37" s="195"/>
      <c r="M37" s="194"/>
      <c r="N37" s="195"/>
      <c r="O37" s="194"/>
      <c r="P37" s="208">
        <v>0</v>
      </c>
      <c r="Q37" s="195"/>
      <c r="R37" s="194"/>
      <c r="S37" s="195"/>
      <c r="T37" s="194"/>
      <c r="U37" s="208">
        <v>0</v>
      </c>
      <c r="V37" s="195"/>
      <c r="W37" s="194"/>
      <c r="X37" s="196"/>
      <c r="Y37" s="194"/>
      <c r="Z37" s="208">
        <v>0</v>
      </c>
      <c r="AA37" s="194">
        <f t="shared" si="8"/>
        <v>0</v>
      </c>
      <c r="AB37" s="194">
        <f t="shared" si="8"/>
        <v>0</v>
      </c>
      <c r="AC37" s="196">
        <f t="shared" si="8"/>
        <v>0</v>
      </c>
      <c r="AD37" s="194">
        <f t="shared" si="8"/>
        <v>0</v>
      </c>
    </row>
    <row r="38" spans="1:30" ht="24.95" customHeight="1" thickBot="1" x14ac:dyDescent="0.3">
      <c r="A38" s="650"/>
      <c r="B38" s="654" t="s">
        <v>19</v>
      </c>
      <c r="C38" s="588"/>
      <c r="D38" s="588"/>
      <c r="E38" s="588"/>
      <c r="F38" s="588"/>
      <c r="G38" s="197">
        <f t="shared" ref="G38:AD38" si="9">G33+G34+G35+G36+G37</f>
        <v>70</v>
      </c>
      <c r="H38" s="198">
        <f t="shared" si="9"/>
        <v>8</v>
      </c>
      <c r="I38" s="198">
        <f t="shared" si="9"/>
        <v>0</v>
      </c>
      <c r="J38" s="198">
        <f t="shared" si="9"/>
        <v>0</v>
      </c>
      <c r="K38" s="209">
        <f t="shared" si="9"/>
        <v>8</v>
      </c>
      <c r="L38" s="198">
        <f t="shared" si="9"/>
        <v>18</v>
      </c>
      <c r="M38" s="198">
        <f t="shared" si="9"/>
        <v>6.5</v>
      </c>
      <c r="N38" s="198">
        <f t="shared" si="9"/>
        <v>0</v>
      </c>
      <c r="O38" s="198">
        <f t="shared" si="9"/>
        <v>0</v>
      </c>
      <c r="P38" s="209">
        <f t="shared" si="9"/>
        <v>6.5</v>
      </c>
      <c r="Q38" s="198">
        <f t="shared" si="9"/>
        <v>58</v>
      </c>
      <c r="R38" s="198">
        <f t="shared" si="9"/>
        <v>39</v>
      </c>
      <c r="S38" s="198">
        <f t="shared" si="9"/>
        <v>0</v>
      </c>
      <c r="T38" s="198">
        <f t="shared" si="9"/>
        <v>0</v>
      </c>
      <c r="U38" s="209">
        <f t="shared" si="9"/>
        <v>39</v>
      </c>
      <c r="V38" s="198">
        <f t="shared" si="9"/>
        <v>63</v>
      </c>
      <c r="W38" s="198">
        <f t="shared" si="9"/>
        <v>116</v>
      </c>
      <c r="X38" s="198">
        <f t="shared" si="9"/>
        <v>0</v>
      </c>
      <c r="Y38" s="198">
        <f t="shared" si="9"/>
        <v>0</v>
      </c>
      <c r="Z38" s="209">
        <f t="shared" si="9"/>
        <v>116</v>
      </c>
      <c r="AA38" s="209">
        <f t="shared" si="9"/>
        <v>209</v>
      </c>
      <c r="AB38" s="209">
        <f t="shared" si="9"/>
        <v>169.5</v>
      </c>
      <c r="AC38" s="215">
        <f t="shared" si="9"/>
        <v>0</v>
      </c>
      <c r="AD38" s="216">
        <f t="shared" si="9"/>
        <v>0</v>
      </c>
    </row>
    <row r="39" spans="1:30" ht="24.95" customHeight="1" x14ac:dyDescent="0.25">
      <c r="A39" s="649">
        <v>6</v>
      </c>
      <c r="B39" s="651" t="s">
        <v>127</v>
      </c>
      <c r="C39" s="649">
        <f>D39+E39</f>
        <v>5397</v>
      </c>
      <c r="D39" s="652">
        <v>5397</v>
      </c>
      <c r="E39" s="653">
        <v>0</v>
      </c>
      <c r="F39" s="262" t="s">
        <v>45</v>
      </c>
      <c r="G39" s="207"/>
      <c r="H39" s="206"/>
      <c r="I39" s="207"/>
      <c r="J39" s="206"/>
      <c r="K39" s="211">
        <f>H39+J39</f>
        <v>0</v>
      </c>
      <c r="L39" s="207"/>
      <c r="M39" s="206"/>
      <c r="N39" s="207"/>
      <c r="O39" s="206"/>
      <c r="P39" s="211">
        <f>M39+O39</f>
        <v>0</v>
      </c>
      <c r="Q39" s="207"/>
      <c r="R39" s="206"/>
      <c r="S39" s="207"/>
      <c r="T39" s="206"/>
      <c r="U39" s="211">
        <f>R39+T39</f>
        <v>0</v>
      </c>
      <c r="V39" s="207"/>
      <c r="W39" s="206"/>
      <c r="X39" s="207"/>
      <c r="Y39" s="206"/>
      <c r="Z39" s="211">
        <f>W39+Y39</f>
        <v>0</v>
      </c>
      <c r="AA39" s="206">
        <f t="shared" ref="AA39:AD43" si="10">G39+L39+Q39+V39</f>
        <v>0</v>
      </c>
      <c r="AB39" s="206">
        <f t="shared" si="10"/>
        <v>0</v>
      </c>
      <c r="AC39" s="203">
        <f t="shared" si="10"/>
        <v>0</v>
      </c>
      <c r="AD39" s="206">
        <f t="shared" si="10"/>
        <v>0</v>
      </c>
    </row>
    <row r="40" spans="1:30" ht="24.95" customHeight="1" x14ac:dyDescent="0.25">
      <c r="A40" s="649"/>
      <c r="B40" s="651"/>
      <c r="C40" s="649"/>
      <c r="D40" s="652"/>
      <c r="E40" s="653"/>
      <c r="F40" s="257" t="s">
        <v>46</v>
      </c>
      <c r="G40" s="193"/>
      <c r="H40" s="190"/>
      <c r="I40" s="193"/>
      <c r="J40" s="190"/>
      <c r="K40" s="205">
        <f>H40+J40</f>
        <v>0</v>
      </c>
      <c r="L40" s="193"/>
      <c r="M40" s="190"/>
      <c r="N40" s="193"/>
      <c r="O40" s="190"/>
      <c r="P40" s="205">
        <f>M40+O40</f>
        <v>0</v>
      </c>
      <c r="Q40" s="193"/>
      <c r="R40" s="190"/>
      <c r="S40" s="193"/>
      <c r="T40" s="190"/>
      <c r="U40" s="205">
        <f>R40+T40</f>
        <v>0</v>
      </c>
      <c r="V40" s="193"/>
      <c r="W40" s="190"/>
      <c r="X40" s="193"/>
      <c r="Y40" s="190"/>
      <c r="Z40" s="205">
        <f>W40+Y40</f>
        <v>0</v>
      </c>
      <c r="AA40" s="190">
        <f t="shared" si="10"/>
        <v>0</v>
      </c>
      <c r="AB40" s="190">
        <f t="shared" si="10"/>
        <v>0</v>
      </c>
      <c r="AC40" s="191">
        <f t="shared" si="10"/>
        <v>0</v>
      </c>
      <c r="AD40" s="190">
        <f t="shared" si="10"/>
        <v>0</v>
      </c>
    </row>
    <row r="41" spans="1:30" ht="24.95" customHeight="1" x14ac:dyDescent="0.25">
      <c r="A41" s="649"/>
      <c r="B41" s="651"/>
      <c r="C41" s="649"/>
      <c r="D41" s="652"/>
      <c r="E41" s="653"/>
      <c r="F41" s="257" t="s">
        <v>47</v>
      </c>
      <c r="G41" s="193"/>
      <c r="H41" s="190"/>
      <c r="I41" s="193"/>
      <c r="J41" s="190"/>
      <c r="K41" s="205">
        <f>H41+J41</f>
        <v>0</v>
      </c>
      <c r="L41" s="193"/>
      <c r="M41" s="190"/>
      <c r="N41" s="193"/>
      <c r="O41" s="190"/>
      <c r="P41" s="205">
        <f>M41+O41</f>
        <v>0</v>
      </c>
      <c r="Q41" s="193"/>
      <c r="R41" s="190"/>
      <c r="S41" s="193"/>
      <c r="T41" s="190"/>
      <c r="U41" s="205">
        <v>30</v>
      </c>
      <c r="V41" s="193">
        <v>25</v>
      </c>
      <c r="W41" s="190">
        <v>100</v>
      </c>
      <c r="X41" s="193"/>
      <c r="Y41" s="190"/>
      <c r="Z41" s="205">
        <f>W41+Y41</f>
        <v>100</v>
      </c>
      <c r="AA41" s="190">
        <f t="shared" si="10"/>
        <v>25</v>
      </c>
      <c r="AB41" s="190">
        <f t="shared" si="10"/>
        <v>100</v>
      </c>
      <c r="AC41" s="191">
        <f t="shared" si="10"/>
        <v>0</v>
      </c>
      <c r="AD41" s="190">
        <f t="shared" si="10"/>
        <v>0</v>
      </c>
    </row>
    <row r="42" spans="1:30" ht="24.95" customHeight="1" x14ac:dyDescent="0.25">
      <c r="A42" s="649"/>
      <c r="B42" s="651"/>
      <c r="C42" s="649"/>
      <c r="D42" s="652"/>
      <c r="E42" s="653"/>
      <c r="F42" s="257" t="s">
        <v>48</v>
      </c>
      <c r="G42" s="193"/>
      <c r="H42" s="190"/>
      <c r="I42" s="193"/>
      <c r="J42" s="190"/>
      <c r="K42" s="205">
        <f>H42+J42</f>
        <v>0</v>
      </c>
      <c r="L42" s="193"/>
      <c r="M42" s="190"/>
      <c r="N42" s="193"/>
      <c r="O42" s="190"/>
      <c r="P42" s="205">
        <f>M42+O42</f>
        <v>0</v>
      </c>
      <c r="Q42" s="193"/>
      <c r="R42" s="190"/>
      <c r="S42" s="193"/>
      <c r="T42" s="190"/>
      <c r="U42" s="205">
        <f>R42+T42</f>
        <v>0</v>
      </c>
      <c r="V42" s="193"/>
      <c r="W42" s="190"/>
      <c r="X42" s="193"/>
      <c r="Y42" s="190"/>
      <c r="Z42" s="205">
        <f>W42+Y42</f>
        <v>0</v>
      </c>
      <c r="AA42" s="190">
        <f t="shared" si="10"/>
        <v>0</v>
      </c>
      <c r="AB42" s="190">
        <f t="shared" si="10"/>
        <v>0</v>
      </c>
      <c r="AC42" s="191">
        <f t="shared" si="10"/>
        <v>0</v>
      </c>
      <c r="AD42" s="190">
        <f t="shared" si="10"/>
        <v>0</v>
      </c>
    </row>
    <row r="43" spans="1:30" ht="24.95" customHeight="1" thickBot="1" x14ac:dyDescent="0.3">
      <c r="A43" s="649"/>
      <c r="B43" s="651"/>
      <c r="C43" s="649"/>
      <c r="D43" s="652"/>
      <c r="E43" s="653"/>
      <c r="F43" s="258" t="s">
        <v>49</v>
      </c>
      <c r="G43" s="195"/>
      <c r="H43" s="194"/>
      <c r="I43" s="195"/>
      <c r="J43" s="194"/>
      <c r="K43" s="208">
        <f>H43+J43</f>
        <v>0</v>
      </c>
      <c r="L43" s="195"/>
      <c r="M43" s="194"/>
      <c r="N43" s="195"/>
      <c r="O43" s="194"/>
      <c r="P43" s="208">
        <f>M43+O43</f>
        <v>0</v>
      </c>
      <c r="Q43" s="195"/>
      <c r="R43" s="194"/>
      <c r="S43" s="195"/>
      <c r="T43" s="194"/>
      <c r="U43" s="208">
        <f>R43+T43</f>
        <v>0</v>
      </c>
      <c r="V43" s="195"/>
      <c r="W43" s="194"/>
      <c r="X43" s="196"/>
      <c r="Y43" s="194"/>
      <c r="Z43" s="208">
        <f>W43+Y43</f>
        <v>0</v>
      </c>
      <c r="AA43" s="194">
        <f t="shared" si="10"/>
        <v>0</v>
      </c>
      <c r="AB43" s="194">
        <f t="shared" si="10"/>
        <v>0</v>
      </c>
      <c r="AC43" s="196">
        <f t="shared" si="10"/>
        <v>0</v>
      </c>
      <c r="AD43" s="194">
        <f t="shared" si="10"/>
        <v>0</v>
      </c>
    </row>
    <row r="44" spans="1:30" ht="24.95" customHeight="1" thickBot="1" x14ac:dyDescent="0.3">
      <c r="A44" s="650"/>
      <c r="B44" s="654" t="s">
        <v>19</v>
      </c>
      <c r="C44" s="588"/>
      <c r="D44" s="588"/>
      <c r="E44" s="588"/>
      <c r="F44" s="588"/>
      <c r="G44" s="197">
        <f t="shared" ref="G44:AD44" si="11">G39+G40+G41+G42+G43</f>
        <v>0</v>
      </c>
      <c r="H44" s="198">
        <f t="shared" si="11"/>
        <v>0</v>
      </c>
      <c r="I44" s="198">
        <f t="shared" si="11"/>
        <v>0</v>
      </c>
      <c r="J44" s="198">
        <f t="shared" si="11"/>
        <v>0</v>
      </c>
      <c r="K44" s="209">
        <f t="shared" si="11"/>
        <v>0</v>
      </c>
      <c r="L44" s="198">
        <f t="shared" si="11"/>
        <v>0</v>
      </c>
      <c r="M44" s="198">
        <f t="shared" si="11"/>
        <v>0</v>
      </c>
      <c r="N44" s="198">
        <f t="shared" si="11"/>
        <v>0</v>
      </c>
      <c r="O44" s="198">
        <f t="shared" si="11"/>
        <v>0</v>
      </c>
      <c r="P44" s="209">
        <f t="shared" si="11"/>
        <v>0</v>
      </c>
      <c r="Q44" s="198">
        <f t="shared" si="11"/>
        <v>0</v>
      </c>
      <c r="R44" s="198">
        <f t="shared" si="11"/>
        <v>0</v>
      </c>
      <c r="S44" s="198">
        <f t="shared" si="11"/>
        <v>0</v>
      </c>
      <c r="T44" s="198">
        <f t="shared" si="11"/>
        <v>0</v>
      </c>
      <c r="U44" s="209">
        <f t="shared" si="11"/>
        <v>30</v>
      </c>
      <c r="V44" s="198">
        <f t="shared" si="11"/>
        <v>25</v>
      </c>
      <c r="W44" s="198">
        <f t="shared" si="11"/>
        <v>100</v>
      </c>
      <c r="X44" s="198">
        <f t="shared" si="11"/>
        <v>0</v>
      </c>
      <c r="Y44" s="198">
        <f t="shared" si="11"/>
        <v>0</v>
      </c>
      <c r="Z44" s="209">
        <f t="shared" si="11"/>
        <v>100</v>
      </c>
      <c r="AA44" s="209">
        <f t="shared" si="11"/>
        <v>25</v>
      </c>
      <c r="AB44" s="209">
        <f t="shared" si="11"/>
        <v>100</v>
      </c>
      <c r="AC44" s="215">
        <f t="shared" si="11"/>
        <v>0</v>
      </c>
      <c r="AD44" s="216">
        <f t="shared" si="11"/>
        <v>0</v>
      </c>
    </row>
    <row r="45" spans="1:30" ht="24.95" customHeight="1" x14ac:dyDescent="0.25">
      <c r="A45" s="649">
        <v>7</v>
      </c>
      <c r="B45" s="651" t="s">
        <v>128</v>
      </c>
      <c r="C45" s="649">
        <f>D45+E45</f>
        <v>5136.91</v>
      </c>
      <c r="D45" s="652">
        <v>5094.37</v>
      </c>
      <c r="E45" s="653">
        <v>42.54</v>
      </c>
      <c r="F45" s="262" t="s">
        <v>45</v>
      </c>
      <c r="G45" s="207"/>
      <c r="H45" s="206"/>
      <c r="I45" s="207"/>
      <c r="J45" s="206"/>
      <c r="K45" s="211">
        <v>0</v>
      </c>
      <c r="L45" s="207">
        <v>25</v>
      </c>
      <c r="M45" s="206">
        <v>9</v>
      </c>
      <c r="N45" s="207"/>
      <c r="O45" s="206"/>
      <c r="P45" s="211">
        <v>9</v>
      </c>
      <c r="Q45" s="207">
        <v>14</v>
      </c>
      <c r="R45" s="206">
        <v>8</v>
      </c>
      <c r="S45" s="207"/>
      <c r="T45" s="206"/>
      <c r="U45" s="211">
        <v>8</v>
      </c>
      <c r="V45" s="207">
        <v>15</v>
      </c>
      <c r="W45" s="206">
        <v>28</v>
      </c>
      <c r="X45" s="207"/>
      <c r="Y45" s="206"/>
      <c r="Z45" s="211">
        <v>28</v>
      </c>
      <c r="AA45" s="206">
        <f t="shared" ref="AA45:AD49" si="12">G45+L45+Q45+V45</f>
        <v>54</v>
      </c>
      <c r="AB45" s="206">
        <f>H45+M45+R45+W45</f>
        <v>45</v>
      </c>
      <c r="AC45" s="203">
        <f t="shared" si="12"/>
        <v>0</v>
      </c>
      <c r="AD45" s="206">
        <f t="shared" si="12"/>
        <v>0</v>
      </c>
    </row>
    <row r="46" spans="1:30" ht="24.95" customHeight="1" x14ac:dyDescent="0.25">
      <c r="A46" s="649"/>
      <c r="B46" s="651"/>
      <c r="C46" s="649"/>
      <c r="D46" s="652"/>
      <c r="E46" s="653"/>
      <c r="F46" s="257" t="s">
        <v>46</v>
      </c>
      <c r="G46" s="193"/>
      <c r="H46" s="190"/>
      <c r="I46" s="193"/>
      <c r="J46" s="190"/>
      <c r="K46" s="205">
        <v>0</v>
      </c>
      <c r="L46" s="193"/>
      <c r="M46" s="190"/>
      <c r="N46" s="193"/>
      <c r="O46" s="190"/>
      <c r="P46" s="205">
        <v>0</v>
      </c>
      <c r="Q46" s="193"/>
      <c r="R46" s="190"/>
      <c r="S46" s="193"/>
      <c r="T46" s="190"/>
      <c r="U46" s="205">
        <v>0</v>
      </c>
      <c r="V46" s="193"/>
      <c r="W46" s="190"/>
      <c r="X46" s="193"/>
      <c r="Y46" s="190"/>
      <c r="Z46" s="205">
        <v>0</v>
      </c>
      <c r="AA46" s="190">
        <f t="shared" si="12"/>
        <v>0</v>
      </c>
      <c r="AB46" s="190">
        <f t="shared" si="12"/>
        <v>0</v>
      </c>
      <c r="AC46" s="191">
        <f t="shared" si="12"/>
        <v>0</v>
      </c>
      <c r="AD46" s="190">
        <f t="shared" si="12"/>
        <v>0</v>
      </c>
    </row>
    <row r="47" spans="1:30" ht="24.95" customHeight="1" x14ac:dyDescent="0.25">
      <c r="A47" s="649"/>
      <c r="B47" s="651"/>
      <c r="C47" s="649"/>
      <c r="D47" s="652"/>
      <c r="E47" s="653"/>
      <c r="F47" s="257" t="s">
        <v>47</v>
      </c>
      <c r="G47" s="193"/>
      <c r="H47" s="190"/>
      <c r="I47" s="193"/>
      <c r="J47" s="190"/>
      <c r="K47" s="205">
        <v>0</v>
      </c>
      <c r="L47" s="193"/>
      <c r="M47" s="190"/>
      <c r="N47" s="193"/>
      <c r="O47" s="190"/>
      <c r="P47" s="205">
        <v>0</v>
      </c>
      <c r="Q47" s="193"/>
      <c r="R47" s="190"/>
      <c r="S47" s="193"/>
      <c r="T47" s="190"/>
      <c r="U47" s="205">
        <v>0</v>
      </c>
      <c r="V47" s="193">
        <v>5</v>
      </c>
      <c r="W47" s="190">
        <v>10</v>
      </c>
      <c r="X47" s="193"/>
      <c r="Y47" s="190"/>
      <c r="Z47" s="205">
        <v>10</v>
      </c>
      <c r="AA47" s="190">
        <f t="shared" si="12"/>
        <v>5</v>
      </c>
      <c r="AB47" s="190">
        <f t="shared" si="12"/>
        <v>10</v>
      </c>
      <c r="AC47" s="191">
        <f t="shared" si="12"/>
        <v>0</v>
      </c>
      <c r="AD47" s="190">
        <f t="shared" si="12"/>
        <v>0</v>
      </c>
    </row>
    <row r="48" spans="1:30" ht="24.95" customHeight="1" x14ac:dyDescent="0.25">
      <c r="A48" s="649"/>
      <c r="B48" s="651"/>
      <c r="C48" s="649"/>
      <c r="D48" s="652"/>
      <c r="E48" s="653"/>
      <c r="F48" s="257" t="s">
        <v>48</v>
      </c>
      <c r="G48" s="193"/>
      <c r="H48" s="190"/>
      <c r="I48" s="193"/>
      <c r="J48" s="190"/>
      <c r="K48" s="205">
        <v>0</v>
      </c>
      <c r="L48" s="193"/>
      <c r="M48" s="190"/>
      <c r="N48" s="193"/>
      <c r="O48" s="190"/>
      <c r="P48" s="205">
        <v>0</v>
      </c>
      <c r="Q48" s="193"/>
      <c r="R48" s="190"/>
      <c r="S48" s="193"/>
      <c r="T48" s="190"/>
      <c r="U48" s="205">
        <v>0</v>
      </c>
      <c r="V48" s="193"/>
      <c r="W48" s="190"/>
      <c r="X48" s="193"/>
      <c r="Y48" s="190"/>
      <c r="Z48" s="205">
        <v>0</v>
      </c>
      <c r="AA48" s="190">
        <f t="shared" si="12"/>
        <v>0</v>
      </c>
      <c r="AB48" s="190">
        <f t="shared" si="12"/>
        <v>0</v>
      </c>
      <c r="AC48" s="191">
        <f t="shared" si="12"/>
        <v>0</v>
      </c>
      <c r="AD48" s="190">
        <f t="shared" si="12"/>
        <v>0</v>
      </c>
    </row>
    <row r="49" spans="1:30" ht="24.95" customHeight="1" thickBot="1" x14ac:dyDescent="0.3">
      <c r="A49" s="649"/>
      <c r="B49" s="651"/>
      <c r="C49" s="649"/>
      <c r="D49" s="652"/>
      <c r="E49" s="653"/>
      <c r="F49" s="258" t="s">
        <v>49</v>
      </c>
      <c r="G49" s="195"/>
      <c r="H49" s="194"/>
      <c r="I49" s="195"/>
      <c r="J49" s="194"/>
      <c r="K49" s="208">
        <v>0</v>
      </c>
      <c r="L49" s="195"/>
      <c r="M49" s="194"/>
      <c r="N49" s="195"/>
      <c r="O49" s="194"/>
      <c r="P49" s="208">
        <v>0</v>
      </c>
      <c r="Q49" s="195"/>
      <c r="R49" s="194"/>
      <c r="S49" s="195"/>
      <c r="T49" s="194"/>
      <c r="U49" s="208">
        <v>0</v>
      </c>
      <c r="V49" s="195"/>
      <c r="W49" s="194"/>
      <c r="X49" s="196"/>
      <c r="Y49" s="194"/>
      <c r="Z49" s="208">
        <v>0</v>
      </c>
      <c r="AA49" s="194">
        <f t="shared" si="12"/>
        <v>0</v>
      </c>
      <c r="AB49" s="194">
        <f t="shared" si="12"/>
        <v>0</v>
      </c>
      <c r="AC49" s="196">
        <f t="shared" si="12"/>
        <v>0</v>
      </c>
      <c r="AD49" s="194">
        <f t="shared" si="12"/>
        <v>0</v>
      </c>
    </row>
    <row r="50" spans="1:30" ht="24.95" customHeight="1" thickBot="1" x14ac:dyDescent="0.3">
      <c r="A50" s="650"/>
      <c r="B50" s="654" t="s">
        <v>19</v>
      </c>
      <c r="C50" s="588"/>
      <c r="D50" s="588"/>
      <c r="E50" s="588"/>
      <c r="F50" s="588"/>
      <c r="G50" s="197">
        <f t="shared" ref="G50:AD50" si="13">G45+G46+G47+G48+G49</f>
        <v>0</v>
      </c>
      <c r="H50" s="198">
        <f t="shared" si="13"/>
        <v>0</v>
      </c>
      <c r="I50" s="198">
        <f t="shared" si="13"/>
        <v>0</v>
      </c>
      <c r="J50" s="198">
        <f t="shared" si="13"/>
        <v>0</v>
      </c>
      <c r="K50" s="209">
        <f t="shared" si="13"/>
        <v>0</v>
      </c>
      <c r="L50" s="198">
        <f t="shared" si="13"/>
        <v>25</v>
      </c>
      <c r="M50" s="198">
        <f t="shared" si="13"/>
        <v>9</v>
      </c>
      <c r="N50" s="198">
        <f t="shared" si="13"/>
        <v>0</v>
      </c>
      <c r="O50" s="198">
        <f t="shared" si="13"/>
        <v>0</v>
      </c>
      <c r="P50" s="209">
        <f t="shared" si="13"/>
        <v>9</v>
      </c>
      <c r="Q50" s="198">
        <f t="shared" si="13"/>
        <v>14</v>
      </c>
      <c r="R50" s="198">
        <f t="shared" si="13"/>
        <v>8</v>
      </c>
      <c r="S50" s="198">
        <f t="shared" si="13"/>
        <v>0</v>
      </c>
      <c r="T50" s="198">
        <f t="shared" si="13"/>
        <v>0</v>
      </c>
      <c r="U50" s="209">
        <f t="shared" si="13"/>
        <v>8</v>
      </c>
      <c r="V50" s="198">
        <f t="shared" si="13"/>
        <v>20</v>
      </c>
      <c r="W50" s="198">
        <f t="shared" si="13"/>
        <v>38</v>
      </c>
      <c r="X50" s="198">
        <f t="shared" si="13"/>
        <v>0</v>
      </c>
      <c r="Y50" s="198">
        <f t="shared" si="13"/>
        <v>0</v>
      </c>
      <c r="Z50" s="209">
        <f t="shared" si="13"/>
        <v>38</v>
      </c>
      <c r="AA50" s="209">
        <f t="shared" si="13"/>
        <v>59</v>
      </c>
      <c r="AB50" s="209">
        <f>AB45+AB46+AB47+AB48+AB49</f>
        <v>55</v>
      </c>
      <c r="AC50" s="215">
        <f t="shared" si="13"/>
        <v>0</v>
      </c>
      <c r="AD50" s="216">
        <f t="shared" si="13"/>
        <v>0</v>
      </c>
    </row>
    <row r="51" spans="1:30" s="279" customFormat="1" ht="24.95" customHeight="1" x14ac:dyDescent="0.25">
      <c r="A51" s="649"/>
      <c r="B51" s="651">
        <v>305941.5993</v>
      </c>
      <c r="C51" s="649">
        <f>C45+C39+C33+C27+C21+C15+C9</f>
        <v>37079.1</v>
      </c>
      <c r="D51" s="652">
        <f>D45+D39+D33+D27+D21+D15+D9</f>
        <v>36375.969999999994</v>
      </c>
      <c r="E51" s="653">
        <f>E45+E39+E33+E27+E21+E15+E9</f>
        <v>703.13</v>
      </c>
      <c r="F51" s="262" t="s">
        <v>45</v>
      </c>
      <c r="G51" s="207">
        <f>G45+G39+G33+G27+G21+G15+G9</f>
        <v>873</v>
      </c>
      <c r="H51" s="206">
        <f>H45+H39+H33+H27+H21+H15+H9</f>
        <v>119.16999999999999</v>
      </c>
      <c r="I51" s="207">
        <f t="shared" ref="I51:J51" si="14">I45+I39+I33+I27+I21+I15+I9</f>
        <v>0</v>
      </c>
      <c r="J51" s="206">
        <f t="shared" si="14"/>
        <v>0</v>
      </c>
      <c r="K51" s="211">
        <f>H51+J51</f>
        <v>119.16999999999999</v>
      </c>
      <c r="L51" s="207">
        <f>L45+L39+L33+L27+L21+L15+L9</f>
        <v>986</v>
      </c>
      <c r="M51" s="206">
        <f t="shared" ref="M51:O51" si="15">M45+M39+M33+M27+M21+M15+M9</f>
        <v>395.44000000000005</v>
      </c>
      <c r="N51" s="207">
        <f t="shared" si="15"/>
        <v>0</v>
      </c>
      <c r="O51" s="206">
        <f t="shared" si="15"/>
        <v>0</v>
      </c>
      <c r="P51" s="211">
        <f>M51+O51</f>
        <v>395.44000000000005</v>
      </c>
      <c r="Q51" s="207">
        <f>Q45+Q39+Q33+Q27+Q21+Q15+Q9</f>
        <v>684</v>
      </c>
      <c r="R51" s="206">
        <f t="shared" ref="R51:T51" si="16">R45+R39+R33+R27+R21+R15+R9</f>
        <v>526.5</v>
      </c>
      <c r="S51" s="207">
        <f t="shared" si="16"/>
        <v>0</v>
      </c>
      <c r="T51" s="206">
        <f t="shared" si="16"/>
        <v>0</v>
      </c>
      <c r="U51" s="211">
        <f>R51+T51</f>
        <v>526.5</v>
      </c>
      <c r="V51" s="207">
        <f>V45+V39+V33+V27+V21+V15+V9</f>
        <v>925</v>
      </c>
      <c r="W51" s="206">
        <f t="shared" ref="W51:Y51" si="17">W45+W39+W33+W27+W21+W15+W9</f>
        <v>1873</v>
      </c>
      <c r="X51" s="207">
        <f t="shared" si="17"/>
        <v>0</v>
      </c>
      <c r="Y51" s="206">
        <f t="shared" si="17"/>
        <v>0</v>
      </c>
      <c r="Z51" s="211">
        <f>W51+Y51</f>
        <v>1873</v>
      </c>
      <c r="AA51" s="206">
        <f t="shared" ref="AA51:AD55" si="18">G51+L51+Q51+V51</f>
        <v>3468</v>
      </c>
      <c r="AB51" s="206">
        <f>H51+M51+R51+W51</f>
        <v>2914.11</v>
      </c>
      <c r="AC51" s="203">
        <f t="shared" si="18"/>
        <v>0</v>
      </c>
      <c r="AD51" s="206">
        <f t="shared" si="18"/>
        <v>0</v>
      </c>
    </row>
    <row r="52" spans="1:30" s="279" customFormat="1" ht="24.95" customHeight="1" x14ac:dyDescent="0.25">
      <c r="A52" s="649"/>
      <c r="B52" s="651"/>
      <c r="C52" s="649"/>
      <c r="D52" s="652"/>
      <c r="E52" s="653"/>
      <c r="F52" s="257" t="s">
        <v>46</v>
      </c>
      <c r="G52" s="193">
        <f t="shared" ref="G52:J55" si="19">G46+G40+G34+G28+G22+G16+G10</f>
        <v>289</v>
      </c>
      <c r="H52" s="190">
        <f t="shared" si="19"/>
        <v>16.8</v>
      </c>
      <c r="I52" s="193">
        <f t="shared" si="19"/>
        <v>0</v>
      </c>
      <c r="J52" s="190">
        <f t="shared" si="19"/>
        <v>0</v>
      </c>
      <c r="K52" s="205">
        <f>H52+J52</f>
        <v>16.8</v>
      </c>
      <c r="L52" s="193">
        <f t="shared" ref="L52:O55" si="20">L46+L40+L34+L28+L22+L16+L10</f>
        <v>89</v>
      </c>
      <c r="M52" s="190">
        <f t="shared" si="20"/>
        <v>38.53</v>
      </c>
      <c r="N52" s="193">
        <f t="shared" si="20"/>
        <v>0</v>
      </c>
      <c r="O52" s="190">
        <f t="shared" si="20"/>
        <v>0</v>
      </c>
      <c r="P52" s="205">
        <f>M52+O52</f>
        <v>38.53</v>
      </c>
      <c r="Q52" s="193">
        <f t="shared" ref="Q52:T55" si="21">Q46+Q40+Q34+Q28+Q22+Q16+Q10</f>
        <v>9</v>
      </c>
      <c r="R52" s="190">
        <f t="shared" si="21"/>
        <v>7.9</v>
      </c>
      <c r="S52" s="193">
        <f t="shared" si="21"/>
        <v>0</v>
      </c>
      <c r="T52" s="190">
        <f t="shared" si="21"/>
        <v>0</v>
      </c>
      <c r="U52" s="205">
        <f>R52+T52</f>
        <v>7.9</v>
      </c>
      <c r="V52" s="193">
        <f t="shared" ref="V52:Y55" si="22">V46+V40+V34+V28+V22+V16+V10</f>
        <v>4</v>
      </c>
      <c r="W52" s="190">
        <f t="shared" si="22"/>
        <v>5.0999999999999996</v>
      </c>
      <c r="X52" s="193">
        <f t="shared" si="22"/>
        <v>0</v>
      </c>
      <c r="Y52" s="190">
        <f t="shared" si="22"/>
        <v>0</v>
      </c>
      <c r="Z52" s="205">
        <f>W52+Y52</f>
        <v>5.0999999999999996</v>
      </c>
      <c r="AA52" s="190">
        <f t="shared" si="18"/>
        <v>391</v>
      </c>
      <c r="AB52" s="190">
        <f t="shared" si="18"/>
        <v>68.33</v>
      </c>
      <c r="AC52" s="191">
        <f t="shared" si="18"/>
        <v>0</v>
      </c>
      <c r="AD52" s="190">
        <f t="shared" si="18"/>
        <v>0</v>
      </c>
    </row>
    <row r="53" spans="1:30" s="279" customFormat="1" ht="24.95" customHeight="1" x14ac:dyDescent="0.25">
      <c r="A53" s="649"/>
      <c r="B53" s="651"/>
      <c r="C53" s="649"/>
      <c r="D53" s="652"/>
      <c r="E53" s="653"/>
      <c r="F53" s="257" t="s">
        <v>47</v>
      </c>
      <c r="G53" s="193">
        <f t="shared" si="19"/>
        <v>70</v>
      </c>
      <c r="H53" s="190">
        <f t="shared" si="19"/>
        <v>8</v>
      </c>
      <c r="I53" s="193">
        <f t="shared" si="19"/>
        <v>0</v>
      </c>
      <c r="J53" s="190">
        <f t="shared" si="19"/>
        <v>0</v>
      </c>
      <c r="K53" s="205">
        <f>H53+J53</f>
        <v>8</v>
      </c>
      <c r="L53" s="193">
        <f t="shared" si="20"/>
        <v>108</v>
      </c>
      <c r="M53" s="190">
        <f t="shared" si="20"/>
        <v>32.1</v>
      </c>
      <c r="N53" s="193">
        <f t="shared" si="20"/>
        <v>0</v>
      </c>
      <c r="O53" s="190">
        <f t="shared" si="20"/>
        <v>0</v>
      </c>
      <c r="P53" s="205">
        <f>M53+O53</f>
        <v>32.1</v>
      </c>
      <c r="Q53" s="193">
        <f t="shared" si="21"/>
        <v>23</v>
      </c>
      <c r="R53" s="190">
        <f t="shared" si="21"/>
        <v>17.8</v>
      </c>
      <c r="S53" s="193">
        <f t="shared" si="21"/>
        <v>0</v>
      </c>
      <c r="T53" s="190">
        <f t="shared" si="21"/>
        <v>0</v>
      </c>
      <c r="U53" s="205">
        <f>R53+T53</f>
        <v>17.8</v>
      </c>
      <c r="V53" s="193">
        <f t="shared" si="22"/>
        <v>53</v>
      </c>
      <c r="W53" s="190">
        <f t="shared" si="22"/>
        <v>143.5</v>
      </c>
      <c r="X53" s="193">
        <f t="shared" si="22"/>
        <v>0</v>
      </c>
      <c r="Y53" s="190">
        <f t="shared" si="22"/>
        <v>0</v>
      </c>
      <c r="Z53" s="205">
        <f>W53+Y53</f>
        <v>143.5</v>
      </c>
      <c r="AA53" s="190">
        <f>G53+L53+Q53+V53</f>
        <v>254</v>
      </c>
      <c r="AB53" s="190">
        <f t="shared" si="18"/>
        <v>201.4</v>
      </c>
      <c r="AC53" s="191">
        <f t="shared" si="18"/>
        <v>0</v>
      </c>
      <c r="AD53" s="190">
        <f t="shared" si="18"/>
        <v>0</v>
      </c>
    </row>
    <row r="54" spans="1:30" s="279" customFormat="1" ht="24.95" customHeight="1" x14ac:dyDescent="0.25">
      <c r="A54" s="649"/>
      <c r="B54" s="651"/>
      <c r="C54" s="649"/>
      <c r="D54" s="652"/>
      <c r="E54" s="653"/>
      <c r="F54" s="257" t="s">
        <v>48</v>
      </c>
      <c r="G54" s="193">
        <f t="shared" si="19"/>
        <v>0</v>
      </c>
      <c r="H54" s="190">
        <f t="shared" si="19"/>
        <v>0</v>
      </c>
      <c r="I54" s="193">
        <f t="shared" si="19"/>
        <v>0</v>
      </c>
      <c r="J54" s="190">
        <f t="shared" si="19"/>
        <v>0</v>
      </c>
      <c r="K54" s="205">
        <f>H54+J54</f>
        <v>0</v>
      </c>
      <c r="L54" s="193">
        <f t="shared" si="20"/>
        <v>0</v>
      </c>
      <c r="M54" s="190">
        <f t="shared" si="20"/>
        <v>0</v>
      </c>
      <c r="N54" s="193">
        <f t="shared" si="20"/>
        <v>0</v>
      </c>
      <c r="O54" s="190">
        <f t="shared" si="20"/>
        <v>0</v>
      </c>
      <c r="P54" s="205">
        <f>M54+O54</f>
        <v>0</v>
      </c>
      <c r="Q54" s="193">
        <f t="shared" si="21"/>
        <v>0</v>
      </c>
      <c r="R54" s="190">
        <f t="shared" si="21"/>
        <v>0</v>
      </c>
      <c r="S54" s="193">
        <f t="shared" si="21"/>
        <v>0</v>
      </c>
      <c r="T54" s="190">
        <f t="shared" si="21"/>
        <v>0</v>
      </c>
      <c r="U54" s="205">
        <f>R54+T54</f>
        <v>0</v>
      </c>
      <c r="V54" s="193">
        <f t="shared" si="22"/>
        <v>0</v>
      </c>
      <c r="W54" s="190">
        <f t="shared" si="22"/>
        <v>0</v>
      </c>
      <c r="X54" s="193">
        <f t="shared" si="22"/>
        <v>0</v>
      </c>
      <c r="Y54" s="190">
        <f t="shared" si="22"/>
        <v>0</v>
      </c>
      <c r="Z54" s="205">
        <f>W54+Y54</f>
        <v>0</v>
      </c>
      <c r="AA54" s="190">
        <f t="shared" si="18"/>
        <v>0</v>
      </c>
      <c r="AB54" s="190">
        <f t="shared" si="18"/>
        <v>0</v>
      </c>
      <c r="AC54" s="191">
        <f t="shared" si="18"/>
        <v>0</v>
      </c>
      <c r="AD54" s="190">
        <f t="shared" si="18"/>
        <v>0</v>
      </c>
    </row>
    <row r="55" spans="1:30" s="279" customFormat="1" ht="24.95" customHeight="1" thickBot="1" x14ac:dyDescent="0.3">
      <c r="A55" s="649"/>
      <c r="B55" s="651"/>
      <c r="C55" s="649"/>
      <c r="D55" s="652"/>
      <c r="E55" s="653"/>
      <c r="F55" s="258" t="s">
        <v>49</v>
      </c>
      <c r="G55" s="195">
        <f t="shared" si="19"/>
        <v>0</v>
      </c>
      <c r="H55" s="194">
        <f t="shared" si="19"/>
        <v>0</v>
      </c>
      <c r="I55" s="195">
        <f t="shared" si="19"/>
        <v>0</v>
      </c>
      <c r="J55" s="194">
        <f t="shared" si="19"/>
        <v>0</v>
      </c>
      <c r="K55" s="208">
        <f>H55+J55</f>
        <v>0</v>
      </c>
      <c r="L55" s="195">
        <f t="shared" si="20"/>
        <v>0</v>
      </c>
      <c r="M55" s="194">
        <f t="shared" si="20"/>
        <v>0</v>
      </c>
      <c r="N55" s="195">
        <f t="shared" si="20"/>
        <v>0</v>
      </c>
      <c r="O55" s="194">
        <f t="shared" si="20"/>
        <v>0</v>
      </c>
      <c r="P55" s="208">
        <f>M55+O55</f>
        <v>0</v>
      </c>
      <c r="Q55" s="195">
        <f t="shared" si="21"/>
        <v>0</v>
      </c>
      <c r="R55" s="194">
        <f t="shared" si="21"/>
        <v>0</v>
      </c>
      <c r="S55" s="195">
        <f t="shared" si="21"/>
        <v>0</v>
      </c>
      <c r="T55" s="194">
        <f t="shared" si="21"/>
        <v>0</v>
      </c>
      <c r="U55" s="208">
        <f>R55+T55</f>
        <v>0</v>
      </c>
      <c r="V55" s="195">
        <f t="shared" si="22"/>
        <v>0</v>
      </c>
      <c r="W55" s="194">
        <f t="shared" si="22"/>
        <v>0</v>
      </c>
      <c r="X55" s="196">
        <f t="shared" si="22"/>
        <v>0</v>
      </c>
      <c r="Y55" s="194">
        <f t="shared" si="22"/>
        <v>0</v>
      </c>
      <c r="Z55" s="208">
        <f>W55+Y55</f>
        <v>0</v>
      </c>
      <c r="AA55" s="194">
        <f t="shared" si="18"/>
        <v>0</v>
      </c>
      <c r="AB55" s="194">
        <f t="shared" si="18"/>
        <v>0</v>
      </c>
      <c r="AC55" s="196">
        <f t="shared" si="18"/>
        <v>0</v>
      </c>
      <c r="AD55" s="194">
        <f t="shared" si="18"/>
        <v>0</v>
      </c>
    </row>
    <row r="56" spans="1:30" s="279" customFormat="1" ht="24.95" customHeight="1" thickBot="1" x14ac:dyDescent="0.3">
      <c r="A56" s="650"/>
      <c r="B56" s="654" t="s">
        <v>27</v>
      </c>
      <c r="C56" s="588"/>
      <c r="D56" s="588"/>
      <c r="E56" s="588"/>
      <c r="F56" s="588"/>
      <c r="G56" s="305">
        <f>G51+G52+G53+G54+G55</f>
        <v>1232</v>
      </c>
      <c r="H56" s="306">
        <f t="shared" ref="H56:AD56" si="23">H51+H52+H53+H54+H55</f>
        <v>143.97</v>
      </c>
      <c r="I56" s="306">
        <f t="shared" si="23"/>
        <v>0</v>
      </c>
      <c r="J56" s="306">
        <f t="shared" si="23"/>
        <v>0</v>
      </c>
      <c r="K56" s="307">
        <f t="shared" si="23"/>
        <v>143.97</v>
      </c>
      <c r="L56" s="306">
        <f t="shared" si="23"/>
        <v>1183</v>
      </c>
      <c r="M56" s="306">
        <f t="shared" si="23"/>
        <v>466.07000000000005</v>
      </c>
      <c r="N56" s="306">
        <f t="shared" si="23"/>
        <v>0</v>
      </c>
      <c r="O56" s="306">
        <f t="shared" si="23"/>
        <v>0</v>
      </c>
      <c r="P56" s="307">
        <f t="shared" si="23"/>
        <v>466.07000000000005</v>
      </c>
      <c r="Q56" s="306">
        <f t="shared" si="23"/>
        <v>716</v>
      </c>
      <c r="R56" s="306">
        <f t="shared" si="23"/>
        <v>552.19999999999993</v>
      </c>
      <c r="S56" s="306">
        <f t="shared" si="23"/>
        <v>0</v>
      </c>
      <c r="T56" s="306">
        <f t="shared" si="23"/>
        <v>0</v>
      </c>
      <c r="U56" s="307">
        <f t="shared" si="23"/>
        <v>552.19999999999993</v>
      </c>
      <c r="V56" s="306">
        <f t="shared" si="23"/>
        <v>982</v>
      </c>
      <c r="W56" s="306">
        <f t="shared" si="23"/>
        <v>2021.6</v>
      </c>
      <c r="X56" s="306">
        <f t="shared" si="23"/>
        <v>0</v>
      </c>
      <c r="Y56" s="306">
        <f t="shared" si="23"/>
        <v>0</v>
      </c>
      <c r="Z56" s="307">
        <f t="shared" si="23"/>
        <v>2021.6</v>
      </c>
      <c r="AA56" s="307">
        <f t="shared" si="23"/>
        <v>4113</v>
      </c>
      <c r="AB56" s="307">
        <f>AB51+AB52+AB53+AB54+AB55</f>
        <v>3183.84</v>
      </c>
      <c r="AC56" s="308">
        <f t="shared" si="23"/>
        <v>0</v>
      </c>
      <c r="AD56" s="309">
        <f t="shared" si="23"/>
        <v>0</v>
      </c>
    </row>
    <row r="58" spans="1:30" ht="33.75" customHeight="1" x14ac:dyDescent="0.25">
      <c r="C58" s="695" t="s">
        <v>129</v>
      </c>
      <c r="D58" s="695"/>
      <c r="E58" s="695"/>
      <c r="F58" s="695"/>
      <c r="G58" s="695"/>
      <c r="H58" s="695"/>
      <c r="I58" s="695"/>
      <c r="J58" s="695"/>
      <c r="K58" s="695"/>
      <c r="L58" s="695"/>
      <c r="M58" s="695"/>
      <c r="N58" s="695"/>
      <c r="O58" s="695"/>
    </row>
  </sheetData>
  <mergeCells count="79">
    <mergeCell ref="C58:O58"/>
    <mergeCell ref="A51:A56"/>
    <mergeCell ref="B51:B55"/>
    <mergeCell ref="C51:C55"/>
    <mergeCell ref="D51:D55"/>
    <mergeCell ref="E51:E55"/>
    <mergeCell ref="B56:F56"/>
    <mergeCell ref="A45:A50"/>
    <mergeCell ref="B45:B49"/>
    <mergeCell ref="C45:C49"/>
    <mergeCell ref="D45:D49"/>
    <mergeCell ref="E45:E49"/>
    <mergeCell ref="B50:F50"/>
    <mergeCell ref="A39:A44"/>
    <mergeCell ref="B39:B43"/>
    <mergeCell ref="C39:C43"/>
    <mergeCell ref="D39:D43"/>
    <mergeCell ref="E39:E43"/>
    <mergeCell ref="B44:F44"/>
    <mergeCell ref="A33:A38"/>
    <mergeCell ref="B33:B37"/>
    <mergeCell ref="C33:C37"/>
    <mergeCell ref="D33:D37"/>
    <mergeCell ref="E33:E37"/>
    <mergeCell ref="B38:F38"/>
    <mergeCell ref="A27:A32"/>
    <mergeCell ref="B27:B31"/>
    <mergeCell ref="C27:C31"/>
    <mergeCell ref="D27:D31"/>
    <mergeCell ref="E27:E31"/>
    <mergeCell ref="B32:F32"/>
    <mergeCell ref="A21:A26"/>
    <mergeCell ref="B21:B25"/>
    <mergeCell ref="C21:C25"/>
    <mergeCell ref="D21:D25"/>
    <mergeCell ref="E21:E25"/>
    <mergeCell ref="B26:F26"/>
    <mergeCell ref="A15:A20"/>
    <mergeCell ref="B15:B19"/>
    <mergeCell ref="C15:C19"/>
    <mergeCell ref="D15:D19"/>
    <mergeCell ref="E15:E19"/>
    <mergeCell ref="B20:F20"/>
    <mergeCell ref="A9:A14"/>
    <mergeCell ref="B9:B13"/>
    <mergeCell ref="C9:C13"/>
    <mergeCell ref="D9:D13"/>
    <mergeCell ref="E9:E13"/>
    <mergeCell ref="B14:F14"/>
    <mergeCell ref="A1:Z1"/>
    <mergeCell ref="Z6:Z7"/>
    <mergeCell ref="AB1:AC1"/>
    <mergeCell ref="A2:Z2"/>
    <mergeCell ref="A3:Z3"/>
    <mergeCell ref="A5:A7"/>
    <mergeCell ref="B5:B7"/>
    <mergeCell ref="C5:C7"/>
    <mergeCell ref="D5:E5"/>
    <mergeCell ref="F5:F7"/>
    <mergeCell ref="G5:K5"/>
    <mergeCell ref="L5:P5"/>
    <mergeCell ref="Q5:U5"/>
    <mergeCell ref="V5:Z5"/>
    <mergeCell ref="AA6:AB6"/>
    <mergeCell ref="AC6:AD6"/>
    <mergeCell ref="AA5:AD5"/>
    <mergeCell ref="D6:D7"/>
    <mergeCell ref="E6:E7"/>
    <mergeCell ref="I6:J6"/>
    <mergeCell ref="L6:M6"/>
    <mergeCell ref="X6:Y6"/>
    <mergeCell ref="N6:O6"/>
    <mergeCell ref="P6:P7"/>
    <mergeCell ref="Q6:R6"/>
    <mergeCell ref="S6:T6"/>
    <mergeCell ref="U6:U7"/>
    <mergeCell ref="V6:W6"/>
    <mergeCell ref="G6:H6"/>
    <mergeCell ref="K6:K7"/>
  </mergeCells>
  <pageMargins left="0.2" right="0" top="0.31496062992125984" bottom="0.11811023622047245" header="3.937007874015748E-2" footer="3.937007874015748E-2"/>
  <pageSetup scale="65" orientation="landscape" r:id="rId1"/>
  <headerFooter alignWithMargins="0"/>
  <ignoredErrors>
    <ignoredError sqref="AA14:AD19 Z20 AA20:AD56 K21:Z56 K20:Y20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49042-623E-4A7B-AA9B-0E8276612FBB}">
  <dimension ref="A1:AD65"/>
  <sheetViews>
    <sheetView topLeftCell="E35" zoomScaleNormal="100" workbookViewId="0">
      <selection activeCell="G8" sqref="G8:AD13"/>
    </sheetView>
  </sheetViews>
  <sheetFormatPr defaultRowHeight="13.5" x14ac:dyDescent="0.25"/>
  <cols>
    <col min="1" max="1" width="3.42578125" style="151" customWidth="1"/>
    <col min="2" max="2" width="15" style="151" customWidth="1"/>
    <col min="3" max="3" width="16.28515625" style="151" customWidth="1"/>
    <col min="4" max="4" width="15.42578125" style="151" customWidth="1"/>
    <col min="5" max="5" width="14.5703125" style="151" customWidth="1"/>
    <col min="6" max="6" width="12.85546875" style="151" customWidth="1"/>
    <col min="7" max="10" width="8.28515625" style="151" customWidth="1"/>
    <col min="11" max="11" width="11.7109375" style="151" customWidth="1"/>
    <col min="12" max="15" width="8.28515625" style="151" customWidth="1"/>
    <col min="16" max="16" width="11.7109375" style="151" customWidth="1"/>
    <col min="17" max="20" width="8.28515625" style="151" customWidth="1"/>
    <col min="21" max="21" width="11.7109375" style="151" customWidth="1"/>
    <col min="22" max="25" width="8.28515625" style="151" customWidth="1"/>
    <col min="26" max="26" width="11.7109375" style="151" customWidth="1"/>
    <col min="27" max="256" width="9.140625" style="151"/>
    <col min="257" max="257" width="3.42578125" style="151" customWidth="1"/>
    <col min="258" max="258" width="15" style="151" customWidth="1"/>
    <col min="259" max="259" width="16.28515625" style="151" customWidth="1"/>
    <col min="260" max="260" width="15.42578125" style="151" customWidth="1"/>
    <col min="261" max="261" width="14.5703125" style="151" customWidth="1"/>
    <col min="262" max="262" width="12.85546875" style="151" customWidth="1"/>
    <col min="263" max="266" width="8.28515625" style="151" customWidth="1"/>
    <col min="267" max="267" width="11.7109375" style="151" customWidth="1"/>
    <col min="268" max="271" width="8.28515625" style="151" customWidth="1"/>
    <col min="272" max="272" width="11.7109375" style="151" customWidth="1"/>
    <col min="273" max="276" width="8.28515625" style="151" customWidth="1"/>
    <col min="277" max="277" width="11.7109375" style="151" customWidth="1"/>
    <col min="278" max="281" width="8.28515625" style="151" customWidth="1"/>
    <col min="282" max="282" width="11.7109375" style="151" customWidth="1"/>
    <col min="283" max="512" width="9.140625" style="151"/>
    <col min="513" max="513" width="3.42578125" style="151" customWidth="1"/>
    <col min="514" max="514" width="15" style="151" customWidth="1"/>
    <col min="515" max="515" width="16.28515625" style="151" customWidth="1"/>
    <col min="516" max="516" width="15.42578125" style="151" customWidth="1"/>
    <col min="517" max="517" width="14.5703125" style="151" customWidth="1"/>
    <col min="518" max="518" width="12.85546875" style="151" customWidth="1"/>
    <col min="519" max="522" width="8.28515625" style="151" customWidth="1"/>
    <col min="523" max="523" width="11.7109375" style="151" customWidth="1"/>
    <col min="524" max="527" width="8.28515625" style="151" customWidth="1"/>
    <col min="528" max="528" width="11.7109375" style="151" customWidth="1"/>
    <col min="529" max="532" width="8.28515625" style="151" customWidth="1"/>
    <col min="533" max="533" width="11.7109375" style="151" customWidth="1"/>
    <col min="534" max="537" width="8.28515625" style="151" customWidth="1"/>
    <col min="538" max="538" width="11.7109375" style="151" customWidth="1"/>
    <col min="539" max="768" width="9.140625" style="151"/>
    <col min="769" max="769" width="3.42578125" style="151" customWidth="1"/>
    <col min="770" max="770" width="15" style="151" customWidth="1"/>
    <col min="771" max="771" width="16.28515625" style="151" customWidth="1"/>
    <col min="772" max="772" width="15.42578125" style="151" customWidth="1"/>
    <col min="773" max="773" width="14.5703125" style="151" customWidth="1"/>
    <col min="774" max="774" width="12.85546875" style="151" customWidth="1"/>
    <col min="775" max="778" width="8.28515625" style="151" customWidth="1"/>
    <col min="779" max="779" width="11.7109375" style="151" customWidth="1"/>
    <col min="780" max="783" width="8.28515625" style="151" customWidth="1"/>
    <col min="784" max="784" width="11.7109375" style="151" customWidth="1"/>
    <col min="785" max="788" width="8.28515625" style="151" customWidth="1"/>
    <col min="789" max="789" width="11.7109375" style="151" customWidth="1"/>
    <col min="790" max="793" width="8.28515625" style="151" customWidth="1"/>
    <col min="794" max="794" width="11.7109375" style="151" customWidth="1"/>
    <col min="795" max="1024" width="9.140625" style="151"/>
    <col min="1025" max="1025" width="3.42578125" style="151" customWidth="1"/>
    <col min="1026" max="1026" width="15" style="151" customWidth="1"/>
    <col min="1027" max="1027" width="16.28515625" style="151" customWidth="1"/>
    <col min="1028" max="1028" width="15.42578125" style="151" customWidth="1"/>
    <col min="1029" max="1029" width="14.5703125" style="151" customWidth="1"/>
    <col min="1030" max="1030" width="12.85546875" style="151" customWidth="1"/>
    <col min="1031" max="1034" width="8.28515625" style="151" customWidth="1"/>
    <col min="1035" max="1035" width="11.7109375" style="151" customWidth="1"/>
    <col min="1036" max="1039" width="8.28515625" style="151" customWidth="1"/>
    <col min="1040" max="1040" width="11.7109375" style="151" customWidth="1"/>
    <col min="1041" max="1044" width="8.28515625" style="151" customWidth="1"/>
    <col min="1045" max="1045" width="11.7109375" style="151" customWidth="1"/>
    <col min="1046" max="1049" width="8.28515625" style="151" customWidth="1"/>
    <col min="1050" max="1050" width="11.7109375" style="151" customWidth="1"/>
    <col min="1051" max="1280" width="9.140625" style="151"/>
    <col min="1281" max="1281" width="3.42578125" style="151" customWidth="1"/>
    <col min="1282" max="1282" width="15" style="151" customWidth="1"/>
    <col min="1283" max="1283" width="16.28515625" style="151" customWidth="1"/>
    <col min="1284" max="1284" width="15.42578125" style="151" customWidth="1"/>
    <col min="1285" max="1285" width="14.5703125" style="151" customWidth="1"/>
    <col min="1286" max="1286" width="12.85546875" style="151" customWidth="1"/>
    <col min="1287" max="1290" width="8.28515625" style="151" customWidth="1"/>
    <col min="1291" max="1291" width="11.7109375" style="151" customWidth="1"/>
    <col min="1292" max="1295" width="8.28515625" style="151" customWidth="1"/>
    <col min="1296" max="1296" width="11.7109375" style="151" customWidth="1"/>
    <col min="1297" max="1300" width="8.28515625" style="151" customWidth="1"/>
    <col min="1301" max="1301" width="11.7109375" style="151" customWidth="1"/>
    <col min="1302" max="1305" width="8.28515625" style="151" customWidth="1"/>
    <col min="1306" max="1306" width="11.7109375" style="151" customWidth="1"/>
    <col min="1307" max="1536" width="9.140625" style="151"/>
    <col min="1537" max="1537" width="3.42578125" style="151" customWidth="1"/>
    <col min="1538" max="1538" width="15" style="151" customWidth="1"/>
    <col min="1539" max="1539" width="16.28515625" style="151" customWidth="1"/>
    <col min="1540" max="1540" width="15.42578125" style="151" customWidth="1"/>
    <col min="1541" max="1541" width="14.5703125" style="151" customWidth="1"/>
    <col min="1542" max="1542" width="12.85546875" style="151" customWidth="1"/>
    <col min="1543" max="1546" width="8.28515625" style="151" customWidth="1"/>
    <col min="1547" max="1547" width="11.7109375" style="151" customWidth="1"/>
    <col min="1548" max="1551" width="8.28515625" style="151" customWidth="1"/>
    <col min="1552" max="1552" width="11.7109375" style="151" customWidth="1"/>
    <col min="1553" max="1556" width="8.28515625" style="151" customWidth="1"/>
    <col min="1557" max="1557" width="11.7109375" style="151" customWidth="1"/>
    <col min="1558" max="1561" width="8.28515625" style="151" customWidth="1"/>
    <col min="1562" max="1562" width="11.7109375" style="151" customWidth="1"/>
    <col min="1563" max="1792" width="9.140625" style="151"/>
    <col min="1793" max="1793" width="3.42578125" style="151" customWidth="1"/>
    <col min="1794" max="1794" width="15" style="151" customWidth="1"/>
    <col min="1795" max="1795" width="16.28515625" style="151" customWidth="1"/>
    <col min="1796" max="1796" width="15.42578125" style="151" customWidth="1"/>
    <col min="1797" max="1797" width="14.5703125" style="151" customWidth="1"/>
    <col min="1798" max="1798" width="12.85546875" style="151" customWidth="1"/>
    <col min="1799" max="1802" width="8.28515625" style="151" customWidth="1"/>
    <col min="1803" max="1803" width="11.7109375" style="151" customWidth="1"/>
    <col min="1804" max="1807" width="8.28515625" style="151" customWidth="1"/>
    <col min="1808" max="1808" width="11.7109375" style="151" customWidth="1"/>
    <col min="1809" max="1812" width="8.28515625" style="151" customWidth="1"/>
    <col min="1813" max="1813" width="11.7109375" style="151" customWidth="1"/>
    <col min="1814" max="1817" width="8.28515625" style="151" customWidth="1"/>
    <col min="1818" max="1818" width="11.7109375" style="151" customWidth="1"/>
    <col min="1819" max="2048" width="9.140625" style="151"/>
    <col min="2049" max="2049" width="3.42578125" style="151" customWidth="1"/>
    <col min="2050" max="2050" width="15" style="151" customWidth="1"/>
    <col min="2051" max="2051" width="16.28515625" style="151" customWidth="1"/>
    <col min="2052" max="2052" width="15.42578125" style="151" customWidth="1"/>
    <col min="2053" max="2053" width="14.5703125" style="151" customWidth="1"/>
    <col min="2054" max="2054" width="12.85546875" style="151" customWidth="1"/>
    <col min="2055" max="2058" width="8.28515625" style="151" customWidth="1"/>
    <col min="2059" max="2059" width="11.7109375" style="151" customWidth="1"/>
    <col min="2060" max="2063" width="8.28515625" style="151" customWidth="1"/>
    <col min="2064" max="2064" width="11.7109375" style="151" customWidth="1"/>
    <col min="2065" max="2068" width="8.28515625" style="151" customWidth="1"/>
    <col min="2069" max="2069" width="11.7109375" style="151" customWidth="1"/>
    <col min="2070" max="2073" width="8.28515625" style="151" customWidth="1"/>
    <col min="2074" max="2074" width="11.7109375" style="151" customWidth="1"/>
    <col min="2075" max="2304" width="9.140625" style="151"/>
    <col min="2305" max="2305" width="3.42578125" style="151" customWidth="1"/>
    <col min="2306" max="2306" width="15" style="151" customWidth="1"/>
    <col min="2307" max="2307" width="16.28515625" style="151" customWidth="1"/>
    <col min="2308" max="2308" width="15.42578125" style="151" customWidth="1"/>
    <col min="2309" max="2309" width="14.5703125" style="151" customWidth="1"/>
    <col min="2310" max="2310" width="12.85546875" style="151" customWidth="1"/>
    <col min="2311" max="2314" width="8.28515625" style="151" customWidth="1"/>
    <col min="2315" max="2315" width="11.7109375" style="151" customWidth="1"/>
    <col min="2316" max="2319" width="8.28515625" style="151" customWidth="1"/>
    <col min="2320" max="2320" width="11.7109375" style="151" customWidth="1"/>
    <col min="2321" max="2324" width="8.28515625" style="151" customWidth="1"/>
    <col min="2325" max="2325" width="11.7109375" style="151" customWidth="1"/>
    <col min="2326" max="2329" width="8.28515625" style="151" customWidth="1"/>
    <col min="2330" max="2330" width="11.7109375" style="151" customWidth="1"/>
    <col min="2331" max="2560" width="9.140625" style="151"/>
    <col min="2561" max="2561" width="3.42578125" style="151" customWidth="1"/>
    <col min="2562" max="2562" width="15" style="151" customWidth="1"/>
    <col min="2563" max="2563" width="16.28515625" style="151" customWidth="1"/>
    <col min="2564" max="2564" width="15.42578125" style="151" customWidth="1"/>
    <col min="2565" max="2565" width="14.5703125" style="151" customWidth="1"/>
    <col min="2566" max="2566" width="12.85546875" style="151" customWidth="1"/>
    <col min="2567" max="2570" width="8.28515625" style="151" customWidth="1"/>
    <col min="2571" max="2571" width="11.7109375" style="151" customWidth="1"/>
    <col min="2572" max="2575" width="8.28515625" style="151" customWidth="1"/>
    <col min="2576" max="2576" width="11.7109375" style="151" customWidth="1"/>
    <col min="2577" max="2580" width="8.28515625" style="151" customWidth="1"/>
    <col min="2581" max="2581" width="11.7109375" style="151" customWidth="1"/>
    <col min="2582" max="2585" width="8.28515625" style="151" customWidth="1"/>
    <col min="2586" max="2586" width="11.7109375" style="151" customWidth="1"/>
    <col min="2587" max="2816" width="9.140625" style="151"/>
    <col min="2817" max="2817" width="3.42578125" style="151" customWidth="1"/>
    <col min="2818" max="2818" width="15" style="151" customWidth="1"/>
    <col min="2819" max="2819" width="16.28515625" style="151" customWidth="1"/>
    <col min="2820" max="2820" width="15.42578125" style="151" customWidth="1"/>
    <col min="2821" max="2821" width="14.5703125" style="151" customWidth="1"/>
    <col min="2822" max="2822" width="12.85546875" style="151" customWidth="1"/>
    <col min="2823" max="2826" width="8.28515625" style="151" customWidth="1"/>
    <col min="2827" max="2827" width="11.7109375" style="151" customWidth="1"/>
    <col min="2828" max="2831" width="8.28515625" style="151" customWidth="1"/>
    <col min="2832" max="2832" width="11.7109375" style="151" customWidth="1"/>
    <col min="2833" max="2836" width="8.28515625" style="151" customWidth="1"/>
    <col min="2837" max="2837" width="11.7109375" style="151" customWidth="1"/>
    <col min="2838" max="2841" width="8.28515625" style="151" customWidth="1"/>
    <col min="2842" max="2842" width="11.7109375" style="151" customWidth="1"/>
    <col min="2843" max="3072" width="9.140625" style="151"/>
    <col min="3073" max="3073" width="3.42578125" style="151" customWidth="1"/>
    <col min="3074" max="3074" width="15" style="151" customWidth="1"/>
    <col min="3075" max="3075" width="16.28515625" style="151" customWidth="1"/>
    <col min="3076" max="3076" width="15.42578125" style="151" customWidth="1"/>
    <col min="3077" max="3077" width="14.5703125" style="151" customWidth="1"/>
    <col min="3078" max="3078" width="12.85546875" style="151" customWidth="1"/>
    <col min="3079" max="3082" width="8.28515625" style="151" customWidth="1"/>
    <col min="3083" max="3083" width="11.7109375" style="151" customWidth="1"/>
    <col min="3084" max="3087" width="8.28515625" style="151" customWidth="1"/>
    <col min="3088" max="3088" width="11.7109375" style="151" customWidth="1"/>
    <col min="3089" max="3092" width="8.28515625" style="151" customWidth="1"/>
    <col min="3093" max="3093" width="11.7109375" style="151" customWidth="1"/>
    <col min="3094" max="3097" width="8.28515625" style="151" customWidth="1"/>
    <col min="3098" max="3098" width="11.7109375" style="151" customWidth="1"/>
    <col min="3099" max="3328" width="9.140625" style="151"/>
    <col min="3329" max="3329" width="3.42578125" style="151" customWidth="1"/>
    <col min="3330" max="3330" width="15" style="151" customWidth="1"/>
    <col min="3331" max="3331" width="16.28515625" style="151" customWidth="1"/>
    <col min="3332" max="3332" width="15.42578125" style="151" customWidth="1"/>
    <col min="3333" max="3333" width="14.5703125" style="151" customWidth="1"/>
    <col min="3334" max="3334" width="12.85546875" style="151" customWidth="1"/>
    <col min="3335" max="3338" width="8.28515625" style="151" customWidth="1"/>
    <col min="3339" max="3339" width="11.7109375" style="151" customWidth="1"/>
    <col min="3340" max="3343" width="8.28515625" style="151" customWidth="1"/>
    <col min="3344" max="3344" width="11.7109375" style="151" customWidth="1"/>
    <col min="3345" max="3348" width="8.28515625" style="151" customWidth="1"/>
    <col min="3349" max="3349" width="11.7109375" style="151" customWidth="1"/>
    <col min="3350" max="3353" width="8.28515625" style="151" customWidth="1"/>
    <col min="3354" max="3354" width="11.7109375" style="151" customWidth="1"/>
    <col min="3355" max="3584" width="9.140625" style="151"/>
    <col min="3585" max="3585" width="3.42578125" style="151" customWidth="1"/>
    <col min="3586" max="3586" width="15" style="151" customWidth="1"/>
    <col min="3587" max="3587" width="16.28515625" style="151" customWidth="1"/>
    <col min="3588" max="3588" width="15.42578125" style="151" customWidth="1"/>
    <col min="3589" max="3589" width="14.5703125" style="151" customWidth="1"/>
    <col min="3590" max="3590" width="12.85546875" style="151" customWidth="1"/>
    <col min="3591" max="3594" width="8.28515625" style="151" customWidth="1"/>
    <col min="3595" max="3595" width="11.7109375" style="151" customWidth="1"/>
    <col min="3596" max="3599" width="8.28515625" style="151" customWidth="1"/>
    <col min="3600" max="3600" width="11.7109375" style="151" customWidth="1"/>
    <col min="3601" max="3604" width="8.28515625" style="151" customWidth="1"/>
    <col min="3605" max="3605" width="11.7109375" style="151" customWidth="1"/>
    <col min="3606" max="3609" width="8.28515625" style="151" customWidth="1"/>
    <col min="3610" max="3610" width="11.7109375" style="151" customWidth="1"/>
    <col min="3611" max="3840" width="9.140625" style="151"/>
    <col min="3841" max="3841" width="3.42578125" style="151" customWidth="1"/>
    <col min="3842" max="3842" width="15" style="151" customWidth="1"/>
    <col min="3843" max="3843" width="16.28515625" style="151" customWidth="1"/>
    <col min="3844" max="3844" width="15.42578125" style="151" customWidth="1"/>
    <col min="3845" max="3845" width="14.5703125" style="151" customWidth="1"/>
    <col min="3846" max="3846" width="12.85546875" style="151" customWidth="1"/>
    <col min="3847" max="3850" width="8.28515625" style="151" customWidth="1"/>
    <col min="3851" max="3851" width="11.7109375" style="151" customWidth="1"/>
    <col min="3852" max="3855" width="8.28515625" style="151" customWidth="1"/>
    <col min="3856" max="3856" width="11.7109375" style="151" customWidth="1"/>
    <col min="3857" max="3860" width="8.28515625" style="151" customWidth="1"/>
    <col min="3861" max="3861" width="11.7109375" style="151" customWidth="1"/>
    <col min="3862" max="3865" width="8.28515625" style="151" customWidth="1"/>
    <col min="3866" max="3866" width="11.7109375" style="151" customWidth="1"/>
    <col min="3867" max="4096" width="9.140625" style="151"/>
    <col min="4097" max="4097" width="3.42578125" style="151" customWidth="1"/>
    <col min="4098" max="4098" width="15" style="151" customWidth="1"/>
    <col min="4099" max="4099" width="16.28515625" style="151" customWidth="1"/>
    <col min="4100" max="4100" width="15.42578125" style="151" customWidth="1"/>
    <col min="4101" max="4101" width="14.5703125" style="151" customWidth="1"/>
    <col min="4102" max="4102" width="12.85546875" style="151" customWidth="1"/>
    <col min="4103" max="4106" width="8.28515625" style="151" customWidth="1"/>
    <col min="4107" max="4107" width="11.7109375" style="151" customWidth="1"/>
    <col min="4108" max="4111" width="8.28515625" style="151" customWidth="1"/>
    <col min="4112" max="4112" width="11.7109375" style="151" customWidth="1"/>
    <col min="4113" max="4116" width="8.28515625" style="151" customWidth="1"/>
    <col min="4117" max="4117" width="11.7109375" style="151" customWidth="1"/>
    <col min="4118" max="4121" width="8.28515625" style="151" customWidth="1"/>
    <col min="4122" max="4122" width="11.7109375" style="151" customWidth="1"/>
    <col min="4123" max="4352" width="9.140625" style="151"/>
    <col min="4353" max="4353" width="3.42578125" style="151" customWidth="1"/>
    <col min="4354" max="4354" width="15" style="151" customWidth="1"/>
    <col min="4355" max="4355" width="16.28515625" style="151" customWidth="1"/>
    <col min="4356" max="4356" width="15.42578125" style="151" customWidth="1"/>
    <col min="4357" max="4357" width="14.5703125" style="151" customWidth="1"/>
    <col min="4358" max="4358" width="12.85546875" style="151" customWidth="1"/>
    <col min="4359" max="4362" width="8.28515625" style="151" customWidth="1"/>
    <col min="4363" max="4363" width="11.7109375" style="151" customWidth="1"/>
    <col min="4364" max="4367" width="8.28515625" style="151" customWidth="1"/>
    <col min="4368" max="4368" width="11.7109375" style="151" customWidth="1"/>
    <col min="4369" max="4372" width="8.28515625" style="151" customWidth="1"/>
    <col min="4373" max="4373" width="11.7109375" style="151" customWidth="1"/>
    <col min="4374" max="4377" width="8.28515625" style="151" customWidth="1"/>
    <col min="4378" max="4378" width="11.7109375" style="151" customWidth="1"/>
    <col min="4379" max="4608" width="9.140625" style="151"/>
    <col min="4609" max="4609" width="3.42578125" style="151" customWidth="1"/>
    <col min="4610" max="4610" width="15" style="151" customWidth="1"/>
    <col min="4611" max="4611" width="16.28515625" style="151" customWidth="1"/>
    <col min="4612" max="4612" width="15.42578125" style="151" customWidth="1"/>
    <col min="4613" max="4613" width="14.5703125" style="151" customWidth="1"/>
    <col min="4614" max="4614" width="12.85546875" style="151" customWidth="1"/>
    <col min="4615" max="4618" width="8.28515625" style="151" customWidth="1"/>
    <col min="4619" max="4619" width="11.7109375" style="151" customWidth="1"/>
    <col min="4620" max="4623" width="8.28515625" style="151" customWidth="1"/>
    <col min="4624" max="4624" width="11.7109375" style="151" customWidth="1"/>
    <col min="4625" max="4628" width="8.28515625" style="151" customWidth="1"/>
    <col min="4629" max="4629" width="11.7109375" style="151" customWidth="1"/>
    <col min="4630" max="4633" width="8.28515625" style="151" customWidth="1"/>
    <col min="4634" max="4634" width="11.7109375" style="151" customWidth="1"/>
    <col min="4635" max="4864" width="9.140625" style="151"/>
    <col min="4865" max="4865" width="3.42578125" style="151" customWidth="1"/>
    <col min="4866" max="4866" width="15" style="151" customWidth="1"/>
    <col min="4867" max="4867" width="16.28515625" style="151" customWidth="1"/>
    <col min="4868" max="4868" width="15.42578125" style="151" customWidth="1"/>
    <col min="4869" max="4869" width="14.5703125" style="151" customWidth="1"/>
    <col min="4870" max="4870" width="12.85546875" style="151" customWidth="1"/>
    <col min="4871" max="4874" width="8.28515625" style="151" customWidth="1"/>
    <col min="4875" max="4875" width="11.7109375" style="151" customWidth="1"/>
    <col min="4876" max="4879" width="8.28515625" style="151" customWidth="1"/>
    <col min="4880" max="4880" width="11.7109375" style="151" customWidth="1"/>
    <col min="4881" max="4884" width="8.28515625" style="151" customWidth="1"/>
    <col min="4885" max="4885" width="11.7109375" style="151" customWidth="1"/>
    <col min="4886" max="4889" width="8.28515625" style="151" customWidth="1"/>
    <col min="4890" max="4890" width="11.7109375" style="151" customWidth="1"/>
    <col min="4891" max="5120" width="9.140625" style="151"/>
    <col min="5121" max="5121" width="3.42578125" style="151" customWidth="1"/>
    <col min="5122" max="5122" width="15" style="151" customWidth="1"/>
    <col min="5123" max="5123" width="16.28515625" style="151" customWidth="1"/>
    <col min="5124" max="5124" width="15.42578125" style="151" customWidth="1"/>
    <col min="5125" max="5125" width="14.5703125" style="151" customWidth="1"/>
    <col min="5126" max="5126" width="12.85546875" style="151" customWidth="1"/>
    <col min="5127" max="5130" width="8.28515625" style="151" customWidth="1"/>
    <col min="5131" max="5131" width="11.7109375" style="151" customWidth="1"/>
    <col min="5132" max="5135" width="8.28515625" style="151" customWidth="1"/>
    <col min="5136" max="5136" width="11.7109375" style="151" customWidth="1"/>
    <col min="5137" max="5140" width="8.28515625" style="151" customWidth="1"/>
    <col min="5141" max="5141" width="11.7109375" style="151" customWidth="1"/>
    <col min="5142" max="5145" width="8.28515625" style="151" customWidth="1"/>
    <col min="5146" max="5146" width="11.7109375" style="151" customWidth="1"/>
    <col min="5147" max="5376" width="9.140625" style="151"/>
    <col min="5377" max="5377" width="3.42578125" style="151" customWidth="1"/>
    <col min="5378" max="5378" width="15" style="151" customWidth="1"/>
    <col min="5379" max="5379" width="16.28515625" style="151" customWidth="1"/>
    <col min="5380" max="5380" width="15.42578125" style="151" customWidth="1"/>
    <col min="5381" max="5381" width="14.5703125" style="151" customWidth="1"/>
    <col min="5382" max="5382" width="12.85546875" style="151" customWidth="1"/>
    <col min="5383" max="5386" width="8.28515625" style="151" customWidth="1"/>
    <col min="5387" max="5387" width="11.7109375" style="151" customWidth="1"/>
    <col min="5388" max="5391" width="8.28515625" style="151" customWidth="1"/>
    <col min="5392" max="5392" width="11.7109375" style="151" customWidth="1"/>
    <col min="5393" max="5396" width="8.28515625" style="151" customWidth="1"/>
    <col min="5397" max="5397" width="11.7109375" style="151" customWidth="1"/>
    <col min="5398" max="5401" width="8.28515625" style="151" customWidth="1"/>
    <col min="5402" max="5402" width="11.7109375" style="151" customWidth="1"/>
    <col min="5403" max="5632" width="9.140625" style="151"/>
    <col min="5633" max="5633" width="3.42578125" style="151" customWidth="1"/>
    <col min="5634" max="5634" width="15" style="151" customWidth="1"/>
    <col min="5635" max="5635" width="16.28515625" style="151" customWidth="1"/>
    <col min="5636" max="5636" width="15.42578125" style="151" customWidth="1"/>
    <col min="5637" max="5637" width="14.5703125" style="151" customWidth="1"/>
    <col min="5638" max="5638" width="12.85546875" style="151" customWidth="1"/>
    <col min="5639" max="5642" width="8.28515625" style="151" customWidth="1"/>
    <col min="5643" max="5643" width="11.7109375" style="151" customWidth="1"/>
    <col min="5644" max="5647" width="8.28515625" style="151" customWidth="1"/>
    <col min="5648" max="5648" width="11.7109375" style="151" customWidth="1"/>
    <col min="5649" max="5652" width="8.28515625" style="151" customWidth="1"/>
    <col min="5653" max="5653" width="11.7109375" style="151" customWidth="1"/>
    <col min="5654" max="5657" width="8.28515625" style="151" customWidth="1"/>
    <col min="5658" max="5658" width="11.7109375" style="151" customWidth="1"/>
    <col min="5659" max="5888" width="9.140625" style="151"/>
    <col min="5889" max="5889" width="3.42578125" style="151" customWidth="1"/>
    <col min="5890" max="5890" width="15" style="151" customWidth="1"/>
    <col min="5891" max="5891" width="16.28515625" style="151" customWidth="1"/>
    <col min="5892" max="5892" width="15.42578125" style="151" customWidth="1"/>
    <col min="5893" max="5893" width="14.5703125" style="151" customWidth="1"/>
    <col min="5894" max="5894" width="12.85546875" style="151" customWidth="1"/>
    <col min="5895" max="5898" width="8.28515625" style="151" customWidth="1"/>
    <col min="5899" max="5899" width="11.7109375" style="151" customWidth="1"/>
    <col min="5900" max="5903" width="8.28515625" style="151" customWidth="1"/>
    <col min="5904" max="5904" width="11.7109375" style="151" customWidth="1"/>
    <col min="5905" max="5908" width="8.28515625" style="151" customWidth="1"/>
    <col min="5909" max="5909" width="11.7109375" style="151" customWidth="1"/>
    <col min="5910" max="5913" width="8.28515625" style="151" customWidth="1"/>
    <col min="5914" max="5914" width="11.7109375" style="151" customWidth="1"/>
    <col min="5915" max="6144" width="9.140625" style="151"/>
    <col min="6145" max="6145" width="3.42578125" style="151" customWidth="1"/>
    <col min="6146" max="6146" width="15" style="151" customWidth="1"/>
    <col min="6147" max="6147" width="16.28515625" style="151" customWidth="1"/>
    <col min="6148" max="6148" width="15.42578125" style="151" customWidth="1"/>
    <col min="6149" max="6149" width="14.5703125" style="151" customWidth="1"/>
    <col min="6150" max="6150" width="12.85546875" style="151" customWidth="1"/>
    <col min="6151" max="6154" width="8.28515625" style="151" customWidth="1"/>
    <col min="6155" max="6155" width="11.7109375" style="151" customWidth="1"/>
    <col min="6156" max="6159" width="8.28515625" style="151" customWidth="1"/>
    <col min="6160" max="6160" width="11.7109375" style="151" customWidth="1"/>
    <col min="6161" max="6164" width="8.28515625" style="151" customWidth="1"/>
    <col min="6165" max="6165" width="11.7109375" style="151" customWidth="1"/>
    <col min="6166" max="6169" width="8.28515625" style="151" customWidth="1"/>
    <col min="6170" max="6170" width="11.7109375" style="151" customWidth="1"/>
    <col min="6171" max="6400" width="9.140625" style="151"/>
    <col min="6401" max="6401" width="3.42578125" style="151" customWidth="1"/>
    <col min="6402" max="6402" width="15" style="151" customWidth="1"/>
    <col min="6403" max="6403" width="16.28515625" style="151" customWidth="1"/>
    <col min="6404" max="6404" width="15.42578125" style="151" customWidth="1"/>
    <col min="6405" max="6405" width="14.5703125" style="151" customWidth="1"/>
    <col min="6406" max="6406" width="12.85546875" style="151" customWidth="1"/>
    <col min="6407" max="6410" width="8.28515625" style="151" customWidth="1"/>
    <col min="6411" max="6411" width="11.7109375" style="151" customWidth="1"/>
    <col min="6412" max="6415" width="8.28515625" style="151" customWidth="1"/>
    <col min="6416" max="6416" width="11.7109375" style="151" customWidth="1"/>
    <col min="6417" max="6420" width="8.28515625" style="151" customWidth="1"/>
    <col min="6421" max="6421" width="11.7109375" style="151" customWidth="1"/>
    <col min="6422" max="6425" width="8.28515625" style="151" customWidth="1"/>
    <col min="6426" max="6426" width="11.7109375" style="151" customWidth="1"/>
    <col min="6427" max="6656" width="9.140625" style="151"/>
    <col min="6657" max="6657" width="3.42578125" style="151" customWidth="1"/>
    <col min="6658" max="6658" width="15" style="151" customWidth="1"/>
    <col min="6659" max="6659" width="16.28515625" style="151" customWidth="1"/>
    <col min="6660" max="6660" width="15.42578125" style="151" customWidth="1"/>
    <col min="6661" max="6661" width="14.5703125" style="151" customWidth="1"/>
    <col min="6662" max="6662" width="12.85546875" style="151" customWidth="1"/>
    <col min="6663" max="6666" width="8.28515625" style="151" customWidth="1"/>
    <col min="6667" max="6667" width="11.7109375" style="151" customWidth="1"/>
    <col min="6668" max="6671" width="8.28515625" style="151" customWidth="1"/>
    <col min="6672" max="6672" width="11.7109375" style="151" customWidth="1"/>
    <col min="6673" max="6676" width="8.28515625" style="151" customWidth="1"/>
    <col min="6677" max="6677" width="11.7109375" style="151" customWidth="1"/>
    <col min="6678" max="6681" width="8.28515625" style="151" customWidth="1"/>
    <col min="6682" max="6682" width="11.7109375" style="151" customWidth="1"/>
    <col min="6683" max="6912" width="9.140625" style="151"/>
    <col min="6913" max="6913" width="3.42578125" style="151" customWidth="1"/>
    <col min="6914" max="6914" width="15" style="151" customWidth="1"/>
    <col min="6915" max="6915" width="16.28515625" style="151" customWidth="1"/>
    <col min="6916" max="6916" width="15.42578125" style="151" customWidth="1"/>
    <col min="6917" max="6917" width="14.5703125" style="151" customWidth="1"/>
    <col min="6918" max="6918" width="12.85546875" style="151" customWidth="1"/>
    <col min="6919" max="6922" width="8.28515625" style="151" customWidth="1"/>
    <col min="6923" max="6923" width="11.7109375" style="151" customWidth="1"/>
    <col min="6924" max="6927" width="8.28515625" style="151" customWidth="1"/>
    <col min="6928" max="6928" width="11.7109375" style="151" customWidth="1"/>
    <col min="6929" max="6932" width="8.28515625" style="151" customWidth="1"/>
    <col min="6933" max="6933" width="11.7109375" style="151" customWidth="1"/>
    <col min="6934" max="6937" width="8.28515625" style="151" customWidth="1"/>
    <col min="6938" max="6938" width="11.7109375" style="151" customWidth="1"/>
    <col min="6939" max="7168" width="9.140625" style="151"/>
    <col min="7169" max="7169" width="3.42578125" style="151" customWidth="1"/>
    <col min="7170" max="7170" width="15" style="151" customWidth="1"/>
    <col min="7171" max="7171" width="16.28515625" style="151" customWidth="1"/>
    <col min="7172" max="7172" width="15.42578125" style="151" customWidth="1"/>
    <col min="7173" max="7173" width="14.5703125" style="151" customWidth="1"/>
    <col min="7174" max="7174" width="12.85546875" style="151" customWidth="1"/>
    <col min="7175" max="7178" width="8.28515625" style="151" customWidth="1"/>
    <col min="7179" max="7179" width="11.7109375" style="151" customWidth="1"/>
    <col min="7180" max="7183" width="8.28515625" style="151" customWidth="1"/>
    <col min="7184" max="7184" width="11.7109375" style="151" customWidth="1"/>
    <col min="7185" max="7188" width="8.28515625" style="151" customWidth="1"/>
    <col min="7189" max="7189" width="11.7109375" style="151" customWidth="1"/>
    <col min="7190" max="7193" width="8.28515625" style="151" customWidth="1"/>
    <col min="7194" max="7194" width="11.7109375" style="151" customWidth="1"/>
    <col min="7195" max="7424" width="9.140625" style="151"/>
    <col min="7425" max="7425" width="3.42578125" style="151" customWidth="1"/>
    <col min="7426" max="7426" width="15" style="151" customWidth="1"/>
    <col min="7427" max="7427" width="16.28515625" style="151" customWidth="1"/>
    <col min="7428" max="7428" width="15.42578125" style="151" customWidth="1"/>
    <col min="7429" max="7429" width="14.5703125" style="151" customWidth="1"/>
    <col min="7430" max="7430" width="12.85546875" style="151" customWidth="1"/>
    <col min="7431" max="7434" width="8.28515625" style="151" customWidth="1"/>
    <col min="7435" max="7435" width="11.7109375" style="151" customWidth="1"/>
    <col min="7436" max="7439" width="8.28515625" style="151" customWidth="1"/>
    <col min="7440" max="7440" width="11.7109375" style="151" customWidth="1"/>
    <col min="7441" max="7444" width="8.28515625" style="151" customWidth="1"/>
    <col min="7445" max="7445" width="11.7109375" style="151" customWidth="1"/>
    <col min="7446" max="7449" width="8.28515625" style="151" customWidth="1"/>
    <col min="7450" max="7450" width="11.7109375" style="151" customWidth="1"/>
    <col min="7451" max="7680" width="9.140625" style="151"/>
    <col min="7681" max="7681" width="3.42578125" style="151" customWidth="1"/>
    <col min="7682" max="7682" width="15" style="151" customWidth="1"/>
    <col min="7683" max="7683" width="16.28515625" style="151" customWidth="1"/>
    <col min="7684" max="7684" width="15.42578125" style="151" customWidth="1"/>
    <col min="7685" max="7685" width="14.5703125" style="151" customWidth="1"/>
    <col min="7686" max="7686" width="12.85546875" style="151" customWidth="1"/>
    <col min="7687" max="7690" width="8.28515625" style="151" customWidth="1"/>
    <col min="7691" max="7691" width="11.7109375" style="151" customWidth="1"/>
    <col min="7692" max="7695" width="8.28515625" style="151" customWidth="1"/>
    <col min="7696" max="7696" width="11.7109375" style="151" customWidth="1"/>
    <col min="7697" max="7700" width="8.28515625" style="151" customWidth="1"/>
    <col min="7701" max="7701" width="11.7109375" style="151" customWidth="1"/>
    <col min="7702" max="7705" width="8.28515625" style="151" customWidth="1"/>
    <col min="7706" max="7706" width="11.7109375" style="151" customWidth="1"/>
    <col min="7707" max="7936" width="9.140625" style="151"/>
    <col min="7937" max="7937" width="3.42578125" style="151" customWidth="1"/>
    <col min="7938" max="7938" width="15" style="151" customWidth="1"/>
    <col min="7939" max="7939" width="16.28515625" style="151" customWidth="1"/>
    <col min="7940" max="7940" width="15.42578125" style="151" customWidth="1"/>
    <col min="7941" max="7941" width="14.5703125" style="151" customWidth="1"/>
    <col min="7942" max="7942" width="12.85546875" style="151" customWidth="1"/>
    <col min="7943" max="7946" width="8.28515625" style="151" customWidth="1"/>
    <col min="7947" max="7947" width="11.7109375" style="151" customWidth="1"/>
    <col min="7948" max="7951" width="8.28515625" style="151" customWidth="1"/>
    <col min="7952" max="7952" width="11.7109375" style="151" customWidth="1"/>
    <col min="7953" max="7956" width="8.28515625" style="151" customWidth="1"/>
    <col min="7957" max="7957" width="11.7109375" style="151" customWidth="1"/>
    <col min="7958" max="7961" width="8.28515625" style="151" customWidth="1"/>
    <col min="7962" max="7962" width="11.7109375" style="151" customWidth="1"/>
    <col min="7963" max="8192" width="9.140625" style="151"/>
    <col min="8193" max="8193" width="3.42578125" style="151" customWidth="1"/>
    <col min="8194" max="8194" width="15" style="151" customWidth="1"/>
    <col min="8195" max="8195" width="16.28515625" style="151" customWidth="1"/>
    <col min="8196" max="8196" width="15.42578125" style="151" customWidth="1"/>
    <col min="8197" max="8197" width="14.5703125" style="151" customWidth="1"/>
    <col min="8198" max="8198" width="12.85546875" style="151" customWidth="1"/>
    <col min="8199" max="8202" width="8.28515625" style="151" customWidth="1"/>
    <col min="8203" max="8203" width="11.7109375" style="151" customWidth="1"/>
    <col min="8204" max="8207" width="8.28515625" style="151" customWidth="1"/>
    <col min="8208" max="8208" width="11.7109375" style="151" customWidth="1"/>
    <col min="8209" max="8212" width="8.28515625" style="151" customWidth="1"/>
    <col min="8213" max="8213" width="11.7109375" style="151" customWidth="1"/>
    <col min="8214" max="8217" width="8.28515625" style="151" customWidth="1"/>
    <col min="8218" max="8218" width="11.7109375" style="151" customWidth="1"/>
    <col min="8219" max="8448" width="9.140625" style="151"/>
    <col min="8449" max="8449" width="3.42578125" style="151" customWidth="1"/>
    <col min="8450" max="8450" width="15" style="151" customWidth="1"/>
    <col min="8451" max="8451" width="16.28515625" style="151" customWidth="1"/>
    <col min="8452" max="8452" width="15.42578125" style="151" customWidth="1"/>
    <col min="8453" max="8453" width="14.5703125" style="151" customWidth="1"/>
    <col min="8454" max="8454" width="12.85546875" style="151" customWidth="1"/>
    <col min="8455" max="8458" width="8.28515625" style="151" customWidth="1"/>
    <col min="8459" max="8459" width="11.7109375" style="151" customWidth="1"/>
    <col min="8460" max="8463" width="8.28515625" style="151" customWidth="1"/>
    <col min="8464" max="8464" width="11.7109375" style="151" customWidth="1"/>
    <col min="8465" max="8468" width="8.28515625" style="151" customWidth="1"/>
    <col min="8469" max="8469" width="11.7109375" style="151" customWidth="1"/>
    <col min="8470" max="8473" width="8.28515625" style="151" customWidth="1"/>
    <col min="8474" max="8474" width="11.7109375" style="151" customWidth="1"/>
    <col min="8475" max="8704" width="9.140625" style="151"/>
    <col min="8705" max="8705" width="3.42578125" style="151" customWidth="1"/>
    <col min="8706" max="8706" width="15" style="151" customWidth="1"/>
    <col min="8707" max="8707" width="16.28515625" style="151" customWidth="1"/>
    <col min="8708" max="8708" width="15.42578125" style="151" customWidth="1"/>
    <col min="8709" max="8709" width="14.5703125" style="151" customWidth="1"/>
    <col min="8710" max="8710" width="12.85546875" style="151" customWidth="1"/>
    <col min="8711" max="8714" width="8.28515625" style="151" customWidth="1"/>
    <col min="8715" max="8715" width="11.7109375" style="151" customWidth="1"/>
    <col min="8716" max="8719" width="8.28515625" style="151" customWidth="1"/>
    <col min="8720" max="8720" width="11.7109375" style="151" customWidth="1"/>
    <col min="8721" max="8724" width="8.28515625" style="151" customWidth="1"/>
    <col min="8725" max="8725" width="11.7109375" style="151" customWidth="1"/>
    <col min="8726" max="8729" width="8.28515625" style="151" customWidth="1"/>
    <col min="8730" max="8730" width="11.7109375" style="151" customWidth="1"/>
    <col min="8731" max="8960" width="9.140625" style="151"/>
    <col min="8961" max="8961" width="3.42578125" style="151" customWidth="1"/>
    <col min="8962" max="8962" width="15" style="151" customWidth="1"/>
    <col min="8963" max="8963" width="16.28515625" style="151" customWidth="1"/>
    <col min="8964" max="8964" width="15.42578125" style="151" customWidth="1"/>
    <col min="8965" max="8965" width="14.5703125" style="151" customWidth="1"/>
    <col min="8966" max="8966" width="12.85546875" style="151" customWidth="1"/>
    <col min="8967" max="8970" width="8.28515625" style="151" customWidth="1"/>
    <col min="8971" max="8971" width="11.7109375" style="151" customWidth="1"/>
    <col min="8972" max="8975" width="8.28515625" style="151" customWidth="1"/>
    <col min="8976" max="8976" width="11.7109375" style="151" customWidth="1"/>
    <col min="8977" max="8980" width="8.28515625" style="151" customWidth="1"/>
    <col min="8981" max="8981" width="11.7109375" style="151" customWidth="1"/>
    <col min="8982" max="8985" width="8.28515625" style="151" customWidth="1"/>
    <col min="8986" max="8986" width="11.7109375" style="151" customWidth="1"/>
    <col min="8987" max="9216" width="9.140625" style="151"/>
    <col min="9217" max="9217" width="3.42578125" style="151" customWidth="1"/>
    <col min="9218" max="9218" width="15" style="151" customWidth="1"/>
    <col min="9219" max="9219" width="16.28515625" style="151" customWidth="1"/>
    <col min="9220" max="9220" width="15.42578125" style="151" customWidth="1"/>
    <col min="9221" max="9221" width="14.5703125" style="151" customWidth="1"/>
    <col min="9222" max="9222" width="12.85546875" style="151" customWidth="1"/>
    <col min="9223" max="9226" width="8.28515625" style="151" customWidth="1"/>
    <col min="9227" max="9227" width="11.7109375" style="151" customWidth="1"/>
    <col min="9228" max="9231" width="8.28515625" style="151" customWidth="1"/>
    <col min="9232" max="9232" width="11.7109375" style="151" customWidth="1"/>
    <col min="9233" max="9236" width="8.28515625" style="151" customWidth="1"/>
    <col min="9237" max="9237" width="11.7109375" style="151" customWidth="1"/>
    <col min="9238" max="9241" width="8.28515625" style="151" customWidth="1"/>
    <col min="9242" max="9242" width="11.7109375" style="151" customWidth="1"/>
    <col min="9243" max="9472" width="9.140625" style="151"/>
    <col min="9473" max="9473" width="3.42578125" style="151" customWidth="1"/>
    <col min="9474" max="9474" width="15" style="151" customWidth="1"/>
    <col min="9475" max="9475" width="16.28515625" style="151" customWidth="1"/>
    <col min="9476" max="9476" width="15.42578125" style="151" customWidth="1"/>
    <col min="9477" max="9477" width="14.5703125" style="151" customWidth="1"/>
    <col min="9478" max="9478" width="12.85546875" style="151" customWidth="1"/>
    <col min="9479" max="9482" width="8.28515625" style="151" customWidth="1"/>
    <col min="9483" max="9483" width="11.7109375" style="151" customWidth="1"/>
    <col min="9484" max="9487" width="8.28515625" style="151" customWidth="1"/>
    <col min="9488" max="9488" width="11.7109375" style="151" customWidth="1"/>
    <col min="9489" max="9492" width="8.28515625" style="151" customWidth="1"/>
    <col min="9493" max="9493" width="11.7109375" style="151" customWidth="1"/>
    <col min="9494" max="9497" width="8.28515625" style="151" customWidth="1"/>
    <col min="9498" max="9498" width="11.7109375" style="151" customWidth="1"/>
    <col min="9499" max="9728" width="9.140625" style="151"/>
    <col min="9729" max="9729" width="3.42578125" style="151" customWidth="1"/>
    <col min="9730" max="9730" width="15" style="151" customWidth="1"/>
    <col min="9731" max="9731" width="16.28515625" style="151" customWidth="1"/>
    <col min="9732" max="9732" width="15.42578125" style="151" customWidth="1"/>
    <col min="9733" max="9733" width="14.5703125" style="151" customWidth="1"/>
    <col min="9734" max="9734" width="12.85546875" style="151" customWidth="1"/>
    <col min="9735" max="9738" width="8.28515625" style="151" customWidth="1"/>
    <col min="9739" max="9739" width="11.7109375" style="151" customWidth="1"/>
    <col min="9740" max="9743" width="8.28515625" style="151" customWidth="1"/>
    <col min="9744" max="9744" width="11.7109375" style="151" customWidth="1"/>
    <col min="9745" max="9748" width="8.28515625" style="151" customWidth="1"/>
    <col min="9749" max="9749" width="11.7109375" style="151" customWidth="1"/>
    <col min="9750" max="9753" width="8.28515625" style="151" customWidth="1"/>
    <col min="9754" max="9754" width="11.7109375" style="151" customWidth="1"/>
    <col min="9755" max="9984" width="9.140625" style="151"/>
    <col min="9985" max="9985" width="3.42578125" style="151" customWidth="1"/>
    <col min="9986" max="9986" width="15" style="151" customWidth="1"/>
    <col min="9987" max="9987" width="16.28515625" style="151" customWidth="1"/>
    <col min="9988" max="9988" width="15.42578125" style="151" customWidth="1"/>
    <col min="9989" max="9989" width="14.5703125" style="151" customWidth="1"/>
    <col min="9990" max="9990" width="12.85546875" style="151" customWidth="1"/>
    <col min="9991" max="9994" width="8.28515625" style="151" customWidth="1"/>
    <col min="9995" max="9995" width="11.7109375" style="151" customWidth="1"/>
    <col min="9996" max="9999" width="8.28515625" style="151" customWidth="1"/>
    <col min="10000" max="10000" width="11.7109375" style="151" customWidth="1"/>
    <col min="10001" max="10004" width="8.28515625" style="151" customWidth="1"/>
    <col min="10005" max="10005" width="11.7109375" style="151" customWidth="1"/>
    <col min="10006" max="10009" width="8.28515625" style="151" customWidth="1"/>
    <col min="10010" max="10010" width="11.7109375" style="151" customWidth="1"/>
    <col min="10011" max="10240" width="9.140625" style="151"/>
    <col min="10241" max="10241" width="3.42578125" style="151" customWidth="1"/>
    <col min="10242" max="10242" width="15" style="151" customWidth="1"/>
    <col min="10243" max="10243" width="16.28515625" style="151" customWidth="1"/>
    <col min="10244" max="10244" width="15.42578125" style="151" customWidth="1"/>
    <col min="10245" max="10245" width="14.5703125" style="151" customWidth="1"/>
    <col min="10246" max="10246" width="12.85546875" style="151" customWidth="1"/>
    <col min="10247" max="10250" width="8.28515625" style="151" customWidth="1"/>
    <col min="10251" max="10251" width="11.7109375" style="151" customWidth="1"/>
    <col min="10252" max="10255" width="8.28515625" style="151" customWidth="1"/>
    <col min="10256" max="10256" width="11.7109375" style="151" customWidth="1"/>
    <col min="10257" max="10260" width="8.28515625" style="151" customWidth="1"/>
    <col min="10261" max="10261" width="11.7109375" style="151" customWidth="1"/>
    <col min="10262" max="10265" width="8.28515625" style="151" customWidth="1"/>
    <col min="10266" max="10266" width="11.7109375" style="151" customWidth="1"/>
    <col min="10267" max="10496" width="9.140625" style="151"/>
    <col min="10497" max="10497" width="3.42578125" style="151" customWidth="1"/>
    <col min="10498" max="10498" width="15" style="151" customWidth="1"/>
    <col min="10499" max="10499" width="16.28515625" style="151" customWidth="1"/>
    <col min="10500" max="10500" width="15.42578125" style="151" customWidth="1"/>
    <col min="10501" max="10501" width="14.5703125" style="151" customWidth="1"/>
    <col min="10502" max="10502" width="12.85546875" style="151" customWidth="1"/>
    <col min="10503" max="10506" width="8.28515625" style="151" customWidth="1"/>
    <col min="10507" max="10507" width="11.7109375" style="151" customWidth="1"/>
    <col min="10508" max="10511" width="8.28515625" style="151" customWidth="1"/>
    <col min="10512" max="10512" width="11.7109375" style="151" customWidth="1"/>
    <col min="10513" max="10516" width="8.28515625" style="151" customWidth="1"/>
    <col min="10517" max="10517" width="11.7109375" style="151" customWidth="1"/>
    <col min="10518" max="10521" width="8.28515625" style="151" customWidth="1"/>
    <col min="10522" max="10522" width="11.7109375" style="151" customWidth="1"/>
    <col min="10523" max="10752" width="9.140625" style="151"/>
    <col min="10753" max="10753" width="3.42578125" style="151" customWidth="1"/>
    <col min="10754" max="10754" width="15" style="151" customWidth="1"/>
    <col min="10755" max="10755" width="16.28515625" style="151" customWidth="1"/>
    <col min="10756" max="10756" width="15.42578125" style="151" customWidth="1"/>
    <col min="10757" max="10757" width="14.5703125" style="151" customWidth="1"/>
    <col min="10758" max="10758" width="12.85546875" style="151" customWidth="1"/>
    <col min="10759" max="10762" width="8.28515625" style="151" customWidth="1"/>
    <col min="10763" max="10763" width="11.7109375" style="151" customWidth="1"/>
    <col min="10764" max="10767" width="8.28515625" style="151" customWidth="1"/>
    <col min="10768" max="10768" width="11.7109375" style="151" customWidth="1"/>
    <col min="10769" max="10772" width="8.28515625" style="151" customWidth="1"/>
    <col min="10773" max="10773" width="11.7109375" style="151" customWidth="1"/>
    <col min="10774" max="10777" width="8.28515625" style="151" customWidth="1"/>
    <col min="10778" max="10778" width="11.7109375" style="151" customWidth="1"/>
    <col min="10779" max="11008" width="9.140625" style="151"/>
    <col min="11009" max="11009" width="3.42578125" style="151" customWidth="1"/>
    <col min="11010" max="11010" width="15" style="151" customWidth="1"/>
    <col min="11011" max="11011" width="16.28515625" style="151" customWidth="1"/>
    <col min="11012" max="11012" width="15.42578125" style="151" customWidth="1"/>
    <col min="11013" max="11013" width="14.5703125" style="151" customWidth="1"/>
    <col min="11014" max="11014" width="12.85546875" style="151" customWidth="1"/>
    <col min="11015" max="11018" width="8.28515625" style="151" customWidth="1"/>
    <col min="11019" max="11019" width="11.7109375" style="151" customWidth="1"/>
    <col min="11020" max="11023" width="8.28515625" style="151" customWidth="1"/>
    <col min="11024" max="11024" width="11.7109375" style="151" customWidth="1"/>
    <col min="11025" max="11028" width="8.28515625" style="151" customWidth="1"/>
    <col min="11029" max="11029" width="11.7109375" style="151" customWidth="1"/>
    <col min="11030" max="11033" width="8.28515625" style="151" customWidth="1"/>
    <col min="11034" max="11034" width="11.7109375" style="151" customWidth="1"/>
    <col min="11035" max="11264" width="9.140625" style="151"/>
    <col min="11265" max="11265" width="3.42578125" style="151" customWidth="1"/>
    <col min="11266" max="11266" width="15" style="151" customWidth="1"/>
    <col min="11267" max="11267" width="16.28515625" style="151" customWidth="1"/>
    <col min="11268" max="11268" width="15.42578125" style="151" customWidth="1"/>
    <col min="11269" max="11269" width="14.5703125" style="151" customWidth="1"/>
    <col min="11270" max="11270" width="12.85546875" style="151" customWidth="1"/>
    <col min="11271" max="11274" width="8.28515625" style="151" customWidth="1"/>
    <col min="11275" max="11275" width="11.7109375" style="151" customWidth="1"/>
    <col min="11276" max="11279" width="8.28515625" style="151" customWidth="1"/>
    <col min="11280" max="11280" width="11.7109375" style="151" customWidth="1"/>
    <col min="11281" max="11284" width="8.28515625" style="151" customWidth="1"/>
    <col min="11285" max="11285" width="11.7109375" style="151" customWidth="1"/>
    <col min="11286" max="11289" width="8.28515625" style="151" customWidth="1"/>
    <col min="11290" max="11290" width="11.7109375" style="151" customWidth="1"/>
    <col min="11291" max="11520" width="9.140625" style="151"/>
    <col min="11521" max="11521" width="3.42578125" style="151" customWidth="1"/>
    <col min="11522" max="11522" width="15" style="151" customWidth="1"/>
    <col min="11523" max="11523" width="16.28515625" style="151" customWidth="1"/>
    <col min="11524" max="11524" width="15.42578125" style="151" customWidth="1"/>
    <col min="11525" max="11525" width="14.5703125" style="151" customWidth="1"/>
    <col min="11526" max="11526" width="12.85546875" style="151" customWidth="1"/>
    <col min="11527" max="11530" width="8.28515625" style="151" customWidth="1"/>
    <col min="11531" max="11531" width="11.7109375" style="151" customWidth="1"/>
    <col min="11532" max="11535" width="8.28515625" style="151" customWidth="1"/>
    <col min="11536" max="11536" width="11.7109375" style="151" customWidth="1"/>
    <col min="11537" max="11540" width="8.28515625" style="151" customWidth="1"/>
    <col min="11541" max="11541" width="11.7109375" style="151" customWidth="1"/>
    <col min="11542" max="11545" width="8.28515625" style="151" customWidth="1"/>
    <col min="11546" max="11546" width="11.7109375" style="151" customWidth="1"/>
    <col min="11547" max="11776" width="9.140625" style="151"/>
    <col min="11777" max="11777" width="3.42578125" style="151" customWidth="1"/>
    <col min="11778" max="11778" width="15" style="151" customWidth="1"/>
    <col min="11779" max="11779" width="16.28515625" style="151" customWidth="1"/>
    <col min="11780" max="11780" width="15.42578125" style="151" customWidth="1"/>
    <col min="11781" max="11781" width="14.5703125" style="151" customWidth="1"/>
    <col min="11782" max="11782" width="12.85546875" style="151" customWidth="1"/>
    <col min="11783" max="11786" width="8.28515625" style="151" customWidth="1"/>
    <col min="11787" max="11787" width="11.7109375" style="151" customWidth="1"/>
    <col min="11788" max="11791" width="8.28515625" style="151" customWidth="1"/>
    <col min="11792" max="11792" width="11.7109375" style="151" customWidth="1"/>
    <col min="11793" max="11796" width="8.28515625" style="151" customWidth="1"/>
    <col min="11797" max="11797" width="11.7109375" style="151" customWidth="1"/>
    <col min="11798" max="11801" width="8.28515625" style="151" customWidth="1"/>
    <col min="11802" max="11802" width="11.7109375" style="151" customWidth="1"/>
    <col min="11803" max="12032" width="9.140625" style="151"/>
    <col min="12033" max="12033" width="3.42578125" style="151" customWidth="1"/>
    <col min="12034" max="12034" width="15" style="151" customWidth="1"/>
    <col min="12035" max="12035" width="16.28515625" style="151" customWidth="1"/>
    <col min="12036" max="12036" width="15.42578125" style="151" customWidth="1"/>
    <col min="12037" max="12037" width="14.5703125" style="151" customWidth="1"/>
    <col min="12038" max="12038" width="12.85546875" style="151" customWidth="1"/>
    <col min="12039" max="12042" width="8.28515625" style="151" customWidth="1"/>
    <col min="12043" max="12043" width="11.7109375" style="151" customWidth="1"/>
    <col min="12044" max="12047" width="8.28515625" style="151" customWidth="1"/>
    <col min="12048" max="12048" width="11.7109375" style="151" customWidth="1"/>
    <col min="12049" max="12052" width="8.28515625" style="151" customWidth="1"/>
    <col min="12053" max="12053" width="11.7109375" style="151" customWidth="1"/>
    <col min="12054" max="12057" width="8.28515625" style="151" customWidth="1"/>
    <col min="12058" max="12058" width="11.7109375" style="151" customWidth="1"/>
    <col min="12059" max="12288" width="9.140625" style="151"/>
    <col min="12289" max="12289" width="3.42578125" style="151" customWidth="1"/>
    <col min="12290" max="12290" width="15" style="151" customWidth="1"/>
    <col min="12291" max="12291" width="16.28515625" style="151" customWidth="1"/>
    <col min="12292" max="12292" width="15.42578125" style="151" customWidth="1"/>
    <col min="12293" max="12293" width="14.5703125" style="151" customWidth="1"/>
    <col min="12294" max="12294" width="12.85546875" style="151" customWidth="1"/>
    <col min="12295" max="12298" width="8.28515625" style="151" customWidth="1"/>
    <col min="12299" max="12299" width="11.7109375" style="151" customWidth="1"/>
    <col min="12300" max="12303" width="8.28515625" style="151" customWidth="1"/>
    <col min="12304" max="12304" width="11.7109375" style="151" customWidth="1"/>
    <col min="12305" max="12308" width="8.28515625" style="151" customWidth="1"/>
    <col min="12309" max="12309" width="11.7109375" style="151" customWidth="1"/>
    <col min="12310" max="12313" width="8.28515625" style="151" customWidth="1"/>
    <col min="12314" max="12314" width="11.7109375" style="151" customWidth="1"/>
    <col min="12315" max="12544" width="9.140625" style="151"/>
    <col min="12545" max="12545" width="3.42578125" style="151" customWidth="1"/>
    <col min="12546" max="12546" width="15" style="151" customWidth="1"/>
    <col min="12547" max="12547" width="16.28515625" style="151" customWidth="1"/>
    <col min="12548" max="12548" width="15.42578125" style="151" customWidth="1"/>
    <col min="12549" max="12549" width="14.5703125" style="151" customWidth="1"/>
    <col min="12550" max="12550" width="12.85546875" style="151" customWidth="1"/>
    <col min="12551" max="12554" width="8.28515625" style="151" customWidth="1"/>
    <col min="12555" max="12555" width="11.7109375" style="151" customWidth="1"/>
    <col min="12556" max="12559" width="8.28515625" style="151" customWidth="1"/>
    <col min="12560" max="12560" width="11.7109375" style="151" customWidth="1"/>
    <col min="12561" max="12564" width="8.28515625" style="151" customWidth="1"/>
    <col min="12565" max="12565" width="11.7109375" style="151" customWidth="1"/>
    <col min="12566" max="12569" width="8.28515625" style="151" customWidth="1"/>
    <col min="12570" max="12570" width="11.7109375" style="151" customWidth="1"/>
    <col min="12571" max="12800" width="9.140625" style="151"/>
    <col min="12801" max="12801" width="3.42578125" style="151" customWidth="1"/>
    <col min="12802" max="12802" width="15" style="151" customWidth="1"/>
    <col min="12803" max="12803" width="16.28515625" style="151" customWidth="1"/>
    <col min="12804" max="12804" width="15.42578125" style="151" customWidth="1"/>
    <col min="12805" max="12805" width="14.5703125" style="151" customWidth="1"/>
    <col min="12806" max="12806" width="12.85546875" style="151" customWidth="1"/>
    <col min="12807" max="12810" width="8.28515625" style="151" customWidth="1"/>
    <col min="12811" max="12811" width="11.7109375" style="151" customWidth="1"/>
    <col min="12812" max="12815" width="8.28515625" style="151" customWidth="1"/>
    <col min="12816" max="12816" width="11.7109375" style="151" customWidth="1"/>
    <col min="12817" max="12820" width="8.28515625" style="151" customWidth="1"/>
    <col min="12821" max="12821" width="11.7109375" style="151" customWidth="1"/>
    <col min="12822" max="12825" width="8.28515625" style="151" customWidth="1"/>
    <col min="12826" max="12826" width="11.7109375" style="151" customWidth="1"/>
    <col min="12827" max="13056" width="9.140625" style="151"/>
    <col min="13057" max="13057" width="3.42578125" style="151" customWidth="1"/>
    <col min="13058" max="13058" width="15" style="151" customWidth="1"/>
    <col min="13059" max="13059" width="16.28515625" style="151" customWidth="1"/>
    <col min="13060" max="13060" width="15.42578125" style="151" customWidth="1"/>
    <col min="13061" max="13061" width="14.5703125" style="151" customWidth="1"/>
    <col min="13062" max="13062" width="12.85546875" style="151" customWidth="1"/>
    <col min="13063" max="13066" width="8.28515625" style="151" customWidth="1"/>
    <col min="13067" max="13067" width="11.7109375" style="151" customWidth="1"/>
    <col min="13068" max="13071" width="8.28515625" style="151" customWidth="1"/>
    <col min="13072" max="13072" width="11.7109375" style="151" customWidth="1"/>
    <col min="13073" max="13076" width="8.28515625" style="151" customWidth="1"/>
    <col min="13077" max="13077" width="11.7109375" style="151" customWidth="1"/>
    <col min="13078" max="13081" width="8.28515625" style="151" customWidth="1"/>
    <col min="13082" max="13082" width="11.7109375" style="151" customWidth="1"/>
    <col min="13083" max="13312" width="9.140625" style="151"/>
    <col min="13313" max="13313" width="3.42578125" style="151" customWidth="1"/>
    <col min="13314" max="13314" width="15" style="151" customWidth="1"/>
    <col min="13315" max="13315" width="16.28515625" style="151" customWidth="1"/>
    <col min="13316" max="13316" width="15.42578125" style="151" customWidth="1"/>
    <col min="13317" max="13317" width="14.5703125" style="151" customWidth="1"/>
    <col min="13318" max="13318" width="12.85546875" style="151" customWidth="1"/>
    <col min="13319" max="13322" width="8.28515625" style="151" customWidth="1"/>
    <col min="13323" max="13323" width="11.7109375" style="151" customWidth="1"/>
    <col min="13324" max="13327" width="8.28515625" style="151" customWidth="1"/>
    <col min="13328" max="13328" width="11.7109375" style="151" customWidth="1"/>
    <col min="13329" max="13332" width="8.28515625" style="151" customWidth="1"/>
    <col min="13333" max="13333" width="11.7109375" style="151" customWidth="1"/>
    <col min="13334" max="13337" width="8.28515625" style="151" customWidth="1"/>
    <col min="13338" max="13338" width="11.7109375" style="151" customWidth="1"/>
    <col min="13339" max="13568" width="9.140625" style="151"/>
    <col min="13569" max="13569" width="3.42578125" style="151" customWidth="1"/>
    <col min="13570" max="13570" width="15" style="151" customWidth="1"/>
    <col min="13571" max="13571" width="16.28515625" style="151" customWidth="1"/>
    <col min="13572" max="13572" width="15.42578125" style="151" customWidth="1"/>
    <col min="13573" max="13573" width="14.5703125" style="151" customWidth="1"/>
    <col min="13574" max="13574" width="12.85546875" style="151" customWidth="1"/>
    <col min="13575" max="13578" width="8.28515625" style="151" customWidth="1"/>
    <col min="13579" max="13579" width="11.7109375" style="151" customWidth="1"/>
    <col min="13580" max="13583" width="8.28515625" style="151" customWidth="1"/>
    <col min="13584" max="13584" width="11.7109375" style="151" customWidth="1"/>
    <col min="13585" max="13588" width="8.28515625" style="151" customWidth="1"/>
    <col min="13589" max="13589" width="11.7109375" style="151" customWidth="1"/>
    <col min="13590" max="13593" width="8.28515625" style="151" customWidth="1"/>
    <col min="13594" max="13594" width="11.7109375" style="151" customWidth="1"/>
    <col min="13595" max="13824" width="9.140625" style="151"/>
    <col min="13825" max="13825" width="3.42578125" style="151" customWidth="1"/>
    <col min="13826" max="13826" width="15" style="151" customWidth="1"/>
    <col min="13827" max="13827" width="16.28515625" style="151" customWidth="1"/>
    <col min="13828" max="13828" width="15.42578125" style="151" customWidth="1"/>
    <col min="13829" max="13829" width="14.5703125" style="151" customWidth="1"/>
    <col min="13830" max="13830" width="12.85546875" style="151" customWidth="1"/>
    <col min="13831" max="13834" width="8.28515625" style="151" customWidth="1"/>
    <col min="13835" max="13835" width="11.7109375" style="151" customWidth="1"/>
    <col min="13836" max="13839" width="8.28515625" style="151" customWidth="1"/>
    <col min="13840" max="13840" width="11.7109375" style="151" customWidth="1"/>
    <col min="13841" max="13844" width="8.28515625" style="151" customWidth="1"/>
    <col min="13845" max="13845" width="11.7109375" style="151" customWidth="1"/>
    <col min="13846" max="13849" width="8.28515625" style="151" customWidth="1"/>
    <col min="13850" max="13850" width="11.7109375" style="151" customWidth="1"/>
    <col min="13851" max="14080" width="9.140625" style="151"/>
    <col min="14081" max="14081" width="3.42578125" style="151" customWidth="1"/>
    <col min="14082" max="14082" width="15" style="151" customWidth="1"/>
    <col min="14083" max="14083" width="16.28515625" style="151" customWidth="1"/>
    <col min="14084" max="14084" width="15.42578125" style="151" customWidth="1"/>
    <col min="14085" max="14085" width="14.5703125" style="151" customWidth="1"/>
    <col min="14086" max="14086" width="12.85546875" style="151" customWidth="1"/>
    <col min="14087" max="14090" width="8.28515625" style="151" customWidth="1"/>
    <col min="14091" max="14091" width="11.7109375" style="151" customWidth="1"/>
    <col min="14092" max="14095" width="8.28515625" style="151" customWidth="1"/>
    <col min="14096" max="14096" width="11.7109375" style="151" customWidth="1"/>
    <col min="14097" max="14100" width="8.28515625" style="151" customWidth="1"/>
    <col min="14101" max="14101" width="11.7109375" style="151" customWidth="1"/>
    <col min="14102" max="14105" width="8.28515625" style="151" customWidth="1"/>
    <col min="14106" max="14106" width="11.7109375" style="151" customWidth="1"/>
    <col min="14107" max="14336" width="9.140625" style="151"/>
    <col min="14337" max="14337" width="3.42578125" style="151" customWidth="1"/>
    <col min="14338" max="14338" width="15" style="151" customWidth="1"/>
    <col min="14339" max="14339" width="16.28515625" style="151" customWidth="1"/>
    <col min="14340" max="14340" width="15.42578125" style="151" customWidth="1"/>
    <col min="14341" max="14341" width="14.5703125" style="151" customWidth="1"/>
    <col min="14342" max="14342" width="12.85546875" style="151" customWidth="1"/>
    <col min="14343" max="14346" width="8.28515625" style="151" customWidth="1"/>
    <col min="14347" max="14347" width="11.7109375" style="151" customWidth="1"/>
    <col min="14348" max="14351" width="8.28515625" style="151" customWidth="1"/>
    <col min="14352" max="14352" width="11.7109375" style="151" customWidth="1"/>
    <col min="14353" max="14356" width="8.28515625" style="151" customWidth="1"/>
    <col min="14357" max="14357" width="11.7109375" style="151" customWidth="1"/>
    <col min="14358" max="14361" width="8.28515625" style="151" customWidth="1"/>
    <col min="14362" max="14362" width="11.7109375" style="151" customWidth="1"/>
    <col min="14363" max="14592" width="9.140625" style="151"/>
    <col min="14593" max="14593" width="3.42578125" style="151" customWidth="1"/>
    <col min="14594" max="14594" width="15" style="151" customWidth="1"/>
    <col min="14595" max="14595" width="16.28515625" style="151" customWidth="1"/>
    <col min="14596" max="14596" width="15.42578125" style="151" customWidth="1"/>
    <col min="14597" max="14597" width="14.5703125" style="151" customWidth="1"/>
    <col min="14598" max="14598" width="12.85546875" style="151" customWidth="1"/>
    <col min="14599" max="14602" width="8.28515625" style="151" customWidth="1"/>
    <col min="14603" max="14603" width="11.7109375" style="151" customWidth="1"/>
    <col min="14604" max="14607" width="8.28515625" style="151" customWidth="1"/>
    <col min="14608" max="14608" width="11.7109375" style="151" customWidth="1"/>
    <col min="14609" max="14612" width="8.28515625" style="151" customWidth="1"/>
    <col min="14613" max="14613" width="11.7109375" style="151" customWidth="1"/>
    <col min="14614" max="14617" width="8.28515625" style="151" customWidth="1"/>
    <col min="14618" max="14618" width="11.7109375" style="151" customWidth="1"/>
    <col min="14619" max="14848" width="9.140625" style="151"/>
    <col min="14849" max="14849" width="3.42578125" style="151" customWidth="1"/>
    <col min="14850" max="14850" width="15" style="151" customWidth="1"/>
    <col min="14851" max="14851" width="16.28515625" style="151" customWidth="1"/>
    <col min="14852" max="14852" width="15.42578125" style="151" customWidth="1"/>
    <col min="14853" max="14853" width="14.5703125" style="151" customWidth="1"/>
    <col min="14854" max="14854" width="12.85546875" style="151" customWidth="1"/>
    <col min="14855" max="14858" width="8.28515625" style="151" customWidth="1"/>
    <col min="14859" max="14859" width="11.7109375" style="151" customWidth="1"/>
    <col min="14860" max="14863" width="8.28515625" style="151" customWidth="1"/>
    <col min="14864" max="14864" width="11.7109375" style="151" customWidth="1"/>
    <col min="14865" max="14868" width="8.28515625" style="151" customWidth="1"/>
    <col min="14869" max="14869" width="11.7109375" style="151" customWidth="1"/>
    <col min="14870" max="14873" width="8.28515625" style="151" customWidth="1"/>
    <col min="14874" max="14874" width="11.7109375" style="151" customWidth="1"/>
    <col min="14875" max="15104" width="9.140625" style="151"/>
    <col min="15105" max="15105" width="3.42578125" style="151" customWidth="1"/>
    <col min="15106" max="15106" width="15" style="151" customWidth="1"/>
    <col min="15107" max="15107" width="16.28515625" style="151" customWidth="1"/>
    <col min="15108" max="15108" width="15.42578125" style="151" customWidth="1"/>
    <col min="15109" max="15109" width="14.5703125" style="151" customWidth="1"/>
    <col min="15110" max="15110" width="12.85546875" style="151" customWidth="1"/>
    <col min="15111" max="15114" width="8.28515625" style="151" customWidth="1"/>
    <col min="15115" max="15115" width="11.7109375" style="151" customWidth="1"/>
    <col min="15116" max="15119" width="8.28515625" style="151" customWidth="1"/>
    <col min="15120" max="15120" width="11.7109375" style="151" customWidth="1"/>
    <col min="15121" max="15124" width="8.28515625" style="151" customWidth="1"/>
    <col min="15125" max="15125" width="11.7109375" style="151" customWidth="1"/>
    <col min="15126" max="15129" width="8.28515625" style="151" customWidth="1"/>
    <col min="15130" max="15130" width="11.7109375" style="151" customWidth="1"/>
    <col min="15131" max="15360" width="9.140625" style="151"/>
    <col min="15361" max="15361" width="3.42578125" style="151" customWidth="1"/>
    <col min="15362" max="15362" width="15" style="151" customWidth="1"/>
    <col min="15363" max="15363" width="16.28515625" style="151" customWidth="1"/>
    <col min="15364" max="15364" width="15.42578125" style="151" customWidth="1"/>
    <col min="15365" max="15365" width="14.5703125" style="151" customWidth="1"/>
    <col min="15366" max="15366" width="12.85546875" style="151" customWidth="1"/>
    <col min="15367" max="15370" width="8.28515625" style="151" customWidth="1"/>
    <col min="15371" max="15371" width="11.7109375" style="151" customWidth="1"/>
    <col min="15372" max="15375" width="8.28515625" style="151" customWidth="1"/>
    <col min="15376" max="15376" width="11.7109375" style="151" customWidth="1"/>
    <col min="15377" max="15380" width="8.28515625" style="151" customWidth="1"/>
    <col min="15381" max="15381" width="11.7109375" style="151" customWidth="1"/>
    <col min="15382" max="15385" width="8.28515625" style="151" customWidth="1"/>
    <col min="15386" max="15386" width="11.7109375" style="151" customWidth="1"/>
    <col min="15387" max="15616" width="9.140625" style="151"/>
    <col min="15617" max="15617" width="3.42578125" style="151" customWidth="1"/>
    <col min="15618" max="15618" width="15" style="151" customWidth="1"/>
    <col min="15619" max="15619" width="16.28515625" style="151" customWidth="1"/>
    <col min="15620" max="15620" width="15.42578125" style="151" customWidth="1"/>
    <col min="15621" max="15621" width="14.5703125" style="151" customWidth="1"/>
    <col min="15622" max="15622" width="12.85546875" style="151" customWidth="1"/>
    <col min="15623" max="15626" width="8.28515625" style="151" customWidth="1"/>
    <col min="15627" max="15627" width="11.7109375" style="151" customWidth="1"/>
    <col min="15628" max="15631" width="8.28515625" style="151" customWidth="1"/>
    <col min="15632" max="15632" width="11.7109375" style="151" customWidth="1"/>
    <col min="15633" max="15636" width="8.28515625" style="151" customWidth="1"/>
    <col min="15637" max="15637" width="11.7109375" style="151" customWidth="1"/>
    <col min="15638" max="15641" width="8.28515625" style="151" customWidth="1"/>
    <col min="15642" max="15642" width="11.7109375" style="151" customWidth="1"/>
    <col min="15643" max="15872" width="9.140625" style="151"/>
    <col min="15873" max="15873" width="3.42578125" style="151" customWidth="1"/>
    <col min="15874" max="15874" width="15" style="151" customWidth="1"/>
    <col min="15875" max="15875" width="16.28515625" style="151" customWidth="1"/>
    <col min="15876" max="15876" width="15.42578125" style="151" customWidth="1"/>
    <col min="15877" max="15877" width="14.5703125" style="151" customWidth="1"/>
    <col min="15878" max="15878" width="12.85546875" style="151" customWidth="1"/>
    <col min="15879" max="15882" width="8.28515625" style="151" customWidth="1"/>
    <col min="15883" max="15883" width="11.7109375" style="151" customWidth="1"/>
    <col min="15884" max="15887" width="8.28515625" style="151" customWidth="1"/>
    <col min="15888" max="15888" width="11.7109375" style="151" customWidth="1"/>
    <col min="15889" max="15892" width="8.28515625" style="151" customWidth="1"/>
    <col min="15893" max="15893" width="11.7109375" style="151" customWidth="1"/>
    <col min="15894" max="15897" width="8.28515625" style="151" customWidth="1"/>
    <col min="15898" max="15898" width="11.7109375" style="151" customWidth="1"/>
    <col min="15899" max="16128" width="9.140625" style="151"/>
    <col min="16129" max="16129" width="3.42578125" style="151" customWidth="1"/>
    <col min="16130" max="16130" width="15" style="151" customWidth="1"/>
    <col min="16131" max="16131" width="16.28515625" style="151" customWidth="1"/>
    <col min="16132" max="16132" width="15.42578125" style="151" customWidth="1"/>
    <col min="16133" max="16133" width="14.5703125" style="151" customWidth="1"/>
    <col min="16134" max="16134" width="12.85546875" style="151" customWidth="1"/>
    <col min="16135" max="16138" width="8.28515625" style="151" customWidth="1"/>
    <col min="16139" max="16139" width="11.7109375" style="151" customWidth="1"/>
    <col min="16140" max="16143" width="8.28515625" style="151" customWidth="1"/>
    <col min="16144" max="16144" width="11.7109375" style="151" customWidth="1"/>
    <col min="16145" max="16148" width="8.28515625" style="151" customWidth="1"/>
    <col min="16149" max="16149" width="11.7109375" style="151" customWidth="1"/>
    <col min="16150" max="16153" width="8.28515625" style="151" customWidth="1"/>
    <col min="16154" max="16154" width="11.7109375" style="151" customWidth="1"/>
    <col min="16155" max="16384" width="9.140625" style="151"/>
  </cols>
  <sheetData>
    <row r="1" spans="1:30" ht="28.5" customHeight="1" x14ac:dyDescent="0.25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72" t="s">
        <v>51</v>
      </c>
      <c r="AB1" s="473"/>
      <c r="AC1" s="473"/>
      <c r="AD1" s="473"/>
    </row>
    <row r="2" spans="1:30" ht="47.25" customHeight="1" x14ac:dyDescent="0.25">
      <c r="A2" s="474" t="s">
        <v>135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</row>
    <row r="3" spans="1:30" ht="30.75" customHeight="1" thickBot="1" x14ac:dyDescent="0.3">
      <c r="A3" s="475" t="s">
        <v>52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475"/>
    </row>
    <row r="4" spans="1:30" ht="36" customHeight="1" thickBot="1" x14ac:dyDescent="0.3">
      <c r="A4" s="476" t="s">
        <v>1</v>
      </c>
      <c r="B4" s="479" t="s">
        <v>53</v>
      </c>
      <c r="C4" s="481" t="s">
        <v>54</v>
      </c>
      <c r="D4" s="483" t="s">
        <v>55</v>
      </c>
      <c r="E4" s="484"/>
      <c r="F4" s="485" t="s">
        <v>33</v>
      </c>
      <c r="G4" s="487" t="s">
        <v>56</v>
      </c>
      <c r="H4" s="488"/>
      <c r="I4" s="488"/>
      <c r="J4" s="488"/>
      <c r="K4" s="489"/>
      <c r="L4" s="487" t="s">
        <v>57</v>
      </c>
      <c r="M4" s="488"/>
      <c r="N4" s="488"/>
      <c r="O4" s="488"/>
      <c r="P4" s="489"/>
      <c r="Q4" s="487" t="s">
        <v>58</v>
      </c>
      <c r="R4" s="488"/>
      <c r="S4" s="488"/>
      <c r="T4" s="488"/>
      <c r="U4" s="489"/>
      <c r="V4" s="490" t="s">
        <v>59</v>
      </c>
      <c r="W4" s="490"/>
      <c r="X4" s="490"/>
      <c r="Y4" s="490"/>
      <c r="Z4" s="487"/>
      <c r="AA4" s="696" t="s">
        <v>19</v>
      </c>
      <c r="AB4" s="696"/>
      <c r="AC4" s="696"/>
      <c r="AD4" s="696"/>
    </row>
    <row r="5" spans="1:30" ht="31.5" customHeight="1" x14ac:dyDescent="0.25">
      <c r="A5" s="477"/>
      <c r="B5" s="480"/>
      <c r="C5" s="482"/>
      <c r="D5" s="493" t="s">
        <v>39</v>
      </c>
      <c r="E5" s="495" t="s">
        <v>40</v>
      </c>
      <c r="F5" s="486"/>
      <c r="G5" s="497" t="s">
        <v>41</v>
      </c>
      <c r="H5" s="498"/>
      <c r="I5" s="497" t="s">
        <v>42</v>
      </c>
      <c r="J5" s="498"/>
      <c r="K5" s="499" t="s">
        <v>43</v>
      </c>
      <c r="L5" s="497" t="s">
        <v>41</v>
      </c>
      <c r="M5" s="498"/>
      <c r="N5" s="497" t="s">
        <v>42</v>
      </c>
      <c r="O5" s="498"/>
      <c r="P5" s="499" t="s">
        <v>43</v>
      </c>
      <c r="Q5" s="497" t="s">
        <v>41</v>
      </c>
      <c r="R5" s="498"/>
      <c r="S5" s="497" t="s">
        <v>42</v>
      </c>
      <c r="T5" s="498"/>
      <c r="U5" s="499" t="s">
        <v>43</v>
      </c>
      <c r="V5" s="497" t="s">
        <v>41</v>
      </c>
      <c r="W5" s="498"/>
      <c r="X5" s="497" t="s">
        <v>42</v>
      </c>
      <c r="Y5" s="498"/>
      <c r="Z5" s="470" t="s">
        <v>43</v>
      </c>
      <c r="AA5" s="697" t="s">
        <v>41</v>
      </c>
      <c r="AB5" s="697"/>
      <c r="AC5" s="697" t="s">
        <v>42</v>
      </c>
      <c r="AD5" s="697"/>
    </row>
    <row r="6" spans="1:30" ht="52.5" customHeight="1" thickBot="1" x14ac:dyDescent="0.3">
      <c r="A6" s="478"/>
      <c r="B6" s="480"/>
      <c r="C6" s="482"/>
      <c r="D6" s="494"/>
      <c r="E6" s="496"/>
      <c r="F6" s="486"/>
      <c r="G6" s="152" t="s">
        <v>44</v>
      </c>
      <c r="H6" s="153" t="s">
        <v>7</v>
      </c>
      <c r="I6" s="152" t="s">
        <v>44</v>
      </c>
      <c r="J6" s="153" t="s">
        <v>7</v>
      </c>
      <c r="K6" s="500"/>
      <c r="L6" s="152" t="s">
        <v>44</v>
      </c>
      <c r="M6" s="153" t="s">
        <v>7</v>
      </c>
      <c r="N6" s="152" t="s">
        <v>44</v>
      </c>
      <c r="O6" s="153" t="s">
        <v>7</v>
      </c>
      <c r="P6" s="500"/>
      <c r="Q6" s="152" t="s">
        <v>44</v>
      </c>
      <c r="R6" s="153" t="s">
        <v>7</v>
      </c>
      <c r="S6" s="152" t="s">
        <v>44</v>
      </c>
      <c r="T6" s="153" t="s">
        <v>7</v>
      </c>
      <c r="U6" s="500"/>
      <c r="V6" s="152" t="s">
        <v>44</v>
      </c>
      <c r="W6" s="153" t="s">
        <v>7</v>
      </c>
      <c r="X6" s="152" t="s">
        <v>44</v>
      </c>
      <c r="Y6" s="153" t="s">
        <v>7</v>
      </c>
      <c r="Z6" s="471"/>
      <c r="AA6" s="301" t="s">
        <v>44</v>
      </c>
      <c r="AB6" s="302" t="s">
        <v>7</v>
      </c>
      <c r="AC6" s="301" t="s">
        <v>44</v>
      </c>
      <c r="AD6" s="302" t="s">
        <v>7</v>
      </c>
    </row>
    <row r="7" spans="1:30" ht="15" customHeight="1" thickBot="1" x14ac:dyDescent="0.3">
      <c r="A7" s="156">
        <v>1</v>
      </c>
      <c r="B7" s="157">
        <v>2</v>
      </c>
      <c r="C7" s="156">
        <v>3</v>
      </c>
      <c r="D7" s="158">
        <v>4</v>
      </c>
      <c r="E7" s="159">
        <v>5</v>
      </c>
      <c r="F7" s="157">
        <v>6</v>
      </c>
      <c r="G7" s="156">
        <v>7</v>
      </c>
      <c r="H7" s="157">
        <v>8</v>
      </c>
      <c r="I7" s="156">
        <v>9</v>
      </c>
      <c r="J7" s="157">
        <v>10</v>
      </c>
      <c r="K7" s="156">
        <v>11</v>
      </c>
      <c r="L7" s="157">
        <v>12</v>
      </c>
      <c r="M7" s="156">
        <v>13</v>
      </c>
      <c r="N7" s="157">
        <v>14</v>
      </c>
      <c r="O7" s="156">
        <v>15</v>
      </c>
      <c r="P7" s="157">
        <v>16</v>
      </c>
      <c r="Q7" s="156">
        <v>17</v>
      </c>
      <c r="R7" s="157">
        <v>18</v>
      </c>
      <c r="S7" s="156">
        <v>19</v>
      </c>
      <c r="T7" s="157">
        <v>20</v>
      </c>
      <c r="U7" s="156">
        <v>21</v>
      </c>
      <c r="V7" s="157">
        <v>22</v>
      </c>
      <c r="W7" s="156">
        <v>23</v>
      </c>
      <c r="X7" s="157">
        <v>24</v>
      </c>
      <c r="Y7" s="156">
        <v>25</v>
      </c>
      <c r="Z7" s="160">
        <v>26</v>
      </c>
      <c r="AA7" s="160">
        <v>27</v>
      </c>
      <c r="AB7" s="160">
        <v>28</v>
      </c>
      <c r="AC7" s="160">
        <v>29</v>
      </c>
      <c r="AD7" s="160">
        <v>30</v>
      </c>
    </row>
    <row r="8" spans="1:30" ht="20.100000000000001" customHeight="1" x14ac:dyDescent="0.25">
      <c r="A8" s="698">
        <v>1</v>
      </c>
      <c r="B8" s="501" t="s">
        <v>136</v>
      </c>
      <c r="C8" s="698">
        <v>1982.82</v>
      </c>
      <c r="D8" s="701">
        <v>1884.11</v>
      </c>
      <c r="E8" s="703">
        <v>98.71</v>
      </c>
      <c r="F8" s="297" t="s">
        <v>45</v>
      </c>
      <c r="G8" s="207">
        <v>349</v>
      </c>
      <c r="H8" s="206">
        <v>75.567999999999998</v>
      </c>
      <c r="I8" s="207"/>
      <c r="J8" s="206"/>
      <c r="K8" s="211">
        <f>H8+J8</f>
        <v>75.567999999999998</v>
      </c>
      <c r="L8" s="207"/>
      <c r="M8" s="206"/>
      <c r="N8" s="207"/>
      <c r="O8" s="206"/>
      <c r="P8" s="211">
        <f>M8+O8</f>
        <v>0</v>
      </c>
      <c r="Q8" s="207">
        <v>307</v>
      </c>
      <c r="R8" s="206">
        <v>150</v>
      </c>
      <c r="S8" s="207"/>
      <c r="T8" s="206"/>
      <c r="U8" s="211">
        <f>R8+T8</f>
        <v>150</v>
      </c>
      <c r="V8" s="207"/>
      <c r="W8" s="206"/>
      <c r="X8" s="207"/>
      <c r="Y8" s="206"/>
      <c r="Z8" s="211">
        <f>W8+Y8</f>
        <v>0</v>
      </c>
      <c r="AA8" s="206">
        <f t="shared" ref="AA8:AD12" si="0">G8+L8+Q8+V8</f>
        <v>656</v>
      </c>
      <c r="AB8" s="206">
        <f t="shared" si="0"/>
        <v>225.56799999999998</v>
      </c>
      <c r="AC8" s="203">
        <f t="shared" si="0"/>
        <v>0</v>
      </c>
      <c r="AD8" s="206">
        <f t="shared" si="0"/>
        <v>0</v>
      </c>
    </row>
    <row r="9" spans="1:30" ht="20.100000000000001" customHeight="1" x14ac:dyDescent="0.25">
      <c r="A9" s="699"/>
      <c r="B9" s="501"/>
      <c r="C9" s="699"/>
      <c r="D9" s="702"/>
      <c r="E9" s="704"/>
      <c r="F9" s="297" t="s">
        <v>46</v>
      </c>
      <c r="G9" s="193"/>
      <c r="H9" s="190"/>
      <c r="I9" s="193"/>
      <c r="J9" s="190"/>
      <c r="K9" s="205"/>
      <c r="L9" s="193"/>
      <c r="M9" s="190"/>
      <c r="N9" s="193"/>
      <c r="O9" s="190"/>
      <c r="P9" s="205"/>
      <c r="Q9" s="193"/>
      <c r="R9" s="190"/>
      <c r="S9" s="193"/>
      <c r="T9" s="190"/>
      <c r="U9" s="205"/>
      <c r="V9" s="193"/>
      <c r="W9" s="190"/>
      <c r="X9" s="193"/>
      <c r="Y9" s="190"/>
      <c r="Z9" s="205">
        <f>W9+Y9</f>
        <v>0</v>
      </c>
      <c r="AA9" s="190">
        <f t="shared" si="0"/>
        <v>0</v>
      </c>
      <c r="AB9" s="190">
        <f t="shared" si="0"/>
        <v>0</v>
      </c>
      <c r="AC9" s="191">
        <f t="shared" si="0"/>
        <v>0</v>
      </c>
      <c r="AD9" s="190">
        <f t="shared" si="0"/>
        <v>0</v>
      </c>
    </row>
    <row r="10" spans="1:30" ht="20.100000000000001" customHeight="1" x14ac:dyDescent="0.25">
      <c r="A10" s="699"/>
      <c r="B10" s="501"/>
      <c r="C10" s="699"/>
      <c r="D10" s="702"/>
      <c r="E10" s="704"/>
      <c r="F10" s="297" t="s">
        <v>47</v>
      </c>
      <c r="G10" s="193"/>
      <c r="H10" s="190"/>
      <c r="I10" s="193"/>
      <c r="J10" s="190"/>
      <c r="K10" s="205">
        <f>H10+J10</f>
        <v>0</v>
      </c>
      <c r="L10" s="193"/>
      <c r="M10" s="190"/>
      <c r="N10" s="193"/>
      <c r="O10" s="190"/>
      <c r="P10" s="205">
        <f>M10+O10</f>
        <v>0</v>
      </c>
      <c r="Q10" s="193"/>
      <c r="R10" s="190"/>
      <c r="S10" s="193"/>
      <c r="T10" s="190"/>
      <c r="U10" s="205">
        <f>R10+T10</f>
        <v>0</v>
      </c>
      <c r="V10" s="193"/>
      <c r="W10" s="190"/>
      <c r="X10" s="193"/>
      <c r="Y10" s="190"/>
      <c r="Z10" s="205">
        <f>W10+Y10</f>
        <v>0</v>
      </c>
      <c r="AA10" s="190">
        <f t="shared" si="0"/>
        <v>0</v>
      </c>
      <c r="AB10" s="190">
        <f t="shared" si="0"/>
        <v>0</v>
      </c>
      <c r="AC10" s="191">
        <f t="shared" si="0"/>
        <v>0</v>
      </c>
      <c r="AD10" s="190">
        <f t="shared" si="0"/>
        <v>0</v>
      </c>
    </row>
    <row r="11" spans="1:30" ht="20.100000000000001" customHeight="1" x14ac:dyDescent="0.25">
      <c r="A11" s="699"/>
      <c r="B11" s="501"/>
      <c r="C11" s="699"/>
      <c r="D11" s="702"/>
      <c r="E11" s="704"/>
      <c r="F11" s="297" t="s">
        <v>48</v>
      </c>
      <c r="G11" s="193"/>
      <c r="H11" s="190"/>
      <c r="I11" s="193"/>
      <c r="J11" s="190"/>
      <c r="K11" s="205">
        <f>H11+J11</f>
        <v>0</v>
      </c>
      <c r="L11" s="193"/>
      <c r="M11" s="190"/>
      <c r="N11" s="193"/>
      <c r="O11" s="190"/>
      <c r="P11" s="205">
        <f>M11+O11</f>
        <v>0</v>
      </c>
      <c r="Q11" s="193">
        <v>14</v>
      </c>
      <c r="R11" s="190">
        <v>7</v>
      </c>
      <c r="S11" s="193"/>
      <c r="T11" s="190"/>
      <c r="U11" s="205">
        <f>R11+T11</f>
        <v>7</v>
      </c>
      <c r="V11" s="193"/>
      <c r="W11" s="190"/>
      <c r="X11" s="193"/>
      <c r="Y11" s="190"/>
      <c r="Z11" s="205">
        <f>W11+Y11</f>
        <v>0</v>
      </c>
      <c r="AA11" s="190">
        <f t="shared" si="0"/>
        <v>14</v>
      </c>
      <c r="AB11" s="190">
        <f t="shared" si="0"/>
        <v>7</v>
      </c>
      <c r="AC11" s="191">
        <f t="shared" si="0"/>
        <v>0</v>
      </c>
      <c r="AD11" s="190">
        <f t="shared" si="0"/>
        <v>0</v>
      </c>
    </row>
    <row r="12" spans="1:30" ht="20.100000000000001" customHeight="1" thickBot="1" x14ac:dyDescent="0.3">
      <c r="A12" s="699"/>
      <c r="B12" s="501"/>
      <c r="C12" s="699"/>
      <c r="D12" s="702"/>
      <c r="E12" s="704"/>
      <c r="F12" s="298" t="s">
        <v>49</v>
      </c>
      <c r="G12" s="195"/>
      <c r="H12" s="194"/>
      <c r="I12" s="195"/>
      <c r="J12" s="194"/>
      <c r="K12" s="208">
        <f>H12+J12</f>
        <v>0</v>
      </c>
      <c r="L12" s="195"/>
      <c r="M12" s="194"/>
      <c r="N12" s="195"/>
      <c r="O12" s="194"/>
      <c r="P12" s="208">
        <f>M12+O12</f>
        <v>0</v>
      </c>
      <c r="Q12" s="195"/>
      <c r="R12" s="194"/>
      <c r="S12" s="195"/>
      <c r="T12" s="194"/>
      <c r="U12" s="208">
        <f>R12+T12</f>
        <v>0</v>
      </c>
      <c r="V12" s="195"/>
      <c r="W12" s="194"/>
      <c r="X12" s="196"/>
      <c r="Y12" s="194"/>
      <c r="Z12" s="208">
        <f>W12+Y12</f>
        <v>0</v>
      </c>
      <c r="AA12" s="194">
        <f t="shared" si="0"/>
        <v>0</v>
      </c>
      <c r="AB12" s="194">
        <f t="shared" si="0"/>
        <v>0</v>
      </c>
      <c r="AC12" s="196">
        <f t="shared" si="0"/>
        <v>0</v>
      </c>
      <c r="AD12" s="194">
        <f t="shared" si="0"/>
        <v>0</v>
      </c>
    </row>
    <row r="13" spans="1:30" ht="20.100000000000001" customHeight="1" thickBot="1" x14ac:dyDescent="0.3">
      <c r="A13" s="700"/>
      <c r="B13" s="705" t="s">
        <v>19</v>
      </c>
      <c r="C13" s="706"/>
      <c r="D13" s="706"/>
      <c r="E13" s="706"/>
      <c r="F13" s="706"/>
      <c r="G13" s="197">
        <f>G8+G9+G10+G11+G12</f>
        <v>349</v>
      </c>
      <c r="H13" s="198">
        <f t="shared" ref="H13:Z13" si="1">H8+H9+H10+H11+H12</f>
        <v>75.567999999999998</v>
      </c>
      <c r="I13" s="198">
        <f t="shared" si="1"/>
        <v>0</v>
      </c>
      <c r="J13" s="198">
        <f t="shared" si="1"/>
        <v>0</v>
      </c>
      <c r="K13" s="209">
        <f t="shared" si="1"/>
        <v>75.567999999999998</v>
      </c>
      <c r="L13" s="198">
        <f t="shared" si="1"/>
        <v>0</v>
      </c>
      <c r="M13" s="198">
        <f t="shared" si="1"/>
        <v>0</v>
      </c>
      <c r="N13" s="198">
        <f t="shared" si="1"/>
        <v>0</v>
      </c>
      <c r="O13" s="198">
        <f t="shared" si="1"/>
        <v>0</v>
      </c>
      <c r="P13" s="209">
        <f t="shared" si="1"/>
        <v>0</v>
      </c>
      <c r="Q13" s="198">
        <f t="shared" si="1"/>
        <v>321</v>
      </c>
      <c r="R13" s="198">
        <f t="shared" si="1"/>
        <v>157</v>
      </c>
      <c r="S13" s="198">
        <f t="shared" si="1"/>
        <v>0</v>
      </c>
      <c r="T13" s="198">
        <f t="shared" si="1"/>
        <v>0</v>
      </c>
      <c r="U13" s="209">
        <f t="shared" si="1"/>
        <v>157</v>
      </c>
      <c r="V13" s="198">
        <f t="shared" si="1"/>
        <v>0</v>
      </c>
      <c r="W13" s="198">
        <f t="shared" si="1"/>
        <v>0</v>
      </c>
      <c r="X13" s="198">
        <f t="shared" si="1"/>
        <v>0</v>
      </c>
      <c r="Y13" s="198">
        <f t="shared" si="1"/>
        <v>0</v>
      </c>
      <c r="Z13" s="209">
        <f t="shared" si="1"/>
        <v>0</v>
      </c>
      <c r="AA13" s="209">
        <f>AA8+AA9+AA10+AA11+AA12</f>
        <v>670</v>
      </c>
      <c r="AB13" s="209">
        <f>AB8+AB9+AB10+AB11+AB12</f>
        <v>232.56799999999998</v>
      </c>
      <c r="AC13" s="215">
        <f>AC8+AC9+AC10+AC11+AC12</f>
        <v>0</v>
      </c>
      <c r="AD13" s="216">
        <f>AD8+AD9+AD10+AD11+AD12</f>
        <v>0</v>
      </c>
    </row>
    <row r="14" spans="1:30" ht="20.100000000000001" customHeight="1" x14ac:dyDescent="0.25">
      <c r="A14" s="698">
        <v>2</v>
      </c>
      <c r="B14" s="501" t="s">
        <v>137</v>
      </c>
      <c r="C14" s="698">
        <v>2305.08</v>
      </c>
      <c r="D14" s="701">
        <v>2266.09</v>
      </c>
      <c r="E14" s="703">
        <v>38.99</v>
      </c>
      <c r="F14" s="297" t="s">
        <v>45</v>
      </c>
      <c r="G14" s="207">
        <v>199</v>
      </c>
      <c r="H14" s="206">
        <v>40</v>
      </c>
      <c r="I14" s="207"/>
      <c r="J14" s="206"/>
      <c r="K14" s="211">
        <v>40</v>
      </c>
      <c r="L14" s="207">
        <v>160</v>
      </c>
      <c r="M14" s="206">
        <v>97</v>
      </c>
      <c r="N14" s="207"/>
      <c r="O14" s="206"/>
      <c r="P14" s="211">
        <v>97</v>
      </c>
      <c r="Q14" s="207"/>
      <c r="R14" s="206"/>
      <c r="S14" s="207"/>
      <c r="T14" s="206"/>
      <c r="U14" s="211"/>
      <c r="V14" s="207"/>
      <c r="W14" s="206"/>
      <c r="X14" s="207"/>
      <c r="Y14" s="206"/>
      <c r="Z14" s="211"/>
      <c r="AA14" s="206">
        <f t="shared" ref="AA14:AD18" si="2">G14+L14+Q14+V14</f>
        <v>359</v>
      </c>
      <c r="AB14" s="206">
        <f t="shared" si="2"/>
        <v>137</v>
      </c>
      <c r="AC14" s="203">
        <f t="shared" si="2"/>
        <v>0</v>
      </c>
      <c r="AD14" s="206">
        <f t="shared" si="2"/>
        <v>0</v>
      </c>
    </row>
    <row r="15" spans="1:30" ht="20.100000000000001" customHeight="1" x14ac:dyDescent="0.25">
      <c r="A15" s="699"/>
      <c r="B15" s="501"/>
      <c r="C15" s="699"/>
      <c r="D15" s="702"/>
      <c r="E15" s="704"/>
      <c r="F15" s="297" t="s">
        <v>46</v>
      </c>
      <c r="G15" s="193">
        <v>10</v>
      </c>
      <c r="H15" s="190">
        <v>1</v>
      </c>
      <c r="I15" s="193"/>
      <c r="J15" s="190"/>
      <c r="K15" s="205">
        <v>1</v>
      </c>
      <c r="L15" s="193"/>
      <c r="M15" s="190"/>
      <c r="N15" s="193"/>
      <c r="O15" s="190"/>
      <c r="P15" s="205"/>
      <c r="Q15" s="193"/>
      <c r="R15" s="190"/>
      <c r="S15" s="193"/>
      <c r="T15" s="190"/>
      <c r="U15" s="205"/>
      <c r="V15" s="193"/>
      <c r="W15" s="190"/>
      <c r="X15" s="193"/>
      <c r="Y15" s="190"/>
      <c r="Z15" s="205"/>
      <c r="AA15" s="190">
        <f t="shared" si="2"/>
        <v>10</v>
      </c>
      <c r="AB15" s="190">
        <f t="shared" si="2"/>
        <v>1</v>
      </c>
      <c r="AC15" s="191">
        <f t="shared" si="2"/>
        <v>0</v>
      </c>
      <c r="AD15" s="190">
        <f t="shared" si="2"/>
        <v>0</v>
      </c>
    </row>
    <row r="16" spans="1:30" ht="20.100000000000001" customHeight="1" x14ac:dyDescent="0.25">
      <c r="A16" s="699"/>
      <c r="B16" s="501"/>
      <c r="C16" s="699"/>
      <c r="D16" s="702"/>
      <c r="E16" s="704"/>
      <c r="F16" s="297" t="s">
        <v>47</v>
      </c>
      <c r="G16" s="193"/>
      <c r="H16" s="190"/>
      <c r="I16" s="193"/>
      <c r="J16" s="190"/>
      <c r="K16" s="205"/>
      <c r="L16" s="193">
        <v>90</v>
      </c>
      <c r="M16" s="190">
        <v>51</v>
      </c>
      <c r="N16" s="193"/>
      <c r="O16" s="190"/>
      <c r="P16" s="205">
        <v>51</v>
      </c>
      <c r="Q16" s="193"/>
      <c r="R16" s="190"/>
      <c r="S16" s="193"/>
      <c r="T16" s="190"/>
      <c r="U16" s="205"/>
      <c r="V16" s="193">
        <v>150</v>
      </c>
      <c r="W16" s="190">
        <v>255</v>
      </c>
      <c r="X16" s="193"/>
      <c r="Y16" s="190"/>
      <c r="Z16" s="205">
        <v>255</v>
      </c>
      <c r="AA16" s="190">
        <f t="shared" si="2"/>
        <v>240</v>
      </c>
      <c r="AB16" s="190">
        <f t="shared" si="2"/>
        <v>306</v>
      </c>
      <c r="AC16" s="191">
        <f t="shared" si="2"/>
        <v>0</v>
      </c>
      <c r="AD16" s="190">
        <f t="shared" si="2"/>
        <v>0</v>
      </c>
    </row>
    <row r="17" spans="1:30" ht="20.100000000000001" customHeight="1" x14ac:dyDescent="0.25">
      <c r="A17" s="699"/>
      <c r="B17" s="501"/>
      <c r="C17" s="699"/>
      <c r="D17" s="702"/>
      <c r="E17" s="704"/>
      <c r="F17" s="297" t="s">
        <v>48</v>
      </c>
      <c r="G17" s="193"/>
      <c r="H17" s="190"/>
      <c r="I17" s="193"/>
      <c r="J17" s="190"/>
      <c r="K17" s="205"/>
      <c r="L17" s="193"/>
      <c r="M17" s="190"/>
      <c r="N17" s="193"/>
      <c r="O17" s="190"/>
      <c r="P17" s="205"/>
      <c r="Q17" s="193"/>
      <c r="R17" s="190"/>
      <c r="S17" s="193"/>
      <c r="T17" s="190"/>
      <c r="U17" s="205"/>
      <c r="V17" s="193"/>
      <c r="W17" s="190"/>
      <c r="X17" s="193"/>
      <c r="Y17" s="190"/>
      <c r="Z17" s="205"/>
      <c r="AA17" s="190">
        <f t="shared" si="2"/>
        <v>0</v>
      </c>
      <c r="AB17" s="190">
        <f t="shared" si="2"/>
        <v>0</v>
      </c>
      <c r="AC17" s="191">
        <f t="shared" si="2"/>
        <v>0</v>
      </c>
      <c r="AD17" s="190">
        <f t="shared" si="2"/>
        <v>0</v>
      </c>
    </row>
    <row r="18" spans="1:30" ht="20.100000000000001" customHeight="1" thickBot="1" x14ac:dyDescent="0.3">
      <c r="A18" s="699"/>
      <c r="B18" s="501"/>
      <c r="C18" s="699"/>
      <c r="D18" s="702"/>
      <c r="E18" s="704"/>
      <c r="F18" s="298" t="s">
        <v>49</v>
      </c>
      <c r="G18" s="195"/>
      <c r="H18" s="194"/>
      <c r="I18" s="195"/>
      <c r="J18" s="194"/>
      <c r="K18" s="208"/>
      <c r="L18" s="195"/>
      <c r="M18" s="194"/>
      <c r="N18" s="195"/>
      <c r="O18" s="194"/>
      <c r="P18" s="208"/>
      <c r="Q18" s="195"/>
      <c r="R18" s="194"/>
      <c r="S18" s="195"/>
      <c r="T18" s="194"/>
      <c r="U18" s="208"/>
      <c r="V18" s="195"/>
      <c r="W18" s="194"/>
      <c r="X18" s="196"/>
      <c r="Y18" s="194"/>
      <c r="Z18" s="208"/>
      <c r="AA18" s="194">
        <f t="shared" si="2"/>
        <v>0</v>
      </c>
      <c r="AB18" s="194">
        <f t="shared" si="2"/>
        <v>0</v>
      </c>
      <c r="AC18" s="196">
        <f t="shared" si="2"/>
        <v>0</v>
      </c>
      <c r="AD18" s="194">
        <f t="shared" si="2"/>
        <v>0</v>
      </c>
    </row>
    <row r="19" spans="1:30" ht="20.100000000000001" customHeight="1" thickBot="1" x14ac:dyDescent="0.3">
      <c r="A19" s="700"/>
      <c r="B19" s="705" t="s">
        <v>19</v>
      </c>
      <c r="C19" s="706"/>
      <c r="D19" s="706"/>
      <c r="E19" s="706"/>
      <c r="F19" s="706"/>
      <c r="G19" s="197">
        <f t="shared" ref="G19:AD19" si="3">G14+G15+G16+G17+G18</f>
        <v>209</v>
      </c>
      <c r="H19" s="198">
        <f t="shared" si="3"/>
        <v>41</v>
      </c>
      <c r="I19" s="198">
        <f t="shared" si="3"/>
        <v>0</v>
      </c>
      <c r="J19" s="198">
        <f t="shared" si="3"/>
        <v>0</v>
      </c>
      <c r="K19" s="209">
        <f t="shared" si="3"/>
        <v>41</v>
      </c>
      <c r="L19" s="198">
        <f t="shared" si="3"/>
        <v>250</v>
      </c>
      <c r="M19" s="198">
        <f t="shared" si="3"/>
        <v>148</v>
      </c>
      <c r="N19" s="198">
        <f t="shared" si="3"/>
        <v>0</v>
      </c>
      <c r="O19" s="198">
        <f t="shared" si="3"/>
        <v>0</v>
      </c>
      <c r="P19" s="209">
        <f t="shared" si="3"/>
        <v>148</v>
      </c>
      <c r="Q19" s="198">
        <f t="shared" si="3"/>
        <v>0</v>
      </c>
      <c r="R19" s="198">
        <f t="shared" si="3"/>
        <v>0</v>
      </c>
      <c r="S19" s="198">
        <f t="shared" si="3"/>
        <v>0</v>
      </c>
      <c r="T19" s="198">
        <f t="shared" si="3"/>
        <v>0</v>
      </c>
      <c r="U19" s="209">
        <f t="shared" si="3"/>
        <v>0</v>
      </c>
      <c r="V19" s="198">
        <f t="shared" si="3"/>
        <v>150</v>
      </c>
      <c r="W19" s="198">
        <f t="shared" si="3"/>
        <v>255</v>
      </c>
      <c r="X19" s="198">
        <f t="shared" si="3"/>
        <v>0</v>
      </c>
      <c r="Y19" s="198">
        <f t="shared" si="3"/>
        <v>0</v>
      </c>
      <c r="Z19" s="209">
        <f t="shared" si="3"/>
        <v>255</v>
      </c>
      <c r="AA19" s="209">
        <f t="shared" si="3"/>
        <v>609</v>
      </c>
      <c r="AB19" s="209">
        <f t="shared" si="3"/>
        <v>444</v>
      </c>
      <c r="AC19" s="215">
        <f t="shared" si="3"/>
        <v>0</v>
      </c>
      <c r="AD19" s="216">
        <f t="shared" si="3"/>
        <v>0</v>
      </c>
    </row>
    <row r="20" spans="1:30" ht="0.75" customHeight="1" thickBot="1" x14ac:dyDescent="0.3">
      <c r="A20" s="698">
        <v>3</v>
      </c>
      <c r="B20" s="501" t="s">
        <v>138</v>
      </c>
      <c r="C20" s="698">
        <v>941.12</v>
      </c>
      <c r="D20" s="701">
        <v>878.84</v>
      </c>
      <c r="E20" s="703">
        <v>62.28</v>
      </c>
      <c r="F20" s="297" t="s">
        <v>45</v>
      </c>
      <c r="G20" s="207"/>
      <c r="H20" s="206"/>
      <c r="I20" s="207"/>
      <c r="J20" s="206"/>
      <c r="K20" s="211"/>
      <c r="L20" s="207"/>
      <c r="M20" s="206"/>
      <c r="N20" s="207"/>
      <c r="O20" s="206"/>
      <c r="P20" s="211"/>
      <c r="Q20" s="207"/>
      <c r="R20" s="206"/>
      <c r="S20" s="207"/>
      <c r="T20" s="206"/>
      <c r="U20" s="211"/>
      <c r="V20" s="207"/>
      <c r="W20" s="206"/>
      <c r="X20" s="207"/>
      <c r="Y20" s="206"/>
      <c r="Z20" s="211"/>
      <c r="AA20" s="206"/>
      <c r="AB20" s="206"/>
      <c r="AC20" s="203"/>
      <c r="AD20" s="206"/>
    </row>
    <row r="21" spans="1:30" ht="19.5" hidden="1" customHeight="1" thickBot="1" x14ac:dyDescent="0.3">
      <c r="A21" s="699"/>
      <c r="B21" s="501"/>
      <c r="C21" s="699"/>
      <c r="D21" s="702"/>
      <c r="E21" s="704"/>
      <c r="F21" s="297" t="s">
        <v>46</v>
      </c>
      <c r="G21" s="193"/>
      <c r="H21" s="190"/>
      <c r="I21" s="193"/>
      <c r="J21" s="190"/>
      <c r="K21" s="205"/>
      <c r="L21" s="193"/>
      <c r="M21" s="190"/>
      <c r="N21" s="193"/>
      <c r="O21" s="190"/>
      <c r="P21" s="205"/>
      <c r="Q21" s="193"/>
      <c r="R21" s="190"/>
      <c r="S21" s="193"/>
      <c r="T21" s="190"/>
      <c r="U21" s="205"/>
      <c r="V21" s="193"/>
      <c r="W21" s="190"/>
      <c r="X21" s="193"/>
      <c r="Y21" s="190"/>
      <c r="Z21" s="205"/>
      <c r="AA21" s="190"/>
      <c r="AB21" s="190"/>
      <c r="AC21" s="191"/>
      <c r="AD21" s="190"/>
    </row>
    <row r="22" spans="1:30" ht="19.5" hidden="1" customHeight="1" thickBot="1" x14ac:dyDescent="0.3">
      <c r="A22" s="699"/>
      <c r="B22" s="501"/>
      <c r="C22" s="699"/>
      <c r="D22" s="702"/>
      <c r="E22" s="704"/>
      <c r="F22" s="297" t="s">
        <v>47</v>
      </c>
      <c r="G22" s="193"/>
      <c r="H22" s="190"/>
      <c r="I22" s="193"/>
      <c r="J22" s="190"/>
      <c r="K22" s="205"/>
      <c r="L22" s="193"/>
      <c r="M22" s="190"/>
      <c r="N22" s="193"/>
      <c r="O22" s="190"/>
      <c r="P22" s="205"/>
      <c r="Q22" s="193"/>
      <c r="R22" s="190"/>
      <c r="S22" s="193"/>
      <c r="T22" s="190"/>
      <c r="U22" s="205"/>
      <c r="V22" s="193"/>
      <c r="W22" s="190"/>
      <c r="X22" s="193"/>
      <c r="Y22" s="190"/>
      <c r="Z22" s="205"/>
      <c r="AA22" s="190"/>
      <c r="AB22" s="190"/>
      <c r="AC22" s="191"/>
      <c r="AD22" s="190"/>
    </row>
    <row r="23" spans="1:30" ht="19.5" hidden="1" customHeight="1" thickBot="1" x14ac:dyDescent="0.3">
      <c r="A23" s="699"/>
      <c r="B23" s="501"/>
      <c r="C23" s="699"/>
      <c r="D23" s="702"/>
      <c r="E23" s="704"/>
      <c r="F23" s="297" t="s">
        <v>48</v>
      </c>
      <c r="G23" s="193"/>
      <c r="H23" s="190"/>
      <c r="I23" s="193"/>
      <c r="J23" s="190"/>
      <c r="K23" s="205"/>
      <c r="L23" s="193"/>
      <c r="M23" s="190"/>
      <c r="N23" s="193"/>
      <c r="O23" s="190"/>
      <c r="P23" s="205"/>
      <c r="Q23" s="193"/>
      <c r="R23" s="190"/>
      <c r="S23" s="193"/>
      <c r="T23" s="190"/>
      <c r="U23" s="205"/>
      <c r="V23" s="193"/>
      <c r="W23" s="190"/>
      <c r="X23" s="193"/>
      <c r="Y23" s="190"/>
      <c r="Z23" s="205"/>
      <c r="AA23" s="190"/>
      <c r="AB23" s="190"/>
      <c r="AC23" s="191"/>
      <c r="AD23" s="190"/>
    </row>
    <row r="24" spans="1:30" ht="19.5" hidden="1" customHeight="1" thickBot="1" x14ac:dyDescent="0.3">
      <c r="A24" s="699"/>
      <c r="B24" s="501"/>
      <c r="C24" s="699"/>
      <c r="D24" s="702"/>
      <c r="E24" s="704"/>
      <c r="F24" s="298" t="s">
        <v>49</v>
      </c>
      <c r="G24" s="195"/>
      <c r="H24" s="194"/>
      <c r="I24" s="195"/>
      <c r="J24" s="194"/>
      <c r="K24" s="208"/>
      <c r="L24" s="195"/>
      <c r="M24" s="194"/>
      <c r="N24" s="195"/>
      <c r="O24" s="194"/>
      <c r="P24" s="208"/>
      <c r="Q24" s="195"/>
      <c r="R24" s="194"/>
      <c r="S24" s="195"/>
      <c r="T24" s="194"/>
      <c r="U24" s="208"/>
      <c r="V24" s="195"/>
      <c r="W24" s="194"/>
      <c r="X24" s="196"/>
      <c r="Y24" s="194"/>
      <c r="Z24" s="208"/>
      <c r="AA24" s="194"/>
      <c r="AB24" s="194"/>
      <c r="AC24" s="196"/>
      <c r="AD24" s="194"/>
    </row>
    <row r="25" spans="1:30" ht="19.5" hidden="1" customHeight="1" thickBot="1" x14ac:dyDescent="0.3">
      <c r="A25" s="700"/>
      <c r="B25" s="705" t="s">
        <v>19</v>
      </c>
      <c r="C25" s="706"/>
      <c r="D25" s="706"/>
      <c r="E25" s="706"/>
      <c r="F25" s="706"/>
      <c r="G25" s="197">
        <f t="shared" ref="G25:Z25" si="4">G20+G21+G22+G23+G24</f>
        <v>0</v>
      </c>
      <c r="H25" s="198">
        <f t="shared" si="4"/>
        <v>0</v>
      </c>
      <c r="I25" s="198">
        <f t="shared" si="4"/>
        <v>0</v>
      </c>
      <c r="J25" s="198">
        <f t="shared" si="4"/>
        <v>0</v>
      </c>
      <c r="K25" s="209">
        <f t="shared" si="4"/>
        <v>0</v>
      </c>
      <c r="L25" s="198">
        <f t="shared" si="4"/>
        <v>0</v>
      </c>
      <c r="M25" s="198">
        <f t="shared" si="4"/>
        <v>0</v>
      </c>
      <c r="N25" s="198">
        <f t="shared" si="4"/>
        <v>0</v>
      </c>
      <c r="O25" s="198">
        <f t="shared" si="4"/>
        <v>0</v>
      </c>
      <c r="P25" s="209">
        <f t="shared" si="4"/>
        <v>0</v>
      </c>
      <c r="Q25" s="198">
        <f t="shared" si="4"/>
        <v>0</v>
      </c>
      <c r="R25" s="198">
        <f t="shared" si="4"/>
        <v>0</v>
      </c>
      <c r="S25" s="198">
        <f t="shared" si="4"/>
        <v>0</v>
      </c>
      <c r="T25" s="198">
        <f t="shared" si="4"/>
        <v>0</v>
      </c>
      <c r="U25" s="209">
        <f t="shared" si="4"/>
        <v>0</v>
      </c>
      <c r="V25" s="198">
        <f t="shared" si="4"/>
        <v>0</v>
      </c>
      <c r="W25" s="198">
        <f t="shared" si="4"/>
        <v>0</v>
      </c>
      <c r="X25" s="198">
        <f t="shared" si="4"/>
        <v>0</v>
      </c>
      <c r="Y25" s="198">
        <f t="shared" si="4"/>
        <v>0</v>
      </c>
      <c r="Z25" s="209">
        <f t="shared" si="4"/>
        <v>0</v>
      </c>
      <c r="AA25" s="209">
        <f>AA20+AA21+AA22+AA23+AA24</f>
        <v>0</v>
      </c>
      <c r="AB25" s="209">
        <f>AB20+AB21+AB22+AB23+AB24</f>
        <v>0</v>
      </c>
      <c r="AC25" s="215">
        <f>AC20+AC21+AC22+AC23+AC24</f>
        <v>0</v>
      </c>
      <c r="AD25" s="216">
        <f>AD20+AD21+AD22+AD23+AD24</f>
        <v>0</v>
      </c>
    </row>
    <row r="26" spans="1:30" ht="19.5" hidden="1" customHeight="1" x14ac:dyDescent="0.3">
      <c r="A26" s="698">
        <v>4</v>
      </c>
      <c r="B26" s="501" t="s">
        <v>139</v>
      </c>
      <c r="C26" s="698">
        <v>495.12</v>
      </c>
      <c r="D26" s="701">
        <v>495.12</v>
      </c>
      <c r="E26" s="703">
        <v>0</v>
      </c>
      <c r="F26" s="297" t="s">
        <v>45</v>
      </c>
      <c r="G26" s="207"/>
      <c r="H26" s="206"/>
      <c r="I26" s="207"/>
      <c r="J26" s="206"/>
      <c r="K26" s="211"/>
      <c r="L26" s="207"/>
      <c r="M26" s="206"/>
      <c r="N26" s="207"/>
      <c r="O26" s="206"/>
      <c r="P26" s="211"/>
      <c r="Q26" s="207"/>
      <c r="R26" s="206"/>
      <c r="S26" s="207"/>
      <c r="T26" s="206"/>
      <c r="U26" s="211"/>
      <c r="V26" s="207"/>
      <c r="W26" s="206"/>
      <c r="X26" s="207"/>
      <c r="Y26" s="206"/>
      <c r="Z26" s="211"/>
      <c r="AA26" s="206"/>
      <c r="AB26" s="206"/>
      <c r="AC26" s="203"/>
      <c r="AD26" s="206"/>
    </row>
    <row r="27" spans="1:30" ht="19.5" hidden="1" customHeight="1" x14ac:dyDescent="0.3">
      <c r="A27" s="699"/>
      <c r="B27" s="501"/>
      <c r="C27" s="699"/>
      <c r="D27" s="702"/>
      <c r="E27" s="704"/>
      <c r="F27" s="297" t="s">
        <v>46</v>
      </c>
      <c r="G27" s="193"/>
      <c r="H27" s="190"/>
      <c r="I27" s="193"/>
      <c r="J27" s="190"/>
      <c r="K27" s="205"/>
      <c r="L27" s="193"/>
      <c r="M27" s="190"/>
      <c r="N27" s="193"/>
      <c r="O27" s="190"/>
      <c r="P27" s="205"/>
      <c r="Q27" s="193"/>
      <c r="R27" s="190"/>
      <c r="S27" s="193"/>
      <c r="T27" s="190"/>
      <c r="U27" s="205"/>
      <c r="V27" s="193"/>
      <c r="W27" s="190"/>
      <c r="X27" s="193"/>
      <c r="Y27" s="190"/>
      <c r="Z27" s="205"/>
      <c r="AA27" s="190"/>
      <c r="AB27" s="190"/>
      <c r="AC27" s="191"/>
      <c r="AD27" s="190"/>
    </row>
    <row r="28" spans="1:30" ht="19.5" hidden="1" customHeight="1" x14ac:dyDescent="0.3">
      <c r="A28" s="699"/>
      <c r="B28" s="501"/>
      <c r="C28" s="699"/>
      <c r="D28" s="702"/>
      <c r="E28" s="704"/>
      <c r="F28" s="297" t="s">
        <v>47</v>
      </c>
      <c r="G28" s="193"/>
      <c r="H28" s="190"/>
      <c r="I28" s="193"/>
      <c r="J28" s="190"/>
      <c r="K28" s="205"/>
      <c r="L28" s="193"/>
      <c r="M28" s="190"/>
      <c r="N28" s="193"/>
      <c r="O28" s="190"/>
      <c r="P28" s="205"/>
      <c r="Q28" s="193"/>
      <c r="R28" s="190"/>
      <c r="S28" s="193"/>
      <c r="T28" s="190"/>
      <c r="U28" s="205"/>
      <c r="V28" s="193"/>
      <c r="W28" s="190"/>
      <c r="X28" s="193"/>
      <c r="Y28" s="190"/>
      <c r="Z28" s="205"/>
      <c r="AA28" s="190"/>
      <c r="AB28" s="190"/>
      <c r="AC28" s="191"/>
      <c r="AD28" s="190"/>
    </row>
    <row r="29" spans="1:30" ht="19.5" hidden="1" customHeight="1" x14ac:dyDescent="0.3">
      <c r="A29" s="699"/>
      <c r="B29" s="501"/>
      <c r="C29" s="699"/>
      <c r="D29" s="702"/>
      <c r="E29" s="704"/>
      <c r="F29" s="297" t="s">
        <v>48</v>
      </c>
      <c r="G29" s="193"/>
      <c r="H29" s="190"/>
      <c r="I29" s="193"/>
      <c r="J29" s="190"/>
      <c r="K29" s="205"/>
      <c r="L29" s="193"/>
      <c r="M29" s="190"/>
      <c r="N29" s="193"/>
      <c r="O29" s="190"/>
      <c r="P29" s="205"/>
      <c r="Q29" s="193"/>
      <c r="R29" s="190"/>
      <c r="S29" s="193"/>
      <c r="T29" s="190"/>
      <c r="U29" s="205"/>
      <c r="V29" s="193"/>
      <c r="W29" s="190"/>
      <c r="X29" s="193"/>
      <c r="Y29" s="190"/>
      <c r="Z29" s="205"/>
      <c r="AA29" s="190"/>
      <c r="AB29" s="190"/>
      <c r="AC29" s="191"/>
      <c r="AD29" s="190"/>
    </row>
    <row r="30" spans="1:30" ht="19.5" hidden="1" customHeight="1" thickBot="1" x14ac:dyDescent="0.3">
      <c r="A30" s="699"/>
      <c r="B30" s="501"/>
      <c r="C30" s="699"/>
      <c r="D30" s="702"/>
      <c r="E30" s="704"/>
      <c r="F30" s="298" t="s">
        <v>49</v>
      </c>
      <c r="G30" s="195"/>
      <c r="H30" s="194"/>
      <c r="I30" s="195"/>
      <c r="J30" s="194"/>
      <c r="K30" s="208"/>
      <c r="L30" s="195"/>
      <c r="M30" s="194"/>
      <c r="N30" s="195"/>
      <c r="O30" s="194"/>
      <c r="P30" s="208"/>
      <c r="Q30" s="195"/>
      <c r="R30" s="194"/>
      <c r="S30" s="195"/>
      <c r="T30" s="194"/>
      <c r="U30" s="208"/>
      <c r="V30" s="195"/>
      <c r="W30" s="194"/>
      <c r="X30" s="196"/>
      <c r="Y30" s="194"/>
      <c r="Z30" s="208"/>
      <c r="AA30" s="194"/>
      <c r="AB30" s="194"/>
      <c r="AC30" s="196"/>
      <c r="AD30" s="194"/>
    </row>
    <row r="31" spans="1:30" ht="19.5" hidden="1" customHeight="1" thickBot="1" x14ac:dyDescent="0.3">
      <c r="A31" s="700"/>
      <c r="B31" s="705" t="s">
        <v>19</v>
      </c>
      <c r="C31" s="706"/>
      <c r="D31" s="706"/>
      <c r="E31" s="706"/>
      <c r="F31" s="706"/>
      <c r="G31" s="197"/>
      <c r="H31" s="198"/>
      <c r="I31" s="198"/>
      <c r="J31" s="198"/>
      <c r="K31" s="209"/>
      <c r="L31" s="198"/>
      <c r="M31" s="198"/>
      <c r="N31" s="198"/>
      <c r="O31" s="198"/>
      <c r="P31" s="209"/>
      <c r="Q31" s="198"/>
      <c r="R31" s="198"/>
      <c r="S31" s="198"/>
      <c r="T31" s="198"/>
      <c r="U31" s="209"/>
      <c r="V31" s="198"/>
      <c r="W31" s="198"/>
      <c r="X31" s="198"/>
      <c r="Y31" s="198"/>
      <c r="Z31" s="209"/>
      <c r="AA31" s="209"/>
      <c r="AB31" s="209"/>
      <c r="AC31" s="215"/>
      <c r="AD31" s="216"/>
    </row>
    <row r="32" spans="1:30" ht="20.100000000000001" customHeight="1" x14ac:dyDescent="0.25">
      <c r="A32" s="698">
        <v>5</v>
      </c>
      <c r="B32" s="501" t="s">
        <v>140</v>
      </c>
      <c r="C32" s="698">
        <v>4876.2299999999996</v>
      </c>
      <c r="D32" s="701">
        <v>4622.68</v>
      </c>
      <c r="E32" s="703">
        <v>253.55</v>
      </c>
      <c r="F32" s="297" t="s">
        <v>45</v>
      </c>
      <c r="G32" s="207">
        <v>525</v>
      </c>
      <c r="H32" s="206">
        <v>89</v>
      </c>
      <c r="I32" s="207"/>
      <c r="J32" s="206"/>
      <c r="K32" s="211">
        <v>89</v>
      </c>
      <c r="L32" s="207"/>
      <c r="M32" s="206"/>
      <c r="N32" s="207"/>
      <c r="O32" s="206"/>
      <c r="P32" s="211"/>
      <c r="Q32" s="207"/>
      <c r="R32" s="206"/>
      <c r="S32" s="207"/>
      <c r="T32" s="206"/>
      <c r="U32" s="211"/>
      <c r="V32" s="207"/>
      <c r="W32" s="206"/>
      <c r="X32" s="207"/>
      <c r="Y32" s="206"/>
      <c r="Z32" s="211"/>
      <c r="AA32" s="206">
        <f t="shared" ref="AA32:AD36" si="5">G32+L32+Q32+V32</f>
        <v>525</v>
      </c>
      <c r="AB32" s="206">
        <f t="shared" si="5"/>
        <v>89</v>
      </c>
      <c r="AC32" s="203">
        <f t="shared" si="5"/>
        <v>0</v>
      </c>
      <c r="AD32" s="206">
        <f t="shared" si="5"/>
        <v>0</v>
      </c>
    </row>
    <row r="33" spans="1:30" ht="20.100000000000001" customHeight="1" x14ac:dyDescent="0.25">
      <c r="A33" s="699"/>
      <c r="B33" s="501"/>
      <c r="C33" s="699"/>
      <c r="D33" s="702"/>
      <c r="E33" s="704"/>
      <c r="F33" s="297" t="s">
        <v>46</v>
      </c>
      <c r="G33" s="193"/>
      <c r="H33" s="190"/>
      <c r="I33" s="193"/>
      <c r="J33" s="190"/>
      <c r="K33" s="205"/>
      <c r="L33" s="193"/>
      <c r="M33" s="190"/>
      <c r="N33" s="193"/>
      <c r="O33" s="190"/>
      <c r="P33" s="205"/>
      <c r="Q33" s="193"/>
      <c r="R33" s="190"/>
      <c r="S33" s="193"/>
      <c r="T33" s="190"/>
      <c r="U33" s="205"/>
      <c r="V33" s="193"/>
      <c r="W33" s="190"/>
      <c r="X33" s="193"/>
      <c r="Y33" s="190"/>
      <c r="Z33" s="205"/>
      <c r="AA33" s="190">
        <f t="shared" si="5"/>
        <v>0</v>
      </c>
      <c r="AB33" s="190">
        <f t="shared" si="5"/>
        <v>0</v>
      </c>
      <c r="AC33" s="191">
        <f t="shared" si="5"/>
        <v>0</v>
      </c>
      <c r="AD33" s="190">
        <f t="shared" si="5"/>
        <v>0</v>
      </c>
    </row>
    <row r="34" spans="1:30" ht="20.100000000000001" customHeight="1" x14ac:dyDescent="0.25">
      <c r="A34" s="699"/>
      <c r="B34" s="501"/>
      <c r="C34" s="699"/>
      <c r="D34" s="702"/>
      <c r="E34" s="704"/>
      <c r="F34" s="297" t="s">
        <v>47</v>
      </c>
      <c r="G34" s="193">
        <v>939</v>
      </c>
      <c r="H34" s="190">
        <v>95.47</v>
      </c>
      <c r="I34" s="193"/>
      <c r="J34" s="190"/>
      <c r="K34" s="205">
        <v>95.47</v>
      </c>
      <c r="L34" s="193"/>
      <c r="M34" s="190"/>
      <c r="N34" s="193"/>
      <c r="O34" s="190"/>
      <c r="P34" s="205"/>
      <c r="Q34" s="193">
        <v>100</v>
      </c>
      <c r="R34" s="190">
        <v>57</v>
      </c>
      <c r="S34" s="193"/>
      <c r="T34" s="190"/>
      <c r="U34" s="205">
        <v>57</v>
      </c>
      <c r="V34" s="193"/>
      <c r="W34" s="190"/>
      <c r="X34" s="193"/>
      <c r="Y34" s="190"/>
      <c r="Z34" s="205"/>
      <c r="AA34" s="190">
        <f t="shared" si="5"/>
        <v>1039</v>
      </c>
      <c r="AB34" s="190">
        <f t="shared" si="5"/>
        <v>152.47</v>
      </c>
      <c r="AC34" s="191">
        <f t="shared" si="5"/>
        <v>0</v>
      </c>
      <c r="AD34" s="190">
        <f t="shared" si="5"/>
        <v>0</v>
      </c>
    </row>
    <row r="35" spans="1:30" ht="20.100000000000001" customHeight="1" x14ac:dyDescent="0.25">
      <c r="A35" s="699"/>
      <c r="B35" s="501"/>
      <c r="C35" s="699"/>
      <c r="D35" s="702"/>
      <c r="E35" s="704"/>
      <c r="F35" s="297" t="s">
        <v>48</v>
      </c>
      <c r="G35" s="193"/>
      <c r="H35" s="190"/>
      <c r="I35" s="193"/>
      <c r="J35" s="190"/>
      <c r="K35" s="205"/>
      <c r="L35" s="193"/>
      <c r="M35" s="190"/>
      <c r="N35" s="193"/>
      <c r="O35" s="190"/>
      <c r="P35" s="205"/>
      <c r="Q35" s="193">
        <v>16</v>
      </c>
      <c r="R35" s="190">
        <v>8</v>
      </c>
      <c r="S35" s="193"/>
      <c r="T35" s="190"/>
      <c r="U35" s="205">
        <v>8</v>
      </c>
      <c r="V35" s="193">
        <v>100</v>
      </c>
      <c r="W35" s="190">
        <v>255</v>
      </c>
      <c r="X35" s="193"/>
      <c r="Y35" s="190"/>
      <c r="Z35" s="205">
        <v>255</v>
      </c>
      <c r="AA35" s="190">
        <f t="shared" si="5"/>
        <v>116</v>
      </c>
      <c r="AB35" s="190">
        <f t="shared" si="5"/>
        <v>263</v>
      </c>
      <c r="AC35" s="191">
        <f t="shared" si="5"/>
        <v>0</v>
      </c>
      <c r="AD35" s="190">
        <f t="shared" si="5"/>
        <v>0</v>
      </c>
    </row>
    <row r="36" spans="1:30" ht="20.100000000000001" customHeight="1" thickBot="1" x14ac:dyDescent="0.3">
      <c r="A36" s="699"/>
      <c r="B36" s="501"/>
      <c r="C36" s="699"/>
      <c r="D36" s="702"/>
      <c r="E36" s="704"/>
      <c r="F36" s="298" t="s">
        <v>49</v>
      </c>
      <c r="G36" s="195"/>
      <c r="H36" s="194"/>
      <c r="I36" s="195"/>
      <c r="J36" s="194"/>
      <c r="K36" s="208"/>
      <c r="L36" s="195"/>
      <c r="M36" s="194"/>
      <c r="N36" s="195"/>
      <c r="O36" s="194"/>
      <c r="P36" s="208"/>
      <c r="Q36" s="195"/>
      <c r="R36" s="194"/>
      <c r="S36" s="195"/>
      <c r="T36" s="194"/>
      <c r="U36" s="208"/>
      <c r="V36" s="195"/>
      <c r="W36" s="194"/>
      <c r="X36" s="196"/>
      <c r="Y36" s="194"/>
      <c r="Z36" s="208"/>
      <c r="AA36" s="194">
        <f t="shared" si="5"/>
        <v>0</v>
      </c>
      <c r="AB36" s="194">
        <f t="shared" si="5"/>
        <v>0</v>
      </c>
      <c r="AC36" s="196">
        <f t="shared" si="5"/>
        <v>0</v>
      </c>
      <c r="AD36" s="194">
        <f t="shared" si="5"/>
        <v>0</v>
      </c>
    </row>
    <row r="37" spans="1:30" ht="18.75" customHeight="1" thickBot="1" x14ac:dyDescent="0.3">
      <c r="A37" s="700" t="s">
        <v>19</v>
      </c>
      <c r="B37" s="705"/>
      <c r="C37" s="706"/>
      <c r="D37" s="706"/>
      <c r="E37" s="706"/>
      <c r="F37" s="706"/>
      <c r="G37" s="197">
        <f>SUM(G32:G36)</f>
        <v>1464</v>
      </c>
      <c r="H37" s="198">
        <f>SUM(H32:H36)</f>
        <v>184.47</v>
      </c>
      <c r="I37" s="198"/>
      <c r="J37" s="198"/>
      <c r="K37" s="209">
        <f>SUM(K32:K36)</f>
        <v>184.47</v>
      </c>
      <c r="L37" s="198">
        <f>SUM(L32:L36)</f>
        <v>0</v>
      </c>
      <c r="M37" s="198">
        <f>SUM(M32:M36)</f>
        <v>0</v>
      </c>
      <c r="N37" s="198"/>
      <c r="O37" s="198"/>
      <c r="P37" s="209">
        <f>SUM(P32:P36)</f>
        <v>0</v>
      </c>
      <c r="Q37" s="198">
        <f>SUM(Q32:Q36)</f>
        <v>116</v>
      </c>
      <c r="R37" s="198">
        <f>SUM(R32:R36)</f>
        <v>65</v>
      </c>
      <c r="S37" s="198"/>
      <c r="T37" s="198"/>
      <c r="U37" s="209">
        <f>SUM(U32:U36)</f>
        <v>65</v>
      </c>
      <c r="V37" s="198">
        <f>SUM(V32:V36)</f>
        <v>100</v>
      </c>
      <c r="W37" s="198">
        <f>SUM(W32:W36)</f>
        <v>255</v>
      </c>
      <c r="X37" s="198">
        <f>SUM(X35:X36)</f>
        <v>0</v>
      </c>
      <c r="Y37" s="198">
        <f>SUM(Y35:Y36)</f>
        <v>0</v>
      </c>
      <c r="Z37" s="209">
        <f>SUM(Z32:Z36)</f>
        <v>255</v>
      </c>
      <c r="AA37" s="209">
        <f>AA32+AA33+AA34+AA35+AA36</f>
        <v>1680</v>
      </c>
      <c r="AB37" s="209">
        <f>AB32+AB33+AB34+AB35+AB36</f>
        <v>504.47</v>
      </c>
      <c r="AC37" s="215">
        <f>AC32+AC33+AC34+AC35+AC36</f>
        <v>0</v>
      </c>
      <c r="AD37" s="216">
        <f>AD32+AD33+AD34+AD35+AD36</f>
        <v>0</v>
      </c>
    </row>
    <row r="38" spans="1:30" ht="18" customHeight="1" x14ac:dyDescent="0.25">
      <c r="A38" s="698">
        <v>6</v>
      </c>
      <c r="B38" s="501" t="s">
        <v>141</v>
      </c>
      <c r="C38" s="698">
        <v>5744.45</v>
      </c>
      <c r="D38" s="701">
        <v>5643.75</v>
      </c>
      <c r="E38" s="703">
        <v>100.7</v>
      </c>
      <c r="F38" s="297" t="s">
        <v>45</v>
      </c>
      <c r="G38" s="207">
        <v>132</v>
      </c>
      <c r="H38" s="206">
        <v>30</v>
      </c>
      <c r="I38" s="207"/>
      <c r="J38" s="206"/>
      <c r="K38" s="211">
        <v>30</v>
      </c>
      <c r="L38" s="207">
        <v>235</v>
      </c>
      <c r="M38" s="206">
        <v>115</v>
      </c>
      <c r="N38" s="207"/>
      <c r="O38" s="206"/>
      <c r="P38" s="211">
        <v>115</v>
      </c>
      <c r="Q38" s="207">
        <v>50</v>
      </c>
      <c r="R38" s="206">
        <v>50</v>
      </c>
      <c r="S38" s="207"/>
      <c r="T38" s="206"/>
      <c r="U38" s="211">
        <v>50</v>
      </c>
      <c r="V38" s="207"/>
      <c r="W38" s="206"/>
      <c r="X38" s="207"/>
      <c r="Y38" s="206"/>
      <c r="Z38" s="211"/>
      <c r="AA38" s="206">
        <f t="shared" ref="AA38:AD42" si="6">G38+L38+Q38+V38</f>
        <v>417</v>
      </c>
      <c r="AB38" s="206">
        <f t="shared" si="6"/>
        <v>195</v>
      </c>
      <c r="AC38" s="203">
        <f t="shared" si="6"/>
        <v>0</v>
      </c>
      <c r="AD38" s="206">
        <f t="shared" si="6"/>
        <v>0</v>
      </c>
    </row>
    <row r="39" spans="1:30" ht="18" customHeight="1" x14ac:dyDescent="0.25">
      <c r="A39" s="699"/>
      <c r="B39" s="501"/>
      <c r="C39" s="699"/>
      <c r="D39" s="702"/>
      <c r="E39" s="704"/>
      <c r="F39" s="297" t="s">
        <v>46</v>
      </c>
      <c r="G39" s="193"/>
      <c r="H39" s="190"/>
      <c r="I39" s="193"/>
      <c r="J39" s="190"/>
      <c r="K39" s="205"/>
      <c r="L39" s="193"/>
      <c r="M39" s="190"/>
      <c r="N39" s="193"/>
      <c r="O39" s="190"/>
      <c r="P39" s="205"/>
      <c r="Q39" s="193"/>
      <c r="R39" s="190"/>
      <c r="S39" s="193"/>
      <c r="T39" s="190"/>
      <c r="U39" s="205"/>
      <c r="V39" s="193"/>
      <c r="W39" s="190"/>
      <c r="X39" s="193"/>
      <c r="Y39" s="190"/>
      <c r="Z39" s="205"/>
      <c r="AA39" s="190">
        <f t="shared" si="6"/>
        <v>0</v>
      </c>
      <c r="AB39" s="190">
        <f t="shared" si="6"/>
        <v>0</v>
      </c>
      <c r="AC39" s="191">
        <f t="shared" si="6"/>
        <v>0</v>
      </c>
      <c r="AD39" s="190">
        <f t="shared" si="6"/>
        <v>0</v>
      </c>
    </row>
    <row r="40" spans="1:30" ht="18" customHeight="1" x14ac:dyDescent="0.25">
      <c r="A40" s="699"/>
      <c r="B40" s="501"/>
      <c r="C40" s="699"/>
      <c r="D40" s="702"/>
      <c r="E40" s="704"/>
      <c r="F40" s="297" t="s">
        <v>47</v>
      </c>
      <c r="G40" s="193"/>
      <c r="H40" s="190"/>
      <c r="I40" s="193"/>
      <c r="J40" s="190"/>
      <c r="K40" s="205"/>
      <c r="L40" s="193"/>
      <c r="M40" s="190"/>
      <c r="N40" s="193"/>
      <c r="O40" s="190"/>
      <c r="P40" s="205"/>
      <c r="Q40" s="193">
        <v>41</v>
      </c>
      <c r="R40" s="190">
        <v>23</v>
      </c>
      <c r="S40" s="193"/>
      <c r="T40" s="190"/>
      <c r="U40" s="205">
        <v>23</v>
      </c>
      <c r="V40" s="193">
        <v>12</v>
      </c>
      <c r="W40" s="190">
        <v>11</v>
      </c>
      <c r="X40" s="193"/>
      <c r="Y40" s="190"/>
      <c r="Z40" s="205">
        <v>11</v>
      </c>
      <c r="AA40" s="190">
        <f t="shared" si="6"/>
        <v>53</v>
      </c>
      <c r="AB40" s="190">
        <f t="shared" si="6"/>
        <v>34</v>
      </c>
      <c r="AC40" s="191">
        <f t="shared" si="6"/>
        <v>0</v>
      </c>
      <c r="AD40" s="190">
        <f t="shared" si="6"/>
        <v>0</v>
      </c>
    </row>
    <row r="41" spans="1:30" ht="18" customHeight="1" x14ac:dyDescent="0.25">
      <c r="A41" s="699"/>
      <c r="B41" s="501"/>
      <c r="C41" s="699"/>
      <c r="D41" s="702"/>
      <c r="E41" s="704"/>
      <c r="F41" s="297" t="s">
        <v>48</v>
      </c>
      <c r="G41" s="193"/>
      <c r="H41" s="190"/>
      <c r="I41" s="193"/>
      <c r="J41" s="190"/>
      <c r="K41" s="205"/>
      <c r="L41" s="193"/>
      <c r="M41" s="190"/>
      <c r="N41" s="193"/>
      <c r="O41" s="190"/>
      <c r="P41" s="205"/>
      <c r="Q41" s="193"/>
      <c r="R41" s="190"/>
      <c r="S41" s="193"/>
      <c r="T41" s="190"/>
      <c r="U41" s="205"/>
      <c r="V41" s="193">
        <v>63</v>
      </c>
      <c r="W41" s="190">
        <v>70</v>
      </c>
      <c r="X41" s="193"/>
      <c r="Y41" s="190"/>
      <c r="Z41" s="205">
        <v>70</v>
      </c>
      <c r="AA41" s="190">
        <f t="shared" si="6"/>
        <v>63</v>
      </c>
      <c r="AB41" s="190">
        <f t="shared" si="6"/>
        <v>70</v>
      </c>
      <c r="AC41" s="191">
        <f t="shared" si="6"/>
        <v>0</v>
      </c>
      <c r="AD41" s="190">
        <f t="shared" si="6"/>
        <v>0</v>
      </c>
    </row>
    <row r="42" spans="1:30" ht="18" customHeight="1" thickBot="1" x14ac:dyDescent="0.3">
      <c r="A42" s="699"/>
      <c r="B42" s="501"/>
      <c r="C42" s="699"/>
      <c r="D42" s="702"/>
      <c r="E42" s="704"/>
      <c r="F42" s="298" t="s">
        <v>49</v>
      </c>
      <c r="G42" s="195"/>
      <c r="H42" s="194"/>
      <c r="I42" s="195"/>
      <c r="J42" s="194"/>
      <c r="K42" s="208"/>
      <c r="L42" s="195"/>
      <c r="M42" s="194"/>
      <c r="N42" s="195"/>
      <c r="O42" s="194"/>
      <c r="P42" s="208"/>
      <c r="Q42" s="195"/>
      <c r="R42" s="194"/>
      <c r="S42" s="195"/>
      <c r="T42" s="194"/>
      <c r="U42" s="208"/>
      <c r="V42" s="195"/>
      <c r="W42" s="194"/>
      <c r="X42" s="196"/>
      <c r="Y42" s="194"/>
      <c r="Z42" s="208"/>
      <c r="AA42" s="194">
        <f t="shared" si="6"/>
        <v>0</v>
      </c>
      <c r="AB42" s="194">
        <f t="shared" si="6"/>
        <v>0</v>
      </c>
      <c r="AC42" s="196">
        <f t="shared" si="6"/>
        <v>0</v>
      </c>
      <c r="AD42" s="194">
        <f t="shared" si="6"/>
        <v>0</v>
      </c>
    </row>
    <row r="43" spans="1:30" ht="18" customHeight="1" thickBot="1" x14ac:dyDescent="0.3">
      <c r="A43" s="700"/>
      <c r="B43" s="705"/>
      <c r="C43" s="706" t="s">
        <v>19</v>
      </c>
      <c r="D43" s="706"/>
      <c r="E43" s="706"/>
      <c r="F43" s="706"/>
      <c r="G43" s="197">
        <f>SUM(G38:G42)</f>
        <v>132</v>
      </c>
      <c r="H43" s="198">
        <f>SUM(H38:H42)</f>
        <v>30</v>
      </c>
      <c r="I43" s="198"/>
      <c r="J43" s="198"/>
      <c r="K43" s="209">
        <f>SUM(K38:K42)</f>
        <v>30</v>
      </c>
      <c r="L43" s="198">
        <f>SUM(L38:L42)</f>
        <v>235</v>
      </c>
      <c r="M43" s="198">
        <f>SUM(M38:M42)</f>
        <v>115</v>
      </c>
      <c r="N43" s="198"/>
      <c r="O43" s="198"/>
      <c r="P43" s="209">
        <f>SUM(P38:P42)</f>
        <v>115</v>
      </c>
      <c r="Q43" s="198">
        <f>SUM(Q38:Q42)</f>
        <v>91</v>
      </c>
      <c r="R43" s="198">
        <f>SUM(R38:R42)</f>
        <v>73</v>
      </c>
      <c r="S43" s="198"/>
      <c r="T43" s="198"/>
      <c r="U43" s="209">
        <f>SUM(U38:U42)</f>
        <v>73</v>
      </c>
      <c r="V43" s="198">
        <f>SUM(V38:V42)</f>
        <v>75</v>
      </c>
      <c r="W43" s="198">
        <v>81</v>
      </c>
      <c r="X43" s="198"/>
      <c r="Y43" s="198"/>
      <c r="Z43" s="209">
        <v>81</v>
      </c>
      <c r="AA43" s="209">
        <f>AA38+AA39+AA40+AA41+AA42</f>
        <v>533</v>
      </c>
      <c r="AB43" s="209">
        <v>299</v>
      </c>
      <c r="AC43" s="215">
        <f>AC38+AC39+AC40+AC41+AC42</f>
        <v>0</v>
      </c>
      <c r="AD43" s="216">
        <f>AD38+AD39+AD40+AD41+AD42</f>
        <v>0</v>
      </c>
    </row>
    <row r="44" spans="1:30" ht="0.75" customHeight="1" thickBot="1" x14ac:dyDescent="0.3">
      <c r="A44" s="698">
        <v>7</v>
      </c>
      <c r="B44" s="501" t="s">
        <v>142</v>
      </c>
      <c r="C44" s="698">
        <v>3135.61</v>
      </c>
      <c r="D44" s="701">
        <v>3120.93</v>
      </c>
      <c r="E44" s="703">
        <v>14.68</v>
      </c>
      <c r="F44" s="297" t="s">
        <v>45</v>
      </c>
      <c r="G44" s="207"/>
      <c r="H44" s="206"/>
      <c r="I44" s="207"/>
      <c r="J44" s="206"/>
      <c r="K44" s="211"/>
      <c r="L44" s="207"/>
      <c r="M44" s="206"/>
      <c r="N44" s="207"/>
      <c r="O44" s="206"/>
      <c r="P44" s="211"/>
      <c r="Q44" s="207"/>
      <c r="R44" s="206"/>
      <c r="S44" s="207"/>
      <c r="T44" s="206"/>
      <c r="U44" s="211"/>
      <c r="V44" s="207"/>
      <c r="W44" s="206"/>
      <c r="X44" s="207"/>
      <c r="Y44" s="206"/>
      <c r="Z44" s="211"/>
      <c r="AA44" s="206"/>
      <c r="AB44" s="206"/>
      <c r="AC44" s="203"/>
      <c r="AD44" s="206"/>
    </row>
    <row r="45" spans="1:30" ht="18" hidden="1" customHeight="1" thickBot="1" x14ac:dyDescent="0.3">
      <c r="A45" s="699"/>
      <c r="B45" s="501"/>
      <c r="C45" s="699"/>
      <c r="D45" s="702"/>
      <c r="E45" s="704"/>
      <c r="F45" s="297" t="s">
        <v>46</v>
      </c>
      <c r="G45" s="193"/>
      <c r="H45" s="190"/>
      <c r="I45" s="193"/>
      <c r="J45" s="190"/>
      <c r="K45" s="205"/>
      <c r="L45" s="193"/>
      <c r="M45" s="190"/>
      <c r="N45" s="193"/>
      <c r="O45" s="190"/>
      <c r="P45" s="205"/>
      <c r="Q45" s="193"/>
      <c r="R45" s="190"/>
      <c r="S45" s="193"/>
      <c r="T45" s="190"/>
      <c r="U45" s="205"/>
      <c r="V45" s="193"/>
      <c r="W45" s="190"/>
      <c r="X45" s="193"/>
      <c r="Y45" s="190"/>
      <c r="Z45" s="205"/>
      <c r="AA45" s="190"/>
      <c r="AB45" s="190"/>
      <c r="AC45" s="191"/>
      <c r="AD45" s="190"/>
    </row>
    <row r="46" spans="1:30" ht="18" hidden="1" customHeight="1" thickBot="1" x14ac:dyDescent="0.3">
      <c r="A46" s="699"/>
      <c r="B46" s="501"/>
      <c r="C46" s="699"/>
      <c r="D46" s="702"/>
      <c r="E46" s="704"/>
      <c r="F46" s="297" t="s">
        <v>47</v>
      </c>
      <c r="G46" s="193"/>
      <c r="H46" s="190"/>
      <c r="I46" s="193"/>
      <c r="J46" s="190"/>
      <c r="K46" s="205"/>
      <c r="L46" s="193"/>
      <c r="M46" s="190"/>
      <c r="N46" s="193"/>
      <c r="O46" s="190"/>
      <c r="P46" s="205"/>
      <c r="Q46" s="193"/>
      <c r="R46" s="190"/>
      <c r="S46" s="193"/>
      <c r="T46" s="190"/>
      <c r="U46" s="205"/>
      <c r="V46" s="193"/>
      <c r="W46" s="190"/>
      <c r="X46" s="193"/>
      <c r="Y46" s="190"/>
      <c r="Z46" s="205"/>
      <c r="AA46" s="190"/>
      <c r="AB46" s="190"/>
      <c r="AC46" s="191"/>
      <c r="AD46" s="190"/>
    </row>
    <row r="47" spans="1:30" ht="18" hidden="1" customHeight="1" thickBot="1" x14ac:dyDescent="0.3">
      <c r="A47" s="699"/>
      <c r="B47" s="501"/>
      <c r="C47" s="699"/>
      <c r="D47" s="702"/>
      <c r="E47" s="704"/>
      <c r="F47" s="297" t="s">
        <v>48</v>
      </c>
      <c r="G47" s="193"/>
      <c r="H47" s="190"/>
      <c r="I47" s="193"/>
      <c r="J47" s="190"/>
      <c r="K47" s="205"/>
      <c r="L47" s="193"/>
      <c r="M47" s="190"/>
      <c r="N47" s="193"/>
      <c r="O47" s="190"/>
      <c r="P47" s="205"/>
      <c r="Q47" s="193"/>
      <c r="R47" s="190"/>
      <c r="S47" s="193"/>
      <c r="T47" s="190"/>
      <c r="U47" s="205"/>
      <c r="V47" s="193"/>
      <c r="W47" s="190"/>
      <c r="X47" s="193"/>
      <c r="Y47" s="190"/>
      <c r="Z47" s="205"/>
      <c r="AA47" s="190"/>
      <c r="AB47" s="190"/>
      <c r="AC47" s="191"/>
      <c r="AD47" s="190"/>
    </row>
    <row r="48" spans="1:30" ht="18" hidden="1" customHeight="1" thickBot="1" x14ac:dyDescent="0.3">
      <c r="A48" s="699"/>
      <c r="B48" s="501"/>
      <c r="C48" s="699"/>
      <c r="D48" s="702"/>
      <c r="E48" s="704"/>
      <c r="F48" s="298" t="s">
        <v>49</v>
      </c>
      <c r="G48" s="195"/>
      <c r="H48" s="194"/>
      <c r="I48" s="195"/>
      <c r="J48" s="194"/>
      <c r="K48" s="208"/>
      <c r="L48" s="195"/>
      <c r="M48" s="194"/>
      <c r="N48" s="195"/>
      <c r="O48" s="194"/>
      <c r="P48" s="208"/>
      <c r="Q48" s="195"/>
      <c r="R48" s="194"/>
      <c r="S48" s="195"/>
      <c r="T48" s="194"/>
      <c r="U48" s="208"/>
      <c r="V48" s="195"/>
      <c r="W48" s="194"/>
      <c r="X48" s="196"/>
      <c r="Y48" s="194"/>
      <c r="Z48" s="208"/>
      <c r="AA48" s="194"/>
      <c r="AB48" s="194"/>
      <c r="AC48" s="196"/>
      <c r="AD48" s="194"/>
    </row>
    <row r="49" spans="1:30" ht="18" hidden="1" customHeight="1" thickBot="1" x14ac:dyDescent="0.3">
      <c r="A49" s="700" t="s">
        <v>19</v>
      </c>
      <c r="B49" s="705"/>
      <c r="C49" s="706"/>
      <c r="D49" s="706"/>
      <c r="E49" s="706"/>
      <c r="F49" s="706"/>
      <c r="G49" s="197">
        <f>SUM(G44:G48)</f>
        <v>0</v>
      </c>
      <c r="H49" s="198">
        <f>SUM(H44:H48)</f>
        <v>0</v>
      </c>
      <c r="I49" s="198"/>
      <c r="J49" s="198"/>
      <c r="K49" s="209">
        <f>SUM(K44:K48)</f>
        <v>0</v>
      </c>
      <c r="L49" s="198">
        <f>SUM(L44:L48)</f>
        <v>0</v>
      </c>
      <c r="M49" s="198">
        <f>SUM(M44:M48)</f>
        <v>0</v>
      </c>
      <c r="N49" s="198"/>
      <c r="O49" s="198"/>
      <c r="P49" s="209">
        <f>SUM(P44:P48)</f>
        <v>0</v>
      </c>
      <c r="Q49" s="198">
        <f>SUM(Q44:Q48)</f>
        <v>0</v>
      </c>
      <c r="R49" s="198">
        <f>SUM(R44:R48)</f>
        <v>0</v>
      </c>
      <c r="S49" s="198"/>
      <c r="T49" s="198"/>
      <c r="U49" s="209">
        <f>SUM(U44:U48)</f>
        <v>0</v>
      </c>
      <c r="V49" s="198">
        <f>SUM(V44:V48)</f>
        <v>0</v>
      </c>
      <c r="W49" s="198">
        <f>SUM(W44:W48)</f>
        <v>0</v>
      </c>
      <c r="X49" s="198"/>
      <c r="Y49" s="198"/>
      <c r="Z49" s="209">
        <f>SUM(Z44:Z48)</f>
        <v>0</v>
      </c>
      <c r="AA49" s="209">
        <f>AA44+AA45+AA46+AA47+AA48</f>
        <v>0</v>
      </c>
      <c r="AB49" s="209">
        <f>AB44+AB45+AB46+AB47+AB48</f>
        <v>0</v>
      </c>
      <c r="AC49" s="215">
        <f>AC44+AC45+AC46+AC47+AC48</f>
        <v>0</v>
      </c>
      <c r="AD49" s="216">
        <f>AD44+AD45+AD46+AD47+AD48</f>
        <v>0</v>
      </c>
    </row>
    <row r="50" spans="1:30" ht="16.5" customHeight="1" x14ac:dyDescent="0.25">
      <c r="A50" s="698">
        <v>8</v>
      </c>
      <c r="B50" s="501" t="s">
        <v>143</v>
      </c>
      <c r="C50" s="698">
        <v>1651.55</v>
      </c>
      <c r="D50" s="701">
        <v>1599.48</v>
      </c>
      <c r="E50" s="703">
        <v>52.07</v>
      </c>
      <c r="F50" s="297" t="s">
        <v>45</v>
      </c>
      <c r="G50" s="207"/>
      <c r="H50" s="206"/>
      <c r="I50" s="207"/>
      <c r="J50" s="206"/>
      <c r="K50" s="211"/>
      <c r="L50" s="207"/>
      <c r="M50" s="206"/>
      <c r="N50" s="207"/>
      <c r="O50" s="206"/>
      <c r="P50" s="211"/>
      <c r="Q50" s="207">
        <v>38</v>
      </c>
      <c r="R50" s="206">
        <v>30</v>
      </c>
      <c r="S50" s="207"/>
      <c r="T50" s="206"/>
      <c r="U50" s="211">
        <v>30</v>
      </c>
      <c r="V50" s="207">
        <v>212</v>
      </c>
      <c r="W50" s="206">
        <v>220</v>
      </c>
      <c r="X50" s="207"/>
      <c r="Y50" s="206"/>
      <c r="Z50" s="211">
        <v>220</v>
      </c>
      <c r="AA50" s="206">
        <f t="shared" ref="AA50:AD54" si="7">G50+L50+Q50+V50</f>
        <v>250</v>
      </c>
      <c r="AB50" s="206">
        <f t="shared" si="7"/>
        <v>250</v>
      </c>
      <c r="AC50" s="203">
        <f t="shared" si="7"/>
        <v>0</v>
      </c>
      <c r="AD50" s="206">
        <f t="shared" si="7"/>
        <v>0</v>
      </c>
    </row>
    <row r="51" spans="1:30" ht="16.5" customHeight="1" x14ac:dyDescent="0.25">
      <c r="A51" s="699"/>
      <c r="B51" s="501"/>
      <c r="C51" s="699"/>
      <c r="D51" s="702"/>
      <c r="E51" s="704"/>
      <c r="F51" s="297" t="s">
        <v>46</v>
      </c>
      <c r="G51" s="193"/>
      <c r="H51" s="190"/>
      <c r="I51" s="193"/>
      <c r="J51" s="190"/>
      <c r="K51" s="205"/>
      <c r="L51" s="193"/>
      <c r="M51" s="190"/>
      <c r="N51" s="193"/>
      <c r="O51" s="190"/>
      <c r="P51" s="205"/>
      <c r="Q51" s="193"/>
      <c r="R51" s="190"/>
      <c r="S51" s="193"/>
      <c r="T51" s="190"/>
      <c r="U51" s="205"/>
      <c r="V51" s="193"/>
      <c r="W51" s="190"/>
      <c r="X51" s="193"/>
      <c r="Y51" s="190"/>
      <c r="Z51" s="205"/>
      <c r="AA51" s="190">
        <f t="shared" si="7"/>
        <v>0</v>
      </c>
      <c r="AB51" s="190">
        <f t="shared" si="7"/>
        <v>0</v>
      </c>
      <c r="AC51" s="191">
        <f t="shared" si="7"/>
        <v>0</v>
      </c>
      <c r="AD51" s="190">
        <f t="shared" si="7"/>
        <v>0</v>
      </c>
    </row>
    <row r="52" spans="1:30" ht="16.5" customHeight="1" x14ac:dyDescent="0.25">
      <c r="A52" s="699"/>
      <c r="B52" s="501"/>
      <c r="C52" s="699"/>
      <c r="D52" s="702"/>
      <c r="E52" s="704"/>
      <c r="F52" s="297" t="s">
        <v>47</v>
      </c>
      <c r="G52" s="193"/>
      <c r="H52" s="190"/>
      <c r="I52" s="193"/>
      <c r="J52" s="190"/>
      <c r="K52" s="205"/>
      <c r="L52" s="193"/>
      <c r="M52" s="190"/>
      <c r="N52" s="193"/>
      <c r="O52" s="190"/>
      <c r="P52" s="205"/>
      <c r="Q52" s="193">
        <v>18</v>
      </c>
      <c r="R52" s="190">
        <v>10</v>
      </c>
      <c r="S52" s="193"/>
      <c r="T52" s="190"/>
      <c r="U52" s="205">
        <v>10</v>
      </c>
      <c r="V52" s="193">
        <v>9</v>
      </c>
      <c r="W52" s="190">
        <v>10</v>
      </c>
      <c r="X52" s="193"/>
      <c r="Y52" s="190"/>
      <c r="Z52" s="205">
        <v>10</v>
      </c>
      <c r="AA52" s="190">
        <f t="shared" si="7"/>
        <v>27</v>
      </c>
      <c r="AB52" s="190">
        <f t="shared" si="7"/>
        <v>20</v>
      </c>
      <c r="AC52" s="191">
        <f t="shared" si="7"/>
        <v>0</v>
      </c>
      <c r="AD52" s="190">
        <f t="shared" si="7"/>
        <v>0</v>
      </c>
    </row>
    <row r="53" spans="1:30" ht="16.5" customHeight="1" x14ac:dyDescent="0.25">
      <c r="A53" s="699"/>
      <c r="B53" s="501"/>
      <c r="C53" s="699"/>
      <c r="D53" s="702"/>
      <c r="E53" s="704"/>
      <c r="F53" s="297" t="s">
        <v>48</v>
      </c>
      <c r="G53" s="193"/>
      <c r="H53" s="190"/>
      <c r="I53" s="193"/>
      <c r="J53" s="190"/>
      <c r="K53" s="205"/>
      <c r="L53" s="193"/>
      <c r="M53" s="190"/>
      <c r="N53" s="193"/>
      <c r="O53" s="190"/>
      <c r="P53" s="205"/>
      <c r="Q53" s="193"/>
      <c r="R53" s="190"/>
      <c r="S53" s="193"/>
      <c r="T53" s="190"/>
      <c r="U53" s="205"/>
      <c r="V53" s="193"/>
      <c r="W53" s="190"/>
      <c r="X53" s="193"/>
      <c r="Y53" s="190"/>
      <c r="Z53" s="205"/>
      <c r="AA53" s="190">
        <f t="shared" si="7"/>
        <v>0</v>
      </c>
      <c r="AB53" s="190">
        <f t="shared" si="7"/>
        <v>0</v>
      </c>
      <c r="AC53" s="191">
        <f t="shared" si="7"/>
        <v>0</v>
      </c>
      <c r="AD53" s="190">
        <f t="shared" si="7"/>
        <v>0</v>
      </c>
    </row>
    <row r="54" spans="1:30" ht="16.5" customHeight="1" thickBot="1" x14ac:dyDescent="0.3">
      <c r="A54" s="699"/>
      <c r="B54" s="501"/>
      <c r="C54" s="699"/>
      <c r="D54" s="702"/>
      <c r="E54" s="704"/>
      <c r="F54" s="298" t="s">
        <v>49</v>
      </c>
      <c r="G54" s="195"/>
      <c r="H54" s="194"/>
      <c r="I54" s="195"/>
      <c r="J54" s="194"/>
      <c r="K54" s="208"/>
      <c r="L54" s="195"/>
      <c r="M54" s="194"/>
      <c r="N54" s="195"/>
      <c r="O54" s="194"/>
      <c r="P54" s="208"/>
      <c r="Q54" s="195"/>
      <c r="R54" s="194"/>
      <c r="S54" s="195"/>
      <c r="T54" s="194"/>
      <c r="U54" s="208"/>
      <c r="V54" s="195"/>
      <c r="W54" s="194"/>
      <c r="X54" s="196"/>
      <c r="Y54" s="194"/>
      <c r="Z54" s="208"/>
      <c r="AA54" s="194">
        <f t="shared" si="7"/>
        <v>0</v>
      </c>
      <c r="AB54" s="194">
        <f t="shared" si="7"/>
        <v>0</v>
      </c>
      <c r="AC54" s="196">
        <f t="shared" si="7"/>
        <v>0</v>
      </c>
      <c r="AD54" s="194">
        <f t="shared" si="7"/>
        <v>0</v>
      </c>
    </row>
    <row r="55" spans="1:30" ht="16.5" customHeight="1" thickBot="1" x14ac:dyDescent="0.3">
      <c r="A55" s="700"/>
      <c r="B55" s="705" t="s">
        <v>19</v>
      </c>
      <c r="C55" s="706"/>
      <c r="D55" s="706"/>
      <c r="E55" s="706"/>
      <c r="F55" s="706"/>
      <c r="G55" s="197">
        <f t="shared" ref="G55:Z55" si="8">G50+G51+G52+G53+G54</f>
        <v>0</v>
      </c>
      <c r="H55" s="198">
        <f t="shared" si="8"/>
        <v>0</v>
      </c>
      <c r="I55" s="198">
        <f t="shared" si="8"/>
        <v>0</v>
      </c>
      <c r="J55" s="198">
        <f t="shared" si="8"/>
        <v>0</v>
      </c>
      <c r="K55" s="209">
        <f t="shared" si="8"/>
        <v>0</v>
      </c>
      <c r="L55" s="198">
        <f t="shared" si="8"/>
        <v>0</v>
      </c>
      <c r="M55" s="198">
        <f t="shared" si="8"/>
        <v>0</v>
      </c>
      <c r="N55" s="198">
        <f t="shared" si="8"/>
        <v>0</v>
      </c>
      <c r="O55" s="198">
        <f t="shared" si="8"/>
        <v>0</v>
      </c>
      <c r="P55" s="209">
        <f t="shared" si="8"/>
        <v>0</v>
      </c>
      <c r="Q55" s="198">
        <f t="shared" si="8"/>
        <v>56</v>
      </c>
      <c r="R55" s="198">
        <f t="shared" si="8"/>
        <v>40</v>
      </c>
      <c r="S55" s="198">
        <f t="shared" si="8"/>
        <v>0</v>
      </c>
      <c r="T55" s="198">
        <f t="shared" si="8"/>
        <v>0</v>
      </c>
      <c r="U55" s="209">
        <f>U50+U51+U52+U53+U54</f>
        <v>40</v>
      </c>
      <c r="V55" s="198">
        <f t="shared" si="8"/>
        <v>221</v>
      </c>
      <c r="W55" s="198">
        <f t="shared" si="8"/>
        <v>230</v>
      </c>
      <c r="X55" s="198">
        <f t="shared" si="8"/>
        <v>0</v>
      </c>
      <c r="Y55" s="198">
        <f t="shared" si="8"/>
        <v>0</v>
      </c>
      <c r="Z55" s="209">
        <f t="shared" si="8"/>
        <v>230</v>
      </c>
      <c r="AA55" s="209">
        <f>AA50+AA51+AA52+AA53+AA54</f>
        <v>277</v>
      </c>
      <c r="AB55" s="209">
        <f>AB50+AB51+AB52+AB53+AB54</f>
        <v>270</v>
      </c>
      <c r="AC55" s="215">
        <f>AC50+AC51+AC52+AC53+AC54</f>
        <v>0</v>
      </c>
      <c r="AD55" s="216">
        <f>AD50+AD51+AD52+AD53+AD54</f>
        <v>0</v>
      </c>
    </row>
    <row r="56" spans="1:30" ht="16.5" customHeight="1" x14ac:dyDescent="0.25">
      <c r="A56" s="698">
        <v>9</v>
      </c>
      <c r="B56" s="501">
        <v>189530.06519999998</v>
      </c>
      <c r="C56" s="698">
        <v>16560.099999999999</v>
      </c>
      <c r="D56" s="701">
        <v>16016.1</v>
      </c>
      <c r="E56" s="703">
        <v>544</v>
      </c>
      <c r="F56" s="297" t="s">
        <v>45</v>
      </c>
      <c r="G56" s="207">
        <f>+G8+G14+G20+G26+G32+G38+G44+G50</f>
        <v>1205</v>
      </c>
      <c r="H56" s="206">
        <f>H8+H14+H20+H26+H32+H38+H44+H50</f>
        <v>234.56799999999998</v>
      </c>
      <c r="I56" s="207">
        <f t="shared" ref="I56:Z56" si="9">+I8+I14+I20+I26+I32+I38+I44+I50</f>
        <v>0</v>
      </c>
      <c r="J56" s="206">
        <f t="shared" si="9"/>
        <v>0</v>
      </c>
      <c r="K56" s="211">
        <f t="shared" si="9"/>
        <v>234.56799999999998</v>
      </c>
      <c r="L56" s="207">
        <f t="shared" si="9"/>
        <v>395</v>
      </c>
      <c r="M56" s="206">
        <f t="shared" si="9"/>
        <v>212</v>
      </c>
      <c r="N56" s="207">
        <f t="shared" si="9"/>
        <v>0</v>
      </c>
      <c r="O56" s="206">
        <f t="shared" si="9"/>
        <v>0</v>
      </c>
      <c r="P56" s="211">
        <f>+P8+P14+P20+P26+P32+P38+P44+P50</f>
        <v>212</v>
      </c>
      <c r="Q56" s="207">
        <f t="shared" si="9"/>
        <v>395</v>
      </c>
      <c r="R56" s="206">
        <f t="shared" si="9"/>
        <v>230</v>
      </c>
      <c r="S56" s="207">
        <f t="shared" si="9"/>
        <v>0</v>
      </c>
      <c r="T56" s="206">
        <f t="shared" si="9"/>
        <v>0</v>
      </c>
      <c r="U56" s="211">
        <f t="shared" si="9"/>
        <v>230</v>
      </c>
      <c r="V56" s="207">
        <f t="shared" si="9"/>
        <v>212</v>
      </c>
      <c r="W56" s="206">
        <f t="shared" si="9"/>
        <v>220</v>
      </c>
      <c r="X56" s="207">
        <f t="shared" si="9"/>
        <v>0</v>
      </c>
      <c r="Y56" s="206">
        <f t="shared" si="9"/>
        <v>0</v>
      </c>
      <c r="Z56" s="211">
        <f t="shared" si="9"/>
        <v>220</v>
      </c>
      <c r="AA56" s="206">
        <f t="shared" ref="AA56:AD60" si="10">G56+L56+Q56+V56</f>
        <v>2207</v>
      </c>
      <c r="AB56" s="206">
        <f t="shared" si="10"/>
        <v>896.56799999999998</v>
      </c>
      <c r="AC56" s="203">
        <f t="shared" si="10"/>
        <v>0</v>
      </c>
      <c r="AD56" s="206">
        <f t="shared" si="10"/>
        <v>0</v>
      </c>
    </row>
    <row r="57" spans="1:30" ht="16.5" customHeight="1" x14ac:dyDescent="0.25">
      <c r="A57" s="699"/>
      <c r="B57" s="501"/>
      <c r="C57" s="699"/>
      <c r="D57" s="702"/>
      <c r="E57" s="704"/>
      <c r="F57" s="297" t="s">
        <v>46</v>
      </c>
      <c r="G57" s="193">
        <f t="shared" ref="G57:Z60" si="11">+G9+G15+G21+G27+G33+G39+G45+G51</f>
        <v>10</v>
      </c>
      <c r="H57" s="206">
        <f t="shared" ref="H57:H60" si="12">H9+H15+H21+H27+H33+H39+H45+H51</f>
        <v>1</v>
      </c>
      <c r="I57" s="193">
        <f t="shared" si="11"/>
        <v>0</v>
      </c>
      <c r="J57" s="190">
        <f t="shared" si="11"/>
        <v>0</v>
      </c>
      <c r="K57" s="205">
        <f t="shared" si="11"/>
        <v>1</v>
      </c>
      <c r="L57" s="193">
        <f t="shared" si="11"/>
        <v>0</v>
      </c>
      <c r="M57" s="190">
        <f t="shared" si="11"/>
        <v>0</v>
      </c>
      <c r="N57" s="193">
        <f t="shared" si="11"/>
        <v>0</v>
      </c>
      <c r="O57" s="190">
        <f t="shared" si="11"/>
        <v>0</v>
      </c>
      <c r="P57" s="205">
        <f t="shared" si="11"/>
        <v>0</v>
      </c>
      <c r="Q57" s="193">
        <f t="shared" si="11"/>
        <v>0</v>
      </c>
      <c r="R57" s="190">
        <f t="shared" si="11"/>
        <v>0</v>
      </c>
      <c r="S57" s="193">
        <f t="shared" si="11"/>
        <v>0</v>
      </c>
      <c r="T57" s="190">
        <f t="shared" si="11"/>
        <v>0</v>
      </c>
      <c r="U57" s="205">
        <f t="shared" si="11"/>
        <v>0</v>
      </c>
      <c r="V57" s="193">
        <f t="shared" si="11"/>
        <v>0</v>
      </c>
      <c r="W57" s="190">
        <f t="shared" si="11"/>
        <v>0</v>
      </c>
      <c r="X57" s="193">
        <f t="shared" si="11"/>
        <v>0</v>
      </c>
      <c r="Y57" s="190">
        <f t="shared" si="11"/>
        <v>0</v>
      </c>
      <c r="Z57" s="205">
        <f t="shared" si="11"/>
        <v>0</v>
      </c>
      <c r="AA57" s="190">
        <f t="shared" si="10"/>
        <v>10</v>
      </c>
      <c r="AB57" s="190">
        <f t="shared" si="10"/>
        <v>1</v>
      </c>
      <c r="AC57" s="191">
        <f t="shared" si="10"/>
        <v>0</v>
      </c>
      <c r="AD57" s="190">
        <f t="shared" si="10"/>
        <v>0</v>
      </c>
    </row>
    <row r="58" spans="1:30" ht="16.5" customHeight="1" x14ac:dyDescent="0.25">
      <c r="A58" s="699"/>
      <c r="B58" s="501"/>
      <c r="C58" s="699"/>
      <c r="D58" s="702"/>
      <c r="E58" s="704"/>
      <c r="F58" s="297" t="s">
        <v>47</v>
      </c>
      <c r="G58" s="193">
        <f t="shared" si="11"/>
        <v>939</v>
      </c>
      <c r="H58" s="206">
        <f t="shared" si="12"/>
        <v>95.47</v>
      </c>
      <c r="I58" s="193">
        <f t="shared" si="11"/>
        <v>0</v>
      </c>
      <c r="J58" s="190">
        <f t="shared" si="11"/>
        <v>0</v>
      </c>
      <c r="K58" s="205">
        <f t="shared" si="11"/>
        <v>95.47</v>
      </c>
      <c r="L58" s="193">
        <f t="shared" si="11"/>
        <v>90</v>
      </c>
      <c r="M58" s="190">
        <f t="shared" si="11"/>
        <v>51</v>
      </c>
      <c r="N58" s="193">
        <f t="shared" si="11"/>
        <v>0</v>
      </c>
      <c r="O58" s="190">
        <f t="shared" si="11"/>
        <v>0</v>
      </c>
      <c r="P58" s="205">
        <f t="shared" si="11"/>
        <v>51</v>
      </c>
      <c r="Q58" s="193">
        <f t="shared" si="11"/>
        <v>159</v>
      </c>
      <c r="R58" s="190">
        <f t="shared" si="11"/>
        <v>90</v>
      </c>
      <c r="S58" s="193">
        <f t="shared" si="11"/>
        <v>0</v>
      </c>
      <c r="T58" s="190">
        <f t="shared" si="11"/>
        <v>0</v>
      </c>
      <c r="U58" s="205">
        <f t="shared" si="11"/>
        <v>90</v>
      </c>
      <c r="V58" s="193">
        <f t="shared" si="11"/>
        <v>171</v>
      </c>
      <c r="W58" s="190">
        <f t="shared" si="11"/>
        <v>276</v>
      </c>
      <c r="X58" s="193">
        <f t="shared" si="11"/>
        <v>0</v>
      </c>
      <c r="Y58" s="190">
        <f t="shared" si="11"/>
        <v>0</v>
      </c>
      <c r="Z58" s="205">
        <f t="shared" si="11"/>
        <v>276</v>
      </c>
      <c r="AA58" s="190">
        <f t="shared" si="10"/>
        <v>1359</v>
      </c>
      <c r="AB58" s="190">
        <f t="shared" si="10"/>
        <v>512.47</v>
      </c>
      <c r="AC58" s="191">
        <f t="shared" si="10"/>
        <v>0</v>
      </c>
      <c r="AD58" s="190">
        <f t="shared" si="10"/>
        <v>0</v>
      </c>
    </row>
    <row r="59" spans="1:30" ht="16.5" customHeight="1" x14ac:dyDescent="0.25">
      <c r="A59" s="699"/>
      <c r="B59" s="501"/>
      <c r="C59" s="699"/>
      <c r="D59" s="702"/>
      <c r="E59" s="704"/>
      <c r="F59" s="297" t="s">
        <v>48</v>
      </c>
      <c r="G59" s="193">
        <f t="shared" si="11"/>
        <v>0</v>
      </c>
      <c r="H59" s="206">
        <f t="shared" si="12"/>
        <v>0</v>
      </c>
      <c r="I59" s="193">
        <f t="shared" si="11"/>
        <v>0</v>
      </c>
      <c r="J59" s="190">
        <f t="shared" si="11"/>
        <v>0</v>
      </c>
      <c r="K59" s="205">
        <f t="shared" si="11"/>
        <v>0</v>
      </c>
      <c r="L59" s="193">
        <f t="shared" si="11"/>
        <v>0</v>
      </c>
      <c r="M59" s="190">
        <f t="shared" si="11"/>
        <v>0</v>
      </c>
      <c r="N59" s="193">
        <f t="shared" si="11"/>
        <v>0</v>
      </c>
      <c r="O59" s="190">
        <f t="shared" si="11"/>
        <v>0</v>
      </c>
      <c r="P59" s="205">
        <f t="shared" si="11"/>
        <v>0</v>
      </c>
      <c r="Q59" s="193">
        <f t="shared" si="11"/>
        <v>30</v>
      </c>
      <c r="R59" s="190">
        <f t="shared" si="11"/>
        <v>15</v>
      </c>
      <c r="S59" s="193">
        <f t="shared" si="11"/>
        <v>0</v>
      </c>
      <c r="T59" s="190">
        <f t="shared" si="11"/>
        <v>0</v>
      </c>
      <c r="U59" s="205">
        <f t="shared" si="11"/>
        <v>15</v>
      </c>
      <c r="V59" s="193">
        <f t="shared" si="11"/>
        <v>163</v>
      </c>
      <c r="W59" s="190">
        <f t="shared" si="11"/>
        <v>325</v>
      </c>
      <c r="X59" s="193">
        <f t="shared" si="11"/>
        <v>0</v>
      </c>
      <c r="Y59" s="190">
        <f t="shared" si="11"/>
        <v>0</v>
      </c>
      <c r="Z59" s="205">
        <f t="shared" si="11"/>
        <v>325</v>
      </c>
      <c r="AA59" s="190">
        <f t="shared" si="10"/>
        <v>193</v>
      </c>
      <c r="AB59" s="190">
        <f t="shared" si="10"/>
        <v>340</v>
      </c>
      <c r="AC59" s="191">
        <f t="shared" si="10"/>
        <v>0</v>
      </c>
      <c r="AD59" s="190">
        <f t="shared" si="10"/>
        <v>0</v>
      </c>
    </row>
    <row r="60" spans="1:30" ht="16.5" customHeight="1" thickBot="1" x14ac:dyDescent="0.3">
      <c r="A60" s="699"/>
      <c r="B60" s="501"/>
      <c r="C60" s="699"/>
      <c r="D60" s="702"/>
      <c r="E60" s="704"/>
      <c r="F60" s="298" t="s">
        <v>49</v>
      </c>
      <c r="G60" s="195">
        <f t="shared" si="11"/>
        <v>0</v>
      </c>
      <c r="H60" s="303">
        <f t="shared" si="12"/>
        <v>0</v>
      </c>
      <c r="I60" s="195">
        <f t="shared" si="11"/>
        <v>0</v>
      </c>
      <c r="J60" s="194">
        <f t="shared" si="11"/>
        <v>0</v>
      </c>
      <c r="K60" s="208">
        <f t="shared" si="11"/>
        <v>0</v>
      </c>
      <c r="L60" s="195">
        <f t="shared" si="11"/>
        <v>0</v>
      </c>
      <c r="M60" s="194">
        <f t="shared" si="11"/>
        <v>0</v>
      </c>
      <c r="N60" s="195">
        <f t="shared" si="11"/>
        <v>0</v>
      </c>
      <c r="O60" s="194">
        <f t="shared" si="11"/>
        <v>0</v>
      </c>
      <c r="P60" s="208">
        <f t="shared" si="11"/>
        <v>0</v>
      </c>
      <c r="Q60" s="195">
        <f t="shared" si="11"/>
        <v>0</v>
      </c>
      <c r="R60" s="194">
        <f t="shared" si="11"/>
        <v>0</v>
      </c>
      <c r="S60" s="195">
        <f t="shared" si="11"/>
        <v>0</v>
      </c>
      <c r="T60" s="194">
        <f t="shared" si="11"/>
        <v>0</v>
      </c>
      <c r="U60" s="208">
        <f t="shared" si="11"/>
        <v>0</v>
      </c>
      <c r="V60" s="195">
        <f t="shared" si="11"/>
        <v>0</v>
      </c>
      <c r="W60" s="194">
        <f t="shared" si="11"/>
        <v>0</v>
      </c>
      <c r="X60" s="196">
        <f t="shared" si="11"/>
        <v>0</v>
      </c>
      <c r="Y60" s="194">
        <f t="shared" si="11"/>
        <v>0</v>
      </c>
      <c r="Z60" s="208">
        <f t="shared" si="11"/>
        <v>0</v>
      </c>
      <c r="AA60" s="194">
        <f t="shared" si="10"/>
        <v>0</v>
      </c>
      <c r="AB60" s="194">
        <f t="shared" si="10"/>
        <v>0</v>
      </c>
      <c r="AC60" s="196">
        <f t="shared" si="10"/>
        <v>0</v>
      </c>
      <c r="AD60" s="194">
        <f t="shared" si="10"/>
        <v>0</v>
      </c>
    </row>
    <row r="61" spans="1:30" ht="16.5" customHeight="1" thickBot="1" x14ac:dyDescent="0.3">
      <c r="A61" s="700"/>
      <c r="B61" s="705" t="s">
        <v>27</v>
      </c>
      <c r="C61" s="706"/>
      <c r="D61" s="706"/>
      <c r="E61" s="706"/>
      <c r="F61" s="707"/>
      <c r="G61" s="197">
        <f t="shared" ref="G61:AD61" si="13">G56+G57+G58+G59+G60</f>
        <v>2154</v>
      </c>
      <c r="H61" s="198">
        <f t="shared" si="13"/>
        <v>331.03800000000001</v>
      </c>
      <c r="I61" s="198">
        <f t="shared" si="13"/>
        <v>0</v>
      </c>
      <c r="J61" s="198">
        <f t="shared" si="13"/>
        <v>0</v>
      </c>
      <c r="K61" s="198">
        <f t="shared" si="13"/>
        <v>331.03800000000001</v>
      </c>
      <c r="L61" s="198">
        <f t="shared" si="13"/>
        <v>485</v>
      </c>
      <c r="M61" s="198">
        <f t="shared" si="13"/>
        <v>263</v>
      </c>
      <c r="N61" s="198">
        <f t="shared" si="13"/>
        <v>0</v>
      </c>
      <c r="O61" s="198">
        <f t="shared" si="13"/>
        <v>0</v>
      </c>
      <c r="P61" s="198">
        <f t="shared" si="13"/>
        <v>263</v>
      </c>
      <c r="Q61" s="198">
        <f t="shared" si="13"/>
        <v>584</v>
      </c>
      <c r="R61" s="198">
        <f t="shared" si="13"/>
        <v>335</v>
      </c>
      <c r="S61" s="198">
        <f t="shared" si="13"/>
        <v>0</v>
      </c>
      <c r="T61" s="198">
        <f t="shared" si="13"/>
        <v>0</v>
      </c>
      <c r="U61" s="198">
        <f t="shared" si="13"/>
        <v>335</v>
      </c>
      <c r="V61" s="198">
        <f t="shared" si="13"/>
        <v>546</v>
      </c>
      <c r="W61" s="198">
        <f t="shared" si="13"/>
        <v>821</v>
      </c>
      <c r="X61" s="198">
        <f t="shared" si="13"/>
        <v>0</v>
      </c>
      <c r="Y61" s="198">
        <f t="shared" si="13"/>
        <v>0</v>
      </c>
      <c r="Z61" s="198">
        <f t="shared" si="13"/>
        <v>821</v>
      </c>
      <c r="AA61" s="198">
        <f t="shared" si="13"/>
        <v>3769</v>
      </c>
      <c r="AB61" s="198">
        <f t="shared" si="13"/>
        <v>1750.038</v>
      </c>
      <c r="AC61" s="198">
        <f t="shared" si="13"/>
        <v>0</v>
      </c>
      <c r="AD61" s="304">
        <f t="shared" si="13"/>
        <v>0</v>
      </c>
    </row>
    <row r="65" spans="8:11" x14ac:dyDescent="0.25">
      <c r="H65" s="188"/>
      <c r="K65" s="188"/>
    </row>
  </sheetData>
  <mergeCells count="84">
    <mergeCell ref="A50:A55"/>
    <mergeCell ref="B50:B54"/>
    <mergeCell ref="C50:C54"/>
    <mergeCell ref="D50:D54"/>
    <mergeCell ref="E50:E54"/>
    <mergeCell ref="B55:F55"/>
    <mergeCell ref="A56:A61"/>
    <mergeCell ref="B56:B60"/>
    <mergeCell ref="C56:C60"/>
    <mergeCell ref="D56:D60"/>
    <mergeCell ref="E56:E60"/>
    <mergeCell ref="B61:F61"/>
    <mergeCell ref="B44:B48"/>
    <mergeCell ref="C44:C48"/>
    <mergeCell ref="D44:D48"/>
    <mergeCell ref="E44:E48"/>
    <mergeCell ref="A38:A43"/>
    <mergeCell ref="B43:F43"/>
    <mergeCell ref="A44:A49"/>
    <mergeCell ref="B49:F49"/>
    <mergeCell ref="A32:A37"/>
    <mergeCell ref="B37:F37"/>
    <mergeCell ref="B38:B42"/>
    <mergeCell ref="C38:C42"/>
    <mergeCell ref="D38:D42"/>
    <mergeCell ref="E38:E42"/>
    <mergeCell ref="E26:E30"/>
    <mergeCell ref="B31:F31"/>
    <mergeCell ref="B32:B36"/>
    <mergeCell ref="C32:C36"/>
    <mergeCell ref="D32:D36"/>
    <mergeCell ref="E32:E36"/>
    <mergeCell ref="A26:A31"/>
    <mergeCell ref="A20:A25"/>
    <mergeCell ref="B20:B24"/>
    <mergeCell ref="C20:C24"/>
    <mergeCell ref="D20:D24"/>
    <mergeCell ref="B26:B30"/>
    <mergeCell ref="C26:C30"/>
    <mergeCell ref="D26:D30"/>
    <mergeCell ref="E20:E24"/>
    <mergeCell ref="B25:F25"/>
    <mergeCell ref="A14:A19"/>
    <mergeCell ref="B14:B18"/>
    <mergeCell ref="C14:C18"/>
    <mergeCell ref="D14:D18"/>
    <mergeCell ref="E14:E18"/>
    <mergeCell ref="B19:F19"/>
    <mergeCell ref="A8:A13"/>
    <mergeCell ref="B8:B12"/>
    <mergeCell ref="C8:C12"/>
    <mergeCell ref="D8:D12"/>
    <mergeCell ref="E8:E12"/>
    <mergeCell ref="B13:F13"/>
    <mergeCell ref="A1:Z1"/>
    <mergeCell ref="Z5:Z6"/>
    <mergeCell ref="AA1:AD1"/>
    <mergeCell ref="A2:Z2"/>
    <mergeCell ref="A3:Z3"/>
    <mergeCell ref="A4:A6"/>
    <mergeCell ref="B4:B6"/>
    <mergeCell ref="C4:C6"/>
    <mergeCell ref="D4:E4"/>
    <mergeCell ref="F4:F6"/>
    <mergeCell ref="G4:K4"/>
    <mergeCell ref="L4:P4"/>
    <mergeCell ref="Q4:U4"/>
    <mergeCell ref="V4:Z4"/>
    <mergeCell ref="AA5:AB5"/>
    <mergeCell ref="AC5:AD5"/>
    <mergeCell ref="AA4:AD4"/>
    <mergeCell ref="D5:D6"/>
    <mergeCell ref="E5:E6"/>
    <mergeCell ref="I5:J5"/>
    <mergeCell ref="L5:M5"/>
    <mergeCell ref="X5:Y5"/>
    <mergeCell ref="N5:O5"/>
    <mergeCell ref="P5:P6"/>
    <mergeCell ref="Q5:R5"/>
    <mergeCell ref="S5:T5"/>
    <mergeCell ref="U5:U6"/>
    <mergeCell ref="V5:W5"/>
    <mergeCell ref="G5:H5"/>
    <mergeCell ref="K5:K6"/>
  </mergeCells>
  <pageMargins left="0" right="0" top="0.31496062992125984" bottom="0.11811023622047245" header="3.937007874015748E-2" footer="3.937007874015748E-2"/>
  <pageSetup scale="65" orientation="landscape" r:id="rId1"/>
  <headerFooter alignWithMargins="0"/>
  <ignoredErrors>
    <ignoredError sqref="AA13:AD60 H56:H60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E6F1A-8C8F-43EF-A2A7-29916B97AE66}">
  <dimension ref="A1:AD40"/>
  <sheetViews>
    <sheetView topLeftCell="A25" workbookViewId="0">
      <selection activeCell="C32" sqref="C32:C36"/>
    </sheetView>
  </sheetViews>
  <sheetFormatPr defaultRowHeight="13.5" x14ac:dyDescent="0.25"/>
  <cols>
    <col min="1" max="1" width="3.42578125" style="280" customWidth="1"/>
    <col min="2" max="2" width="15" style="280" customWidth="1"/>
    <col min="3" max="3" width="16.28515625" style="280" customWidth="1"/>
    <col min="4" max="4" width="15.42578125" style="280" customWidth="1"/>
    <col min="5" max="5" width="14.5703125" style="280" customWidth="1"/>
    <col min="6" max="6" width="12.85546875" style="280" customWidth="1"/>
    <col min="7" max="10" width="8.28515625" style="280" customWidth="1"/>
    <col min="11" max="11" width="11.7109375" style="280" customWidth="1"/>
    <col min="12" max="15" width="8.28515625" style="280" customWidth="1"/>
    <col min="16" max="16" width="11.7109375" style="280" customWidth="1"/>
    <col min="17" max="20" width="8.28515625" style="280" customWidth="1"/>
    <col min="21" max="21" width="11.7109375" style="280" customWidth="1"/>
    <col min="22" max="25" width="8.28515625" style="280" customWidth="1"/>
    <col min="26" max="26" width="11.7109375" style="280" customWidth="1"/>
    <col min="27" max="256" width="9.140625" style="280"/>
    <col min="257" max="257" width="3.42578125" style="280" customWidth="1"/>
    <col min="258" max="258" width="15" style="280" customWidth="1"/>
    <col min="259" max="259" width="16.28515625" style="280" customWidth="1"/>
    <col min="260" max="260" width="15.42578125" style="280" customWidth="1"/>
    <col min="261" max="261" width="14.5703125" style="280" customWidth="1"/>
    <col min="262" max="262" width="12.85546875" style="280" customWidth="1"/>
    <col min="263" max="266" width="8.28515625" style="280" customWidth="1"/>
    <col min="267" max="267" width="11.7109375" style="280" customWidth="1"/>
    <col min="268" max="271" width="8.28515625" style="280" customWidth="1"/>
    <col min="272" max="272" width="11.7109375" style="280" customWidth="1"/>
    <col min="273" max="276" width="8.28515625" style="280" customWidth="1"/>
    <col min="277" max="277" width="11.7109375" style="280" customWidth="1"/>
    <col min="278" max="281" width="8.28515625" style="280" customWidth="1"/>
    <col min="282" max="282" width="11.7109375" style="280" customWidth="1"/>
    <col min="283" max="512" width="9.140625" style="280"/>
    <col min="513" max="513" width="3.42578125" style="280" customWidth="1"/>
    <col min="514" max="514" width="15" style="280" customWidth="1"/>
    <col min="515" max="515" width="16.28515625" style="280" customWidth="1"/>
    <col min="516" max="516" width="15.42578125" style="280" customWidth="1"/>
    <col min="517" max="517" width="14.5703125" style="280" customWidth="1"/>
    <col min="518" max="518" width="12.85546875" style="280" customWidth="1"/>
    <col min="519" max="522" width="8.28515625" style="280" customWidth="1"/>
    <col min="523" max="523" width="11.7109375" style="280" customWidth="1"/>
    <col min="524" max="527" width="8.28515625" style="280" customWidth="1"/>
    <col min="528" max="528" width="11.7109375" style="280" customWidth="1"/>
    <col min="529" max="532" width="8.28515625" style="280" customWidth="1"/>
    <col min="533" max="533" width="11.7109375" style="280" customWidth="1"/>
    <col min="534" max="537" width="8.28515625" style="280" customWidth="1"/>
    <col min="538" max="538" width="11.7109375" style="280" customWidth="1"/>
    <col min="539" max="768" width="9.140625" style="280"/>
    <col min="769" max="769" width="3.42578125" style="280" customWidth="1"/>
    <col min="770" max="770" width="15" style="280" customWidth="1"/>
    <col min="771" max="771" width="16.28515625" style="280" customWidth="1"/>
    <col min="772" max="772" width="15.42578125" style="280" customWidth="1"/>
    <col min="773" max="773" width="14.5703125" style="280" customWidth="1"/>
    <col min="774" max="774" width="12.85546875" style="280" customWidth="1"/>
    <col min="775" max="778" width="8.28515625" style="280" customWidth="1"/>
    <col min="779" max="779" width="11.7109375" style="280" customWidth="1"/>
    <col min="780" max="783" width="8.28515625" style="280" customWidth="1"/>
    <col min="784" max="784" width="11.7109375" style="280" customWidth="1"/>
    <col min="785" max="788" width="8.28515625" style="280" customWidth="1"/>
    <col min="789" max="789" width="11.7109375" style="280" customWidth="1"/>
    <col min="790" max="793" width="8.28515625" style="280" customWidth="1"/>
    <col min="794" max="794" width="11.7109375" style="280" customWidth="1"/>
    <col min="795" max="1024" width="9.140625" style="280"/>
    <col min="1025" max="1025" width="3.42578125" style="280" customWidth="1"/>
    <col min="1026" max="1026" width="15" style="280" customWidth="1"/>
    <col min="1027" max="1027" width="16.28515625" style="280" customWidth="1"/>
    <col min="1028" max="1028" width="15.42578125" style="280" customWidth="1"/>
    <col min="1029" max="1029" width="14.5703125" style="280" customWidth="1"/>
    <col min="1030" max="1030" width="12.85546875" style="280" customWidth="1"/>
    <col min="1031" max="1034" width="8.28515625" style="280" customWidth="1"/>
    <col min="1035" max="1035" width="11.7109375" style="280" customWidth="1"/>
    <col min="1036" max="1039" width="8.28515625" style="280" customWidth="1"/>
    <col min="1040" max="1040" width="11.7109375" style="280" customWidth="1"/>
    <col min="1041" max="1044" width="8.28515625" style="280" customWidth="1"/>
    <col min="1045" max="1045" width="11.7109375" style="280" customWidth="1"/>
    <col min="1046" max="1049" width="8.28515625" style="280" customWidth="1"/>
    <col min="1050" max="1050" width="11.7109375" style="280" customWidth="1"/>
    <col min="1051" max="1280" width="9.140625" style="280"/>
    <col min="1281" max="1281" width="3.42578125" style="280" customWidth="1"/>
    <col min="1282" max="1282" width="15" style="280" customWidth="1"/>
    <col min="1283" max="1283" width="16.28515625" style="280" customWidth="1"/>
    <col min="1284" max="1284" width="15.42578125" style="280" customWidth="1"/>
    <col min="1285" max="1285" width="14.5703125" style="280" customWidth="1"/>
    <col min="1286" max="1286" width="12.85546875" style="280" customWidth="1"/>
    <col min="1287" max="1290" width="8.28515625" style="280" customWidth="1"/>
    <col min="1291" max="1291" width="11.7109375" style="280" customWidth="1"/>
    <col min="1292" max="1295" width="8.28515625" style="280" customWidth="1"/>
    <col min="1296" max="1296" width="11.7109375" style="280" customWidth="1"/>
    <col min="1297" max="1300" width="8.28515625" style="280" customWidth="1"/>
    <col min="1301" max="1301" width="11.7109375" style="280" customWidth="1"/>
    <col min="1302" max="1305" width="8.28515625" style="280" customWidth="1"/>
    <col min="1306" max="1306" width="11.7109375" style="280" customWidth="1"/>
    <col min="1307" max="1536" width="9.140625" style="280"/>
    <col min="1537" max="1537" width="3.42578125" style="280" customWidth="1"/>
    <col min="1538" max="1538" width="15" style="280" customWidth="1"/>
    <col min="1539" max="1539" width="16.28515625" style="280" customWidth="1"/>
    <col min="1540" max="1540" width="15.42578125" style="280" customWidth="1"/>
    <col min="1541" max="1541" width="14.5703125" style="280" customWidth="1"/>
    <col min="1542" max="1542" width="12.85546875" style="280" customWidth="1"/>
    <col min="1543" max="1546" width="8.28515625" style="280" customWidth="1"/>
    <col min="1547" max="1547" width="11.7109375" style="280" customWidth="1"/>
    <col min="1548" max="1551" width="8.28515625" style="280" customWidth="1"/>
    <col min="1552" max="1552" width="11.7109375" style="280" customWidth="1"/>
    <col min="1553" max="1556" width="8.28515625" style="280" customWidth="1"/>
    <col min="1557" max="1557" width="11.7109375" style="280" customWidth="1"/>
    <col min="1558" max="1561" width="8.28515625" style="280" customWidth="1"/>
    <col min="1562" max="1562" width="11.7109375" style="280" customWidth="1"/>
    <col min="1563" max="1792" width="9.140625" style="280"/>
    <col min="1793" max="1793" width="3.42578125" style="280" customWidth="1"/>
    <col min="1794" max="1794" width="15" style="280" customWidth="1"/>
    <col min="1795" max="1795" width="16.28515625" style="280" customWidth="1"/>
    <col min="1796" max="1796" width="15.42578125" style="280" customWidth="1"/>
    <col min="1797" max="1797" width="14.5703125" style="280" customWidth="1"/>
    <col min="1798" max="1798" width="12.85546875" style="280" customWidth="1"/>
    <col min="1799" max="1802" width="8.28515625" style="280" customWidth="1"/>
    <col min="1803" max="1803" width="11.7109375" style="280" customWidth="1"/>
    <col min="1804" max="1807" width="8.28515625" style="280" customWidth="1"/>
    <col min="1808" max="1808" width="11.7109375" style="280" customWidth="1"/>
    <col min="1809" max="1812" width="8.28515625" style="280" customWidth="1"/>
    <col min="1813" max="1813" width="11.7109375" style="280" customWidth="1"/>
    <col min="1814" max="1817" width="8.28515625" style="280" customWidth="1"/>
    <col min="1818" max="1818" width="11.7109375" style="280" customWidth="1"/>
    <col min="1819" max="2048" width="9.140625" style="280"/>
    <col min="2049" max="2049" width="3.42578125" style="280" customWidth="1"/>
    <col min="2050" max="2050" width="15" style="280" customWidth="1"/>
    <col min="2051" max="2051" width="16.28515625" style="280" customWidth="1"/>
    <col min="2052" max="2052" width="15.42578125" style="280" customWidth="1"/>
    <col min="2053" max="2053" width="14.5703125" style="280" customWidth="1"/>
    <col min="2054" max="2054" width="12.85546875" style="280" customWidth="1"/>
    <col min="2055" max="2058" width="8.28515625" style="280" customWidth="1"/>
    <col min="2059" max="2059" width="11.7109375" style="280" customWidth="1"/>
    <col min="2060" max="2063" width="8.28515625" style="280" customWidth="1"/>
    <col min="2064" max="2064" width="11.7109375" style="280" customWidth="1"/>
    <col min="2065" max="2068" width="8.28515625" style="280" customWidth="1"/>
    <col min="2069" max="2069" width="11.7109375" style="280" customWidth="1"/>
    <col min="2070" max="2073" width="8.28515625" style="280" customWidth="1"/>
    <col min="2074" max="2074" width="11.7109375" style="280" customWidth="1"/>
    <col min="2075" max="2304" width="9.140625" style="280"/>
    <col min="2305" max="2305" width="3.42578125" style="280" customWidth="1"/>
    <col min="2306" max="2306" width="15" style="280" customWidth="1"/>
    <col min="2307" max="2307" width="16.28515625" style="280" customWidth="1"/>
    <col min="2308" max="2308" width="15.42578125" style="280" customWidth="1"/>
    <col min="2309" max="2309" width="14.5703125" style="280" customWidth="1"/>
    <col min="2310" max="2310" width="12.85546875" style="280" customWidth="1"/>
    <col min="2311" max="2314" width="8.28515625" style="280" customWidth="1"/>
    <col min="2315" max="2315" width="11.7109375" style="280" customWidth="1"/>
    <col min="2316" max="2319" width="8.28515625" style="280" customWidth="1"/>
    <col min="2320" max="2320" width="11.7109375" style="280" customWidth="1"/>
    <col min="2321" max="2324" width="8.28515625" style="280" customWidth="1"/>
    <col min="2325" max="2325" width="11.7109375" style="280" customWidth="1"/>
    <col min="2326" max="2329" width="8.28515625" style="280" customWidth="1"/>
    <col min="2330" max="2330" width="11.7109375" style="280" customWidth="1"/>
    <col min="2331" max="2560" width="9.140625" style="280"/>
    <col min="2561" max="2561" width="3.42578125" style="280" customWidth="1"/>
    <col min="2562" max="2562" width="15" style="280" customWidth="1"/>
    <col min="2563" max="2563" width="16.28515625" style="280" customWidth="1"/>
    <col min="2564" max="2564" width="15.42578125" style="280" customWidth="1"/>
    <col min="2565" max="2565" width="14.5703125" style="280" customWidth="1"/>
    <col min="2566" max="2566" width="12.85546875" style="280" customWidth="1"/>
    <col min="2567" max="2570" width="8.28515625" style="280" customWidth="1"/>
    <col min="2571" max="2571" width="11.7109375" style="280" customWidth="1"/>
    <col min="2572" max="2575" width="8.28515625" style="280" customWidth="1"/>
    <col min="2576" max="2576" width="11.7109375" style="280" customWidth="1"/>
    <col min="2577" max="2580" width="8.28515625" style="280" customWidth="1"/>
    <col min="2581" max="2581" width="11.7109375" style="280" customWidth="1"/>
    <col min="2582" max="2585" width="8.28515625" style="280" customWidth="1"/>
    <col min="2586" max="2586" width="11.7109375" style="280" customWidth="1"/>
    <col min="2587" max="2816" width="9.140625" style="280"/>
    <col min="2817" max="2817" width="3.42578125" style="280" customWidth="1"/>
    <col min="2818" max="2818" width="15" style="280" customWidth="1"/>
    <col min="2819" max="2819" width="16.28515625" style="280" customWidth="1"/>
    <col min="2820" max="2820" width="15.42578125" style="280" customWidth="1"/>
    <col min="2821" max="2821" width="14.5703125" style="280" customWidth="1"/>
    <col min="2822" max="2822" width="12.85546875" style="280" customWidth="1"/>
    <col min="2823" max="2826" width="8.28515625" style="280" customWidth="1"/>
    <col min="2827" max="2827" width="11.7109375" style="280" customWidth="1"/>
    <col min="2828" max="2831" width="8.28515625" style="280" customWidth="1"/>
    <col min="2832" max="2832" width="11.7109375" style="280" customWidth="1"/>
    <col min="2833" max="2836" width="8.28515625" style="280" customWidth="1"/>
    <col min="2837" max="2837" width="11.7109375" style="280" customWidth="1"/>
    <col min="2838" max="2841" width="8.28515625" style="280" customWidth="1"/>
    <col min="2842" max="2842" width="11.7109375" style="280" customWidth="1"/>
    <col min="2843" max="3072" width="9.140625" style="280"/>
    <col min="3073" max="3073" width="3.42578125" style="280" customWidth="1"/>
    <col min="3074" max="3074" width="15" style="280" customWidth="1"/>
    <col min="3075" max="3075" width="16.28515625" style="280" customWidth="1"/>
    <col min="3076" max="3076" width="15.42578125" style="280" customWidth="1"/>
    <col min="3077" max="3077" width="14.5703125" style="280" customWidth="1"/>
    <col min="3078" max="3078" width="12.85546875" style="280" customWidth="1"/>
    <col min="3079" max="3082" width="8.28515625" style="280" customWidth="1"/>
    <col min="3083" max="3083" width="11.7109375" style="280" customWidth="1"/>
    <col min="3084" max="3087" width="8.28515625" style="280" customWidth="1"/>
    <col min="3088" max="3088" width="11.7109375" style="280" customWidth="1"/>
    <col min="3089" max="3092" width="8.28515625" style="280" customWidth="1"/>
    <col min="3093" max="3093" width="11.7109375" style="280" customWidth="1"/>
    <col min="3094" max="3097" width="8.28515625" style="280" customWidth="1"/>
    <col min="3098" max="3098" width="11.7109375" style="280" customWidth="1"/>
    <col min="3099" max="3328" width="9.140625" style="280"/>
    <col min="3329" max="3329" width="3.42578125" style="280" customWidth="1"/>
    <col min="3330" max="3330" width="15" style="280" customWidth="1"/>
    <col min="3331" max="3331" width="16.28515625" style="280" customWidth="1"/>
    <col min="3332" max="3332" width="15.42578125" style="280" customWidth="1"/>
    <col min="3333" max="3333" width="14.5703125" style="280" customWidth="1"/>
    <col min="3334" max="3334" width="12.85546875" style="280" customWidth="1"/>
    <col min="3335" max="3338" width="8.28515625" style="280" customWidth="1"/>
    <col min="3339" max="3339" width="11.7109375" style="280" customWidth="1"/>
    <col min="3340" max="3343" width="8.28515625" style="280" customWidth="1"/>
    <col min="3344" max="3344" width="11.7109375" style="280" customWidth="1"/>
    <col min="3345" max="3348" width="8.28515625" style="280" customWidth="1"/>
    <col min="3349" max="3349" width="11.7109375" style="280" customWidth="1"/>
    <col min="3350" max="3353" width="8.28515625" style="280" customWidth="1"/>
    <col min="3354" max="3354" width="11.7109375" style="280" customWidth="1"/>
    <col min="3355" max="3584" width="9.140625" style="280"/>
    <col min="3585" max="3585" width="3.42578125" style="280" customWidth="1"/>
    <col min="3586" max="3586" width="15" style="280" customWidth="1"/>
    <col min="3587" max="3587" width="16.28515625" style="280" customWidth="1"/>
    <col min="3588" max="3588" width="15.42578125" style="280" customWidth="1"/>
    <col min="3589" max="3589" width="14.5703125" style="280" customWidth="1"/>
    <col min="3590" max="3590" width="12.85546875" style="280" customWidth="1"/>
    <col min="3591" max="3594" width="8.28515625" style="280" customWidth="1"/>
    <col min="3595" max="3595" width="11.7109375" style="280" customWidth="1"/>
    <col min="3596" max="3599" width="8.28515625" style="280" customWidth="1"/>
    <col min="3600" max="3600" width="11.7109375" style="280" customWidth="1"/>
    <col min="3601" max="3604" width="8.28515625" style="280" customWidth="1"/>
    <col min="3605" max="3605" width="11.7109375" style="280" customWidth="1"/>
    <col min="3606" max="3609" width="8.28515625" style="280" customWidth="1"/>
    <col min="3610" max="3610" width="11.7109375" style="280" customWidth="1"/>
    <col min="3611" max="3840" width="9.140625" style="280"/>
    <col min="3841" max="3841" width="3.42578125" style="280" customWidth="1"/>
    <col min="3842" max="3842" width="15" style="280" customWidth="1"/>
    <col min="3843" max="3843" width="16.28515625" style="280" customWidth="1"/>
    <col min="3844" max="3844" width="15.42578125" style="280" customWidth="1"/>
    <col min="3845" max="3845" width="14.5703125" style="280" customWidth="1"/>
    <col min="3846" max="3846" width="12.85546875" style="280" customWidth="1"/>
    <col min="3847" max="3850" width="8.28515625" style="280" customWidth="1"/>
    <col min="3851" max="3851" width="11.7109375" style="280" customWidth="1"/>
    <col min="3852" max="3855" width="8.28515625" style="280" customWidth="1"/>
    <col min="3856" max="3856" width="11.7109375" style="280" customWidth="1"/>
    <col min="3857" max="3860" width="8.28515625" style="280" customWidth="1"/>
    <col min="3861" max="3861" width="11.7109375" style="280" customWidth="1"/>
    <col min="3862" max="3865" width="8.28515625" style="280" customWidth="1"/>
    <col min="3866" max="3866" width="11.7109375" style="280" customWidth="1"/>
    <col min="3867" max="4096" width="9.140625" style="280"/>
    <col min="4097" max="4097" width="3.42578125" style="280" customWidth="1"/>
    <col min="4098" max="4098" width="15" style="280" customWidth="1"/>
    <col min="4099" max="4099" width="16.28515625" style="280" customWidth="1"/>
    <col min="4100" max="4100" width="15.42578125" style="280" customWidth="1"/>
    <col min="4101" max="4101" width="14.5703125" style="280" customWidth="1"/>
    <col min="4102" max="4102" width="12.85546875" style="280" customWidth="1"/>
    <col min="4103" max="4106" width="8.28515625" style="280" customWidth="1"/>
    <col min="4107" max="4107" width="11.7109375" style="280" customWidth="1"/>
    <col min="4108" max="4111" width="8.28515625" style="280" customWidth="1"/>
    <col min="4112" max="4112" width="11.7109375" style="280" customWidth="1"/>
    <col min="4113" max="4116" width="8.28515625" style="280" customWidth="1"/>
    <col min="4117" max="4117" width="11.7109375" style="280" customWidth="1"/>
    <col min="4118" max="4121" width="8.28515625" style="280" customWidth="1"/>
    <col min="4122" max="4122" width="11.7109375" style="280" customWidth="1"/>
    <col min="4123" max="4352" width="9.140625" style="280"/>
    <col min="4353" max="4353" width="3.42578125" style="280" customWidth="1"/>
    <col min="4354" max="4354" width="15" style="280" customWidth="1"/>
    <col min="4355" max="4355" width="16.28515625" style="280" customWidth="1"/>
    <col min="4356" max="4356" width="15.42578125" style="280" customWidth="1"/>
    <col min="4357" max="4357" width="14.5703125" style="280" customWidth="1"/>
    <col min="4358" max="4358" width="12.85546875" style="280" customWidth="1"/>
    <col min="4359" max="4362" width="8.28515625" style="280" customWidth="1"/>
    <col min="4363" max="4363" width="11.7109375" style="280" customWidth="1"/>
    <col min="4364" max="4367" width="8.28515625" style="280" customWidth="1"/>
    <col min="4368" max="4368" width="11.7109375" style="280" customWidth="1"/>
    <col min="4369" max="4372" width="8.28515625" style="280" customWidth="1"/>
    <col min="4373" max="4373" width="11.7109375" style="280" customWidth="1"/>
    <col min="4374" max="4377" width="8.28515625" style="280" customWidth="1"/>
    <col min="4378" max="4378" width="11.7109375" style="280" customWidth="1"/>
    <col min="4379" max="4608" width="9.140625" style="280"/>
    <col min="4609" max="4609" width="3.42578125" style="280" customWidth="1"/>
    <col min="4610" max="4610" width="15" style="280" customWidth="1"/>
    <col min="4611" max="4611" width="16.28515625" style="280" customWidth="1"/>
    <col min="4612" max="4612" width="15.42578125" style="280" customWidth="1"/>
    <col min="4613" max="4613" width="14.5703125" style="280" customWidth="1"/>
    <col min="4614" max="4614" width="12.85546875" style="280" customWidth="1"/>
    <col min="4615" max="4618" width="8.28515625" style="280" customWidth="1"/>
    <col min="4619" max="4619" width="11.7109375" style="280" customWidth="1"/>
    <col min="4620" max="4623" width="8.28515625" style="280" customWidth="1"/>
    <col min="4624" max="4624" width="11.7109375" style="280" customWidth="1"/>
    <col min="4625" max="4628" width="8.28515625" style="280" customWidth="1"/>
    <col min="4629" max="4629" width="11.7109375" style="280" customWidth="1"/>
    <col min="4630" max="4633" width="8.28515625" style="280" customWidth="1"/>
    <col min="4634" max="4634" width="11.7109375" style="280" customWidth="1"/>
    <col min="4635" max="4864" width="9.140625" style="280"/>
    <col min="4865" max="4865" width="3.42578125" style="280" customWidth="1"/>
    <col min="4866" max="4866" width="15" style="280" customWidth="1"/>
    <col min="4867" max="4867" width="16.28515625" style="280" customWidth="1"/>
    <col min="4868" max="4868" width="15.42578125" style="280" customWidth="1"/>
    <col min="4869" max="4869" width="14.5703125" style="280" customWidth="1"/>
    <col min="4870" max="4870" width="12.85546875" style="280" customWidth="1"/>
    <col min="4871" max="4874" width="8.28515625" style="280" customWidth="1"/>
    <col min="4875" max="4875" width="11.7109375" style="280" customWidth="1"/>
    <col min="4876" max="4879" width="8.28515625" style="280" customWidth="1"/>
    <col min="4880" max="4880" width="11.7109375" style="280" customWidth="1"/>
    <col min="4881" max="4884" width="8.28515625" style="280" customWidth="1"/>
    <col min="4885" max="4885" width="11.7109375" style="280" customWidth="1"/>
    <col min="4886" max="4889" width="8.28515625" style="280" customWidth="1"/>
    <col min="4890" max="4890" width="11.7109375" style="280" customWidth="1"/>
    <col min="4891" max="5120" width="9.140625" style="280"/>
    <col min="5121" max="5121" width="3.42578125" style="280" customWidth="1"/>
    <col min="5122" max="5122" width="15" style="280" customWidth="1"/>
    <col min="5123" max="5123" width="16.28515625" style="280" customWidth="1"/>
    <col min="5124" max="5124" width="15.42578125" style="280" customWidth="1"/>
    <col min="5125" max="5125" width="14.5703125" style="280" customWidth="1"/>
    <col min="5126" max="5126" width="12.85546875" style="280" customWidth="1"/>
    <col min="5127" max="5130" width="8.28515625" style="280" customWidth="1"/>
    <col min="5131" max="5131" width="11.7109375" style="280" customWidth="1"/>
    <col min="5132" max="5135" width="8.28515625" style="280" customWidth="1"/>
    <col min="5136" max="5136" width="11.7109375" style="280" customWidth="1"/>
    <col min="5137" max="5140" width="8.28515625" style="280" customWidth="1"/>
    <col min="5141" max="5141" width="11.7109375" style="280" customWidth="1"/>
    <col min="5142" max="5145" width="8.28515625" style="280" customWidth="1"/>
    <col min="5146" max="5146" width="11.7109375" style="280" customWidth="1"/>
    <col min="5147" max="5376" width="9.140625" style="280"/>
    <col min="5377" max="5377" width="3.42578125" style="280" customWidth="1"/>
    <col min="5378" max="5378" width="15" style="280" customWidth="1"/>
    <col min="5379" max="5379" width="16.28515625" style="280" customWidth="1"/>
    <col min="5380" max="5380" width="15.42578125" style="280" customWidth="1"/>
    <col min="5381" max="5381" width="14.5703125" style="280" customWidth="1"/>
    <col min="5382" max="5382" width="12.85546875" style="280" customWidth="1"/>
    <col min="5383" max="5386" width="8.28515625" style="280" customWidth="1"/>
    <col min="5387" max="5387" width="11.7109375" style="280" customWidth="1"/>
    <col min="5388" max="5391" width="8.28515625" style="280" customWidth="1"/>
    <col min="5392" max="5392" width="11.7109375" style="280" customWidth="1"/>
    <col min="5393" max="5396" width="8.28515625" style="280" customWidth="1"/>
    <col min="5397" max="5397" width="11.7109375" style="280" customWidth="1"/>
    <col min="5398" max="5401" width="8.28515625" style="280" customWidth="1"/>
    <col min="5402" max="5402" width="11.7109375" style="280" customWidth="1"/>
    <col min="5403" max="5632" width="9.140625" style="280"/>
    <col min="5633" max="5633" width="3.42578125" style="280" customWidth="1"/>
    <col min="5634" max="5634" width="15" style="280" customWidth="1"/>
    <col min="5635" max="5635" width="16.28515625" style="280" customWidth="1"/>
    <col min="5636" max="5636" width="15.42578125" style="280" customWidth="1"/>
    <col min="5637" max="5637" width="14.5703125" style="280" customWidth="1"/>
    <col min="5638" max="5638" width="12.85546875" style="280" customWidth="1"/>
    <col min="5639" max="5642" width="8.28515625" style="280" customWidth="1"/>
    <col min="5643" max="5643" width="11.7109375" style="280" customWidth="1"/>
    <col min="5644" max="5647" width="8.28515625" style="280" customWidth="1"/>
    <col min="5648" max="5648" width="11.7109375" style="280" customWidth="1"/>
    <col min="5649" max="5652" width="8.28515625" style="280" customWidth="1"/>
    <col min="5653" max="5653" width="11.7109375" style="280" customWidth="1"/>
    <col min="5654" max="5657" width="8.28515625" style="280" customWidth="1"/>
    <col min="5658" max="5658" width="11.7109375" style="280" customWidth="1"/>
    <col min="5659" max="5888" width="9.140625" style="280"/>
    <col min="5889" max="5889" width="3.42578125" style="280" customWidth="1"/>
    <col min="5890" max="5890" width="15" style="280" customWidth="1"/>
    <col min="5891" max="5891" width="16.28515625" style="280" customWidth="1"/>
    <col min="5892" max="5892" width="15.42578125" style="280" customWidth="1"/>
    <col min="5893" max="5893" width="14.5703125" style="280" customWidth="1"/>
    <col min="5894" max="5894" width="12.85546875" style="280" customWidth="1"/>
    <col min="5895" max="5898" width="8.28515625" style="280" customWidth="1"/>
    <col min="5899" max="5899" width="11.7109375" style="280" customWidth="1"/>
    <col min="5900" max="5903" width="8.28515625" style="280" customWidth="1"/>
    <col min="5904" max="5904" width="11.7109375" style="280" customWidth="1"/>
    <col min="5905" max="5908" width="8.28515625" style="280" customWidth="1"/>
    <col min="5909" max="5909" width="11.7109375" style="280" customWidth="1"/>
    <col min="5910" max="5913" width="8.28515625" style="280" customWidth="1"/>
    <col min="5914" max="5914" width="11.7109375" style="280" customWidth="1"/>
    <col min="5915" max="6144" width="9.140625" style="280"/>
    <col min="6145" max="6145" width="3.42578125" style="280" customWidth="1"/>
    <col min="6146" max="6146" width="15" style="280" customWidth="1"/>
    <col min="6147" max="6147" width="16.28515625" style="280" customWidth="1"/>
    <col min="6148" max="6148" width="15.42578125" style="280" customWidth="1"/>
    <col min="6149" max="6149" width="14.5703125" style="280" customWidth="1"/>
    <col min="6150" max="6150" width="12.85546875" style="280" customWidth="1"/>
    <col min="6151" max="6154" width="8.28515625" style="280" customWidth="1"/>
    <col min="6155" max="6155" width="11.7109375" style="280" customWidth="1"/>
    <col min="6156" max="6159" width="8.28515625" style="280" customWidth="1"/>
    <col min="6160" max="6160" width="11.7109375" style="280" customWidth="1"/>
    <col min="6161" max="6164" width="8.28515625" style="280" customWidth="1"/>
    <col min="6165" max="6165" width="11.7109375" style="280" customWidth="1"/>
    <col min="6166" max="6169" width="8.28515625" style="280" customWidth="1"/>
    <col min="6170" max="6170" width="11.7109375" style="280" customWidth="1"/>
    <col min="6171" max="6400" width="9.140625" style="280"/>
    <col min="6401" max="6401" width="3.42578125" style="280" customWidth="1"/>
    <col min="6402" max="6402" width="15" style="280" customWidth="1"/>
    <col min="6403" max="6403" width="16.28515625" style="280" customWidth="1"/>
    <col min="6404" max="6404" width="15.42578125" style="280" customWidth="1"/>
    <col min="6405" max="6405" width="14.5703125" style="280" customWidth="1"/>
    <col min="6406" max="6406" width="12.85546875" style="280" customWidth="1"/>
    <col min="6407" max="6410" width="8.28515625" style="280" customWidth="1"/>
    <col min="6411" max="6411" width="11.7109375" style="280" customWidth="1"/>
    <col min="6412" max="6415" width="8.28515625" style="280" customWidth="1"/>
    <col min="6416" max="6416" width="11.7109375" style="280" customWidth="1"/>
    <col min="6417" max="6420" width="8.28515625" style="280" customWidth="1"/>
    <col min="6421" max="6421" width="11.7109375" style="280" customWidth="1"/>
    <col min="6422" max="6425" width="8.28515625" style="280" customWidth="1"/>
    <col min="6426" max="6426" width="11.7109375" style="280" customWidth="1"/>
    <col min="6427" max="6656" width="9.140625" style="280"/>
    <col min="6657" max="6657" width="3.42578125" style="280" customWidth="1"/>
    <col min="6658" max="6658" width="15" style="280" customWidth="1"/>
    <col min="6659" max="6659" width="16.28515625" style="280" customWidth="1"/>
    <col min="6660" max="6660" width="15.42578125" style="280" customWidth="1"/>
    <col min="6661" max="6661" width="14.5703125" style="280" customWidth="1"/>
    <col min="6662" max="6662" width="12.85546875" style="280" customWidth="1"/>
    <col min="6663" max="6666" width="8.28515625" style="280" customWidth="1"/>
    <col min="6667" max="6667" width="11.7109375" style="280" customWidth="1"/>
    <col min="6668" max="6671" width="8.28515625" style="280" customWidth="1"/>
    <col min="6672" max="6672" width="11.7109375" style="280" customWidth="1"/>
    <col min="6673" max="6676" width="8.28515625" style="280" customWidth="1"/>
    <col min="6677" max="6677" width="11.7109375" style="280" customWidth="1"/>
    <col min="6678" max="6681" width="8.28515625" style="280" customWidth="1"/>
    <col min="6682" max="6682" width="11.7109375" style="280" customWidth="1"/>
    <col min="6683" max="6912" width="9.140625" style="280"/>
    <col min="6913" max="6913" width="3.42578125" style="280" customWidth="1"/>
    <col min="6914" max="6914" width="15" style="280" customWidth="1"/>
    <col min="6915" max="6915" width="16.28515625" style="280" customWidth="1"/>
    <col min="6916" max="6916" width="15.42578125" style="280" customWidth="1"/>
    <col min="6917" max="6917" width="14.5703125" style="280" customWidth="1"/>
    <col min="6918" max="6918" width="12.85546875" style="280" customWidth="1"/>
    <col min="6919" max="6922" width="8.28515625" style="280" customWidth="1"/>
    <col min="6923" max="6923" width="11.7109375" style="280" customWidth="1"/>
    <col min="6924" max="6927" width="8.28515625" style="280" customWidth="1"/>
    <col min="6928" max="6928" width="11.7109375" style="280" customWidth="1"/>
    <col min="6929" max="6932" width="8.28515625" style="280" customWidth="1"/>
    <col min="6933" max="6933" width="11.7109375" style="280" customWidth="1"/>
    <col min="6934" max="6937" width="8.28515625" style="280" customWidth="1"/>
    <col min="6938" max="6938" width="11.7109375" style="280" customWidth="1"/>
    <col min="6939" max="7168" width="9.140625" style="280"/>
    <col min="7169" max="7169" width="3.42578125" style="280" customWidth="1"/>
    <col min="7170" max="7170" width="15" style="280" customWidth="1"/>
    <col min="7171" max="7171" width="16.28515625" style="280" customWidth="1"/>
    <col min="7172" max="7172" width="15.42578125" style="280" customWidth="1"/>
    <col min="7173" max="7173" width="14.5703125" style="280" customWidth="1"/>
    <col min="7174" max="7174" width="12.85546875" style="280" customWidth="1"/>
    <col min="7175" max="7178" width="8.28515625" style="280" customWidth="1"/>
    <col min="7179" max="7179" width="11.7109375" style="280" customWidth="1"/>
    <col min="7180" max="7183" width="8.28515625" style="280" customWidth="1"/>
    <col min="7184" max="7184" width="11.7109375" style="280" customWidth="1"/>
    <col min="7185" max="7188" width="8.28515625" style="280" customWidth="1"/>
    <col min="7189" max="7189" width="11.7109375" style="280" customWidth="1"/>
    <col min="7190" max="7193" width="8.28515625" style="280" customWidth="1"/>
    <col min="7194" max="7194" width="11.7109375" style="280" customWidth="1"/>
    <col min="7195" max="7424" width="9.140625" style="280"/>
    <col min="7425" max="7425" width="3.42578125" style="280" customWidth="1"/>
    <col min="7426" max="7426" width="15" style="280" customWidth="1"/>
    <col min="7427" max="7427" width="16.28515625" style="280" customWidth="1"/>
    <col min="7428" max="7428" width="15.42578125" style="280" customWidth="1"/>
    <col min="7429" max="7429" width="14.5703125" style="280" customWidth="1"/>
    <col min="7430" max="7430" width="12.85546875" style="280" customWidth="1"/>
    <col min="7431" max="7434" width="8.28515625" style="280" customWidth="1"/>
    <col min="7435" max="7435" width="11.7109375" style="280" customWidth="1"/>
    <col min="7436" max="7439" width="8.28515625" style="280" customWidth="1"/>
    <col min="7440" max="7440" width="11.7109375" style="280" customWidth="1"/>
    <col min="7441" max="7444" width="8.28515625" style="280" customWidth="1"/>
    <col min="7445" max="7445" width="11.7109375" style="280" customWidth="1"/>
    <col min="7446" max="7449" width="8.28515625" style="280" customWidth="1"/>
    <col min="7450" max="7450" width="11.7109375" style="280" customWidth="1"/>
    <col min="7451" max="7680" width="9.140625" style="280"/>
    <col min="7681" max="7681" width="3.42578125" style="280" customWidth="1"/>
    <col min="7682" max="7682" width="15" style="280" customWidth="1"/>
    <col min="7683" max="7683" width="16.28515625" style="280" customWidth="1"/>
    <col min="7684" max="7684" width="15.42578125" style="280" customWidth="1"/>
    <col min="7685" max="7685" width="14.5703125" style="280" customWidth="1"/>
    <col min="7686" max="7686" width="12.85546875" style="280" customWidth="1"/>
    <col min="7687" max="7690" width="8.28515625" style="280" customWidth="1"/>
    <col min="7691" max="7691" width="11.7109375" style="280" customWidth="1"/>
    <col min="7692" max="7695" width="8.28515625" style="280" customWidth="1"/>
    <col min="7696" max="7696" width="11.7109375" style="280" customWidth="1"/>
    <col min="7697" max="7700" width="8.28515625" style="280" customWidth="1"/>
    <col min="7701" max="7701" width="11.7109375" style="280" customWidth="1"/>
    <col min="7702" max="7705" width="8.28515625" style="280" customWidth="1"/>
    <col min="7706" max="7706" width="11.7109375" style="280" customWidth="1"/>
    <col min="7707" max="7936" width="9.140625" style="280"/>
    <col min="7937" max="7937" width="3.42578125" style="280" customWidth="1"/>
    <col min="7938" max="7938" width="15" style="280" customWidth="1"/>
    <col min="7939" max="7939" width="16.28515625" style="280" customWidth="1"/>
    <col min="7940" max="7940" width="15.42578125" style="280" customWidth="1"/>
    <col min="7941" max="7941" width="14.5703125" style="280" customWidth="1"/>
    <col min="7942" max="7942" width="12.85546875" style="280" customWidth="1"/>
    <col min="7943" max="7946" width="8.28515625" style="280" customWidth="1"/>
    <col min="7947" max="7947" width="11.7109375" style="280" customWidth="1"/>
    <col min="7948" max="7951" width="8.28515625" style="280" customWidth="1"/>
    <col min="7952" max="7952" width="11.7109375" style="280" customWidth="1"/>
    <col min="7953" max="7956" width="8.28515625" style="280" customWidth="1"/>
    <col min="7957" max="7957" width="11.7109375" style="280" customWidth="1"/>
    <col min="7958" max="7961" width="8.28515625" style="280" customWidth="1"/>
    <col min="7962" max="7962" width="11.7109375" style="280" customWidth="1"/>
    <col min="7963" max="8192" width="9.140625" style="280"/>
    <col min="8193" max="8193" width="3.42578125" style="280" customWidth="1"/>
    <col min="8194" max="8194" width="15" style="280" customWidth="1"/>
    <col min="8195" max="8195" width="16.28515625" style="280" customWidth="1"/>
    <col min="8196" max="8196" width="15.42578125" style="280" customWidth="1"/>
    <col min="8197" max="8197" width="14.5703125" style="280" customWidth="1"/>
    <col min="8198" max="8198" width="12.85546875" style="280" customWidth="1"/>
    <col min="8199" max="8202" width="8.28515625" style="280" customWidth="1"/>
    <col min="8203" max="8203" width="11.7109375" style="280" customWidth="1"/>
    <col min="8204" max="8207" width="8.28515625" style="280" customWidth="1"/>
    <col min="8208" max="8208" width="11.7109375" style="280" customWidth="1"/>
    <col min="8209" max="8212" width="8.28515625" style="280" customWidth="1"/>
    <col min="8213" max="8213" width="11.7109375" style="280" customWidth="1"/>
    <col min="8214" max="8217" width="8.28515625" style="280" customWidth="1"/>
    <col min="8218" max="8218" width="11.7109375" style="280" customWidth="1"/>
    <col min="8219" max="8448" width="9.140625" style="280"/>
    <col min="8449" max="8449" width="3.42578125" style="280" customWidth="1"/>
    <col min="8450" max="8450" width="15" style="280" customWidth="1"/>
    <col min="8451" max="8451" width="16.28515625" style="280" customWidth="1"/>
    <col min="8452" max="8452" width="15.42578125" style="280" customWidth="1"/>
    <col min="8453" max="8453" width="14.5703125" style="280" customWidth="1"/>
    <col min="8454" max="8454" width="12.85546875" style="280" customWidth="1"/>
    <col min="8455" max="8458" width="8.28515625" style="280" customWidth="1"/>
    <col min="8459" max="8459" width="11.7109375" style="280" customWidth="1"/>
    <col min="8460" max="8463" width="8.28515625" style="280" customWidth="1"/>
    <col min="8464" max="8464" width="11.7109375" style="280" customWidth="1"/>
    <col min="8465" max="8468" width="8.28515625" style="280" customWidth="1"/>
    <col min="8469" max="8469" width="11.7109375" style="280" customWidth="1"/>
    <col min="8470" max="8473" width="8.28515625" style="280" customWidth="1"/>
    <col min="8474" max="8474" width="11.7109375" style="280" customWidth="1"/>
    <col min="8475" max="8704" width="9.140625" style="280"/>
    <col min="8705" max="8705" width="3.42578125" style="280" customWidth="1"/>
    <col min="8706" max="8706" width="15" style="280" customWidth="1"/>
    <col min="8707" max="8707" width="16.28515625" style="280" customWidth="1"/>
    <col min="8708" max="8708" width="15.42578125" style="280" customWidth="1"/>
    <col min="8709" max="8709" width="14.5703125" style="280" customWidth="1"/>
    <col min="8710" max="8710" width="12.85546875" style="280" customWidth="1"/>
    <col min="8711" max="8714" width="8.28515625" style="280" customWidth="1"/>
    <col min="8715" max="8715" width="11.7109375" style="280" customWidth="1"/>
    <col min="8716" max="8719" width="8.28515625" style="280" customWidth="1"/>
    <col min="8720" max="8720" width="11.7109375" style="280" customWidth="1"/>
    <col min="8721" max="8724" width="8.28515625" style="280" customWidth="1"/>
    <col min="8725" max="8725" width="11.7109375" style="280" customWidth="1"/>
    <col min="8726" max="8729" width="8.28515625" style="280" customWidth="1"/>
    <col min="8730" max="8730" width="11.7109375" style="280" customWidth="1"/>
    <col min="8731" max="8960" width="9.140625" style="280"/>
    <col min="8961" max="8961" width="3.42578125" style="280" customWidth="1"/>
    <col min="8962" max="8962" width="15" style="280" customWidth="1"/>
    <col min="8963" max="8963" width="16.28515625" style="280" customWidth="1"/>
    <col min="8964" max="8964" width="15.42578125" style="280" customWidth="1"/>
    <col min="8965" max="8965" width="14.5703125" style="280" customWidth="1"/>
    <col min="8966" max="8966" width="12.85546875" style="280" customWidth="1"/>
    <col min="8967" max="8970" width="8.28515625" style="280" customWidth="1"/>
    <col min="8971" max="8971" width="11.7109375" style="280" customWidth="1"/>
    <col min="8972" max="8975" width="8.28515625" style="280" customWidth="1"/>
    <col min="8976" max="8976" width="11.7109375" style="280" customWidth="1"/>
    <col min="8977" max="8980" width="8.28515625" style="280" customWidth="1"/>
    <col min="8981" max="8981" width="11.7109375" style="280" customWidth="1"/>
    <col min="8982" max="8985" width="8.28515625" style="280" customWidth="1"/>
    <col min="8986" max="8986" width="11.7109375" style="280" customWidth="1"/>
    <col min="8987" max="9216" width="9.140625" style="280"/>
    <col min="9217" max="9217" width="3.42578125" style="280" customWidth="1"/>
    <col min="9218" max="9218" width="15" style="280" customWidth="1"/>
    <col min="9219" max="9219" width="16.28515625" style="280" customWidth="1"/>
    <col min="9220" max="9220" width="15.42578125" style="280" customWidth="1"/>
    <col min="9221" max="9221" width="14.5703125" style="280" customWidth="1"/>
    <col min="9222" max="9222" width="12.85546875" style="280" customWidth="1"/>
    <col min="9223" max="9226" width="8.28515625" style="280" customWidth="1"/>
    <col min="9227" max="9227" width="11.7109375" style="280" customWidth="1"/>
    <col min="9228" max="9231" width="8.28515625" style="280" customWidth="1"/>
    <col min="9232" max="9232" width="11.7109375" style="280" customWidth="1"/>
    <col min="9233" max="9236" width="8.28515625" style="280" customWidth="1"/>
    <col min="9237" max="9237" width="11.7109375" style="280" customWidth="1"/>
    <col min="9238" max="9241" width="8.28515625" style="280" customWidth="1"/>
    <col min="9242" max="9242" width="11.7109375" style="280" customWidth="1"/>
    <col min="9243" max="9472" width="9.140625" style="280"/>
    <col min="9473" max="9473" width="3.42578125" style="280" customWidth="1"/>
    <col min="9474" max="9474" width="15" style="280" customWidth="1"/>
    <col min="9475" max="9475" width="16.28515625" style="280" customWidth="1"/>
    <col min="9476" max="9476" width="15.42578125" style="280" customWidth="1"/>
    <col min="9477" max="9477" width="14.5703125" style="280" customWidth="1"/>
    <col min="9478" max="9478" width="12.85546875" style="280" customWidth="1"/>
    <col min="9479" max="9482" width="8.28515625" style="280" customWidth="1"/>
    <col min="9483" max="9483" width="11.7109375" style="280" customWidth="1"/>
    <col min="9484" max="9487" width="8.28515625" style="280" customWidth="1"/>
    <col min="9488" max="9488" width="11.7109375" style="280" customWidth="1"/>
    <col min="9489" max="9492" width="8.28515625" style="280" customWidth="1"/>
    <col min="9493" max="9493" width="11.7109375" style="280" customWidth="1"/>
    <col min="9494" max="9497" width="8.28515625" style="280" customWidth="1"/>
    <col min="9498" max="9498" width="11.7109375" style="280" customWidth="1"/>
    <col min="9499" max="9728" width="9.140625" style="280"/>
    <col min="9729" max="9729" width="3.42578125" style="280" customWidth="1"/>
    <col min="9730" max="9730" width="15" style="280" customWidth="1"/>
    <col min="9731" max="9731" width="16.28515625" style="280" customWidth="1"/>
    <col min="9732" max="9732" width="15.42578125" style="280" customWidth="1"/>
    <col min="9733" max="9733" width="14.5703125" style="280" customWidth="1"/>
    <col min="9734" max="9734" width="12.85546875" style="280" customWidth="1"/>
    <col min="9735" max="9738" width="8.28515625" style="280" customWidth="1"/>
    <col min="9739" max="9739" width="11.7109375" style="280" customWidth="1"/>
    <col min="9740" max="9743" width="8.28515625" style="280" customWidth="1"/>
    <col min="9744" max="9744" width="11.7109375" style="280" customWidth="1"/>
    <col min="9745" max="9748" width="8.28515625" style="280" customWidth="1"/>
    <col min="9749" max="9749" width="11.7109375" style="280" customWidth="1"/>
    <col min="9750" max="9753" width="8.28515625" style="280" customWidth="1"/>
    <col min="9754" max="9754" width="11.7109375" style="280" customWidth="1"/>
    <col min="9755" max="9984" width="9.140625" style="280"/>
    <col min="9985" max="9985" width="3.42578125" style="280" customWidth="1"/>
    <col min="9986" max="9986" width="15" style="280" customWidth="1"/>
    <col min="9987" max="9987" width="16.28515625" style="280" customWidth="1"/>
    <col min="9988" max="9988" width="15.42578125" style="280" customWidth="1"/>
    <col min="9989" max="9989" width="14.5703125" style="280" customWidth="1"/>
    <col min="9990" max="9990" width="12.85546875" style="280" customWidth="1"/>
    <col min="9991" max="9994" width="8.28515625" style="280" customWidth="1"/>
    <col min="9995" max="9995" width="11.7109375" style="280" customWidth="1"/>
    <col min="9996" max="9999" width="8.28515625" style="280" customWidth="1"/>
    <col min="10000" max="10000" width="11.7109375" style="280" customWidth="1"/>
    <col min="10001" max="10004" width="8.28515625" style="280" customWidth="1"/>
    <col min="10005" max="10005" width="11.7109375" style="280" customWidth="1"/>
    <col min="10006" max="10009" width="8.28515625" style="280" customWidth="1"/>
    <col min="10010" max="10010" width="11.7109375" style="280" customWidth="1"/>
    <col min="10011" max="10240" width="9.140625" style="280"/>
    <col min="10241" max="10241" width="3.42578125" style="280" customWidth="1"/>
    <col min="10242" max="10242" width="15" style="280" customWidth="1"/>
    <col min="10243" max="10243" width="16.28515625" style="280" customWidth="1"/>
    <col min="10244" max="10244" width="15.42578125" style="280" customWidth="1"/>
    <col min="10245" max="10245" width="14.5703125" style="280" customWidth="1"/>
    <col min="10246" max="10246" width="12.85546875" style="280" customWidth="1"/>
    <col min="10247" max="10250" width="8.28515625" style="280" customWidth="1"/>
    <col min="10251" max="10251" width="11.7109375" style="280" customWidth="1"/>
    <col min="10252" max="10255" width="8.28515625" style="280" customWidth="1"/>
    <col min="10256" max="10256" width="11.7109375" style="280" customWidth="1"/>
    <col min="10257" max="10260" width="8.28515625" style="280" customWidth="1"/>
    <col min="10261" max="10261" width="11.7109375" style="280" customWidth="1"/>
    <col min="10262" max="10265" width="8.28515625" style="280" customWidth="1"/>
    <col min="10266" max="10266" width="11.7109375" style="280" customWidth="1"/>
    <col min="10267" max="10496" width="9.140625" style="280"/>
    <col min="10497" max="10497" width="3.42578125" style="280" customWidth="1"/>
    <col min="10498" max="10498" width="15" style="280" customWidth="1"/>
    <col min="10499" max="10499" width="16.28515625" style="280" customWidth="1"/>
    <col min="10500" max="10500" width="15.42578125" style="280" customWidth="1"/>
    <col min="10501" max="10501" width="14.5703125" style="280" customWidth="1"/>
    <col min="10502" max="10502" width="12.85546875" style="280" customWidth="1"/>
    <col min="10503" max="10506" width="8.28515625" style="280" customWidth="1"/>
    <col min="10507" max="10507" width="11.7109375" style="280" customWidth="1"/>
    <col min="10508" max="10511" width="8.28515625" style="280" customWidth="1"/>
    <col min="10512" max="10512" width="11.7109375" style="280" customWidth="1"/>
    <col min="10513" max="10516" width="8.28515625" style="280" customWidth="1"/>
    <col min="10517" max="10517" width="11.7109375" style="280" customWidth="1"/>
    <col min="10518" max="10521" width="8.28515625" style="280" customWidth="1"/>
    <col min="10522" max="10522" width="11.7109375" style="280" customWidth="1"/>
    <col min="10523" max="10752" width="9.140625" style="280"/>
    <col min="10753" max="10753" width="3.42578125" style="280" customWidth="1"/>
    <col min="10754" max="10754" width="15" style="280" customWidth="1"/>
    <col min="10755" max="10755" width="16.28515625" style="280" customWidth="1"/>
    <col min="10756" max="10756" width="15.42578125" style="280" customWidth="1"/>
    <col min="10757" max="10757" width="14.5703125" style="280" customWidth="1"/>
    <col min="10758" max="10758" width="12.85546875" style="280" customWidth="1"/>
    <col min="10759" max="10762" width="8.28515625" style="280" customWidth="1"/>
    <col min="10763" max="10763" width="11.7109375" style="280" customWidth="1"/>
    <col min="10764" max="10767" width="8.28515625" style="280" customWidth="1"/>
    <col min="10768" max="10768" width="11.7109375" style="280" customWidth="1"/>
    <col min="10769" max="10772" width="8.28515625" style="280" customWidth="1"/>
    <col min="10773" max="10773" width="11.7109375" style="280" customWidth="1"/>
    <col min="10774" max="10777" width="8.28515625" style="280" customWidth="1"/>
    <col min="10778" max="10778" width="11.7109375" style="280" customWidth="1"/>
    <col min="10779" max="11008" width="9.140625" style="280"/>
    <col min="11009" max="11009" width="3.42578125" style="280" customWidth="1"/>
    <col min="11010" max="11010" width="15" style="280" customWidth="1"/>
    <col min="11011" max="11011" width="16.28515625" style="280" customWidth="1"/>
    <col min="11012" max="11012" width="15.42578125" style="280" customWidth="1"/>
    <col min="11013" max="11013" width="14.5703125" style="280" customWidth="1"/>
    <col min="11014" max="11014" width="12.85546875" style="280" customWidth="1"/>
    <col min="11015" max="11018" width="8.28515625" style="280" customWidth="1"/>
    <col min="11019" max="11019" width="11.7109375" style="280" customWidth="1"/>
    <col min="11020" max="11023" width="8.28515625" style="280" customWidth="1"/>
    <col min="11024" max="11024" width="11.7109375" style="280" customWidth="1"/>
    <col min="11025" max="11028" width="8.28515625" style="280" customWidth="1"/>
    <col min="11029" max="11029" width="11.7109375" style="280" customWidth="1"/>
    <col min="11030" max="11033" width="8.28515625" style="280" customWidth="1"/>
    <col min="11034" max="11034" width="11.7109375" style="280" customWidth="1"/>
    <col min="11035" max="11264" width="9.140625" style="280"/>
    <col min="11265" max="11265" width="3.42578125" style="280" customWidth="1"/>
    <col min="11266" max="11266" width="15" style="280" customWidth="1"/>
    <col min="11267" max="11267" width="16.28515625" style="280" customWidth="1"/>
    <col min="11268" max="11268" width="15.42578125" style="280" customWidth="1"/>
    <col min="11269" max="11269" width="14.5703125" style="280" customWidth="1"/>
    <col min="11270" max="11270" width="12.85546875" style="280" customWidth="1"/>
    <col min="11271" max="11274" width="8.28515625" style="280" customWidth="1"/>
    <col min="11275" max="11275" width="11.7109375" style="280" customWidth="1"/>
    <col min="11276" max="11279" width="8.28515625" style="280" customWidth="1"/>
    <col min="11280" max="11280" width="11.7109375" style="280" customWidth="1"/>
    <col min="11281" max="11284" width="8.28515625" style="280" customWidth="1"/>
    <col min="11285" max="11285" width="11.7109375" style="280" customWidth="1"/>
    <col min="11286" max="11289" width="8.28515625" style="280" customWidth="1"/>
    <col min="11290" max="11290" width="11.7109375" style="280" customWidth="1"/>
    <col min="11291" max="11520" width="9.140625" style="280"/>
    <col min="11521" max="11521" width="3.42578125" style="280" customWidth="1"/>
    <col min="11522" max="11522" width="15" style="280" customWidth="1"/>
    <col min="11523" max="11523" width="16.28515625" style="280" customWidth="1"/>
    <col min="11524" max="11524" width="15.42578125" style="280" customWidth="1"/>
    <col min="11525" max="11525" width="14.5703125" style="280" customWidth="1"/>
    <col min="11526" max="11526" width="12.85546875" style="280" customWidth="1"/>
    <col min="11527" max="11530" width="8.28515625" style="280" customWidth="1"/>
    <col min="11531" max="11531" width="11.7109375" style="280" customWidth="1"/>
    <col min="11532" max="11535" width="8.28515625" style="280" customWidth="1"/>
    <col min="11536" max="11536" width="11.7109375" style="280" customWidth="1"/>
    <col min="11537" max="11540" width="8.28515625" style="280" customWidth="1"/>
    <col min="11541" max="11541" width="11.7109375" style="280" customWidth="1"/>
    <col min="11542" max="11545" width="8.28515625" style="280" customWidth="1"/>
    <col min="11546" max="11546" width="11.7109375" style="280" customWidth="1"/>
    <col min="11547" max="11776" width="9.140625" style="280"/>
    <col min="11777" max="11777" width="3.42578125" style="280" customWidth="1"/>
    <col min="11778" max="11778" width="15" style="280" customWidth="1"/>
    <col min="11779" max="11779" width="16.28515625" style="280" customWidth="1"/>
    <col min="11780" max="11780" width="15.42578125" style="280" customWidth="1"/>
    <col min="11781" max="11781" width="14.5703125" style="280" customWidth="1"/>
    <col min="11782" max="11782" width="12.85546875" style="280" customWidth="1"/>
    <col min="11783" max="11786" width="8.28515625" style="280" customWidth="1"/>
    <col min="11787" max="11787" width="11.7109375" style="280" customWidth="1"/>
    <col min="11788" max="11791" width="8.28515625" style="280" customWidth="1"/>
    <col min="11792" max="11792" width="11.7109375" style="280" customWidth="1"/>
    <col min="11793" max="11796" width="8.28515625" style="280" customWidth="1"/>
    <col min="11797" max="11797" width="11.7109375" style="280" customWidth="1"/>
    <col min="11798" max="11801" width="8.28515625" style="280" customWidth="1"/>
    <col min="11802" max="11802" width="11.7109375" style="280" customWidth="1"/>
    <col min="11803" max="12032" width="9.140625" style="280"/>
    <col min="12033" max="12033" width="3.42578125" style="280" customWidth="1"/>
    <col min="12034" max="12034" width="15" style="280" customWidth="1"/>
    <col min="12035" max="12035" width="16.28515625" style="280" customWidth="1"/>
    <col min="12036" max="12036" width="15.42578125" style="280" customWidth="1"/>
    <col min="12037" max="12037" width="14.5703125" style="280" customWidth="1"/>
    <col min="12038" max="12038" width="12.85546875" style="280" customWidth="1"/>
    <col min="12039" max="12042" width="8.28515625" style="280" customWidth="1"/>
    <col min="12043" max="12043" width="11.7109375" style="280" customWidth="1"/>
    <col min="12044" max="12047" width="8.28515625" style="280" customWidth="1"/>
    <col min="12048" max="12048" width="11.7109375" style="280" customWidth="1"/>
    <col min="12049" max="12052" width="8.28515625" style="280" customWidth="1"/>
    <col min="12053" max="12053" width="11.7109375" style="280" customWidth="1"/>
    <col min="12054" max="12057" width="8.28515625" style="280" customWidth="1"/>
    <col min="12058" max="12058" width="11.7109375" style="280" customWidth="1"/>
    <col min="12059" max="12288" width="9.140625" style="280"/>
    <col min="12289" max="12289" width="3.42578125" style="280" customWidth="1"/>
    <col min="12290" max="12290" width="15" style="280" customWidth="1"/>
    <col min="12291" max="12291" width="16.28515625" style="280" customWidth="1"/>
    <col min="12292" max="12292" width="15.42578125" style="280" customWidth="1"/>
    <col min="12293" max="12293" width="14.5703125" style="280" customWidth="1"/>
    <col min="12294" max="12294" width="12.85546875" style="280" customWidth="1"/>
    <col min="12295" max="12298" width="8.28515625" style="280" customWidth="1"/>
    <col min="12299" max="12299" width="11.7109375" style="280" customWidth="1"/>
    <col min="12300" max="12303" width="8.28515625" style="280" customWidth="1"/>
    <col min="12304" max="12304" width="11.7109375" style="280" customWidth="1"/>
    <col min="12305" max="12308" width="8.28515625" style="280" customWidth="1"/>
    <col min="12309" max="12309" width="11.7109375" style="280" customWidth="1"/>
    <col min="12310" max="12313" width="8.28515625" style="280" customWidth="1"/>
    <col min="12314" max="12314" width="11.7109375" style="280" customWidth="1"/>
    <col min="12315" max="12544" width="9.140625" style="280"/>
    <col min="12545" max="12545" width="3.42578125" style="280" customWidth="1"/>
    <col min="12546" max="12546" width="15" style="280" customWidth="1"/>
    <col min="12547" max="12547" width="16.28515625" style="280" customWidth="1"/>
    <col min="12548" max="12548" width="15.42578125" style="280" customWidth="1"/>
    <col min="12549" max="12549" width="14.5703125" style="280" customWidth="1"/>
    <col min="12550" max="12550" width="12.85546875" style="280" customWidth="1"/>
    <col min="12551" max="12554" width="8.28515625" style="280" customWidth="1"/>
    <col min="12555" max="12555" width="11.7109375" style="280" customWidth="1"/>
    <col min="12556" max="12559" width="8.28515625" style="280" customWidth="1"/>
    <col min="12560" max="12560" width="11.7109375" style="280" customWidth="1"/>
    <col min="12561" max="12564" width="8.28515625" style="280" customWidth="1"/>
    <col min="12565" max="12565" width="11.7109375" style="280" customWidth="1"/>
    <col min="12566" max="12569" width="8.28515625" style="280" customWidth="1"/>
    <col min="12570" max="12570" width="11.7109375" style="280" customWidth="1"/>
    <col min="12571" max="12800" width="9.140625" style="280"/>
    <col min="12801" max="12801" width="3.42578125" style="280" customWidth="1"/>
    <col min="12802" max="12802" width="15" style="280" customWidth="1"/>
    <col min="12803" max="12803" width="16.28515625" style="280" customWidth="1"/>
    <col min="12804" max="12804" width="15.42578125" style="280" customWidth="1"/>
    <col min="12805" max="12805" width="14.5703125" style="280" customWidth="1"/>
    <col min="12806" max="12806" width="12.85546875" style="280" customWidth="1"/>
    <col min="12807" max="12810" width="8.28515625" style="280" customWidth="1"/>
    <col min="12811" max="12811" width="11.7109375" style="280" customWidth="1"/>
    <col min="12812" max="12815" width="8.28515625" style="280" customWidth="1"/>
    <col min="12816" max="12816" width="11.7109375" style="280" customWidth="1"/>
    <col min="12817" max="12820" width="8.28515625" style="280" customWidth="1"/>
    <col min="12821" max="12821" width="11.7109375" style="280" customWidth="1"/>
    <col min="12822" max="12825" width="8.28515625" style="280" customWidth="1"/>
    <col min="12826" max="12826" width="11.7109375" style="280" customWidth="1"/>
    <col min="12827" max="13056" width="9.140625" style="280"/>
    <col min="13057" max="13057" width="3.42578125" style="280" customWidth="1"/>
    <col min="13058" max="13058" width="15" style="280" customWidth="1"/>
    <col min="13059" max="13059" width="16.28515625" style="280" customWidth="1"/>
    <col min="13060" max="13060" width="15.42578125" style="280" customWidth="1"/>
    <col min="13061" max="13061" width="14.5703125" style="280" customWidth="1"/>
    <col min="13062" max="13062" width="12.85546875" style="280" customWidth="1"/>
    <col min="13063" max="13066" width="8.28515625" style="280" customWidth="1"/>
    <col min="13067" max="13067" width="11.7109375" style="280" customWidth="1"/>
    <col min="13068" max="13071" width="8.28515625" style="280" customWidth="1"/>
    <col min="13072" max="13072" width="11.7109375" style="280" customWidth="1"/>
    <col min="13073" max="13076" width="8.28515625" style="280" customWidth="1"/>
    <col min="13077" max="13077" width="11.7109375" style="280" customWidth="1"/>
    <col min="13078" max="13081" width="8.28515625" style="280" customWidth="1"/>
    <col min="13082" max="13082" width="11.7109375" style="280" customWidth="1"/>
    <col min="13083" max="13312" width="9.140625" style="280"/>
    <col min="13313" max="13313" width="3.42578125" style="280" customWidth="1"/>
    <col min="13314" max="13314" width="15" style="280" customWidth="1"/>
    <col min="13315" max="13315" width="16.28515625" style="280" customWidth="1"/>
    <col min="13316" max="13316" width="15.42578125" style="280" customWidth="1"/>
    <col min="13317" max="13317" width="14.5703125" style="280" customWidth="1"/>
    <col min="13318" max="13318" width="12.85546875" style="280" customWidth="1"/>
    <col min="13319" max="13322" width="8.28515625" style="280" customWidth="1"/>
    <col min="13323" max="13323" width="11.7109375" style="280" customWidth="1"/>
    <col min="13324" max="13327" width="8.28515625" style="280" customWidth="1"/>
    <col min="13328" max="13328" width="11.7109375" style="280" customWidth="1"/>
    <col min="13329" max="13332" width="8.28515625" style="280" customWidth="1"/>
    <col min="13333" max="13333" width="11.7109375" style="280" customWidth="1"/>
    <col min="13334" max="13337" width="8.28515625" style="280" customWidth="1"/>
    <col min="13338" max="13338" width="11.7109375" style="280" customWidth="1"/>
    <col min="13339" max="13568" width="9.140625" style="280"/>
    <col min="13569" max="13569" width="3.42578125" style="280" customWidth="1"/>
    <col min="13570" max="13570" width="15" style="280" customWidth="1"/>
    <col min="13571" max="13571" width="16.28515625" style="280" customWidth="1"/>
    <col min="13572" max="13572" width="15.42578125" style="280" customWidth="1"/>
    <col min="13573" max="13573" width="14.5703125" style="280" customWidth="1"/>
    <col min="13574" max="13574" width="12.85546875" style="280" customWidth="1"/>
    <col min="13575" max="13578" width="8.28515625" style="280" customWidth="1"/>
    <col min="13579" max="13579" width="11.7109375" style="280" customWidth="1"/>
    <col min="13580" max="13583" width="8.28515625" style="280" customWidth="1"/>
    <col min="13584" max="13584" width="11.7109375" style="280" customWidth="1"/>
    <col min="13585" max="13588" width="8.28515625" style="280" customWidth="1"/>
    <col min="13589" max="13589" width="11.7109375" style="280" customWidth="1"/>
    <col min="13590" max="13593" width="8.28515625" style="280" customWidth="1"/>
    <col min="13594" max="13594" width="11.7109375" style="280" customWidth="1"/>
    <col min="13595" max="13824" width="9.140625" style="280"/>
    <col min="13825" max="13825" width="3.42578125" style="280" customWidth="1"/>
    <col min="13826" max="13826" width="15" style="280" customWidth="1"/>
    <col min="13827" max="13827" width="16.28515625" style="280" customWidth="1"/>
    <col min="13828" max="13828" width="15.42578125" style="280" customWidth="1"/>
    <col min="13829" max="13829" width="14.5703125" style="280" customWidth="1"/>
    <col min="13830" max="13830" width="12.85546875" style="280" customWidth="1"/>
    <col min="13831" max="13834" width="8.28515625" style="280" customWidth="1"/>
    <col min="13835" max="13835" width="11.7109375" style="280" customWidth="1"/>
    <col min="13836" max="13839" width="8.28515625" style="280" customWidth="1"/>
    <col min="13840" max="13840" width="11.7109375" style="280" customWidth="1"/>
    <col min="13841" max="13844" width="8.28515625" style="280" customWidth="1"/>
    <col min="13845" max="13845" width="11.7109375" style="280" customWidth="1"/>
    <col min="13846" max="13849" width="8.28515625" style="280" customWidth="1"/>
    <col min="13850" max="13850" width="11.7109375" style="280" customWidth="1"/>
    <col min="13851" max="14080" width="9.140625" style="280"/>
    <col min="14081" max="14081" width="3.42578125" style="280" customWidth="1"/>
    <col min="14082" max="14082" width="15" style="280" customWidth="1"/>
    <col min="14083" max="14083" width="16.28515625" style="280" customWidth="1"/>
    <col min="14084" max="14084" width="15.42578125" style="280" customWidth="1"/>
    <col min="14085" max="14085" width="14.5703125" style="280" customWidth="1"/>
    <col min="14086" max="14086" width="12.85546875" style="280" customWidth="1"/>
    <col min="14087" max="14090" width="8.28515625" style="280" customWidth="1"/>
    <col min="14091" max="14091" width="11.7109375" style="280" customWidth="1"/>
    <col min="14092" max="14095" width="8.28515625" style="280" customWidth="1"/>
    <col min="14096" max="14096" width="11.7109375" style="280" customWidth="1"/>
    <col min="14097" max="14100" width="8.28515625" style="280" customWidth="1"/>
    <col min="14101" max="14101" width="11.7109375" style="280" customWidth="1"/>
    <col min="14102" max="14105" width="8.28515625" style="280" customWidth="1"/>
    <col min="14106" max="14106" width="11.7109375" style="280" customWidth="1"/>
    <col min="14107" max="14336" width="9.140625" style="280"/>
    <col min="14337" max="14337" width="3.42578125" style="280" customWidth="1"/>
    <col min="14338" max="14338" width="15" style="280" customWidth="1"/>
    <col min="14339" max="14339" width="16.28515625" style="280" customWidth="1"/>
    <col min="14340" max="14340" width="15.42578125" style="280" customWidth="1"/>
    <col min="14341" max="14341" width="14.5703125" style="280" customWidth="1"/>
    <col min="14342" max="14342" width="12.85546875" style="280" customWidth="1"/>
    <col min="14343" max="14346" width="8.28515625" style="280" customWidth="1"/>
    <col min="14347" max="14347" width="11.7109375" style="280" customWidth="1"/>
    <col min="14348" max="14351" width="8.28515625" style="280" customWidth="1"/>
    <col min="14352" max="14352" width="11.7109375" style="280" customWidth="1"/>
    <col min="14353" max="14356" width="8.28515625" style="280" customWidth="1"/>
    <col min="14357" max="14357" width="11.7109375" style="280" customWidth="1"/>
    <col min="14358" max="14361" width="8.28515625" style="280" customWidth="1"/>
    <col min="14362" max="14362" width="11.7109375" style="280" customWidth="1"/>
    <col min="14363" max="14592" width="9.140625" style="280"/>
    <col min="14593" max="14593" width="3.42578125" style="280" customWidth="1"/>
    <col min="14594" max="14594" width="15" style="280" customWidth="1"/>
    <col min="14595" max="14595" width="16.28515625" style="280" customWidth="1"/>
    <col min="14596" max="14596" width="15.42578125" style="280" customWidth="1"/>
    <col min="14597" max="14597" width="14.5703125" style="280" customWidth="1"/>
    <col min="14598" max="14598" width="12.85546875" style="280" customWidth="1"/>
    <col min="14599" max="14602" width="8.28515625" style="280" customWidth="1"/>
    <col min="14603" max="14603" width="11.7109375" style="280" customWidth="1"/>
    <col min="14604" max="14607" width="8.28515625" style="280" customWidth="1"/>
    <col min="14608" max="14608" width="11.7109375" style="280" customWidth="1"/>
    <col min="14609" max="14612" width="8.28515625" style="280" customWidth="1"/>
    <col min="14613" max="14613" width="11.7109375" style="280" customWidth="1"/>
    <col min="14614" max="14617" width="8.28515625" style="280" customWidth="1"/>
    <col min="14618" max="14618" width="11.7109375" style="280" customWidth="1"/>
    <col min="14619" max="14848" width="9.140625" style="280"/>
    <col min="14849" max="14849" width="3.42578125" style="280" customWidth="1"/>
    <col min="14850" max="14850" width="15" style="280" customWidth="1"/>
    <col min="14851" max="14851" width="16.28515625" style="280" customWidth="1"/>
    <col min="14852" max="14852" width="15.42578125" style="280" customWidth="1"/>
    <col min="14853" max="14853" width="14.5703125" style="280" customWidth="1"/>
    <col min="14854" max="14854" width="12.85546875" style="280" customWidth="1"/>
    <col min="14855" max="14858" width="8.28515625" style="280" customWidth="1"/>
    <col min="14859" max="14859" width="11.7109375" style="280" customWidth="1"/>
    <col min="14860" max="14863" width="8.28515625" style="280" customWidth="1"/>
    <col min="14864" max="14864" width="11.7109375" style="280" customWidth="1"/>
    <col min="14865" max="14868" width="8.28515625" style="280" customWidth="1"/>
    <col min="14869" max="14869" width="11.7109375" style="280" customWidth="1"/>
    <col min="14870" max="14873" width="8.28515625" style="280" customWidth="1"/>
    <col min="14874" max="14874" width="11.7109375" style="280" customWidth="1"/>
    <col min="14875" max="15104" width="9.140625" style="280"/>
    <col min="15105" max="15105" width="3.42578125" style="280" customWidth="1"/>
    <col min="15106" max="15106" width="15" style="280" customWidth="1"/>
    <col min="15107" max="15107" width="16.28515625" style="280" customWidth="1"/>
    <col min="15108" max="15108" width="15.42578125" style="280" customWidth="1"/>
    <col min="15109" max="15109" width="14.5703125" style="280" customWidth="1"/>
    <col min="15110" max="15110" width="12.85546875" style="280" customWidth="1"/>
    <col min="15111" max="15114" width="8.28515625" style="280" customWidth="1"/>
    <col min="15115" max="15115" width="11.7109375" style="280" customWidth="1"/>
    <col min="15116" max="15119" width="8.28515625" style="280" customWidth="1"/>
    <col min="15120" max="15120" width="11.7109375" style="280" customWidth="1"/>
    <col min="15121" max="15124" width="8.28515625" style="280" customWidth="1"/>
    <col min="15125" max="15125" width="11.7109375" style="280" customWidth="1"/>
    <col min="15126" max="15129" width="8.28515625" style="280" customWidth="1"/>
    <col min="15130" max="15130" width="11.7109375" style="280" customWidth="1"/>
    <col min="15131" max="15360" width="9.140625" style="280"/>
    <col min="15361" max="15361" width="3.42578125" style="280" customWidth="1"/>
    <col min="15362" max="15362" width="15" style="280" customWidth="1"/>
    <col min="15363" max="15363" width="16.28515625" style="280" customWidth="1"/>
    <col min="15364" max="15364" width="15.42578125" style="280" customWidth="1"/>
    <col min="15365" max="15365" width="14.5703125" style="280" customWidth="1"/>
    <col min="15366" max="15366" width="12.85546875" style="280" customWidth="1"/>
    <col min="15367" max="15370" width="8.28515625" style="280" customWidth="1"/>
    <col min="15371" max="15371" width="11.7109375" style="280" customWidth="1"/>
    <col min="15372" max="15375" width="8.28515625" style="280" customWidth="1"/>
    <col min="15376" max="15376" width="11.7109375" style="280" customWidth="1"/>
    <col min="15377" max="15380" width="8.28515625" style="280" customWidth="1"/>
    <col min="15381" max="15381" width="11.7109375" style="280" customWidth="1"/>
    <col min="15382" max="15385" width="8.28515625" style="280" customWidth="1"/>
    <col min="15386" max="15386" width="11.7109375" style="280" customWidth="1"/>
    <col min="15387" max="15616" width="9.140625" style="280"/>
    <col min="15617" max="15617" width="3.42578125" style="280" customWidth="1"/>
    <col min="15618" max="15618" width="15" style="280" customWidth="1"/>
    <col min="15619" max="15619" width="16.28515625" style="280" customWidth="1"/>
    <col min="15620" max="15620" width="15.42578125" style="280" customWidth="1"/>
    <col min="15621" max="15621" width="14.5703125" style="280" customWidth="1"/>
    <col min="15622" max="15622" width="12.85546875" style="280" customWidth="1"/>
    <col min="15623" max="15626" width="8.28515625" style="280" customWidth="1"/>
    <col min="15627" max="15627" width="11.7109375" style="280" customWidth="1"/>
    <col min="15628" max="15631" width="8.28515625" style="280" customWidth="1"/>
    <col min="15632" max="15632" width="11.7109375" style="280" customWidth="1"/>
    <col min="15633" max="15636" width="8.28515625" style="280" customWidth="1"/>
    <col min="15637" max="15637" width="11.7109375" style="280" customWidth="1"/>
    <col min="15638" max="15641" width="8.28515625" style="280" customWidth="1"/>
    <col min="15642" max="15642" width="11.7109375" style="280" customWidth="1"/>
    <col min="15643" max="15872" width="9.140625" style="280"/>
    <col min="15873" max="15873" width="3.42578125" style="280" customWidth="1"/>
    <col min="15874" max="15874" width="15" style="280" customWidth="1"/>
    <col min="15875" max="15875" width="16.28515625" style="280" customWidth="1"/>
    <col min="15876" max="15876" width="15.42578125" style="280" customWidth="1"/>
    <col min="15877" max="15877" width="14.5703125" style="280" customWidth="1"/>
    <col min="15878" max="15878" width="12.85546875" style="280" customWidth="1"/>
    <col min="15879" max="15882" width="8.28515625" style="280" customWidth="1"/>
    <col min="15883" max="15883" width="11.7109375" style="280" customWidth="1"/>
    <col min="15884" max="15887" width="8.28515625" style="280" customWidth="1"/>
    <col min="15888" max="15888" width="11.7109375" style="280" customWidth="1"/>
    <col min="15889" max="15892" width="8.28515625" style="280" customWidth="1"/>
    <col min="15893" max="15893" width="11.7109375" style="280" customWidth="1"/>
    <col min="15894" max="15897" width="8.28515625" style="280" customWidth="1"/>
    <col min="15898" max="15898" width="11.7109375" style="280" customWidth="1"/>
    <col min="15899" max="16128" width="9.140625" style="280"/>
    <col min="16129" max="16129" width="3.42578125" style="280" customWidth="1"/>
    <col min="16130" max="16130" width="15" style="280" customWidth="1"/>
    <col min="16131" max="16131" width="16.28515625" style="280" customWidth="1"/>
    <col min="16132" max="16132" width="15.42578125" style="280" customWidth="1"/>
    <col min="16133" max="16133" width="14.5703125" style="280" customWidth="1"/>
    <col min="16134" max="16134" width="12.85546875" style="280" customWidth="1"/>
    <col min="16135" max="16138" width="8.28515625" style="280" customWidth="1"/>
    <col min="16139" max="16139" width="11.7109375" style="280" customWidth="1"/>
    <col min="16140" max="16143" width="8.28515625" style="280" customWidth="1"/>
    <col min="16144" max="16144" width="11.7109375" style="280" customWidth="1"/>
    <col min="16145" max="16148" width="8.28515625" style="280" customWidth="1"/>
    <col min="16149" max="16149" width="11.7109375" style="280" customWidth="1"/>
    <col min="16150" max="16153" width="8.28515625" style="280" customWidth="1"/>
    <col min="16154" max="16154" width="11.7109375" style="280" customWidth="1"/>
    <col min="16155" max="16384" width="9.140625" style="280"/>
  </cols>
  <sheetData>
    <row r="1" spans="1:30" ht="28.5" customHeight="1" x14ac:dyDescent="0.25">
      <c r="A1" s="716" t="s">
        <v>0</v>
      </c>
      <c r="B1" s="716"/>
      <c r="C1" s="716"/>
      <c r="D1" s="716"/>
      <c r="E1" s="716"/>
      <c r="F1" s="716"/>
      <c r="G1" s="716"/>
      <c r="H1" s="716"/>
      <c r="I1" s="716"/>
      <c r="J1" s="716"/>
      <c r="K1" s="716"/>
      <c r="L1" s="716"/>
      <c r="M1" s="716"/>
      <c r="N1" s="716"/>
      <c r="O1" s="716"/>
      <c r="P1" s="716"/>
      <c r="Q1" s="716"/>
      <c r="R1" s="716"/>
      <c r="S1" s="716"/>
      <c r="T1" s="716"/>
      <c r="U1" s="716"/>
      <c r="V1" s="716"/>
      <c r="W1" s="716"/>
      <c r="X1" s="716"/>
      <c r="Y1" s="716"/>
      <c r="Z1" s="716"/>
      <c r="AA1" s="719" t="s">
        <v>51</v>
      </c>
      <c r="AB1" s="720"/>
      <c r="AC1" s="720"/>
      <c r="AD1" s="720"/>
    </row>
    <row r="2" spans="1:30" ht="47.25" customHeight="1" x14ac:dyDescent="0.25">
      <c r="A2" s="721" t="s">
        <v>130</v>
      </c>
      <c r="B2" s="721"/>
      <c r="C2" s="721"/>
      <c r="D2" s="721"/>
      <c r="E2" s="721"/>
      <c r="F2" s="721"/>
      <c r="G2" s="721"/>
      <c r="H2" s="721"/>
      <c r="I2" s="721"/>
      <c r="J2" s="721"/>
      <c r="K2" s="721"/>
      <c r="L2" s="721"/>
      <c r="M2" s="721"/>
      <c r="N2" s="721"/>
      <c r="O2" s="721"/>
      <c r="P2" s="721"/>
      <c r="Q2" s="721"/>
      <c r="R2" s="721"/>
      <c r="S2" s="721"/>
      <c r="T2" s="721"/>
      <c r="U2" s="721"/>
      <c r="V2" s="721"/>
      <c r="W2" s="721"/>
      <c r="X2" s="721"/>
      <c r="Y2" s="721"/>
      <c r="Z2" s="721"/>
    </row>
    <row r="3" spans="1:30" ht="30.75" customHeight="1" thickBot="1" x14ac:dyDescent="0.3">
      <c r="A3" s="722" t="s">
        <v>52</v>
      </c>
      <c r="B3" s="722"/>
      <c r="C3" s="722"/>
      <c r="D3" s="722"/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  <c r="S3" s="722"/>
      <c r="T3" s="722"/>
      <c r="U3" s="722"/>
      <c r="V3" s="722"/>
      <c r="W3" s="722"/>
      <c r="X3" s="722"/>
      <c r="Y3" s="722"/>
      <c r="Z3" s="722"/>
    </row>
    <row r="4" spans="1:30" ht="36" customHeight="1" thickBot="1" x14ac:dyDescent="0.3">
      <c r="A4" s="723" t="s">
        <v>1</v>
      </c>
      <c r="B4" s="726" t="s">
        <v>53</v>
      </c>
      <c r="C4" s="728" t="s">
        <v>54</v>
      </c>
      <c r="D4" s="730" t="s">
        <v>55</v>
      </c>
      <c r="E4" s="731"/>
      <c r="F4" s="732" t="s">
        <v>33</v>
      </c>
      <c r="G4" s="734" t="s">
        <v>56</v>
      </c>
      <c r="H4" s="735"/>
      <c r="I4" s="735"/>
      <c r="J4" s="735"/>
      <c r="K4" s="736"/>
      <c r="L4" s="734" t="s">
        <v>57</v>
      </c>
      <c r="M4" s="735"/>
      <c r="N4" s="735"/>
      <c r="O4" s="735"/>
      <c r="P4" s="736"/>
      <c r="Q4" s="734" t="s">
        <v>58</v>
      </c>
      <c r="R4" s="735"/>
      <c r="S4" s="735"/>
      <c r="T4" s="735"/>
      <c r="U4" s="736"/>
      <c r="V4" s="737" t="s">
        <v>59</v>
      </c>
      <c r="W4" s="737"/>
      <c r="X4" s="737"/>
      <c r="Y4" s="737"/>
      <c r="Z4" s="734"/>
      <c r="AA4" s="739" t="s">
        <v>19</v>
      </c>
      <c r="AB4" s="739"/>
      <c r="AC4" s="739"/>
      <c r="AD4" s="739"/>
    </row>
    <row r="5" spans="1:30" ht="31.5" customHeight="1" x14ac:dyDescent="0.25">
      <c r="A5" s="724"/>
      <c r="B5" s="727"/>
      <c r="C5" s="729"/>
      <c r="D5" s="740" t="s">
        <v>39</v>
      </c>
      <c r="E5" s="742" t="s">
        <v>40</v>
      </c>
      <c r="F5" s="733"/>
      <c r="G5" s="744" t="s">
        <v>41</v>
      </c>
      <c r="H5" s="745"/>
      <c r="I5" s="744" t="s">
        <v>42</v>
      </c>
      <c r="J5" s="745"/>
      <c r="K5" s="746" t="s">
        <v>43</v>
      </c>
      <c r="L5" s="744" t="s">
        <v>41</v>
      </c>
      <c r="M5" s="745"/>
      <c r="N5" s="744" t="s">
        <v>42</v>
      </c>
      <c r="O5" s="745"/>
      <c r="P5" s="746" t="s">
        <v>43</v>
      </c>
      <c r="Q5" s="744" t="s">
        <v>41</v>
      </c>
      <c r="R5" s="745"/>
      <c r="S5" s="744" t="s">
        <v>42</v>
      </c>
      <c r="T5" s="745"/>
      <c r="U5" s="746" t="s">
        <v>43</v>
      </c>
      <c r="V5" s="744" t="s">
        <v>41</v>
      </c>
      <c r="W5" s="745"/>
      <c r="X5" s="744" t="s">
        <v>42</v>
      </c>
      <c r="Y5" s="745"/>
      <c r="Z5" s="717" t="s">
        <v>43</v>
      </c>
      <c r="AA5" s="738" t="s">
        <v>41</v>
      </c>
      <c r="AB5" s="738"/>
      <c r="AC5" s="738" t="s">
        <v>42</v>
      </c>
      <c r="AD5" s="738"/>
    </row>
    <row r="6" spans="1:30" ht="52.5" customHeight="1" thickBot="1" x14ac:dyDescent="0.3">
      <c r="A6" s="725"/>
      <c r="B6" s="727"/>
      <c r="C6" s="729"/>
      <c r="D6" s="741"/>
      <c r="E6" s="743"/>
      <c r="F6" s="733"/>
      <c r="G6" s="278" t="s">
        <v>44</v>
      </c>
      <c r="H6" s="281" t="s">
        <v>7</v>
      </c>
      <c r="I6" s="278" t="s">
        <v>44</v>
      </c>
      <c r="J6" s="281" t="s">
        <v>7</v>
      </c>
      <c r="K6" s="747"/>
      <c r="L6" s="278" t="s">
        <v>44</v>
      </c>
      <c r="M6" s="281" t="s">
        <v>7</v>
      </c>
      <c r="N6" s="278" t="s">
        <v>44</v>
      </c>
      <c r="O6" s="281" t="s">
        <v>7</v>
      </c>
      <c r="P6" s="747"/>
      <c r="Q6" s="278" t="s">
        <v>44</v>
      </c>
      <c r="R6" s="281" t="s">
        <v>7</v>
      </c>
      <c r="S6" s="278" t="s">
        <v>44</v>
      </c>
      <c r="T6" s="281" t="s">
        <v>7</v>
      </c>
      <c r="U6" s="747"/>
      <c r="V6" s="278" t="s">
        <v>44</v>
      </c>
      <c r="W6" s="281" t="s">
        <v>7</v>
      </c>
      <c r="X6" s="278" t="s">
        <v>44</v>
      </c>
      <c r="Y6" s="281" t="s">
        <v>7</v>
      </c>
      <c r="Z6" s="718"/>
      <c r="AA6" s="282" t="s">
        <v>44</v>
      </c>
      <c r="AB6" s="283" t="s">
        <v>7</v>
      </c>
      <c r="AC6" s="282" t="s">
        <v>44</v>
      </c>
      <c r="AD6" s="283" t="s">
        <v>7</v>
      </c>
    </row>
    <row r="7" spans="1:30" ht="15" customHeight="1" thickBot="1" x14ac:dyDescent="0.3">
      <c r="A7" s="284">
        <v>1</v>
      </c>
      <c r="B7" s="285">
        <v>2</v>
      </c>
      <c r="C7" s="284">
        <v>3</v>
      </c>
      <c r="D7" s="286">
        <v>4</v>
      </c>
      <c r="E7" s="287">
        <v>5</v>
      </c>
      <c r="F7" s="285">
        <v>6</v>
      </c>
      <c r="G7" s="284">
        <v>7</v>
      </c>
      <c r="H7" s="285">
        <v>8</v>
      </c>
      <c r="I7" s="284">
        <v>9</v>
      </c>
      <c r="J7" s="285">
        <v>10</v>
      </c>
      <c r="K7" s="284">
        <v>11</v>
      </c>
      <c r="L7" s="285">
        <v>12</v>
      </c>
      <c r="M7" s="284">
        <v>13</v>
      </c>
      <c r="N7" s="285">
        <v>14</v>
      </c>
      <c r="O7" s="284">
        <v>15</v>
      </c>
      <c r="P7" s="285">
        <v>16</v>
      </c>
      <c r="Q7" s="284">
        <v>17</v>
      </c>
      <c r="R7" s="285">
        <v>18</v>
      </c>
      <c r="S7" s="284">
        <v>19</v>
      </c>
      <c r="T7" s="285">
        <v>20</v>
      </c>
      <c r="U7" s="284">
        <v>21</v>
      </c>
      <c r="V7" s="285">
        <v>22</v>
      </c>
      <c r="W7" s="284">
        <v>23</v>
      </c>
      <c r="X7" s="285">
        <v>24</v>
      </c>
      <c r="Y7" s="284">
        <v>25</v>
      </c>
      <c r="Z7" s="288">
        <v>26</v>
      </c>
      <c r="AA7" s="289">
        <v>27</v>
      </c>
      <c r="AB7" s="289">
        <v>28</v>
      </c>
      <c r="AC7" s="289">
        <v>29</v>
      </c>
      <c r="AD7" s="289">
        <v>30</v>
      </c>
    </row>
    <row r="8" spans="1:30" ht="20.100000000000001" customHeight="1" x14ac:dyDescent="0.25">
      <c r="A8" s="708">
        <v>1</v>
      </c>
      <c r="B8" s="709" t="s">
        <v>131</v>
      </c>
      <c r="C8" s="708">
        <f>D8+E8</f>
        <v>8697.262999999999</v>
      </c>
      <c r="D8" s="710">
        <v>8493.9069999999992</v>
      </c>
      <c r="E8" s="712">
        <v>203.35599999999999</v>
      </c>
      <c r="F8" s="290" t="s">
        <v>45</v>
      </c>
      <c r="G8" s="207">
        <v>458</v>
      </c>
      <c r="H8" s="206">
        <v>43.79</v>
      </c>
      <c r="I8" s="207">
        <v>0</v>
      </c>
      <c r="J8" s="206">
        <v>0</v>
      </c>
      <c r="K8" s="211">
        <f>H8+J8</f>
        <v>43.79</v>
      </c>
      <c r="L8" s="207">
        <v>649</v>
      </c>
      <c r="M8" s="206">
        <v>240.8</v>
      </c>
      <c r="N8" s="207">
        <v>0</v>
      </c>
      <c r="O8" s="206">
        <v>0</v>
      </c>
      <c r="P8" s="211">
        <f>M8+O8</f>
        <v>240.8</v>
      </c>
      <c r="Q8" s="207">
        <v>1145</v>
      </c>
      <c r="R8" s="206">
        <v>885.4</v>
      </c>
      <c r="S8" s="207">
        <v>2</v>
      </c>
      <c r="T8" s="206">
        <v>24</v>
      </c>
      <c r="U8" s="211">
        <f>R8+T8</f>
        <v>909.4</v>
      </c>
      <c r="V8" s="207">
        <v>927</v>
      </c>
      <c r="W8" s="206">
        <v>1673.91</v>
      </c>
      <c r="X8" s="207">
        <v>2</v>
      </c>
      <c r="Y8" s="206">
        <v>7</v>
      </c>
      <c r="Z8" s="211">
        <f>W8+Y8</f>
        <v>1680.91</v>
      </c>
      <c r="AA8" s="206">
        <f t="shared" ref="AA8:AD12" si="0">G8+L8+Q8+V8</f>
        <v>3179</v>
      </c>
      <c r="AB8" s="206">
        <f t="shared" si="0"/>
        <v>2843.9</v>
      </c>
      <c r="AC8" s="203">
        <f>I8+N8+S8+X8</f>
        <v>4</v>
      </c>
      <c r="AD8" s="206">
        <f>J8+O8+T8+Y8</f>
        <v>31</v>
      </c>
    </row>
    <row r="9" spans="1:30" ht="20.100000000000001" customHeight="1" x14ac:dyDescent="0.25">
      <c r="A9" s="462"/>
      <c r="B9" s="709"/>
      <c r="C9" s="462"/>
      <c r="D9" s="711"/>
      <c r="E9" s="713"/>
      <c r="F9" s="290" t="s">
        <v>46</v>
      </c>
      <c r="G9" s="193">
        <v>25</v>
      </c>
      <c r="H9" s="190">
        <v>6.21</v>
      </c>
      <c r="I9" s="193">
        <v>0</v>
      </c>
      <c r="J9" s="190">
        <v>0</v>
      </c>
      <c r="K9" s="205">
        <f>H9+J9</f>
        <v>6.21</v>
      </c>
      <c r="L9" s="193">
        <v>0</v>
      </c>
      <c r="M9" s="190">
        <v>0</v>
      </c>
      <c r="N9" s="193">
        <v>0</v>
      </c>
      <c r="O9" s="190">
        <v>0</v>
      </c>
      <c r="P9" s="205">
        <f>M9+O9</f>
        <v>0</v>
      </c>
      <c r="Q9" s="193">
        <v>0</v>
      </c>
      <c r="R9" s="190">
        <v>0</v>
      </c>
      <c r="S9" s="193">
        <v>0</v>
      </c>
      <c r="T9" s="190">
        <v>0</v>
      </c>
      <c r="U9" s="205">
        <f>R9+T9</f>
        <v>0</v>
      </c>
      <c r="V9" s="193">
        <v>0</v>
      </c>
      <c r="W9" s="190">
        <v>0</v>
      </c>
      <c r="X9" s="193">
        <v>0</v>
      </c>
      <c r="Y9" s="190">
        <v>0</v>
      </c>
      <c r="Z9" s="205">
        <f>W9+Y9</f>
        <v>0</v>
      </c>
      <c r="AA9" s="190">
        <f t="shared" si="0"/>
        <v>25</v>
      </c>
      <c r="AB9" s="190">
        <f t="shared" si="0"/>
        <v>6.21</v>
      </c>
      <c r="AC9" s="191">
        <f t="shared" si="0"/>
        <v>0</v>
      </c>
      <c r="AD9" s="190">
        <f t="shared" si="0"/>
        <v>0</v>
      </c>
    </row>
    <row r="10" spans="1:30" ht="20.100000000000001" customHeight="1" x14ac:dyDescent="0.25">
      <c r="A10" s="462"/>
      <c r="B10" s="709"/>
      <c r="C10" s="462"/>
      <c r="D10" s="711"/>
      <c r="E10" s="713"/>
      <c r="F10" s="290" t="s">
        <v>47</v>
      </c>
      <c r="G10" s="193">
        <v>40</v>
      </c>
      <c r="H10" s="190">
        <v>5.2</v>
      </c>
      <c r="I10" s="193">
        <v>0</v>
      </c>
      <c r="J10" s="190">
        <v>0</v>
      </c>
      <c r="K10" s="205">
        <f>H10+J10</f>
        <v>5.2</v>
      </c>
      <c r="L10" s="193">
        <v>110</v>
      </c>
      <c r="M10" s="190">
        <v>26.3</v>
      </c>
      <c r="N10" s="193">
        <v>0</v>
      </c>
      <c r="O10" s="190">
        <v>0</v>
      </c>
      <c r="P10" s="205">
        <f>M10+O10</f>
        <v>26.3</v>
      </c>
      <c r="Q10" s="193">
        <v>0</v>
      </c>
      <c r="R10" s="190">
        <v>0</v>
      </c>
      <c r="S10" s="193">
        <v>0</v>
      </c>
      <c r="T10" s="190">
        <v>0</v>
      </c>
      <c r="U10" s="205">
        <f>R10+T10</f>
        <v>0</v>
      </c>
      <c r="V10" s="193">
        <v>0</v>
      </c>
      <c r="W10" s="190">
        <v>0</v>
      </c>
      <c r="X10" s="193">
        <v>0</v>
      </c>
      <c r="Y10" s="190">
        <v>0</v>
      </c>
      <c r="Z10" s="205">
        <f>W10+Y10</f>
        <v>0</v>
      </c>
      <c r="AA10" s="190">
        <f t="shared" si="0"/>
        <v>150</v>
      </c>
      <c r="AB10" s="190">
        <f t="shared" si="0"/>
        <v>31.5</v>
      </c>
      <c r="AC10" s="191">
        <f t="shared" si="0"/>
        <v>0</v>
      </c>
      <c r="AD10" s="190">
        <f t="shared" si="0"/>
        <v>0</v>
      </c>
    </row>
    <row r="11" spans="1:30" ht="20.100000000000001" customHeight="1" x14ac:dyDescent="0.25">
      <c r="A11" s="462"/>
      <c r="B11" s="709"/>
      <c r="C11" s="462"/>
      <c r="D11" s="711"/>
      <c r="E11" s="713"/>
      <c r="F11" s="290" t="s">
        <v>48</v>
      </c>
      <c r="G11" s="193">
        <v>0</v>
      </c>
      <c r="H11" s="190">
        <v>0</v>
      </c>
      <c r="I11" s="193">
        <v>0</v>
      </c>
      <c r="J11" s="190">
        <v>0</v>
      </c>
      <c r="K11" s="205">
        <f>H11+J11</f>
        <v>0</v>
      </c>
      <c r="L11" s="193">
        <v>0</v>
      </c>
      <c r="M11" s="190">
        <v>0</v>
      </c>
      <c r="N11" s="193">
        <v>0</v>
      </c>
      <c r="O11" s="190">
        <v>0</v>
      </c>
      <c r="P11" s="205">
        <f>M11+O11</f>
        <v>0</v>
      </c>
      <c r="Q11" s="193">
        <v>0</v>
      </c>
      <c r="R11" s="190">
        <v>0</v>
      </c>
      <c r="S11" s="193">
        <v>0</v>
      </c>
      <c r="T11" s="190">
        <v>0</v>
      </c>
      <c r="U11" s="205">
        <f>R11+T11</f>
        <v>0</v>
      </c>
      <c r="V11" s="193">
        <v>0</v>
      </c>
      <c r="W11" s="190">
        <v>0</v>
      </c>
      <c r="X11" s="193">
        <v>0</v>
      </c>
      <c r="Y11" s="190">
        <v>0</v>
      </c>
      <c r="Z11" s="205">
        <f>W11+Y11</f>
        <v>0</v>
      </c>
      <c r="AA11" s="190">
        <f t="shared" si="0"/>
        <v>0</v>
      </c>
      <c r="AB11" s="190">
        <f t="shared" si="0"/>
        <v>0</v>
      </c>
      <c r="AC11" s="191">
        <f t="shared" si="0"/>
        <v>0</v>
      </c>
      <c r="AD11" s="190">
        <f t="shared" si="0"/>
        <v>0</v>
      </c>
    </row>
    <row r="12" spans="1:30" ht="20.100000000000001" customHeight="1" thickBot="1" x14ac:dyDescent="0.3">
      <c r="A12" s="462"/>
      <c r="B12" s="709"/>
      <c r="C12" s="462"/>
      <c r="D12" s="711"/>
      <c r="E12" s="713"/>
      <c r="F12" s="291" t="s">
        <v>49</v>
      </c>
      <c r="G12" s="195">
        <v>0</v>
      </c>
      <c r="H12" s="194">
        <v>0</v>
      </c>
      <c r="I12" s="195">
        <v>0</v>
      </c>
      <c r="J12" s="194">
        <v>0</v>
      </c>
      <c r="K12" s="208">
        <f>H12+J12</f>
        <v>0</v>
      </c>
      <c r="L12" s="195">
        <v>0</v>
      </c>
      <c r="M12" s="194">
        <v>0</v>
      </c>
      <c r="N12" s="195">
        <v>0</v>
      </c>
      <c r="O12" s="194">
        <v>0</v>
      </c>
      <c r="P12" s="208">
        <f>M12+O12</f>
        <v>0</v>
      </c>
      <c r="Q12" s="195">
        <v>0</v>
      </c>
      <c r="R12" s="194">
        <v>0</v>
      </c>
      <c r="S12" s="195">
        <v>0</v>
      </c>
      <c r="T12" s="194">
        <v>0</v>
      </c>
      <c r="U12" s="208">
        <f>R12+T12</f>
        <v>0</v>
      </c>
      <c r="V12" s="195">
        <v>0</v>
      </c>
      <c r="W12" s="194">
        <v>0</v>
      </c>
      <c r="X12" s="196">
        <v>0</v>
      </c>
      <c r="Y12" s="194">
        <v>0</v>
      </c>
      <c r="Z12" s="208">
        <f>W12+Y12</f>
        <v>0</v>
      </c>
      <c r="AA12" s="194">
        <f t="shared" si="0"/>
        <v>0</v>
      </c>
      <c r="AB12" s="194">
        <f t="shared" si="0"/>
        <v>0</v>
      </c>
      <c r="AC12" s="196">
        <f>I12+N12+S12+X12</f>
        <v>0</v>
      </c>
      <c r="AD12" s="194">
        <f>J12+O12+T12+Y12</f>
        <v>0</v>
      </c>
    </row>
    <row r="13" spans="1:30" s="292" customFormat="1" ht="20.100000000000001" customHeight="1" thickBot="1" x14ac:dyDescent="0.3">
      <c r="A13" s="463"/>
      <c r="B13" s="714" t="s">
        <v>19</v>
      </c>
      <c r="C13" s="715"/>
      <c r="D13" s="715"/>
      <c r="E13" s="715"/>
      <c r="F13" s="715"/>
      <c r="G13" s="197">
        <f>G8+G9+G10+G11+G12</f>
        <v>523</v>
      </c>
      <c r="H13" s="198">
        <f t="shared" ref="H13:AD13" si="1">H8+H9+H10+H11+H12</f>
        <v>55.2</v>
      </c>
      <c r="I13" s="198">
        <f t="shared" si="1"/>
        <v>0</v>
      </c>
      <c r="J13" s="198">
        <f t="shared" si="1"/>
        <v>0</v>
      </c>
      <c r="K13" s="209">
        <f t="shared" si="1"/>
        <v>55.2</v>
      </c>
      <c r="L13" s="198">
        <f t="shared" si="1"/>
        <v>759</v>
      </c>
      <c r="M13" s="198">
        <f t="shared" si="1"/>
        <v>267.10000000000002</v>
      </c>
      <c r="N13" s="198">
        <f>N8+N9+N10+N11+N12</f>
        <v>0</v>
      </c>
      <c r="O13" s="198">
        <f>O8+O9+O10+O11+O12</f>
        <v>0</v>
      </c>
      <c r="P13" s="209">
        <f t="shared" si="1"/>
        <v>267.10000000000002</v>
      </c>
      <c r="Q13" s="198">
        <f t="shared" si="1"/>
        <v>1145</v>
      </c>
      <c r="R13" s="198">
        <f t="shared" si="1"/>
        <v>885.4</v>
      </c>
      <c r="S13" s="198">
        <f t="shared" si="1"/>
        <v>2</v>
      </c>
      <c r="T13" s="198">
        <f t="shared" si="1"/>
        <v>24</v>
      </c>
      <c r="U13" s="209">
        <f t="shared" si="1"/>
        <v>909.4</v>
      </c>
      <c r="V13" s="198">
        <f t="shared" si="1"/>
        <v>927</v>
      </c>
      <c r="W13" s="198">
        <f t="shared" si="1"/>
        <v>1673.91</v>
      </c>
      <c r="X13" s="198">
        <f t="shared" si="1"/>
        <v>2</v>
      </c>
      <c r="Y13" s="198">
        <f t="shared" si="1"/>
        <v>7</v>
      </c>
      <c r="Z13" s="209">
        <f t="shared" si="1"/>
        <v>1680.91</v>
      </c>
      <c r="AA13" s="209">
        <f t="shared" si="1"/>
        <v>3354</v>
      </c>
      <c r="AB13" s="209">
        <f t="shared" si="1"/>
        <v>2881.61</v>
      </c>
      <c r="AC13" s="215">
        <f t="shared" si="1"/>
        <v>4</v>
      </c>
      <c r="AD13" s="216">
        <f t="shared" si="1"/>
        <v>31</v>
      </c>
    </row>
    <row r="14" spans="1:30" ht="20.100000000000001" customHeight="1" x14ac:dyDescent="0.25">
      <c r="A14" s="708">
        <v>2</v>
      </c>
      <c r="B14" s="709" t="s">
        <v>132</v>
      </c>
      <c r="C14" s="708">
        <f>D14+E14</f>
        <v>7670.0999999999995</v>
      </c>
      <c r="D14" s="710">
        <v>7666.12</v>
      </c>
      <c r="E14" s="712">
        <v>3.98</v>
      </c>
      <c r="F14" s="290" t="s">
        <v>45</v>
      </c>
      <c r="G14" s="207">
        <v>2271</v>
      </c>
      <c r="H14" s="206">
        <v>431</v>
      </c>
      <c r="I14" s="207">
        <v>0</v>
      </c>
      <c r="J14" s="206">
        <v>0</v>
      </c>
      <c r="K14" s="211">
        <f>H14+J14</f>
        <v>431</v>
      </c>
      <c r="L14" s="207">
        <v>1519</v>
      </c>
      <c r="M14" s="206">
        <v>683</v>
      </c>
      <c r="N14" s="207">
        <v>0</v>
      </c>
      <c r="O14" s="206">
        <v>0</v>
      </c>
      <c r="P14" s="211">
        <f>M14+O14</f>
        <v>683</v>
      </c>
      <c r="Q14" s="207">
        <v>687</v>
      </c>
      <c r="R14" s="206">
        <v>667</v>
      </c>
      <c r="S14" s="207">
        <v>0</v>
      </c>
      <c r="T14" s="206">
        <v>0</v>
      </c>
      <c r="U14" s="211">
        <f>R14+T14</f>
        <v>667</v>
      </c>
      <c r="V14" s="207">
        <v>411</v>
      </c>
      <c r="W14" s="206">
        <v>658</v>
      </c>
      <c r="X14" s="207">
        <v>0</v>
      </c>
      <c r="Y14" s="206">
        <v>0</v>
      </c>
      <c r="Z14" s="211">
        <f>W14+Y14</f>
        <v>658</v>
      </c>
      <c r="AA14" s="206">
        <f t="shared" ref="AA14:AD36" si="2">G14+L14+Q14+V14</f>
        <v>4888</v>
      </c>
      <c r="AB14" s="206">
        <f t="shared" si="2"/>
        <v>2439</v>
      </c>
      <c r="AC14" s="203">
        <f t="shared" si="2"/>
        <v>0</v>
      </c>
      <c r="AD14" s="206">
        <f t="shared" si="2"/>
        <v>0</v>
      </c>
    </row>
    <row r="15" spans="1:30" ht="20.100000000000001" customHeight="1" x14ac:dyDescent="0.25">
      <c r="A15" s="462"/>
      <c r="B15" s="709"/>
      <c r="C15" s="462"/>
      <c r="D15" s="711"/>
      <c r="E15" s="713"/>
      <c r="F15" s="290" t="s">
        <v>46</v>
      </c>
      <c r="G15" s="193">
        <v>379</v>
      </c>
      <c r="H15" s="190">
        <v>59</v>
      </c>
      <c r="I15" s="193">
        <v>0</v>
      </c>
      <c r="J15" s="190">
        <v>0</v>
      </c>
      <c r="K15" s="205">
        <f>H15+J15</f>
        <v>59</v>
      </c>
      <c r="L15" s="193">
        <v>26</v>
      </c>
      <c r="M15" s="190">
        <v>11</v>
      </c>
      <c r="N15" s="193">
        <v>0</v>
      </c>
      <c r="O15" s="190">
        <v>0</v>
      </c>
      <c r="P15" s="205">
        <f>M15+O15</f>
        <v>11</v>
      </c>
      <c r="Q15" s="193">
        <v>45</v>
      </c>
      <c r="R15" s="190">
        <v>37</v>
      </c>
      <c r="S15" s="193">
        <v>0</v>
      </c>
      <c r="T15" s="190">
        <v>0</v>
      </c>
      <c r="U15" s="205">
        <f>R15+T15</f>
        <v>37</v>
      </c>
      <c r="V15" s="193">
        <v>67</v>
      </c>
      <c r="W15" s="190">
        <v>89</v>
      </c>
      <c r="X15" s="193">
        <v>0</v>
      </c>
      <c r="Y15" s="190">
        <v>0</v>
      </c>
      <c r="Z15" s="205">
        <f>W15+Y15</f>
        <v>89</v>
      </c>
      <c r="AA15" s="190">
        <f t="shared" si="2"/>
        <v>517</v>
      </c>
      <c r="AB15" s="190">
        <f t="shared" si="2"/>
        <v>196</v>
      </c>
      <c r="AC15" s="191">
        <f t="shared" si="2"/>
        <v>0</v>
      </c>
      <c r="AD15" s="190">
        <f t="shared" si="2"/>
        <v>0</v>
      </c>
    </row>
    <row r="16" spans="1:30" ht="20.100000000000001" customHeight="1" x14ac:dyDescent="0.25">
      <c r="A16" s="462"/>
      <c r="B16" s="709"/>
      <c r="C16" s="462"/>
      <c r="D16" s="711"/>
      <c r="E16" s="713"/>
      <c r="F16" s="290" t="s">
        <v>47</v>
      </c>
      <c r="G16" s="193">
        <v>278</v>
      </c>
      <c r="H16" s="190">
        <v>53</v>
      </c>
      <c r="I16" s="193">
        <v>0</v>
      </c>
      <c r="J16" s="190">
        <v>0</v>
      </c>
      <c r="K16" s="205">
        <f>H16+J16</f>
        <v>53</v>
      </c>
      <c r="L16" s="193">
        <v>147</v>
      </c>
      <c r="M16" s="190">
        <v>73</v>
      </c>
      <c r="N16" s="193">
        <v>0</v>
      </c>
      <c r="O16" s="190">
        <v>0</v>
      </c>
      <c r="P16" s="205">
        <f>M16+O16</f>
        <v>73</v>
      </c>
      <c r="Q16" s="193">
        <v>43</v>
      </c>
      <c r="R16" s="190">
        <v>35</v>
      </c>
      <c r="S16" s="193">
        <v>0</v>
      </c>
      <c r="T16" s="190">
        <v>0</v>
      </c>
      <c r="U16" s="205">
        <f>R16+T16</f>
        <v>35</v>
      </c>
      <c r="V16" s="193">
        <v>8</v>
      </c>
      <c r="W16" s="190">
        <v>9</v>
      </c>
      <c r="X16" s="193">
        <v>0</v>
      </c>
      <c r="Y16" s="190">
        <v>0</v>
      </c>
      <c r="Z16" s="205">
        <f>W16+Y16</f>
        <v>9</v>
      </c>
      <c r="AA16" s="190">
        <f t="shared" si="2"/>
        <v>476</v>
      </c>
      <c r="AB16" s="190">
        <f t="shared" si="2"/>
        <v>170</v>
      </c>
      <c r="AC16" s="191">
        <f t="shared" si="2"/>
        <v>0</v>
      </c>
      <c r="AD16" s="190">
        <f t="shared" si="2"/>
        <v>0</v>
      </c>
    </row>
    <row r="17" spans="1:30" ht="20.100000000000001" customHeight="1" x14ac:dyDescent="0.25">
      <c r="A17" s="462"/>
      <c r="B17" s="709"/>
      <c r="C17" s="462"/>
      <c r="D17" s="711"/>
      <c r="E17" s="713"/>
      <c r="F17" s="290" t="s">
        <v>48</v>
      </c>
      <c r="G17" s="193">
        <v>0</v>
      </c>
      <c r="H17" s="190">
        <v>0</v>
      </c>
      <c r="I17" s="193">
        <v>0</v>
      </c>
      <c r="J17" s="190">
        <v>0</v>
      </c>
      <c r="K17" s="205">
        <v>0</v>
      </c>
      <c r="L17" s="193">
        <v>0</v>
      </c>
      <c r="M17" s="190">
        <v>0</v>
      </c>
      <c r="N17" s="193">
        <v>0</v>
      </c>
      <c r="O17" s="190">
        <v>0</v>
      </c>
      <c r="P17" s="205">
        <v>0</v>
      </c>
      <c r="Q17" s="193">
        <v>0</v>
      </c>
      <c r="R17" s="190">
        <v>0</v>
      </c>
      <c r="S17" s="193">
        <v>0</v>
      </c>
      <c r="T17" s="190">
        <v>0</v>
      </c>
      <c r="U17" s="205">
        <v>0</v>
      </c>
      <c r="V17" s="193">
        <v>0</v>
      </c>
      <c r="W17" s="190">
        <v>0</v>
      </c>
      <c r="X17" s="193">
        <v>0</v>
      </c>
      <c r="Y17" s="190">
        <v>0</v>
      </c>
      <c r="Z17" s="205">
        <v>0</v>
      </c>
      <c r="AA17" s="190">
        <f t="shared" si="2"/>
        <v>0</v>
      </c>
      <c r="AB17" s="190">
        <f t="shared" si="2"/>
        <v>0</v>
      </c>
      <c r="AC17" s="191">
        <f t="shared" si="2"/>
        <v>0</v>
      </c>
      <c r="AD17" s="190">
        <f t="shared" si="2"/>
        <v>0</v>
      </c>
    </row>
    <row r="18" spans="1:30" ht="20.100000000000001" customHeight="1" thickBot="1" x14ac:dyDescent="0.3">
      <c r="A18" s="462"/>
      <c r="B18" s="709"/>
      <c r="C18" s="462"/>
      <c r="D18" s="711"/>
      <c r="E18" s="713"/>
      <c r="F18" s="291" t="s">
        <v>49</v>
      </c>
      <c r="G18" s="195">
        <v>0</v>
      </c>
      <c r="H18" s="194">
        <v>0</v>
      </c>
      <c r="I18" s="195">
        <v>0</v>
      </c>
      <c r="J18" s="194">
        <v>0</v>
      </c>
      <c r="K18" s="208">
        <v>0</v>
      </c>
      <c r="L18" s="195">
        <v>0</v>
      </c>
      <c r="M18" s="194">
        <v>0</v>
      </c>
      <c r="N18" s="195">
        <v>0</v>
      </c>
      <c r="O18" s="194">
        <v>0</v>
      </c>
      <c r="P18" s="208">
        <v>0</v>
      </c>
      <c r="Q18" s="195">
        <v>0</v>
      </c>
      <c r="R18" s="194">
        <v>0</v>
      </c>
      <c r="S18" s="195">
        <v>0</v>
      </c>
      <c r="T18" s="194">
        <v>0</v>
      </c>
      <c r="U18" s="208">
        <v>0</v>
      </c>
      <c r="V18" s="195">
        <v>0</v>
      </c>
      <c r="W18" s="194">
        <v>0</v>
      </c>
      <c r="X18" s="196">
        <v>0</v>
      </c>
      <c r="Y18" s="194">
        <v>0</v>
      </c>
      <c r="Z18" s="208">
        <v>0</v>
      </c>
      <c r="AA18" s="194">
        <f t="shared" si="2"/>
        <v>0</v>
      </c>
      <c r="AB18" s="194">
        <f t="shared" si="2"/>
        <v>0</v>
      </c>
      <c r="AC18" s="196">
        <f t="shared" si="2"/>
        <v>0</v>
      </c>
      <c r="AD18" s="194">
        <f t="shared" si="2"/>
        <v>0</v>
      </c>
    </row>
    <row r="19" spans="1:30" s="292" customFormat="1" ht="20.100000000000001" customHeight="1" thickBot="1" x14ac:dyDescent="0.3">
      <c r="A19" s="463"/>
      <c r="B19" s="714" t="s">
        <v>19</v>
      </c>
      <c r="C19" s="715"/>
      <c r="D19" s="715"/>
      <c r="E19" s="715"/>
      <c r="F19" s="715"/>
      <c r="G19" s="197">
        <f t="shared" ref="G19:AD19" si="3">G14+G15+G16+G17+G18</f>
        <v>2928</v>
      </c>
      <c r="H19" s="198">
        <f t="shared" si="3"/>
        <v>543</v>
      </c>
      <c r="I19" s="198">
        <f t="shared" si="3"/>
        <v>0</v>
      </c>
      <c r="J19" s="198">
        <f t="shared" si="3"/>
        <v>0</v>
      </c>
      <c r="K19" s="209">
        <f t="shared" si="3"/>
        <v>543</v>
      </c>
      <c r="L19" s="198">
        <f t="shared" si="3"/>
        <v>1692</v>
      </c>
      <c r="M19" s="198">
        <f t="shared" si="3"/>
        <v>767</v>
      </c>
      <c r="N19" s="198">
        <f t="shared" si="3"/>
        <v>0</v>
      </c>
      <c r="O19" s="198">
        <f t="shared" si="3"/>
        <v>0</v>
      </c>
      <c r="P19" s="209">
        <f t="shared" si="3"/>
        <v>767</v>
      </c>
      <c r="Q19" s="198">
        <f t="shared" si="3"/>
        <v>775</v>
      </c>
      <c r="R19" s="198">
        <f t="shared" si="3"/>
        <v>739</v>
      </c>
      <c r="S19" s="198">
        <f t="shared" si="3"/>
        <v>0</v>
      </c>
      <c r="T19" s="198">
        <f t="shared" si="3"/>
        <v>0</v>
      </c>
      <c r="U19" s="209">
        <f t="shared" si="3"/>
        <v>739</v>
      </c>
      <c r="V19" s="198">
        <f t="shared" si="3"/>
        <v>486</v>
      </c>
      <c r="W19" s="198">
        <f t="shared" si="3"/>
        <v>756</v>
      </c>
      <c r="X19" s="198">
        <f t="shared" si="3"/>
        <v>0</v>
      </c>
      <c r="Y19" s="198">
        <f t="shared" si="3"/>
        <v>0</v>
      </c>
      <c r="Z19" s="209">
        <f t="shared" si="3"/>
        <v>756</v>
      </c>
      <c r="AA19" s="209">
        <f t="shared" si="3"/>
        <v>5881</v>
      </c>
      <c r="AB19" s="209">
        <f t="shared" si="3"/>
        <v>2805</v>
      </c>
      <c r="AC19" s="215">
        <f t="shared" si="3"/>
        <v>0</v>
      </c>
      <c r="AD19" s="216">
        <f t="shared" si="3"/>
        <v>0</v>
      </c>
    </row>
    <row r="20" spans="1:30" ht="20.100000000000001" customHeight="1" x14ac:dyDescent="0.25">
      <c r="A20" s="708">
        <v>3</v>
      </c>
      <c r="B20" s="709" t="s">
        <v>133</v>
      </c>
      <c r="C20" s="708">
        <f>D20+E20</f>
        <v>7734.62</v>
      </c>
      <c r="D20" s="710">
        <v>7594.44</v>
      </c>
      <c r="E20" s="712">
        <v>140.18</v>
      </c>
      <c r="F20" s="290" t="s">
        <v>45</v>
      </c>
      <c r="G20" s="207">
        <v>179</v>
      </c>
      <c r="H20" s="206">
        <v>26.22</v>
      </c>
      <c r="I20" s="207">
        <v>0</v>
      </c>
      <c r="J20" s="206">
        <v>0</v>
      </c>
      <c r="K20" s="211">
        <f>H20+J20</f>
        <v>26.22</v>
      </c>
      <c r="L20" s="207">
        <v>219</v>
      </c>
      <c r="M20" s="206">
        <v>96.53</v>
      </c>
      <c r="N20" s="207">
        <v>0</v>
      </c>
      <c r="O20" s="206">
        <v>0</v>
      </c>
      <c r="P20" s="211">
        <f>M20+O20</f>
        <v>96.53</v>
      </c>
      <c r="Q20" s="207">
        <v>304</v>
      </c>
      <c r="R20" s="206">
        <v>363.6</v>
      </c>
      <c r="S20" s="207">
        <v>0</v>
      </c>
      <c r="T20" s="206">
        <v>0</v>
      </c>
      <c r="U20" s="211">
        <f>R20+T20</f>
        <v>363.6</v>
      </c>
      <c r="V20" s="207">
        <v>246</v>
      </c>
      <c r="W20" s="206">
        <v>274.5</v>
      </c>
      <c r="X20" s="207">
        <v>0</v>
      </c>
      <c r="Y20" s="206">
        <v>0</v>
      </c>
      <c r="Z20" s="211">
        <f>W20+Y20</f>
        <v>274.5</v>
      </c>
      <c r="AA20" s="206">
        <f>G20+L20+Q20+V20</f>
        <v>948</v>
      </c>
      <c r="AB20" s="206">
        <f>H20+M20+R20+W20</f>
        <v>760.85</v>
      </c>
      <c r="AC20" s="203">
        <f>I20+N20+S20+X20</f>
        <v>0</v>
      </c>
      <c r="AD20" s="206">
        <f>J20+O20+T20+Y20</f>
        <v>0</v>
      </c>
    </row>
    <row r="21" spans="1:30" ht="20.100000000000001" customHeight="1" x14ac:dyDescent="0.25">
      <c r="A21" s="462"/>
      <c r="B21" s="709"/>
      <c r="C21" s="462"/>
      <c r="D21" s="711"/>
      <c r="E21" s="713"/>
      <c r="F21" s="290" t="s">
        <v>46</v>
      </c>
      <c r="G21" s="193">
        <v>0</v>
      </c>
      <c r="H21" s="190">
        <v>0</v>
      </c>
      <c r="I21" s="193">
        <v>0</v>
      </c>
      <c r="J21" s="190">
        <v>0</v>
      </c>
      <c r="K21" s="205">
        <f>H21+J21</f>
        <v>0</v>
      </c>
      <c r="L21" s="193"/>
      <c r="M21" s="190"/>
      <c r="N21" s="193">
        <v>0</v>
      </c>
      <c r="O21" s="190">
        <v>0</v>
      </c>
      <c r="P21" s="205">
        <f>M21+O21</f>
        <v>0</v>
      </c>
      <c r="Q21" s="193">
        <v>0</v>
      </c>
      <c r="R21" s="190">
        <v>0</v>
      </c>
      <c r="S21" s="193">
        <v>0</v>
      </c>
      <c r="T21" s="190">
        <v>0</v>
      </c>
      <c r="U21" s="205">
        <f>R21+T21</f>
        <v>0</v>
      </c>
      <c r="V21" s="193">
        <v>0</v>
      </c>
      <c r="W21" s="190">
        <v>0</v>
      </c>
      <c r="X21" s="193">
        <v>0</v>
      </c>
      <c r="Y21" s="190">
        <v>0</v>
      </c>
      <c r="Z21" s="205">
        <f>W21+Y21</f>
        <v>0</v>
      </c>
      <c r="AA21" s="190">
        <f t="shared" si="2"/>
        <v>0</v>
      </c>
      <c r="AB21" s="190">
        <f t="shared" si="2"/>
        <v>0</v>
      </c>
      <c r="AC21" s="191">
        <f t="shared" si="2"/>
        <v>0</v>
      </c>
      <c r="AD21" s="190">
        <f t="shared" si="2"/>
        <v>0</v>
      </c>
    </row>
    <row r="22" spans="1:30" ht="20.100000000000001" customHeight="1" x14ac:dyDescent="0.25">
      <c r="A22" s="462"/>
      <c r="B22" s="709"/>
      <c r="C22" s="462"/>
      <c r="D22" s="711"/>
      <c r="E22" s="713"/>
      <c r="F22" s="290" t="s">
        <v>47</v>
      </c>
      <c r="G22" s="193">
        <v>0</v>
      </c>
      <c r="H22" s="190">
        <v>0</v>
      </c>
      <c r="I22" s="193">
        <v>0</v>
      </c>
      <c r="J22" s="190">
        <v>0</v>
      </c>
      <c r="K22" s="205">
        <f>H22+J22</f>
        <v>0</v>
      </c>
      <c r="L22" s="193">
        <v>105</v>
      </c>
      <c r="M22" s="190">
        <v>32.700000000000003</v>
      </c>
      <c r="N22" s="193">
        <v>0</v>
      </c>
      <c r="O22" s="190">
        <v>0</v>
      </c>
      <c r="P22" s="205">
        <f>M22+O22</f>
        <v>32.700000000000003</v>
      </c>
      <c r="Q22" s="193">
        <v>64</v>
      </c>
      <c r="R22" s="190">
        <v>106.4</v>
      </c>
      <c r="S22" s="193">
        <v>0</v>
      </c>
      <c r="T22" s="190">
        <v>0</v>
      </c>
      <c r="U22" s="205">
        <f>R22+T22</f>
        <v>106.4</v>
      </c>
      <c r="V22" s="193">
        <v>110</v>
      </c>
      <c r="W22" s="190">
        <v>129</v>
      </c>
      <c r="X22" s="193">
        <v>0</v>
      </c>
      <c r="Y22" s="190">
        <v>0</v>
      </c>
      <c r="Z22" s="205">
        <f>W22+Y22</f>
        <v>129</v>
      </c>
      <c r="AA22" s="190">
        <f t="shared" si="2"/>
        <v>279</v>
      </c>
      <c r="AB22" s="190">
        <f t="shared" si="2"/>
        <v>268.10000000000002</v>
      </c>
      <c r="AC22" s="191">
        <f t="shared" si="2"/>
        <v>0</v>
      </c>
      <c r="AD22" s="190">
        <f t="shared" si="2"/>
        <v>0</v>
      </c>
    </row>
    <row r="23" spans="1:30" ht="20.100000000000001" customHeight="1" x14ac:dyDescent="0.25">
      <c r="A23" s="462"/>
      <c r="B23" s="709"/>
      <c r="C23" s="462"/>
      <c r="D23" s="711"/>
      <c r="E23" s="713"/>
      <c r="F23" s="290" t="s">
        <v>48</v>
      </c>
      <c r="G23" s="193">
        <v>0</v>
      </c>
      <c r="H23" s="190">
        <v>0</v>
      </c>
      <c r="I23" s="193">
        <v>0</v>
      </c>
      <c r="J23" s="190">
        <v>0</v>
      </c>
      <c r="K23" s="205">
        <f>H23+J23</f>
        <v>0</v>
      </c>
      <c r="L23" s="193">
        <v>0</v>
      </c>
      <c r="M23" s="190">
        <v>0</v>
      </c>
      <c r="N23" s="193">
        <v>0</v>
      </c>
      <c r="O23" s="190">
        <v>0</v>
      </c>
      <c r="P23" s="205">
        <f>M23+O23</f>
        <v>0</v>
      </c>
      <c r="Q23" s="193">
        <v>0</v>
      </c>
      <c r="R23" s="190">
        <v>0</v>
      </c>
      <c r="S23" s="193">
        <v>0</v>
      </c>
      <c r="T23" s="190">
        <v>0</v>
      </c>
      <c r="U23" s="205">
        <f>R23+T23</f>
        <v>0</v>
      </c>
      <c r="V23" s="193">
        <v>0</v>
      </c>
      <c r="W23" s="190">
        <v>0</v>
      </c>
      <c r="X23" s="193">
        <v>0</v>
      </c>
      <c r="Y23" s="190">
        <v>0</v>
      </c>
      <c r="Z23" s="205">
        <f>W23+Y23</f>
        <v>0</v>
      </c>
      <c r="AA23" s="190">
        <f t="shared" si="2"/>
        <v>0</v>
      </c>
      <c r="AB23" s="190">
        <f t="shared" si="2"/>
        <v>0</v>
      </c>
      <c r="AC23" s="191">
        <f t="shared" si="2"/>
        <v>0</v>
      </c>
      <c r="AD23" s="190">
        <f t="shared" si="2"/>
        <v>0</v>
      </c>
    </row>
    <row r="24" spans="1:30" ht="20.100000000000001" customHeight="1" thickBot="1" x14ac:dyDescent="0.3">
      <c r="A24" s="462"/>
      <c r="B24" s="709"/>
      <c r="C24" s="462"/>
      <c r="D24" s="711"/>
      <c r="E24" s="713"/>
      <c r="F24" s="291" t="s">
        <v>49</v>
      </c>
      <c r="G24" s="195">
        <v>0</v>
      </c>
      <c r="H24" s="194">
        <v>0</v>
      </c>
      <c r="I24" s="195">
        <v>0</v>
      </c>
      <c r="J24" s="194">
        <v>0</v>
      </c>
      <c r="K24" s="208">
        <f>H24+J24</f>
        <v>0</v>
      </c>
      <c r="L24" s="195">
        <v>0</v>
      </c>
      <c r="M24" s="194">
        <v>0</v>
      </c>
      <c r="N24" s="195">
        <v>0</v>
      </c>
      <c r="O24" s="194">
        <v>0</v>
      </c>
      <c r="P24" s="208">
        <f>M24+O24</f>
        <v>0</v>
      </c>
      <c r="Q24" s="195">
        <v>0</v>
      </c>
      <c r="R24" s="194">
        <v>30</v>
      </c>
      <c r="S24" s="195">
        <v>0</v>
      </c>
      <c r="T24" s="194">
        <v>0</v>
      </c>
      <c r="U24" s="208">
        <f>R24+T24</f>
        <v>30</v>
      </c>
      <c r="V24" s="195">
        <v>0</v>
      </c>
      <c r="W24" s="194">
        <v>0</v>
      </c>
      <c r="X24" s="196">
        <v>0</v>
      </c>
      <c r="Y24" s="194">
        <v>0</v>
      </c>
      <c r="Z24" s="208">
        <f>W24+Y24</f>
        <v>0</v>
      </c>
      <c r="AA24" s="194">
        <f t="shared" si="2"/>
        <v>0</v>
      </c>
      <c r="AB24" s="194">
        <f t="shared" si="2"/>
        <v>30</v>
      </c>
      <c r="AC24" s="196">
        <f t="shared" si="2"/>
        <v>0</v>
      </c>
      <c r="AD24" s="194">
        <f t="shared" si="2"/>
        <v>0</v>
      </c>
    </row>
    <row r="25" spans="1:30" s="292" customFormat="1" ht="20.100000000000001" customHeight="1" thickBot="1" x14ac:dyDescent="0.3">
      <c r="A25" s="463"/>
      <c r="B25" s="714" t="s">
        <v>19</v>
      </c>
      <c r="C25" s="715"/>
      <c r="D25" s="715"/>
      <c r="E25" s="715"/>
      <c r="F25" s="715"/>
      <c r="G25" s="197">
        <f t="shared" ref="G25:AD25" si="4">G20+G21+G22+G23+G24</f>
        <v>179</v>
      </c>
      <c r="H25" s="198">
        <f t="shared" si="4"/>
        <v>26.22</v>
      </c>
      <c r="I25" s="198">
        <f t="shared" si="4"/>
        <v>0</v>
      </c>
      <c r="J25" s="198">
        <f t="shared" si="4"/>
        <v>0</v>
      </c>
      <c r="K25" s="209">
        <f t="shared" si="4"/>
        <v>26.22</v>
      </c>
      <c r="L25" s="198">
        <f t="shared" si="4"/>
        <v>324</v>
      </c>
      <c r="M25" s="198">
        <f t="shared" si="4"/>
        <v>129.23000000000002</v>
      </c>
      <c r="N25" s="198">
        <f t="shared" si="4"/>
        <v>0</v>
      </c>
      <c r="O25" s="198">
        <f t="shared" si="4"/>
        <v>0</v>
      </c>
      <c r="P25" s="209">
        <f t="shared" si="4"/>
        <v>129.23000000000002</v>
      </c>
      <c r="Q25" s="198">
        <f t="shared" si="4"/>
        <v>368</v>
      </c>
      <c r="R25" s="198">
        <f t="shared" si="4"/>
        <v>500</v>
      </c>
      <c r="S25" s="198">
        <f t="shared" si="4"/>
        <v>0</v>
      </c>
      <c r="T25" s="198">
        <f t="shared" si="4"/>
        <v>0</v>
      </c>
      <c r="U25" s="209">
        <f t="shared" si="4"/>
        <v>500</v>
      </c>
      <c r="V25" s="198">
        <f t="shared" si="4"/>
        <v>356</v>
      </c>
      <c r="W25" s="198">
        <f t="shared" si="4"/>
        <v>403.5</v>
      </c>
      <c r="X25" s="198">
        <f t="shared" si="4"/>
        <v>0</v>
      </c>
      <c r="Y25" s="198">
        <f t="shared" si="4"/>
        <v>0</v>
      </c>
      <c r="Z25" s="209">
        <f t="shared" si="4"/>
        <v>403.5</v>
      </c>
      <c r="AA25" s="209">
        <f t="shared" si="4"/>
        <v>1227</v>
      </c>
      <c r="AB25" s="209">
        <f t="shared" si="4"/>
        <v>1058.95</v>
      </c>
      <c r="AC25" s="215">
        <f t="shared" si="4"/>
        <v>0</v>
      </c>
      <c r="AD25" s="216">
        <f t="shared" si="4"/>
        <v>0</v>
      </c>
    </row>
    <row r="26" spans="1:30" ht="20.100000000000001" customHeight="1" x14ac:dyDescent="0.25">
      <c r="A26" s="708">
        <v>4</v>
      </c>
      <c r="B26" s="709" t="s">
        <v>134</v>
      </c>
      <c r="C26" s="708">
        <f>D26+E26</f>
        <v>687.15000000000009</v>
      </c>
      <c r="D26" s="710">
        <v>680.57</v>
      </c>
      <c r="E26" s="712">
        <v>6.58</v>
      </c>
      <c r="F26" s="290" t="s">
        <v>45</v>
      </c>
      <c r="G26" s="207">
        <v>31</v>
      </c>
      <c r="H26" s="206">
        <v>3.72</v>
      </c>
      <c r="I26" s="207">
        <v>0</v>
      </c>
      <c r="J26" s="206">
        <v>0</v>
      </c>
      <c r="K26" s="211">
        <f>H26+J26</f>
        <v>3.72</v>
      </c>
      <c r="L26" s="207">
        <v>32</v>
      </c>
      <c r="M26" s="206">
        <v>11.2</v>
      </c>
      <c r="N26" s="207">
        <v>0</v>
      </c>
      <c r="O26" s="206">
        <v>0</v>
      </c>
      <c r="P26" s="211">
        <f>M26+O26</f>
        <v>11.2</v>
      </c>
      <c r="Q26" s="207">
        <v>40</v>
      </c>
      <c r="R26" s="206">
        <v>32</v>
      </c>
      <c r="S26" s="207">
        <v>0</v>
      </c>
      <c r="T26" s="206">
        <v>0</v>
      </c>
      <c r="U26" s="211">
        <f>R26+T26</f>
        <v>32</v>
      </c>
      <c r="V26" s="207">
        <v>18</v>
      </c>
      <c r="W26" s="206">
        <v>28</v>
      </c>
      <c r="X26" s="207">
        <v>0</v>
      </c>
      <c r="Y26" s="206">
        <v>0</v>
      </c>
      <c r="Z26" s="211">
        <f>W26+Y26</f>
        <v>28</v>
      </c>
      <c r="AA26" s="206">
        <f>G26+L26+Q26+V26</f>
        <v>121</v>
      </c>
      <c r="AB26" s="206">
        <f>H26+M26+R26+W26</f>
        <v>74.92</v>
      </c>
      <c r="AC26" s="203">
        <f>I26+N26+S26+X26</f>
        <v>0</v>
      </c>
      <c r="AD26" s="206">
        <f>J26+O26+T26+Y26</f>
        <v>0</v>
      </c>
    </row>
    <row r="27" spans="1:30" ht="20.100000000000001" customHeight="1" x14ac:dyDescent="0.25">
      <c r="A27" s="462"/>
      <c r="B27" s="709"/>
      <c r="C27" s="462"/>
      <c r="D27" s="711"/>
      <c r="E27" s="713"/>
      <c r="F27" s="290" t="s">
        <v>46</v>
      </c>
      <c r="G27" s="193">
        <v>0</v>
      </c>
      <c r="H27" s="190">
        <v>0</v>
      </c>
      <c r="I27" s="193">
        <v>0</v>
      </c>
      <c r="J27" s="190">
        <v>0</v>
      </c>
      <c r="K27" s="205">
        <f>H27+J27</f>
        <v>0</v>
      </c>
      <c r="L27" s="193">
        <v>0</v>
      </c>
      <c r="M27" s="190">
        <v>0</v>
      </c>
      <c r="N27" s="193">
        <v>0</v>
      </c>
      <c r="O27" s="190">
        <v>0</v>
      </c>
      <c r="P27" s="205">
        <f>M27+O27</f>
        <v>0</v>
      </c>
      <c r="Q27" s="193">
        <v>0</v>
      </c>
      <c r="R27" s="190">
        <v>0</v>
      </c>
      <c r="S27" s="193">
        <v>0</v>
      </c>
      <c r="T27" s="190">
        <v>0</v>
      </c>
      <c r="U27" s="205">
        <f>R27+T27</f>
        <v>0</v>
      </c>
      <c r="V27" s="193">
        <v>0</v>
      </c>
      <c r="W27" s="190">
        <v>0</v>
      </c>
      <c r="X27" s="193">
        <v>0</v>
      </c>
      <c r="Y27" s="190">
        <v>0</v>
      </c>
      <c r="Z27" s="205">
        <f>W27+Y27</f>
        <v>0</v>
      </c>
      <c r="AA27" s="190">
        <f t="shared" si="2"/>
        <v>0</v>
      </c>
      <c r="AB27" s="190">
        <f t="shared" si="2"/>
        <v>0</v>
      </c>
      <c r="AC27" s="191">
        <f t="shared" si="2"/>
        <v>0</v>
      </c>
      <c r="AD27" s="190">
        <f t="shared" si="2"/>
        <v>0</v>
      </c>
    </row>
    <row r="28" spans="1:30" ht="20.100000000000001" customHeight="1" x14ac:dyDescent="0.25">
      <c r="A28" s="462"/>
      <c r="B28" s="709"/>
      <c r="C28" s="462"/>
      <c r="D28" s="711"/>
      <c r="E28" s="713"/>
      <c r="F28" s="290" t="s">
        <v>47</v>
      </c>
      <c r="G28" s="193">
        <v>1</v>
      </c>
      <c r="H28" s="190">
        <v>0.15</v>
      </c>
      <c r="I28" s="193">
        <v>0</v>
      </c>
      <c r="J28" s="190">
        <v>0</v>
      </c>
      <c r="K28" s="205">
        <f>H28+J28</f>
        <v>0.15</v>
      </c>
      <c r="L28" s="193">
        <v>20</v>
      </c>
      <c r="M28" s="190">
        <v>7.49</v>
      </c>
      <c r="N28" s="193">
        <v>0</v>
      </c>
      <c r="O28" s="190">
        <v>0</v>
      </c>
      <c r="P28" s="205">
        <f>M28+O28</f>
        <v>7.49</v>
      </c>
      <c r="Q28" s="193">
        <v>15</v>
      </c>
      <c r="R28" s="190">
        <v>13.52</v>
      </c>
      <c r="S28" s="193">
        <v>0</v>
      </c>
      <c r="T28" s="190">
        <v>0</v>
      </c>
      <c r="U28" s="205">
        <f>R28+T28</f>
        <v>13.52</v>
      </c>
      <c r="V28" s="193">
        <v>14</v>
      </c>
      <c r="W28" s="190">
        <v>21.2</v>
      </c>
      <c r="X28" s="193">
        <v>0</v>
      </c>
      <c r="Y28" s="190">
        <v>0</v>
      </c>
      <c r="Z28" s="205">
        <f>W28+Y28</f>
        <v>21.2</v>
      </c>
      <c r="AA28" s="190">
        <f t="shared" si="2"/>
        <v>50</v>
      </c>
      <c r="AB28" s="190">
        <f t="shared" si="2"/>
        <v>42.36</v>
      </c>
      <c r="AC28" s="191">
        <f t="shared" si="2"/>
        <v>0</v>
      </c>
      <c r="AD28" s="190">
        <f t="shared" si="2"/>
        <v>0</v>
      </c>
    </row>
    <row r="29" spans="1:30" ht="20.100000000000001" customHeight="1" x14ac:dyDescent="0.25">
      <c r="A29" s="462"/>
      <c r="B29" s="709"/>
      <c r="C29" s="462"/>
      <c r="D29" s="711"/>
      <c r="E29" s="713"/>
      <c r="F29" s="290" t="s">
        <v>48</v>
      </c>
      <c r="G29" s="193">
        <v>0</v>
      </c>
      <c r="H29" s="190">
        <v>0</v>
      </c>
      <c r="I29" s="193">
        <v>0</v>
      </c>
      <c r="J29" s="190">
        <v>0</v>
      </c>
      <c r="K29" s="205">
        <f>H29+J29</f>
        <v>0</v>
      </c>
      <c r="L29" s="193">
        <v>1</v>
      </c>
      <c r="M29" s="190">
        <v>0.38</v>
      </c>
      <c r="N29" s="193">
        <v>0</v>
      </c>
      <c r="O29" s="190">
        <v>0</v>
      </c>
      <c r="P29" s="205">
        <f>M29+O29</f>
        <v>0.38</v>
      </c>
      <c r="Q29" s="193">
        <v>0</v>
      </c>
      <c r="R29" s="190">
        <v>0</v>
      </c>
      <c r="S29" s="193">
        <v>0</v>
      </c>
      <c r="T29" s="190">
        <v>0</v>
      </c>
      <c r="U29" s="205">
        <f>R29+T29</f>
        <v>0</v>
      </c>
      <c r="V29" s="193">
        <v>0</v>
      </c>
      <c r="W29" s="190">
        <v>0</v>
      </c>
      <c r="X29" s="193">
        <v>0</v>
      </c>
      <c r="Y29" s="190">
        <v>0</v>
      </c>
      <c r="Z29" s="205">
        <f>W29+Y29</f>
        <v>0</v>
      </c>
      <c r="AA29" s="190">
        <f t="shared" si="2"/>
        <v>1</v>
      </c>
      <c r="AB29" s="190">
        <f t="shared" si="2"/>
        <v>0.38</v>
      </c>
      <c r="AC29" s="191">
        <f t="shared" si="2"/>
        <v>0</v>
      </c>
      <c r="AD29" s="190">
        <f t="shared" si="2"/>
        <v>0</v>
      </c>
    </row>
    <row r="30" spans="1:30" ht="20.100000000000001" customHeight="1" thickBot="1" x14ac:dyDescent="0.3">
      <c r="A30" s="462"/>
      <c r="B30" s="709"/>
      <c r="C30" s="462"/>
      <c r="D30" s="711"/>
      <c r="E30" s="713"/>
      <c r="F30" s="291" t="s">
        <v>49</v>
      </c>
      <c r="G30" s="195">
        <v>0</v>
      </c>
      <c r="H30" s="194">
        <v>0</v>
      </c>
      <c r="I30" s="195">
        <v>0</v>
      </c>
      <c r="J30" s="194">
        <v>0</v>
      </c>
      <c r="K30" s="208">
        <f>H30+J30</f>
        <v>0</v>
      </c>
      <c r="L30" s="195">
        <v>0</v>
      </c>
      <c r="M30" s="194">
        <v>0</v>
      </c>
      <c r="N30" s="195">
        <v>0</v>
      </c>
      <c r="O30" s="194">
        <v>0</v>
      </c>
      <c r="P30" s="208">
        <f>M30+O30</f>
        <v>0</v>
      </c>
      <c r="Q30" s="195">
        <v>0</v>
      </c>
      <c r="R30" s="194">
        <v>0</v>
      </c>
      <c r="S30" s="195">
        <v>0</v>
      </c>
      <c r="T30" s="194">
        <v>0</v>
      </c>
      <c r="U30" s="208">
        <f>R30+T30</f>
        <v>0</v>
      </c>
      <c r="V30" s="195">
        <v>0</v>
      </c>
      <c r="W30" s="194">
        <v>0</v>
      </c>
      <c r="X30" s="196">
        <v>0</v>
      </c>
      <c r="Y30" s="194">
        <v>0</v>
      </c>
      <c r="Z30" s="208">
        <f>W30+Y30</f>
        <v>0</v>
      </c>
      <c r="AA30" s="194">
        <f t="shared" si="2"/>
        <v>0</v>
      </c>
      <c r="AB30" s="194">
        <f t="shared" si="2"/>
        <v>0</v>
      </c>
      <c r="AC30" s="196">
        <f t="shared" si="2"/>
        <v>0</v>
      </c>
      <c r="AD30" s="194">
        <f t="shared" si="2"/>
        <v>0</v>
      </c>
    </row>
    <row r="31" spans="1:30" s="292" customFormat="1" ht="20.100000000000001" customHeight="1" thickBot="1" x14ac:dyDescent="0.3">
      <c r="A31" s="463"/>
      <c r="B31" s="714" t="s">
        <v>19</v>
      </c>
      <c r="C31" s="715"/>
      <c r="D31" s="715"/>
      <c r="E31" s="715"/>
      <c r="F31" s="715"/>
      <c r="G31" s="197">
        <f t="shared" ref="G31:AD31" si="5">G26+G27+G28+G29+G30</f>
        <v>32</v>
      </c>
      <c r="H31" s="198">
        <f t="shared" si="5"/>
        <v>3.87</v>
      </c>
      <c r="I31" s="198">
        <f t="shared" si="5"/>
        <v>0</v>
      </c>
      <c r="J31" s="198">
        <f t="shared" si="5"/>
        <v>0</v>
      </c>
      <c r="K31" s="209">
        <f t="shared" si="5"/>
        <v>3.87</v>
      </c>
      <c r="L31" s="198">
        <f t="shared" si="5"/>
        <v>53</v>
      </c>
      <c r="M31" s="198">
        <f t="shared" si="5"/>
        <v>19.069999999999997</v>
      </c>
      <c r="N31" s="198">
        <f t="shared" si="5"/>
        <v>0</v>
      </c>
      <c r="O31" s="198">
        <f t="shared" si="5"/>
        <v>0</v>
      </c>
      <c r="P31" s="209">
        <f t="shared" si="5"/>
        <v>19.069999999999997</v>
      </c>
      <c r="Q31" s="198">
        <f t="shared" si="5"/>
        <v>55</v>
      </c>
      <c r="R31" s="198">
        <f t="shared" si="5"/>
        <v>45.519999999999996</v>
      </c>
      <c r="S31" s="198">
        <f t="shared" si="5"/>
        <v>0</v>
      </c>
      <c r="T31" s="198">
        <f t="shared" si="5"/>
        <v>0</v>
      </c>
      <c r="U31" s="209">
        <f t="shared" si="5"/>
        <v>45.519999999999996</v>
      </c>
      <c r="V31" s="198">
        <f t="shared" si="5"/>
        <v>32</v>
      </c>
      <c r="W31" s="198">
        <f t="shared" si="5"/>
        <v>49.2</v>
      </c>
      <c r="X31" s="198">
        <f t="shared" si="5"/>
        <v>0</v>
      </c>
      <c r="Y31" s="198">
        <f t="shared" si="5"/>
        <v>0</v>
      </c>
      <c r="Z31" s="209">
        <f t="shared" si="5"/>
        <v>49.2</v>
      </c>
      <c r="AA31" s="209">
        <f t="shared" si="5"/>
        <v>172</v>
      </c>
      <c r="AB31" s="209">
        <f t="shared" si="5"/>
        <v>117.66</v>
      </c>
      <c r="AC31" s="215">
        <f t="shared" si="5"/>
        <v>0</v>
      </c>
      <c r="AD31" s="216">
        <f t="shared" si="5"/>
        <v>0</v>
      </c>
    </row>
    <row r="32" spans="1:30" ht="20.100000000000001" customHeight="1" x14ac:dyDescent="0.25">
      <c r="A32" s="708"/>
      <c r="B32" s="709" t="s">
        <v>19</v>
      </c>
      <c r="C32" s="708">
        <f>D32+E32</f>
        <v>24789.133000000002</v>
      </c>
      <c r="D32" s="710">
        <f>D26+D20+D14+D8</f>
        <v>24435.037</v>
      </c>
      <c r="E32" s="712">
        <f>E26+E20+E14+E8</f>
        <v>354.096</v>
      </c>
      <c r="F32" s="290" t="s">
        <v>45</v>
      </c>
      <c r="G32" s="207">
        <f>G26+G20+G14+G8</f>
        <v>2939</v>
      </c>
      <c r="H32" s="206">
        <f>H26+H20+H14+H8</f>
        <v>504.73</v>
      </c>
      <c r="I32" s="207">
        <f>I26+I20+I14+I8</f>
        <v>0</v>
      </c>
      <c r="J32" s="206">
        <f>J26+J20+J14+J8</f>
        <v>0</v>
      </c>
      <c r="K32" s="211">
        <f>J32+H32</f>
        <v>504.73</v>
      </c>
      <c r="L32" s="207">
        <f t="shared" ref="L32:O36" si="6">L26+L20+L14+L8</f>
        <v>2419</v>
      </c>
      <c r="M32" s="206">
        <f t="shared" si="6"/>
        <v>1031.53</v>
      </c>
      <c r="N32" s="207">
        <f t="shared" si="6"/>
        <v>0</v>
      </c>
      <c r="O32" s="206">
        <f t="shared" si="6"/>
        <v>0</v>
      </c>
      <c r="P32" s="211">
        <f>O32+M32</f>
        <v>1031.53</v>
      </c>
      <c r="Q32" s="207">
        <f t="shared" ref="Q32:T36" si="7">Q26+Q20+Q14+Q8</f>
        <v>2176</v>
      </c>
      <c r="R32" s="206">
        <f t="shared" si="7"/>
        <v>1948</v>
      </c>
      <c r="S32" s="207">
        <f t="shared" si="7"/>
        <v>2</v>
      </c>
      <c r="T32" s="206">
        <f t="shared" si="7"/>
        <v>24</v>
      </c>
      <c r="U32" s="211">
        <f>T32+R32</f>
        <v>1972</v>
      </c>
      <c r="V32" s="207">
        <f t="shared" ref="V32:Y36" si="8">V26+V20+V14+V8</f>
        <v>1602</v>
      </c>
      <c r="W32" s="206">
        <f t="shared" si="8"/>
        <v>2634.41</v>
      </c>
      <c r="X32" s="207">
        <f t="shared" si="8"/>
        <v>2</v>
      </c>
      <c r="Y32" s="206">
        <f t="shared" si="8"/>
        <v>7</v>
      </c>
      <c r="Z32" s="211">
        <f>Y32+W32</f>
        <v>2641.41</v>
      </c>
      <c r="AA32" s="206">
        <f>G32+L32+Q32+V32</f>
        <v>9136</v>
      </c>
      <c r="AB32" s="206">
        <f>H32+M32+R32+W32</f>
        <v>6118.67</v>
      </c>
      <c r="AC32" s="203">
        <f>I32+N32+S32+X32</f>
        <v>4</v>
      </c>
      <c r="AD32" s="206">
        <f>J32+O32+T32+Y32</f>
        <v>31</v>
      </c>
    </row>
    <row r="33" spans="1:30" ht="20.100000000000001" customHeight="1" x14ac:dyDescent="0.25">
      <c r="A33" s="462"/>
      <c r="B33" s="709"/>
      <c r="C33" s="462"/>
      <c r="D33" s="711"/>
      <c r="E33" s="713"/>
      <c r="F33" s="290" t="s">
        <v>46</v>
      </c>
      <c r="G33" s="193">
        <f t="shared" ref="G33:J35" si="9">G27+G21+G15+G9</f>
        <v>404</v>
      </c>
      <c r="H33" s="190">
        <f t="shared" si="9"/>
        <v>65.209999999999994</v>
      </c>
      <c r="I33" s="193">
        <f t="shared" si="9"/>
        <v>0</v>
      </c>
      <c r="J33" s="190">
        <f t="shared" si="9"/>
        <v>0</v>
      </c>
      <c r="K33" s="205">
        <f>J33+H33</f>
        <v>65.209999999999994</v>
      </c>
      <c r="L33" s="193">
        <f t="shared" si="6"/>
        <v>26</v>
      </c>
      <c r="M33" s="190">
        <f t="shared" si="6"/>
        <v>11</v>
      </c>
      <c r="N33" s="193">
        <f t="shared" si="6"/>
        <v>0</v>
      </c>
      <c r="O33" s="190">
        <f t="shared" si="6"/>
        <v>0</v>
      </c>
      <c r="P33" s="205">
        <f>O33+M33</f>
        <v>11</v>
      </c>
      <c r="Q33" s="193">
        <f t="shared" si="7"/>
        <v>45</v>
      </c>
      <c r="R33" s="190">
        <f t="shared" si="7"/>
        <v>37</v>
      </c>
      <c r="S33" s="193">
        <f t="shared" si="7"/>
        <v>0</v>
      </c>
      <c r="T33" s="190">
        <f t="shared" si="7"/>
        <v>0</v>
      </c>
      <c r="U33" s="205">
        <f>T33+R33</f>
        <v>37</v>
      </c>
      <c r="V33" s="193">
        <f t="shared" si="8"/>
        <v>67</v>
      </c>
      <c r="W33" s="190">
        <f t="shared" si="8"/>
        <v>89</v>
      </c>
      <c r="X33" s="193">
        <f t="shared" si="8"/>
        <v>0</v>
      </c>
      <c r="Y33" s="190">
        <f t="shared" si="8"/>
        <v>0</v>
      </c>
      <c r="Z33" s="205">
        <f>Y33+W33</f>
        <v>89</v>
      </c>
      <c r="AA33" s="190">
        <f t="shared" si="2"/>
        <v>542</v>
      </c>
      <c r="AB33" s="190">
        <f t="shared" si="2"/>
        <v>202.20999999999998</v>
      </c>
      <c r="AC33" s="191">
        <f t="shared" si="2"/>
        <v>0</v>
      </c>
      <c r="AD33" s="190">
        <f t="shared" si="2"/>
        <v>0</v>
      </c>
    </row>
    <row r="34" spans="1:30" ht="20.100000000000001" customHeight="1" x14ac:dyDescent="0.25">
      <c r="A34" s="462"/>
      <c r="B34" s="709"/>
      <c r="C34" s="462"/>
      <c r="D34" s="711"/>
      <c r="E34" s="713"/>
      <c r="F34" s="290" t="s">
        <v>47</v>
      </c>
      <c r="G34" s="193">
        <f t="shared" si="9"/>
        <v>319</v>
      </c>
      <c r="H34" s="190">
        <f t="shared" si="9"/>
        <v>58.35</v>
      </c>
      <c r="I34" s="193">
        <f t="shared" si="9"/>
        <v>0</v>
      </c>
      <c r="J34" s="190">
        <f t="shared" si="9"/>
        <v>0</v>
      </c>
      <c r="K34" s="205">
        <f>J34+H34</f>
        <v>58.35</v>
      </c>
      <c r="L34" s="193">
        <f t="shared" si="6"/>
        <v>382</v>
      </c>
      <c r="M34" s="190">
        <f t="shared" si="6"/>
        <v>139.49</v>
      </c>
      <c r="N34" s="193">
        <f t="shared" si="6"/>
        <v>0</v>
      </c>
      <c r="O34" s="190">
        <f t="shared" si="6"/>
        <v>0</v>
      </c>
      <c r="P34" s="205">
        <f>O34+M34</f>
        <v>139.49</v>
      </c>
      <c r="Q34" s="193">
        <f t="shared" si="7"/>
        <v>122</v>
      </c>
      <c r="R34" s="190">
        <f t="shared" si="7"/>
        <v>154.92000000000002</v>
      </c>
      <c r="S34" s="193">
        <f t="shared" si="7"/>
        <v>0</v>
      </c>
      <c r="T34" s="190">
        <f t="shared" si="7"/>
        <v>0</v>
      </c>
      <c r="U34" s="205">
        <f>T34+R34</f>
        <v>154.92000000000002</v>
      </c>
      <c r="V34" s="193">
        <f t="shared" si="8"/>
        <v>132</v>
      </c>
      <c r="W34" s="190">
        <f t="shared" si="8"/>
        <v>159.19999999999999</v>
      </c>
      <c r="X34" s="193">
        <f t="shared" si="8"/>
        <v>0</v>
      </c>
      <c r="Y34" s="190">
        <f t="shared" si="8"/>
        <v>0</v>
      </c>
      <c r="Z34" s="205">
        <f>Y34+W34</f>
        <v>159.19999999999999</v>
      </c>
      <c r="AA34" s="190">
        <f t="shared" si="2"/>
        <v>955</v>
      </c>
      <c r="AB34" s="190">
        <f t="shared" si="2"/>
        <v>511.96</v>
      </c>
      <c r="AC34" s="191">
        <f t="shared" si="2"/>
        <v>0</v>
      </c>
      <c r="AD34" s="190">
        <f t="shared" si="2"/>
        <v>0</v>
      </c>
    </row>
    <row r="35" spans="1:30" ht="20.100000000000001" customHeight="1" x14ac:dyDescent="0.25">
      <c r="A35" s="462"/>
      <c r="B35" s="709"/>
      <c r="C35" s="462"/>
      <c r="D35" s="711"/>
      <c r="E35" s="713"/>
      <c r="F35" s="290" t="s">
        <v>48</v>
      </c>
      <c r="G35" s="193">
        <f t="shared" si="9"/>
        <v>0</v>
      </c>
      <c r="H35" s="190">
        <f t="shared" si="9"/>
        <v>0</v>
      </c>
      <c r="I35" s="193">
        <f t="shared" si="9"/>
        <v>0</v>
      </c>
      <c r="J35" s="190">
        <f t="shared" si="9"/>
        <v>0</v>
      </c>
      <c r="K35" s="205">
        <f>J35+H35</f>
        <v>0</v>
      </c>
      <c r="L35" s="193">
        <f t="shared" si="6"/>
        <v>1</v>
      </c>
      <c r="M35" s="190">
        <f t="shared" si="6"/>
        <v>0.38</v>
      </c>
      <c r="N35" s="193">
        <f t="shared" si="6"/>
        <v>0</v>
      </c>
      <c r="O35" s="190">
        <f t="shared" si="6"/>
        <v>0</v>
      </c>
      <c r="P35" s="205">
        <f>O35+M35</f>
        <v>0.38</v>
      </c>
      <c r="Q35" s="193">
        <f t="shared" si="7"/>
        <v>0</v>
      </c>
      <c r="R35" s="190">
        <f t="shared" si="7"/>
        <v>0</v>
      </c>
      <c r="S35" s="193">
        <f t="shared" si="7"/>
        <v>0</v>
      </c>
      <c r="T35" s="190">
        <f t="shared" si="7"/>
        <v>0</v>
      </c>
      <c r="U35" s="205">
        <f>T35+R35</f>
        <v>0</v>
      </c>
      <c r="V35" s="193">
        <f t="shared" si="8"/>
        <v>0</v>
      </c>
      <c r="W35" s="190">
        <f t="shared" si="8"/>
        <v>0</v>
      </c>
      <c r="X35" s="193">
        <f t="shared" si="8"/>
        <v>0</v>
      </c>
      <c r="Y35" s="190">
        <f t="shared" si="8"/>
        <v>0</v>
      </c>
      <c r="Z35" s="205">
        <f>Y35+W35</f>
        <v>0</v>
      </c>
      <c r="AA35" s="190">
        <f t="shared" si="2"/>
        <v>1</v>
      </c>
      <c r="AB35" s="190">
        <f t="shared" si="2"/>
        <v>0.38</v>
      </c>
      <c r="AC35" s="191">
        <f t="shared" si="2"/>
        <v>0</v>
      </c>
      <c r="AD35" s="190">
        <f t="shared" si="2"/>
        <v>0</v>
      </c>
    </row>
    <row r="36" spans="1:30" ht="20.100000000000001" customHeight="1" thickBot="1" x14ac:dyDescent="0.3">
      <c r="A36" s="462"/>
      <c r="B36" s="709"/>
      <c r="C36" s="462"/>
      <c r="D36" s="711"/>
      <c r="E36" s="713"/>
      <c r="F36" s="291" t="s">
        <v>49</v>
      </c>
      <c r="G36" s="195">
        <f>G30+G24+G18+G12</f>
        <v>0</v>
      </c>
      <c r="H36" s="194">
        <f>H30+H24+H18+H12</f>
        <v>0</v>
      </c>
      <c r="I36" s="195">
        <f>I30+I24+I18+I12</f>
        <v>0</v>
      </c>
      <c r="J36" s="194">
        <f>J30+J24+J18+J12</f>
        <v>0</v>
      </c>
      <c r="K36" s="208">
        <f>J36+H36</f>
        <v>0</v>
      </c>
      <c r="L36" s="195">
        <f t="shared" si="6"/>
        <v>0</v>
      </c>
      <c r="M36" s="194">
        <f t="shared" si="6"/>
        <v>0</v>
      </c>
      <c r="N36" s="195">
        <f t="shared" si="6"/>
        <v>0</v>
      </c>
      <c r="O36" s="194">
        <f t="shared" si="6"/>
        <v>0</v>
      </c>
      <c r="P36" s="208">
        <f>O36+M36</f>
        <v>0</v>
      </c>
      <c r="Q36" s="195">
        <f t="shared" si="7"/>
        <v>0</v>
      </c>
      <c r="R36" s="194">
        <f t="shared" si="7"/>
        <v>30</v>
      </c>
      <c r="S36" s="195">
        <f t="shared" si="7"/>
        <v>0</v>
      </c>
      <c r="T36" s="194">
        <f t="shared" si="7"/>
        <v>0</v>
      </c>
      <c r="U36" s="208">
        <f>T36+R36</f>
        <v>30</v>
      </c>
      <c r="V36" s="195">
        <f t="shared" si="8"/>
        <v>0</v>
      </c>
      <c r="W36" s="194">
        <f t="shared" si="8"/>
        <v>0</v>
      </c>
      <c r="X36" s="196">
        <f t="shared" si="8"/>
        <v>0</v>
      </c>
      <c r="Y36" s="194">
        <f t="shared" si="8"/>
        <v>0</v>
      </c>
      <c r="Z36" s="208">
        <f>Y36+W36</f>
        <v>0</v>
      </c>
      <c r="AA36" s="194">
        <f t="shared" si="2"/>
        <v>0</v>
      </c>
      <c r="AB36" s="194">
        <f t="shared" si="2"/>
        <v>30</v>
      </c>
      <c r="AC36" s="196">
        <f t="shared" si="2"/>
        <v>0</v>
      </c>
      <c r="AD36" s="194">
        <f t="shared" si="2"/>
        <v>0</v>
      </c>
    </row>
    <row r="37" spans="1:30" ht="20.100000000000001" customHeight="1" thickBot="1" x14ac:dyDescent="0.3">
      <c r="A37" s="463"/>
      <c r="B37" s="714" t="s">
        <v>27</v>
      </c>
      <c r="C37" s="715"/>
      <c r="D37" s="715"/>
      <c r="E37" s="715"/>
      <c r="F37" s="715"/>
      <c r="G37" s="197">
        <f t="shared" ref="G37:AD37" si="10">G32+G33+G34+G35+G36</f>
        <v>3662</v>
      </c>
      <c r="H37" s="198">
        <f t="shared" si="10"/>
        <v>628.29000000000008</v>
      </c>
      <c r="I37" s="198">
        <f t="shared" si="10"/>
        <v>0</v>
      </c>
      <c r="J37" s="198">
        <f t="shared" si="10"/>
        <v>0</v>
      </c>
      <c r="K37" s="209">
        <f t="shared" si="10"/>
        <v>628.29000000000008</v>
      </c>
      <c r="L37" s="198">
        <f t="shared" si="10"/>
        <v>2828</v>
      </c>
      <c r="M37" s="198">
        <f t="shared" si="10"/>
        <v>1182.4000000000001</v>
      </c>
      <c r="N37" s="198">
        <f t="shared" si="10"/>
        <v>0</v>
      </c>
      <c r="O37" s="198">
        <f t="shared" si="10"/>
        <v>0</v>
      </c>
      <c r="P37" s="209">
        <f t="shared" si="10"/>
        <v>1182.4000000000001</v>
      </c>
      <c r="Q37" s="198">
        <f t="shared" si="10"/>
        <v>2343</v>
      </c>
      <c r="R37" s="198">
        <f t="shared" si="10"/>
        <v>2169.92</v>
      </c>
      <c r="S37" s="198">
        <f t="shared" si="10"/>
        <v>2</v>
      </c>
      <c r="T37" s="198">
        <f t="shared" si="10"/>
        <v>24</v>
      </c>
      <c r="U37" s="209">
        <f t="shared" si="10"/>
        <v>2193.92</v>
      </c>
      <c r="V37" s="198">
        <f t="shared" si="10"/>
        <v>1801</v>
      </c>
      <c r="W37" s="198">
        <f t="shared" si="10"/>
        <v>2882.6099999999997</v>
      </c>
      <c r="X37" s="198">
        <f t="shared" si="10"/>
        <v>2</v>
      </c>
      <c r="Y37" s="198">
        <f t="shared" si="10"/>
        <v>7</v>
      </c>
      <c r="Z37" s="209">
        <f t="shared" si="10"/>
        <v>2889.6099999999997</v>
      </c>
      <c r="AA37" s="209">
        <f t="shared" si="10"/>
        <v>10634</v>
      </c>
      <c r="AB37" s="209">
        <f t="shared" si="10"/>
        <v>6863.22</v>
      </c>
      <c r="AC37" s="215">
        <f t="shared" si="10"/>
        <v>4</v>
      </c>
      <c r="AD37" s="216">
        <f t="shared" si="10"/>
        <v>31</v>
      </c>
    </row>
    <row r="40" spans="1:30" ht="15.75" thickBot="1" x14ac:dyDescent="0.3">
      <c r="D40" s="294">
        <v>110660.9474</v>
      </c>
      <c r="E40" s="294">
        <v>24435.035</v>
      </c>
      <c r="F40" s="294">
        <v>354.09799999999996</v>
      </c>
    </row>
  </sheetData>
  <mergeCells count="60">
    <mergeCell ref="AA4:AD4"/>
    <mergeCell ref="D5:D6"/>
    <mergeCell ref="E5:E6"/>
    <mergeCell ref="I5:J5"/>
    <mergeCell ref="L5:M5"/>
    <mergeCell ref="X5:Y5"/>
    <mergeCell ref="N5:O5"/>
    <mergeCell ref="P5:P6"/>
    <mergeCell ref="Q5:R5"/>
    <mergeCell ref="S5:T5"/>
    <mergeCell ref="U5:U6"/>
    <mergeCell ref="V5:W5"/>
    <mergeCell ref="G5:H5"/>
    <mergeCell ref="K5:K6"/>
    <mergeCell ref="A1:Z1"/>
    <mergeCell ref="Z5:Z6"/>
    <mergeCell ref="AA1:AD1"/>
    <mergeCell ref="A2:Z2"/>
    <mergeCell ref="A3:Z3"/>
    <mergeCell ref="A4:A6"/>
    <mergeCell ref="B4:B6"/>
    <mergeCell ref="C4:C6"/>
    <mergeCell ref="D4:E4"/>
    <mergeCell ref="F4:F6"/>
    <mergeCell ref="G4:K4"/>
    <mergeCell ref="L4:P4"/>
    <mergeCell ref="Q4:U4"/>
    <mergeCell ref="V4:Z4"/>
    <mergeCell ref="AA5:AB5"/>
    <mergeCell ref="AC5:AD5"/>
    <mergeCell ref="A8:A13"/>
    <mergeCell ref="B8:B12"/>
    <mergeCell ref="C8:C12"/>
    <mergeCell ref="D8:D12"/>
    <mergeCell ref="E8:E12"/>
    <mergeCell ref="B13:F13"/>
    <mergeCell ref="A14:A19"/>
    <mergeCell ref="B14:B18"/>
    <mergeCell ref="C14:C18"/>
    <mergeCell ref="D14:D18"/>
    <mergeCell ref="E14:E18"/>
    <mergeCell ref="B19:F19"/>
    <mergeCell ref="A20:A25"/>
    <mergeCell ref="B20:B24"/>
    <mergeCell ref="C20:C24"/>
    <mergeCell ref="D20:D24"/>
    <mergeCell ref="E20:E24"/>
    <mergeCell ref="B25:F25"/>
    <mergeCell ref="A26:A31"/>
    <mergeCell ref="B26:B30"/>
    <mergeCell ref="C26:C30"/>
    <mergeCell ref="D26:D30"/>
    <mergeCell ref="E26:E30"/>
    <mergeCell ref="B31:F31"/>
    <mergeCell ref="A32:A37"/>
    <mergeCell ref="B32:B36"/>
    <mergeCell ref="C32:C36"/>
    <mergeCell ref="D32:D36"/>
    <mergeCell ref="E32:E36"/>
    <mergeCell ref="B37:F37"/>
  </mergeCells>
  <pageMargins left="0.7" right="0.7" top="0.75" bottom="0.75" header="0.3" footer="0.3"/>
  <ignoredErrors>
    <ignoredError sqref="K13:AD3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2022-2023</vt:lpstr>
      <vt:lpstr>% (2)</vt:lpstr>
      <vt:lpstr>AMPOP_GJUX</vt:lpstr>
      <vt:lpstr>Արագածոտն</vt:lpstr>
      <vt:lpstr>Արարատ</vt:lpstr>
      <vt:lpstr>Արմավիր</vt:lpstr>
      <vt:lpstr>Գեղարքունիք</vt:lpstr>
      <vt:lpstr>Լոռի</vt:lpstr>
      <vt:lpstr>Կոտայք</vt:lpstr>
      <vt:lpstr>Շիրակ</vt:lpstr>
      <vt:lpstr>Սյունիք</vt:lpstr>
      <vt:lpstr>Վայոց ձոր</vt:lpstr>
      <vt:lpstr>Տավուշ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2024-07-17T12:29:13Z</dcterms:modified>
</cp:coreProperties>
</file>