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10E6F733-2054-4534-BEDB-E92ADE08584B}" xr6:coauthVersionLast="45" xr6:coauthVersionMax="45" xr10:uidLastSave="{00000000-0000-0000-0000-000000000000}"/>
  <bookViews>
    <workbookView xWindow="-120" yWindow="-120" windowWidth="21840" windowHeight="13140" tabRatio="750" xr2:uid="{00000000-000D-0000-FFFF-FFFF00000000}"/>
  </bookViews>
  <sheets>
    <sheet name="ԳԵՂԱՐՔՈՒՆԻՔԻ (Հինգ ամիս)" sheetId="3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E14" i="35" l="1"/>
  <c r="EE13" i="35"/>
  <c r="EE12" i="35"/>
  <c r="EE11" i="35"/>
  <c r="EE10" i="35"/>
  <c r="EB14" i="35"/>
  <c r="EB13" i="35"/>
  <c r="EB12" i="35"/>
  <c r="EB11" i="35"/>
  <c r="EB10" i="35"/>
  <c r="DY14" i="35"/>
  <c r="DY13" i="35"/>
  <c r="DY12" i="35"/>
  <c r="DY11" i="35"/>
  <c r="DY10" i="35"/>
  <c r="DV14" i="35"/>
  <c r="DV13" i="35"/>
  <c r="DV12" i="35"/>
  <c r="DV11" i="35"/>
  <c r="DV10" i="35"/>
  <c r="DS14" i="35"/>
  <c r="DS13" i="35"/>
  <c r="DS12" i="35"/>
  <c r="DS11" i="35"/>
  <c r="DS10" i="35"/>
  <c r="DP14" i="35"/>
  <c r="DP13" i="35"/>
  <c r="DP12" i="35"/>
  <c r="DP11" i="35"/>
  <c r="DP10" i="35"/>
  <c r="DG14" i="35"/>
  <c r="DG13" i="35"/>
  <c r="DG12" i="35"/>
  <c r="DG11" i="35"/>
  <c r="DG10" i="35"/>
  <c r="DD14" i="35"/>
  <c r="DD13" i="35"/>
  <c r="DD12" i="35"/>
  <c r="DD11" i="35"/>
  <c r="DD10" i="35"/>
  <c r="DA14" i="35"/>
  <c r="DA13" i="35"/>
  <c r="DA12" i="35"/>
  <c r="DA11" i="35"/>
  <c r="DA10" i="35"/>
  <c r="CX14" i="35"/>
  <c r="CX13" i="35"/>
  <c r="CX12" i="35"/>
  <c r="CX11" i="35"/>
  <c r="CX10" i="35"/>
  <c r="CU14" i="35"/>
  <c r="CU13" i="35"/>
  <c r="CU12" i="35"/>
  <c r="CU11" i="35"/>
  <c r="CU10" i="35"/>
  <c r="CR14" i="35"/>
  <c r="CR13" i="35"/>
  <c r="CR12" i="35"/>
  <c r="CR11" i="35"/>
  <c r="CR10" i="35"/>
  <c r="CO14" i="35"/>
  <c r="CO13" i="35"/>
  <c r="CO12" i="35"/>
  <c r="CO11" i="35"/>
  <c r="CO10" i="35"/>
  <c r="CL14" i="35"/>
  <c r="CL13" i="35"/>
  <c r="CL12" i="35"/>
  <c r="CL11" i="35"/>
  <c r="CL10" i="35"/>
  <c r="CI14" i="35"/>
  <c r="CI13" i="35"/>
  <c r="CI12" i="35"/>
  <c r="CI11" i="35"/>
  <c r="CI10" i="35"/>
  <c r="CF14" i="35"/>
  <c r="CF13" i="35"/>
  <c r="CF12" i="35"/>
  <c r="CF11" i="35"/>
  <c r="CF10" i="35"/>
  <c r="CC14" i="35"/>
  <c r="CC13" i="35"/>
  <c r="CC12" i="35"/>
  <c r="CC11" i="35"/>
  <c r="CC10" i="35"/>
  <c r="BZ14" i="35"/>
  <c r="BZ13" i="35"/>
  <c r="BZ12" i="35"/>
  <c r="BZ11" i="35"/>
  <c r="BZ10" i="35"/>
  <c r="BW14" i="35"/>
  <c r="BW13" i="35"/>
  <c r="BW12" i="35"/>
  <c r="BW11" i="35"/>
  <c r="BW10" i="35"/>
  <c r="BO14" i="35"/>
  <c r="BO13" i="35"/>
  <c r="BO12" i="35"/>
  <c r="BO11" i="35"/>
  <c r="BO10" i="35"/>
  <c r="BL14" i="35"/>
  <c r="BL13" i="35"/>
  <c r="BL12" i="35"/>
  <c r="BL11" i="35"/>
  <c r="BL10" i="35"/>
  <c r="BI14" i="35"/>
  <c r="BI13" i="35"/>
  <c r="BI12" i="35"/>
  <c r="BI11" i="35"/>
  <c r="BI10" i="35"/>
  <c r="BF14" i="35"/>
  <c r="BF13" i="35"/>
  <c r="BF12" i="35"/>
  <c r="BF11" i="35"/>
  <c r="BF10" i="35"/>
  <c r="BC14" i="35"/>
  <c r="BC13" i="35"/>
  <c r="BC12" i="35"/>
  <c r="BC11" i="35"/>
  <c r="BC10" i="35"/>
  <c r="AZ14" i="35"/>
  <c r="AZ13" i="35"/>
  <c r="AZ12" i="35"/>
  <c r="AZ11" i="35"/>
  <c r="AZ10" i="35"/>
  <c r="AU14" i="35"/>
  <c r="AU13" i="35"/>
  <c r="AU12" i="35"/>
  <c r="AU11" i="35"/>
  <c r="AU10" i="35"/>
  <c r="AP14" i="35"/>
  <c r="AP13" i="35"/>
  <c r="AP12" i="35"/>
  <c r="AP11" i="35"/>
  <c r="AP10" i="35"/>
  <c r="AK14" i="35"/>
  <c r="AK13" i="35"/>
  <c r="AK12" i="35"/>
  <c r="AK11" i="35"/>
  <c r="AK10" i="35"/>
  <c r="AF14" i="35"/>
  <c r="AF13" i="35"/>
  <c r="AF12" i="35"/>
  <c r="AF11" i="35"/>
  <c r="AF10" i="35"/>
  <c r="AA14" i="35"/>
  <c r="AA13" i="35"/>
  <c r="AA12" i="35"/>
  <c r="AA11" i="35"/>
  <c r="AA10" i="35"/>
  <c r="V11" i="35"/>
  <c r="V12" i="35"/>
  <c r="V13" i="35"/>
  <c r="V14" i="35"/>
  <c r="V10" i="35"/>
  <c r="DM17" i="35" l="1"/>
  <c r="DN15" i="35"/>
  <c r="DN16" i="35"/>
  <c r="AW14" i="35" l="1"/>
  <c r="AW13" i="35"/>
  <c r="AW12" i="35"/>
  <c r="AR14" i="35"/>
  <c r="AR13" i="35"/>
  <c r="AM14" i="35"/>
  <c r="AM12" i="35"/>
  <c r="AM11" i="35"/>
  <c r="AM10" i="35"/>
  <c r="AH13" i="35"/>
  <c r="AH12" i="35"/>
  <c r="AH11" i="35"/>
  <c r="AC13" i="35"/>
  <c r="AC11" i="35"/>
  <c r="X11" i="35"/>
  <c r="X12" i="35"/>
  <c r="X13" i="35"/>
  <c r="X14" i="35"/>
  <c r="X10" i="35"/>
  <c r="EG17" i="35"/>
  <c r="EF17" i="35"/>
  <c r="ED17" i="35"/>
  <c r="EC17" i="35"/>
  <c r="EA17" i="35"/>
  <c r="DZ17" i="35"/>
  <c r="DX17" i="35"/>
  <c r="DW17" i="35"/>
  <c r="DU17" i="35"/>
  <c r="DT17" i="35"/>
  <c r="DR17" i="35"/>
  <c r="DQ17" i="35"/>
  <c r="DO17" i="35"/>
  <c r="DI17" i="35"/>
  <c r="DH17" i="35"/>
  <c r="DF17" i="35"/>
  <c r="DE17" i="35"/>
  <c r="DC17" i="35"/>
  <c r="DB17" i="35"/>
  <c r="CZ17" i="35"/>
  <c r="CY17" i="35"/>
  <c r="CW17" i="35"/>
  <c r="CV17" i="35"/>
  <c r="CT17" i="35"/>
  <c r="CS17" i="35"/>
  <c r="CQ17" i="35"/>
  <c r="CP17" i="35"/>
  <c r="CN17" i="35"/>
  <c r="CM17" i="35"/>
  <c r="CK17" i="35"/>
  <c r="CJ17" i="35"/>
  <c r="CH17" i="35"/>
  <c r="CG17" i="35"/>
  <c r="CE17" i="35"/>
  <c r="CD17" i="35"/>
  <c r="CB17" i="35"/>
  <c r="CA17" i="35"/>
  <c r="BY17" i="35"/>
  <c r="BX17" i="35"/>
  <c r="BV17" i="35"/>
  <c r="BP17" i="35"/>
  <c r="BN17" i="35"/>
  <c r="BM17" i="35"/>
  <c r="BK17" i="35"/>
  <c r="BJ17" i="35"/>
  <c r="BH17" i="35"/>
  <c r="BG17" i="35"/>
  <c r="BE17" i="35"/>
  <c r="BD17" i="35"/>
  <c r="BB17" i="35"/>
  <c r="BA17" i="35"/>
  <c r="AY17" i="35"/>
  <c r="AV17" i="35"/>
  <c r="AT17" i="35"/>
  <c r="AQ17" i="35"/>
  <c r="AO17" i="35"/>
  <c r="AL17" i="35"/>
  <c r="AJ17" i="35"/>
  <c r="AG17" i="35"/>
  <c r="AE17" i="35"/>
  <c r="AB17" i="35"/>
  <c r="Z17" i="35"/>
  <c r="W17" i="35"/>
  <c r="U17" i="35"/>
  <c r="D17" i="35"/>
  <c r="C17" i="35"/>
  <c r="EJ14" i="35"/>
  <c r="EH14" i="35"/>
  <c r="DL14" i="35"/>
  <c r="DN14" i="35" s="1"/>
  <c r="DJ14" i="35"/>
  <c r="BS14" i="35"/>
  <c r="BQ14" i="35"/>
  <c r="AX14" i="35"/>
  <c r="AS14" i="35"/>
  <c r="AN14" i="35"/>
  <c r="AI14" i="35"/>
  <c r="AH14" i="35"/>
  <c r="AD14" i="35"/>
  <c r="Y14" i="35"/>
  <c r="R14" i="35"/>
  <c r="P14" i="35"/>
  <c r="L14" i="35"/>
  <c r="J14" i="35"/>
  <c r="EJ13" i="35"/>
  <c r="EH13" i="35"/>
  <c r="DL13" i="35"/>
  <c r="DN13" i="35" s="1"/>
  <c r="DJ13" i="35"/>
  <c r="BS13" i="35"/>
  <c r="BQ13" i="35"/>
  <c r="AX13" i="35"/>
  <c r="AS13" i="35"/>
  <c r="AN13" i="35"/>
  <c r="AI13" i="35"/>
  <c r="AD13" i="35"/>
  <c r="Y13" i="35"/>
  <c r="R13" i="35"/>
  <c r="P13" i="35"/>
  <c r="L13" i="35"/>
  <c r="J13" i="35"/>
  <c r="EJ12" i="35"/>
  <c r="EH12" i="35"/>
  <c r="DL12" i="35"/>
  <c r="DN12" i="35" s="1"/>
  <c r="DJ12" i="35"/>
  <c r="BS12" i="35"/>
  <c r="BQ12" i="35"/>
  <c r="AX12" i="35"/>
  <c r="AS12" i="35"/>
  <c r="AR12" i="35"/>
  <c r="AN12" i="35"/>
  <c r="AI12" i="35"/>
  <c r="AD12" i="35"/>
  <c r="Y12" i="35"/>
  <c r="R12" i="35"/>
  <c r="P12" i="35"/>
  <c r="L12" i="35"/>
  <c r="J12" i="35"/>
  <c r="EJ11" i="35"/>
  <c r="EH11" i="35"/>
  <c r="DL11" i="35"/>
  <c r="DN11" i="35" s="1"/>
  <c r="DJ11" i="35"/>
  <c r="BS11" i="35"/>
  <c r="BQ11" i="35"/>
  <c r="AX11" i="35"/>
  <c r="AW11" i="35"/>
  <c r="AS11" i="35"/>
  <c r="AR11" i="35"/>
  <c r="AN11" i="35"/>
  <c r="AI11" i="35"/>
  <c r="AD11" i="35"/>
  <c r="Y11" i="35"/>
  <c r="R11" i="35"/>
  <c r="P11" i="35"/>
  <c r="L11" i="35"/>
  <c r="J11" i="35"/>
  <c r="EJ10" i="35"/>
  <c r="EH10" i="35"/>
  <c r="DL10" i="35"/>
  <c r="DN10" i="35" s="1"/>
  <c r="DJ10" i="35"/>
  <c r="BS10" i="35"/>
  <c r="BQ10" i="35"/>
  <c r="AX10" i="35"/>
  <c r="AS10" i="35"/>
  <c r="AR10" i="35"/>
  <c r="AN10" i="35"/>
  <c r="AI10" i="35"/>
  <c r="AH10" i="35"/>
  <c r="AD10" i="35"/>
  <c r="Y10" i="35"/>
  <c r="R10" i="35"/>
  <c r="P10" i="35"/>
  <c r="L10" i="35"/>
  <c r="J10" i="35"/>
  <c r="DN17" i="35" l="1"/>
  <c r="EJ17" i="35"/>
  <c r="E11" i="35"/>
  <c r="AZ17" i="35"/>
  <c r="BF17" i="35"/>
  <c r="BL17" i="35"/>
  <c r="BR13" i="35"/>
  <c r="BT13" i="35" s="1"/>
  <c r="BR12" i="35"/>
  <c r="BT12" i="35" s="1"/>
  <c r="CF17" i="35"/>
  <c r="CR17" i="35"/>
  <c r="CX17" i="35"/>
  <c r="DD17" i="35"/>
  <c r="DP17" i="35"/>
  <c r="DS17" i="35"/>
  <c r="EB17" i="35"/>
  <c r="AS17" i="35"/>
  <c r="AI17" i="35"/>
  <c r="DV17" i="35"/>
  <c r="AP17" i="35"/>
  <c r="AK17" i="35"/>
  <c r="EE17" i="35"/>
  <c r="DY17" i="35"/>
  <c r="G11" i="35"/>
  <c r="G12" i="35"/>
  <c r="G10" i="35"/>
  <c r="G14" i="35"/>
  <c r="E13" i="35"/>
  <c r="CL17" i="35"/>
  <c r="BU14" i="35"/>
  <c r="BQ17" i="35"/>
  <c r="BU11" i="35"/>
  <c r="BU12" i="35"/>
  <c r="BU13" i="35"/>
  <c r="BI17" i="35"/>
  <c r="E12" i="35"/>
  <c r="DL17" i="35"/>
  <c r="O13" i="35"/>
  <c r="T10" i="35"/>
  <c r="E14" i="35"/>
  <c r="T12" i="35"/>
  <c r="L17" i="35"/>
  <c r="G13" i="35"/>
  <c r="T14" i="35"/>
  <c r="P17" i="35"/>
  <c r="Y17" i="35"/>
  <c r="DJ17" i="35"/>
  <c r="Q13" i="35"/>
  <c r="S13" i="35" s="1"/>
  <c r="EI12" i="35"/>
  <c r="EI13" i="35"/>
  <c r="EI11" i="35"/>
  <c r="BR11" i="35"/>
  <c r="BT11" i="35" s="1"/>
  <c r="AF17" i="35"/>
  <c r="DK13" i="35"/>
  <c r="Q11" i="35"/>
  <c r="S11" i="35" s="1"/>
  <c r="V17" i="35"/>
  <c r="DK10" i="35"/>
  <c r="T13" i="35"/>
  <c r="K14" i="35"/>
  <c r="M14" i="35" s="1"/>
  <c r="AC14" i="35"/>
  <c r="Q14" i="35"/>
  <c r="S14" i="35" s="1"/>
  <c r="DK14" i="35"/>
  <c r="CO17" i="35"/>
  <c r="O14" i="35"/>
  <c r="K12" i="35"/>
  <c r="N12" i="35" s="1"/>
  <c r="AC12" i="35"/>
  <c r="Q12" i="35"/>
  <c r="S12" i="35" s="1"/>
  <c r="EH17" i="35"/>
  <c r="CC17" i="35"/>
  <c r="J17" i="35"/>
  <c r="O11" i="35"/>
  <c r="O12" i="35"/>
  <c r="AM13" i="35"/>
  <c r="K13" i="35"/>
  <c r="EI14" i="35"/>
  <c r="X17" i="35"/>
  <c r="AN17" i="35"/>
  <c r="AU17" i="35"/>
  <c r="AW10" i="35"/>
  <c r="BZ17" i="35"/>
  <c r="BR10" i="35"/>
  <c r="AD17" i="35"/>
  <c r="O10" i="35"/>
  <c r="AA17" i="35"/>
  <c r="AC10" i="35"/>
  <c r="Q10" i="35"/>
  <c r="BS17" i="35"/>
  <c r="BU10" i="35"/>
  <c r="DA17" i="35"/>
  <c r="T11" i="35"/>
  <c r="K10" i="35"/>
  <c r="M10" i="35" s="1"/>
  <c r="R17" i="35"/>
  <c r="BC17" i="35"/>
  <c r="BO17" i="35"/>
  <c r="BW17" i="35"/>
  <c r="CI17" i="35"/>
  <c r="CU17" i="35"/>
  <c r="DG17" i="35"/>
  <c r="DK11" i="35"/>
  <c r="DK12" i="35"/>
  <c r="BR14" i="35"/>
  <c r="BT14" i="35" s="1"/>
  <c r="AX17" i="35"/>
  <c r="E10" i="35"/>
  <c r="EI10" i="35"/>
  <c r="K11" i="35"/>
  <c r="AM17" i="35" l="1"/>
  <c r="AH17" i="35"/>
  <c r="F13" i="35"/>
  <c r="H13" i="35" s="1"/>
  <c r="I11" i="35"/>
  <c r="I14" i="35"/>
  <c r="AR17" i="35"/>
  <c r="I12" i="35"/>
  <c r="G17" i="35"/>
  <c r="F12" i="35"/>
  <c r="H12" i="35" s="1"/>
  <c r="E17" i="35"/>
  <c r="BR17" i="35"/>
  <c r="I13" i="35"/>
  <c r="F11" i="35"/>
  <c r="H11" i="35" s="1"/>
  <c r="F14" i="35"/>
  <c r="H14" i="35" s="1"/>
  <c r="EI17" i="35"/>
  <c r="BT10" i="35"/>
  <c r="AW17" i="35"/>
  <c r="N14" i="35"/>
  <c r="AC17" i="35"/>
  <c r="M11" i="35"/>
  <c r="N11" i="35"/>
  <c r="T17" i="35"/>
  <c r="Q17" i="35"/>
  <c r="S10" i="35"/>
  <c r="M12" i="35"/>
  <c r="O17" i="35"/>
  <c r="K17" i="35"/>
  <c r="N10" i="35"/>
  <c r="I10" i="35"/>
  <c r="F10" i="35"/>
  <c r="BU17" i="35"/>
  <c r="M13" i="35"/>
  <c r="N13" i="35"/>
  <c r="DK17" i="35"/>
  <c r="BT17" i="35" l="1"/>
  <c r="I17" i="35"/>
  <c r="S17" i="35"/>
  <c r="N17" i="35"/>
  <c r="M17" i="35"/>
  <c r="F17" i="35"/>
  <c r="H10" i="35"/>
  <c r="H17" i="35" l="1"/>
</calcChain>
</file>

<file path=xl/sharedStrings.xml><?xml version="1.0" encoding="utf-8"?>
<sst xmlns="http://schemas.openxmlformats.org/spreadsheetml/2006/main" count="194" uniqueCount="70">
  <si>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</si>
  <si>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</si>
  <si>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</si>
  <si>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</si>
  <si>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</si>
  <si>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</si>
  <si>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</si>
  <si>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</si>
  <si>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</si>
  <si>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</si>
  <si>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</si>
  <si>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</si>
  <si>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</si>
  <si>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</si>
  <si>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</si>
  <si>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</si>
  <si>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</si>
  <si>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</si>
  <si>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</si>
  <si>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</si>
  <si>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</si>
  <si>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</si>
  <si>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</si>
  <si>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</si>
  <si>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</si>
  <si>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</si>
  <si>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</si>
  <si>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</si>
  <si>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</si>
  <si>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</si>
  <si>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</si>
  <si>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</si>
  <si>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</si>
  <si>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</si>
  <si>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</si>
  <si>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</si>
  <si>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</si>
  <si>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</si>
  <si>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</si>
  <si>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</si>
  <si>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</si>
  <si>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</si>
  <si>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</si>
  <si>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</si>
  <si>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</si>
  <si>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</si>
  <si>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</si>
  <si>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</si>
  <si>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</si>
  <si>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</si>
  <si>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</si>
  <si>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</si>
  <si>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</si>
  <si>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</si>
  <si>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</si>
  <si>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</si>
  <si>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</si>
  <si>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</si>
  <si>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</si>
  <si>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</si>
  <si>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</si>
  <si>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հազ․ ՀՀ դրամ</t>
  </si>
  <si>
    <t>Տարբերույուն</t>
  </si>
  <si>
    <t>5=4-3</t>
  </si>
  <si>
    <t/>
  </si>
  <si>
    <t xml:space="preserve">փաստ  (5-ին ամիս)  </t>
  </si>
  <si>
    <t xml:space="preserve">փաստ  (5-ին ամիս) </t>
  </si>
  <si>
    <t xml:space="preserve">փաստ  (5-ին ամիս)   </t>
  </si>
  <si>
    <t xml:space="preserve"> փաստ  (5-ին ամիս) </t>
  </si>
  <si>
    <t xml:space="preserve"> ՀՀ ԳԵՂԱՐՔՈՒՆԻՔԻ  ՄԱՐԶԻ  ՀԱՄԱՅՆՔՆԵՐԻ   ԲՅՈՒՋԵՏԱՅԻՆ   ԵԿԱՄՈՒՏՆԵՐԻ   ՎԵՐԱԲԵՐՅԱԼ  (աճողական)  2024թ. Մայիսի «31»-ի դրությամբ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</si>
</sst>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Protection="1"/>
    <xf numFmtId="4" fontId="1" fillId="0" borderId="6" xfId="0" applyNumberFormat="1" applyFont="1" applyFill="1" applyBorder="1" applyAlignment="1" applyProtection="1">
      <alignment vertical="center" wrapText="1"/>
    </xf>
    <xf numFmtId="4" fontId="1" fillId="0" borderId="3" xfId="0" applyNumberFormat="1" applyFont="1" applyFill="1" applyBorder="1" applyAlignment="1" applyProtection="1">
      <alignment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textRotation="90" wrapText="1"/>
    </xf>
    <xf numFmtId="2" fontId="9" fillId="2" borderId="4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3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R12" sqref="R12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11.85546875" style="1" customWidth="1"/>
    <col min="10" max="12" width="14.85546875" style="1" customWidth="1"/>
    <col min="13" max="13" width="13.140625" style="1" hidden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10.57031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6" width="14.85546875" style="1" customWidth="1"/>
    <col min="137" max="137" width="10.5703125" style="1" customWidth="1"/>
    <col min="138" max="140" width="14.85546875" style="1" customWidth="1"/>
    <col min="141" max="230" width="17.28515625" style="2"/>
    <col min="231" max="16384" width="17.28515625" style="1"/>
  </cols>
  <sheetData>
    <row r="1" spans="1:256" x14ac:dyDescent="0.3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4"/>
      <c r="BS1" s="114"/>
      <c r="BT1" s="114"/>
      <c r="BU1" s="114"/>
      <c r="BV1" s="114"/>
      <c r="BW1" s="114"/>
      <c r="BX1" s="114"/>
      <c r="BY1" s="114"/>
      <c r="BZ1" s="114"/>
      <c r="CA1" s="114"/>
      <c r="CB1" s="114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  <c r="CZ1" s="114"/>
      <c r="DA1" s="114"/>
      <c r="DB1" s="114"/>
      <c r="DC1" s="114"/>
      <c r="DD1" s="114"/>
      <c r="DE1" s="114"/>
      <c r="DF1" s="114"/>
      <c r="DG1" s="114"/>
      <c r="DH1" s="114"/>
      <c r="DI1" s="114"/>
      <c r="DJ1" s="114"/>
      <c r="DK1" s="114"/>
      <c r="DL1" s="114"/>
      <c r="DM1" s="114"/>
      <c r="DN1" s="114"/>
      <c r="DO1" s="114"/>
      <c r="DP1" s="114"/>
      <c r="DQ1" s="114"/>
      <c r="DR1" s="114"/>
      <c r="DS1" s="114"/>
      <c r="DT1" s="114"/>
      <c r="DU1" s="114"/>
      <c r="DV1" s="114"/>
      <c r="DW1" s="114"/>
      <c r="DX1" s="114"/>
      <c r="DY1" s="114"/>
      <c r="DZ1" s="114"/>
      <c r="EA1" s="114"/>
      <c r="EB1" s="114"/>
      <c r="EC1" s="114"/>
      <c r="ED1" s="114"/>
      <c r="EE1" s="114"/>
      <c r="EF1" s="114"/>
      <c r="EG1" s="114"/>
      <c r="EH1" s="114"/>
      <c r="EI1" s="114"/>
      <c r="EJ1" s="114"/>
    </row>
    <row r="2" spans="1:256" ht="17.45" customHeight="1" x14ac:dyDescent="0.3">
      <c r="A2" s="115" t="s">
        <v>69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</row>
    <row r="3" spans="1:256" x14ac:dyDescent="0.3">
      <c r="C3" s="5"/>
      <c r="D3" s="5"/>
      <c r="E3" s="5"/>
      <c r="F3" s="5"/>
      <c r="G3" s="5"/>
      <c r="H3" s="5"/>
      <c r="I3" s="5"/>
      <c r="J3" s="5"/>
      <c r="K3" s="5"/>
      <c r="L3" s="116"/>
      <c r="M3" s="116"/>
      <c r="N3" s="116"/>
      <c r="O3" s="116"/>
      <c r="P3" s="116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17" t="s">
        <v>61</v>
      </c>
      <c r="CV3" s="117"/>
    </row>
    <row r="4" spans="1:256" ht="17.45" customHeight="1" x14ac:dyDescent="0.3">
      <c r="A4" s="118" t="s">
        <v>1</v>
      </c>
      <c r="B4" s="121" t="s">
        <v>2</v>
      </c>
      <c r="C4" s="124" t="s">
        <v>3</v>
      </c>
      <c r="D4" s="124" t="s">
        <v>4</v>
      </c>
      <c r="E4" s="127" t="s">
        <v>5</v>
      </c>
      <c r="F4" s="128"/>
      <c r="G4" s="128"/>
      <c r="H4" s="128"/>
      <c r="I4" s="129"/>
      <c r="J4" s="136" t="s">
        <v>6</v>
      </c>
      <c r="K4" s="137"/>
      <c r="L4" s="137"/>
      <c r="M4" s="137"/>
      <c r="N4" s="137"/>
      <c r="O4" s="138"/>
      <c r="P4" s="145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7"/>
      <c r="DI4" s="66" t="s">
        <v>7</v>
      </c>
      <c r="DJ4" s="148" t="s">
        <v>8</v>
      </c>
      <c r="DK4" s="149"/>
      <c r="DL4" s="150"/>
      <c r="DM4" s="58"/>
      <c r="DN4" s="58"/>
      <c r="DO4" s="157" t="s">
        <v>9</v>
      </c>
      <c r="DP4" s="157"/>
      <c r="DQ4" s="157"/>
      <c r="DR4" s="157"/>
      <c r="DS4" s="157"/>
      <c r="DT4" s="157"/>
      <c r="DU4" s="157"/>
      <c r="DV4" s="157"/>
      <c r="DW4" s="157"/>
      <c r="DX4" s="157"/>
      <c r="DY4" s="157"/>
      <c r="DZ4" s="157"/>
      <c r="EA4" s="157"/>
      <c r="EB4" s="157"/>
      <c r="EC4" s="157"/>
      <c r="ED4" s="157"/>
      <c r="EE4" s="157"/>
      <c r="EF4" s="157"/>
      <c r="EG4" s="66" t="s">
        <v>10</v>
      </c>
      <c r="EH4" s="158" t="s">
        <v>11</v>
      </c>
      <c r="EI4" s="159"/>
      <c r="EJ4" s="160"/>
      <c r="EK4" s="51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18" customHeight="1" x14ac:dyDescent="0.3">
      <c r="A5" s="119"/>
      <c r="B5" s="122"/>
      <c r="C5" s="125"/>
      <c r="D5" s="125"/>
      <c r="E5" s="130"/>
      <c r="F5" s="131"/>
      <c r="G5" s="131"/>
      <c r="H5" s="131"/>
      <c r="I5" s="132"/>
      <c r="J5" s="139"/>
      <c r="K5" s="140"/>
      <c r="L5" s="140"/>
      <c r="M5" s="140"/>
      <c r="N5" s="140"/>
      <c r="O5" s="141"/>
      <c r="P5" s="167" t="s">
        <v>12</v>
      </c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9"/>
      <c r="BB5" s="170" t="s">
        <v>13</v>
      </c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79" t="s">
        <v>14</v>
      </c>
      <c r="BO5" s="80"/>
      <c r="BP5" s="80"/>
      <c r="BQ5" s="171" t="s">
        <v>15</v>
      </c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3"/>
      <c r="CH5" s="85" t="s">
        <v>16</v>
      </c>
      <c r="CI5" s="86"/>
      <c r="CJ5" s="86"/>
      <c r="CK5" s="86"/>
      <c r="CL5" s="86"/>
      <c r="CM5" s="86"/>
      <c r="CN5" s="86"/>
      <c r="CO5" s="86"/>
      <c r="CP5" s="113"/>
      <c r="CQ5" s="171" t="s">
        <v>17</v>
      </c>
      <c r="CR5" s="172"/>
      <c r="CS5" s="172"/>
      <c r="CT5" s="172"/>
      <c r="CU5" s="172"/>
      <c r="CV5" s="172"/>
      <c r="CW5" s="172"/>
      <c r="CX5" s="172"/>
      <c r="CY5" s="172"/>
      <c r="CZ5" s="170" t="s">
        <v>18</v>
      </c>
      <c r="DA5" s="170"/>
      <c r="DB5" s="170"/>
      <c r="DC5" s="79" t="s">
        <v>19</v>
      </c>
      <c r="DD5" s="80"/>
      <c r="DE5" s="81"/>
      <c r="DF5" s="79" t="s">
        <v>20</v>
      </c>
      <c r="DG5" s="80"/>
      <c r="DH5" s="81"/>
      <c r="DI5" s="66"/>
      <c r="DJ5" s="151"/>
      <c r="DK5" s="152"/>
      <c r="DL5" s="153"/>
      <c r="DM5" s="60"/>
      <c r="DN5" s="60"/>
      <c r="DO5" s="102"/>
      <c r="DP5" s="102"/>
      <c r="DQ5" s="103"/>
      <c r="DR5" s="103"/>
      <c r="DS5" s="103"/>
      <c r="DT5" s="103"/>
      <c r="DU5" s="79" t="s">
        <v>21</v>
      </c>
      <c r="DV5" s="80"/>
      <c r="DW5" s="81"/>
      <c r="DX5" s="100"/>
      <c r="DY5" s="101"/>
      <c r="DZ5" s="101"/>
      <c r="EA5" s="101"/>
      <c r="EB5" s="101"/>
      <c r="EC5" s="101"/>
      <c r="ED5" s="101"/>
      <c r="EE5" s="101"/>
      <c r="EF5" s="101"/>
      <c r="EG5" s="66"/>
      <c r="EH5" s="161"/>
      <c r="EI5" s="162"/>
      <c r="EJ5" s="163"/>
      <c r="EK5" s="51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ht="84" customHeight="1" x14ac:dyDescent="0.3">
      <c r="A6" s="119"/>
      <c r="B6" s="122"/>
      <c r="C6" s="125"/>
      <c r="D6" s="125"/>
      <c r="E6" s="133"/>
      <c r="F6" s="134"/>
      <c r="G6" s="134"/>
      <c r="H6" s="134"/>
      <c r="I6" s="135"/>
      <c r="J6" s="142"/>
      <c r="K6" s="143"/>
      <c r="L6" s="143"/>
      <c r="M6" s="143"/>
      <c r="N6" s="143"/>
      <c r="O6" s="144"/>
      <c r="P6" s="106" t="s">
        <v>54</v>
      </c>
      <c r="Q6" s="107"/>
      <c r="R6" s="107"/>
      <c r="S6" s="107"/>
      <c r="T6" s="108"/>
      <c r="U6" s="109" t="s">
        <v>22</v>
      </c>
      <c r="V6" s="110"/>
      <c r="W6" s="110"/>
      <c r="X6" s="110"/>
      <c r="Y6" s="111"/>
      <c r="Z6" s="109" t="s">
        <v>23</v>
      </c>
      <c r="AA6" s="110"/>
      <c r="AB6" s="110"/>
      <c r="AC6" s="110"/>
      <c r="AD6" s="111"/>
      <c r="AE6" s="109" t="s">
        <v>51</v>
      </c>
      <c r="AF6" s="110"/>
      <c r="AG6" s="110"/>
      <c r="AH6" s="110"/>
      <c r="AI6" s="111"/>
      <c r="AJ6" s="109" t="s">
        <v>52</v>
      </c>
      <c r="AK6" s="110"/>
      <c r="AL6" s="110"/>
      <c r="AM6" s="110"/>
      <c r="AN6" s="111"/>
      <c r="AO6" s="109" t="s">
        <v>24</v>
      </c>
      <c r="AP6" s="110"/>
      <c r="AQ6" s="110"/>
      <c r="AR6" s="110"/>
      <c r="AS6" s="111"/>
      <c r="AT6" s="109" t="s">
        <v>25</v>
      </c>
      <c r="AU6" s="110"/>
      <c r="AV6" s="110"/>
      <c r="AW6" s="110"/>
      <c r="AX6" s="111"/>
      <c r="AY6" s="112" t="s">
        <v>26</v>
      </c>
      <c r="AZ6" s="112"/>
      <c r="BA6" s="112"/>
      <c r="BB6" s="87" t="s">
        <v>27</v>
      </c>
      <c r="BC6" s="88"/>
      <c r="BD6" s="88"/>
      <c r="BE6" s="87" t="s">
        <v>28</v>
      </c>
      <c r="BF6" s="88"/>
      <c r="BG6" s="89"/>
      <c r="BH6" s="90" t="s">
        <v>29</v>
      </c>
      <c r="BI6" s="91"/>
      <c r="BJ6" s="91"/>
      <c r="BK6" s="92" t="s">
        <v>30</v>
      </c>
      <c r="BL6" s="93"/>
      <c r="BM6" s="93"/>
      <c r="BN6" s="97"/>
      <c r="BO6" s="98"/>
      <c r="BP6" s="98"/>
      <c r="BQ6" s="94" t="s">
        <v>31</v>
      </c>
      <c r="BR6" s="95"/>
      <c r="BS6" s="95"/>
      <c r="BT6" s="95"/>
      <c r="BU6" s="96"/>
      <c r="BV6" s="84" t="s">
        <v>32</v>
      </c>
      <c r="BW6" s="84"/>
      <c r="BX6" s="84"/>
      <c r="BY6" s="84" t="s">
        <v>33</v>
      </c>
      <c r="BZ6" s="84"/>
      <c r="CA6" s="84"/>
      <c r="CB6" s="84" t="s">
        <v>34</v>
      </c>
      <c r="CC6" s="84"/>
      <c r="CD6" s="84"/>
      <c r="CE6" s="84" t="s">
        <v>35</v>
      </c>
      <c r="CF6" s="84"/>
      <c r="CG6" s="84"/>
      <c r="CH6" s="84" t="s">
        <v>36</v>
      </c>
      <c r="CI6" s="84"/>
      <c r="CJ6" s="84"/>
      <c r="CK6" s="85" t="s">
        <v>37</v>
      </c>
      <c r="CL6" s="86"/>
      <c r="CM6" s="86"/>
      <c r="CN6" s="84" t="s">
        <v>38</v>
      </c>
      <c r="CO6" s="84"/>
      <c r="CP6" s="84"/>
      <c r="CQ6" s="104" t="s">
        <v>39</v>
      </c>
      <c r="CR6" s="105"/>
      <c r="CS6" s="86"/>
      <c r="CT6" s="84" t="s">
        <v>40</v>
      </c>
      <c r="CU6" s="84"/>
      <c r="CV6" s="84"/>
      <c r="CW6" s="85" t="s">
        <v>41</v>
      </c>
      <c r="CX6" s="86"/>
      <c r="CY6" s="86"/>
      <c r="CZ6" s="170"/>
      <c r="DA6" s="170"/>
      <c r="DB6" s="170"/>
      <c r="DC6" s="97"/>
      <c r="DD6" s="98"/>
      <c r="DE6" s="99"/>
      <c r="DF6" s="97"/>
      <c r="DG6" s="98"/>
      <c r="DH6" s="99"/>
      <c r="DI6" s="66"/>
      <c r="DJ6" s="154"/>
      <c r="DK6" s="155"/>
      <c r="DL6" s="156"/>
      <c r="DM6" s="59"/>
      <c r="DN6" s="59"/>
      <c r="DO6" s="79" t="s">
        <v>42</v>
      </c>
      <c r="DP6" s="80"/>
      <c r="DQ6" s="81"/>
      <c r="DR6" s="79" t="s">
        <v>43</v>
      </c>
      <c r="DS6" s="80"/>
      <c r="DT6" s="81"/>
      <c r="DU6" s="97"/>
      <c r="DV6" s="98"/>
      <c r="DW6" s="99"/>
      <c r="DX6" s="79" t="s">
        <v>44</v>
      </c>
      <c r="DY6" s="80"/>
      <c r="DZ6" s="81"/>
      <c r="EA6" s="79" t="s">
        <v>45</v>
      </c>
      <c r="EB6" s="80"/>
      <c r="EC6" s="81"/>
      <c r="ED6" s="82" t="s">
        <v>46</v>
      </c>
      <c r="EE6" s="83"/>
      <c r="EF6" s="83"/>
      <c r="EG6" s="66"/>
      <c r="EH6" s="164"/>
      <c r="EI6" s="165"/>
      <c r="EJ6" s="16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ht="17.45" customHeight="1" x14ac:dyDescent="0.3">
      <c r="A7" s="119"/>
      <c r="B7" s="122"/>
      <c r="C7" s="125"/>
      <c r="D7" s="125"/>
      <c r="E7" s="62" t="s">
        <v>47</v>
      </c>
      <c r="F7" s="64" t="s">
        <v>60</v>
      </c>
      <c r="G7" s="70" t="s">
        <v>65</v>
      </c>
      <c r="H7" s="76" t="s">
        <v>53</v>
      </c>
      <c r="I7" s="75" t="s">
        <v>49</v>
      </c>
      <c r="J7" s="62" t="s">
        <v>47</v>
      </c>
      <c r="K7" s="64" t="s">
        <v>60</v>
      </c>
      <c r="L7" s="70" t="s">
        <v>66</v>
      </c>
      <c r="M7" s="76" t="s">
        <v>62</v>
      </c>
      <c r="N7" s="76" t="s">
        <v>53</v>
      </c>
      <c r="O7" s="77" t="s">
        <v>49</v>
      </c>
      <c r="P7" s="62" t="s">
        <v>47</v>
      </c>
      <c r="Q7" s="64" t="s">
        <v>60</v>
      </c>
      <c r="R7" s="70" t="s">
        <v>67</v>
      </c>
      <c r="S7" s="71" t="s">
        <v>53</v>
      </c>
      <c r="T7" s="75" t="s">
        <v>49</v>
      </c>
      <c r="U7" s="62" t="s">
        <v>47</v>
      </c>
      <c r="V7" s="64" t="s">
        <v>60</v>
      </c>
      <c r="W7" s="70" t="s">
        <v>66</v>
      </c>
      <c r="X7" s="71" t="s">
        <v>53</v>
      </c>
      <c r="Y7" s="75" t="s">
        <v>49</v>
      </c>
      <c r="Z7" s="62" t="s">
        <v>47</v>
      </c>
      <c r="AA7" s="64" t="s">
        <v>60</v>
      </c>
      <c r="AB7" s="70" t="s">
        <v>66</v>
      </c>
      <c r="AC7" s="71" t="s">
        <v>53</v>
      </c>
      <c r="AD7" s="75" t="s">
        <v>49</v>
      </c>
      <c r="AE7" s="62" t="s">
        <v>47</v>
      </c>
      <c r="AF7" s="64" t="s">
        <v>60</v>
      </c>
      <c r="AG7" s="70" t="s">
        <v>66</v>
      </c>
      <c r="AH7" s="71" t="s">
        <v>53</v>
      </c>
      <c r="AI7" s="75" t="s">
        <v>49</v>
      </c>
      <c r="AJ7" s="62" t="s">
        <v>47</v>
      </c>
      <c r="AK7" s="64" t="s">
        <v>60</v>
      </c>
      <c r="AL7" s="70" t="s">
        <v>66</v>
      </c>
      <c r="AM7" s="71" t="s">
        <v>53</v>
      </c>
      <c r="AN7" s="53"/>
      <c r="AO7" s="62" t="s">
        <v>47</v>
      </c>
      <c r="AP7" s="64" t="s">
        <v>60</v>
      </c>
      <c r="AQ7" s="70" t="s">
        <v>65</v>
      </c>
      <c r="AR7" s="71" t="s">
        <v>53</v>
      </c>
      <c r="AS7" s="55"/>
      <c r="AT7" s="62" t="s">
        <v>47</v>
      </c>
      <c r="AU7" s="64" t="s">
        <v>60</v>
      </c>
      <c r="AV7" s="73"/>
      <c r="AW7" s="73"/>
      <c r="AX7" s="74"/>
      <c r="AY7" s="62" t="s">
        <v>47</v>
      </c>
      <c r="AZ7" s="64" t="s">
        <v>60</v>
      </c>
      <c r="BA7" s="54"/>
      <c r="BB7" s="62" t="s">
        <v>47</v>
      </c>
      <c r="BC7" s="64" t="s">
        <v>60</v>
      </c>
      <c r="BD7" s="54"/>
      <c r="BE7" s="62" t="s">
        <v>47</v>
      </c>
      <c r="BF7" s="64" t="s">
        <v>60</v>
      </c>
      <c r="BG7" s="54"/>
      <c r="BH7" s="62" t="s">
        <v>47</v>
      </c>
      <c r="BI7" s="64" t="s">
        <v>60</v>
      </c>
      <c r="BJ7" s="54"/>
      <c r="BK7" s="62" t="s">
        <v>47</v>
      </c>
      <c r="BL7" s="64" t="s">
        <v>60</v>
      </c>
      <c r="BM7" s="54"/>
      <c r="BN7" s="62" t="s">
        <v>47</v>
      </c>
      <c r="BO7" s="64" t="s">
        <v>60</v>
      </c>
      <c r="BP7" s="54"/>
      <c r="BQ7" s="62" t="s">
        <v>47</v>
      </c>
      <c r="BR7" s="64" t="s">
        <v>60</v>
      </c>
      <c r="BS7" s="70" t="s">
        <v>66</v>
      </c>
      <c r="BT7" s="71" t="s">
        <v>53</v>
      </c>
      <c r="BU7" s="52"/>
      <c r="BV7" s="62" t="s">
        <v>47</v>
      </c>
      <c r="BW7" s="64" t="s">
        <v>60</v>
      </c>
      <c r="BX7" s="54"/>
      <c r="BY7" s="62" t="s">
        <v>47</v>
      </c>
      <c r="BZ7" s="64" t="s">
        <v>60</v>
      </c>
      <c r="CA7" s="54"/>
      <c r="CB7" s="62" t="s">
        <v>47</v>
      </c>
      <c r="CC7" s="64" t="s">
        <v>60</v>
      </c>
      <c r="CD7" s="54"/>
      <c r="CE7" s="62" t="s">
        <v>47</v>
      </c>
      <c r="CF7" s="64" t="s">
        <v>60</v>
      </c>
      <c r="CG7" s="54"/>
      <c r="CH7" s="62" t="s">
        <v>47</v>
      </c>
      <c r="CI7" s="64" t="s">
        <v>60</v>
      </c>
      <c r="CJ7" s="54"/>
      <c r="CK7" s="62" t="s">
        <v>47</v>
      </c>
      <c r="CL7" s="64" t="s">
        <v>60</v>
      </c>
      <c r="CM7" s="54"/>
      <c r="CN7" s="62" t="s">
        <v>47</v>
      </c>
      <c r="CO7" s="64" t="s">
        <v>60</v>
      </c>
      <c r="CP7" s="54"/>
      <c r="CQ7" s="62" t="s">
        <v>47</v>
      </c>
      <c r="CR7" s="64" t="s">
        <v>60</v>
      </c>
      <c r="CS7" s="68" t="s">
        <v>66</v>
      </c>
      <c r="CT7" s="62" t="s">
        <v>47</v>
      </c>
      <c r="CU7" s="64" t="s">
        <v>60</v>
      </c>
      <c r="CV7" s="68" t="s">
        <v>66</v>
      </c>
      <c r="CW7" s="62" t="s">
        <v>47</v>
      </c>
      <c r="CX7" s="64" t="s">
        <v>60</v>
      </c>
      <c r="CY7" s="54"/>
      <c r="CZ7" s="62" t="s">
        <v>47</v>
      </c>
      <c r="DA7" s="64" t="s">
        <v>60</v>
      </c>
      <c r="DB7" s="54"/>
      <c r="DC7" s="62" t="s">
        <v>47</v>
      </c>
      <c r="DD7" s="64" t="s">
        <v>60</v>
      </c>
      <c r="DE7" s="54"/>
      <c r="DF7" s="62" t="s">
        <v>47</v>
      </c>
      <c r="DG7" s="64" t="s">
        <v>60</v>
      </c>
      <c r="DH7" s="54"/>
      <c r="DI7" s="67" t="s">
        <v>48</v>
      </c>
      <c r="DJ7" s="62" t="s">
        <v>47</v>
      </c>
      <c r="DK7" s="64" t="s">
        <v>60</v>
      </c>
      <c r="DL7" s="54"/>
      <c r="DM7" s="54"/>
      <c r="DN7" s="54"/>
      <c r="DO7" s="62" t="s">
        <v>47</v>
      </c>
      <c r="DP7" s="64" t="s">
        <v>60</v>
      </c>
      <c r="DQ7" s="54"/>
      <c r="DR7" s="62" t="s">
        <v>47</v>
      </c>
      <c r="DS7" s="64" t="s">
        <v>60</v>
      </c>
      <c r="DT7" s="54"/>
      <c r="DU7" s="62" t="s">
        <v>47</v>
      </c>
      <c r="DV7" s="64" t="s">
        <v>60</v>
      </c>
      <c r="DW7" s="54"/>
      <c r="DX7" s="62" t="s">
        <v>47</v>
      </c>
      <c r="DY7" s="64" t="s">
        <v>60</v>
      </c>
      <c r="DZ7" s="54"/>
      <c r="EA7" s="62" t="s">
        <v>47</v>
      </c>
      <c r="EB7" s="64" t="s">
        <v>60</v>
      </c>
      <c r="EC7" s="54"/>
      <c r="ED7" s="62" t="s">
        <v>47</v>
      </c>
      <c r="EE7" s="64" t="s">
        <v>60</v>
      </c>
      <c r="EF7" s="54"/>
      <c r="EG7" s="66" t="s">
        <v>48</v>
      </c>
      <c r="EH7" s="62" t="s">
        <v>47</v>
      </c>
      <c r="EI7" s="64" t="s">
        <v>60</v>
      </c>
      <c r="EJ7" s="54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ht="96.75" customHeight="1" x14ac:dyDescent="0.3">
      <c r="A8" s="120"/>
      <c r="B8" s="123"/>
      <c r="C8" s="126"/>
      <c r="D8" s="126"/>
      <c r="E8" s="63"/>
      <c r="F8" s="65"/>
      <c r="G8" s="70"/>
      <c r="H8" s="76"/>
      <c r="I8" s="75"/>
      <c r="J8" s="63"/>
      <c r="K8" s="65"/>
      <c r="L8" s="70"/>
      <c r="M8" s="76"/>
      <c r="N8" s="76"/>
      <c r="O8" s="78"/>
      <c r="P8" s="63"/>
      <c r="Q8" s="65"/>
      <c r="R8" s="70"/>
      <c r="S8" s="72"/>
      <c r="T8" s="75"/>
      <c r="U8" s="63"/>
      <c r="V8" s="65"/>
      <c r="W8" s="70"/>
      <c r="X8" s="72"/>
      <c r="Y8" s="75"/>
      <c r="Z8" s="63"/>
      <c r="AA8" s="65"/>
      <c r="AB8" s="70"/>
      <c r="AC8" s="72"/>
      <c r="AD8" s="75"/>
      <c r="AE8" s="63"/>
      <c r="AF8" s="65"/>
      <c r="AG8" s="70"/>
      <c r="AH8" s="72"/>
      <c r="AI8" s="75"/>
      <c r="AJ8" s="63"/>
      <c r="AK8" s="65"/>
      <c r="AL8" s="70"/>
      <c r="AM8" s="72"/>
      <c r="AN8" s="56" t="s">
        <v>49</v>
      </c>
      <c r="AO8" s="63"/>
      <c r="AP8" s="65"/>
      <c r="AQ8" s="70"/>
      <c r="AR8" s="72"/>
      <c r="AS8" s="56" t="s">
        <v>49</v>
      </c>
      <c r="AT8" s="63"/>
      <c r="AU8" s="65"/>
      <c r="AV8" s="56" t="s">
        <v>65</v>
      </c>
      <c r="AW8" s="32" t="s">
        <v>53</v>
      </c>
      <c r="AX8" s="56" t="s">
        <v>49</v>
      </c>
      <c r="AY8" s="63"/>
      <c r="AZ8" s="65"/>
      <c r="BA8" s="56" t="s">
        <v>66</v>
      </c>
      <c r="BB8" s="63"/>
      <c r="BC8" s="65"/>
      <c r="BD8" s="56" t="s">
        <v>67</v>
      </c>
      <c r="BE8" s="63"/>
      <c r="BF8" s="65"/>
      <c r="BG8" s="56" t="s">
        <v>66</v>
      </c>
      <c r="BH8" s="63"/>
      <c r="BI8" s="65"/>
      <c r="BJ8" s="56" t="s">
        <v>65</v>
      </c>
      <c r="BK8" s="63"/>
      <c r="BL8" s="65"/>
      <c r="BM8" s="56" t="s">
        <v>65</v>
      </c>
      <c r="BN8" s="63"/>
      <c r="BO8" s="65"/>
      <c r="BP8" s="56" t="s">
        <v>66</v>
      </c>
      <c r="BQ8" s="63"/>
      <c r="BR8" s="65"/>
      <c r="BS8" s="70"/>
      <c r="BT8" s="72"/>
      <c r="BU8" s="56" t="s">
        <v>49</v>
      </c>
      <c r="BV8" s="63"/>
      <c r="BW8" s="65"/>
      <c r="BX8" s="56" t="s">
        <v>66</v>
      </c>
      <c r="BY8" s="63"/>
      <c r="BZ8" s="65"/>
      <c r="CA8" s="56" t="s">
        <v>66</v>
      </c>
      <c r="CB8" s="63"/>
      <c r="CC8" s="65"/>
      <c r="CD8" s="56" t="s">
        <v>68</v>
      </c>
      <c r="CE8" s="63"/>
      <c r="CF8" s="65"/>
      <c r="CG8" s="56" t="s">
        <v>66</v>
      </c>
      <c r="CH8" s="63"/>
      <c r="CI8" s="65"/>
      <c r="CJ8" s="56" t="s">
        <v>66</v>
      </c>
      <c r="CK8" s="63"/>
      <c r="CL8" s="65"/>
      <c r="CM8" s="56" t="s">
        <v>66</v>
      </c>
      <c r="CN8" s="63"/>
      <c r="CO8" s="65"/>
      <c r="CP8" s="56" t="s">
        <v>66</v>
      </c>
      <c r="CQ8" s="63"/>
      <c r="CR8" s="65"/>
      <c r="CS8" s="69"/>
      <c r="CT8" s="63"/>
      <c r="CU8" s="65"/>
      <c r="CV8" s="69"/>
      <c r="CW8" s="63"/>
      <c r="CX8" s="65"/>
      <c r="CY8" s="56" t="s">
        <v>66</v>
      </c>
      <c r="CZ8" s="63"/>
      <c r="DA8" s="65"/>
      <c r="DB8" s="56" t="s">
        <v>66</v>
      </c>
      <c r="DC8" s="63"/>
      <c r="DD8" s="65"/>
      <c r="DE8" s="56" t="s">
        <v>66</v>
      </c>
      <c r="DF8" s="63"/>
      <c r="DG8" s="65"/>
      <c r="DH8" s="56" t="s">
        <v>66</v>
      </c>
      <c r="DI8" s="67"/>
      <c r="DJ8" s="63"/>
      <c r="DK8" s="65"/>
      <c r="DL8" s="56" t="s">
        <v>66</v>
      </c>
      <c r="DM8" s="61"/>
      <c r="DN8" s="61"/>
      <c r="DO8" s="63"/>
      <c r="DP8" s="65"/>
      <c r="DQ8" s="57" t="s">
        <v>66</v>
      </c>
      <c r="DR8" s="63"/>
      <c r="DS8" s="65"/>
      <c r="DT8" s="57" t="s">
        <v>66</v>
      </c>
      <c r="DU8" s="63"/>
      <c r="DV8" s="65"/>
      <c r="DW8" s="57" t="s">
        <v>66</v>
      </c>
      <c r="DX8" s="63"/>
      <c r="DY8" s="65"/>
      <c r="DZ8" s="57" t="s">
        <v>66</v>
      </c>
      <c r="EA8" s="63"/>
      <c r="EB8" s="65"/>
      <c r="EC8" s="57" t="s">
        <v>66</v>
      </c>
      <c r="ED8" s="63"/>
      <c r="EE8" s="65"/>
      <c r="EF8" s="57" t="s">
        <v>66</v>
      </c>
      <c r="EG8" s="66"/>
      <c r="EH8" s="63"/>
      <c r="EI8" s="65"/>
      <c r="EJ8" s="57" t="s">
        <v>66</v>
      </c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3"/>
      <c r="DN9" s="13"/>
      <c r="DO9" s="12">
        <v>115</v>
      </c>
      <c r="DP9" s="13">
        <v>116</v>
      </c>
      <c r="DQ9" s="12">
        <v>117</v>
      </c>
      <c r="DR9" s="13">
        <v>118</v>
      </c>
      <c r="DS9" s="12">
        <v>119</v>
      </c>
      <c r="DT9" s="13">
        <v>120</v>
      </c>
      <c r="DU9" s="12">
        <v>121</v>
      </c>
      <c r="DV9" s="13">
        <v>122</v>
      </c>
      <c r="DW9" s="12">
        <v>123</v>
      </c>
      <c r="DX9" s="13">
        <v>124</v>
      </c>
      <c r="DY9" s="12">
        <v>125</v>
      </c>
      <c r="DZ9" s="13">
        <v>126</v>
      </c>
      <c r="EA9" s="12">
        <v>127</v>
      </c>
      <c r="EB9" s="13">
        <v>128</v>
      </c>
      <c r="EC9" s="12">
        <v>129</v>
      </c>
      <c r="ED9" s="13">
        <v>130</v>
      </c>
      <c r="EE9" s="12">
        <v>131</v>
      </c>
      <c r="EF9" s="13">
        <v>132</v>
      </c>
      <c r="EG9" s="12">
        <v>133</v>
      </c>
      <c r="EH9" s="13">
        <v>134</v>
      </c>
      <c r="EI9" s="12">
        <v>135</v>
      </c>
      <c r="EJ9" s="13">
        <v>136</v>
      </c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</row>
    <row r="10" spans="1:256" ht="24" customHeight="1" x14ac:dyDescent="0.3">
      <c r="A10" s="17">
        <v>1</v>
      </c>
      <c r="B10" s="40" t="s">
        <v>55</v>
      </c>
      <c r="C10" s="41">
        <v>6607.2722999999996</v>
      </c>
      <c r="D10" s="41">
        <v>135593.58069999999</v>
      </c>
      <c r="E10" s="19">
        <f t="shared" ref="E10:G14" si="0">DJ10+EH10-ED10</f>
        <v>5907427.2000000002</v>
      </c>
      <c r="F10" s="20">
        <f t="shared" si="0"/>
        <v>2461428</v>
      </c>
      <c r="G10" s="20">
        <f t="shared" si="0"/>
        <v>1588789.2542000003</v>
      </c>
      <c r="H10" s="20">
        <f>+G10/F10*100</f>
        <v>64.547460019143372</v>
      </c>
      <c r="I10" s="20">
        <f>G10/E10*100</f>
        <v>26.894775007976403</v>
      </c>
      <c r="J10" s="19">
        <f t="shared" ref="J10:L14" si="1">U10+Z10+AJ10+AO10+AT10+AY10+BN10+BV10+BY10+CB10+CE10+CH10+CN10+CQ10+CW10+CZ10+DF10+AE10</f>
        <v>525972.29999999981</v>
      </c>
      <c r="K10" s="20">
        <f t="shared" si="1"/>
        <v>219155.12499999988</v>
      </c>
      <c r="L10" s="20">
        <f t="shared" si="1"/>
        <v>157404.92720000009</v>
      </c>
      <c r="M10" s="20">
        <f>+L10-K10</f>
        <v>-61750.197799999791</v>
      </c>
      <c r="N10" s="20">
        <f>+L10/K10*100</f>
        <v>71.823520987702281</v>
      </c>
      <c r="O10" s="20">
        <f>L10/J10*100</f>
        <v>29.926467078209278</v>
      </c>
      <c r="P10" s="19">
        <f t="shared" ref="P10:P14" si="2">U10+Z10+AE10</f>
        <v>91434.599999999817</v>
      </c>
      <c r="Q10" s="20">
        <f t="shared" ref="Q10:R14" si="3">V10+AA10+AF10</f>
        <v>38097.74999999992</v>
      </c>
      <c r="R10" s="20">
        <f t="shared" si="3"/>
        <v>19622.028500000084</v>
      </c>
      <c r="S10" s="20">
        <f>+R10/Q10*100</f>
        <v>51.504428739230335</v>
      </c>
      <c r="T10" s="18">
        <f>R10/P10*100</f>
        <v>21.460178641345969</v>
      </c>
      <c r="U10" s="19">
        <v>17038.8</v>
      </c>
      <c r="V10" s="42">
        <f>+U10/12*5</f>
        <v>7099.4999999999991</v>
      </c>
      <c r="W10" s="42">
        <v>389.82600000000002</v>
      </c>
      <c r="X10" s="42">
        <f>+W10/V10*100</f>
        <v>5.4908937249102054</v>
      </c>
      <c r="Y10" s="42">
        <f t="shared" ref="Y10:Y17" si="4">W10/U10*100</f>
        <v>2.2878723853792522</v>
      </c>
      <c r="Z10" s="19">
        <v>2783.5</v>
      </c>
      <c r="AA10" s="42">
        <f>+Z10/12*5</f>
        <v>1159.7916666666667</v>
      </c>
      <c r="AB10" s="42">
        <v>6651.5879999999997</v>
      </c>
      <c r="AC10" s="42">
        <f t="shared" ref="AC10:AC17" si="5">+AB10/AA10*100</f>
        <v>573.51576073289016</v>
      </c>
      <c r="AD10" s="42">
        <f>+AB10/Z10*100</f>
        <v>238.96490030537092</v>
      </c>
      <c r="AE10" s="19">
        <v>71612.299999999814</v>
      </c>
      <c r="AF10" s="42">
        <f>+AE10/12*5</f>
        <v>29838.458333333256</v>
      </c>
      <c r="AG10" s="42">
        <v>12580.614500000083</v>
      </c>
      <c r="AH10" s="42">
        <f>+AG10/AF10*100</f>
        <v>42.162414557276165</v>
      </c>
      <c r="AI10" s="42">
        <f>AG10/AE10*100</f>
        <v>17.567672732198403</v>
      </c>
      <c r="AJ10" s="19">
        <v>190281.4</v>
      </c>
      <c r="AK10" s="42">
        <f>+AJ10/12*5</f>
        <v>79283.916666666657</v>
      </c>
      <c r="AL10" s="42">
        <v>70983.039000000004</v>
      </c>
      <c r="AM10" s="42">
        <f>+AL10/AK10*100</f>
        <v>89.530187185925698</v>
      </c>
      <c r="AN10" s="42">
        <f>AL10/AJ10*100</f>
        <v>37.304244660802368</v>
      </c>
      <c r="AO10" s="19">
        <v>6474</v>
      </c>
      <c r="AP10" s="42">
        <f>+AO10/12*5</f>
        <v>2697.5</v>
      </c>
      <c r="AQ10" s="42">
        <v>2540.48</v>
      </c>
      <c r="AR10" s="42">
        <f>+AQ10/AP10*100</f>
        <v>94.179054680259497</v>
      </c>
      <c r="AS10" s="42">
        <f>AQ10/AO10*100</f>
        <v>39.24127278344146</v>
      </c>
      <c r="AT10" s="19">
        <v>7600</v>
      </c>
      <c r="AU10" s="42">
        <f>+AT10/12*5</f>
        <v>3166.666666666667</v>
      </c>
      <c r="AV10" s="42">
        <v>4202.6000000000004</v>
      </c>
      <c r="AW10" s="42">
        <f>+AV10/AU10*100</f>
        <v>132.71368421052631</v>
      </c>
      <c r="AX10" s="42">
        <f>AV10/AT10*100</f>
        <v>55.297368421052639</v>
      </c>
      <c r="AY10" s="19">
        <v>0</v>
      </c>
      <c r="AZ10" s="42">
        <f>+AY10/12*5</f>
        <v>0</v>
      </c>
      <c r="BA10" s="42">
        <v>0</v>
      </c>
      <c r="BB10" s="19">
        <v>0</v>
      </c>
      <c r="BC10" s="42">
        <f>+BB10/12*5</f>
        <v>0</v>
      </c>
      <c r="BD10" s="42">
        <v>0</v>
      </c>
      <c r="BE10" s="19">
        <v>2049380.6</v>
      </c>
      <c r="BF10" s="42">
        <f>+BE10/12*5</f>
        <v>853908.58333333337</v>
      </c>
      <c r="BG10" s="42">
        <v>853908.66599999997</v>
      </c>
      <c r="BH10" s="19">
        <v>3703.9</v>
      </c>
      <c r="BI10" s="42">
        <f>+BH10/12*5</f>
        <v>1543.2916666666667</v>
      </c>
      <c r="BJ10" s="42">
        <v>1400</v>
      </c>
      <c r="BK10" s="19">
        <v>0</v>
      </c>
      <c r="BL10" s="42">
        <f>+BK10/12*5</f>
        <v>0</v>
      </c>
      <c r="BM10" s="42">
        <v>0</v>
      </c>
      <c r="BN10" s="19">
        <v>0</v>
      </c>
      <c r="BO10" s="42">
        <f>+BN10/12*5</f>
        <v>0</v>
      </c>
      <c r="BP10" s="42">
        <v>0</v>
      </c>
      <c r="BQ10" s="19">
        <f t="shared" ref="BQ10:BS14" si="6">BV10+BY10+CB10+CE10</f>
        <v>170166.9</v>
      </c>
      <c r="BR10" s="42">
        <f t="shared" si="6"/>
        <v>70902.875</v>
      </c>
      <c r="BS10" s="42">
        <f>BX10+CA10+CD10+CG10</f>
        <v>39096.847800000003</v>
      </c>
      <c r="BT10" s="42">
        <f>+BS10/BR10*100</f>
        <v>55.14141394125415</v>
      </c>
      <c r="BU10" s="42">
        <f>BS10/BQ10*100</f>
        <v>22.975589142189229</v>
      </c>
      <c r="BV10" s="19">
        <v>108156.5</v>
      </c>
      <c r="BW10" s="42">
        <f>+BV10/12*5</f>
        <v>45065.208333333328</v>
      </c>
      <c r="BX10" s="42">
        <v>30136.11</v>
      </c>
      <c r="BY10" s="19">
        <v>36486.400000000001</v>
      </c>
      <c r="BZ10" s="42">
        <f>+BY10/12*5</f>
        <v>15202.666666666666</v>
      </c>
      <c r="CA10" s="42">
        <v>1227.4380000000001</v>
      </c>
      <c r="CB10" s="19">
        <v>0</v>
      </c>
      <c r="CC10" s="42">
        <f>+CB10/12*5</f>
        <v>0</v>
      </c>
      <c r="CD10" s="42">
        <v>0</v>
      </c>
      <c r="CE10" s="19">
        <v>25524</v>
      </c>
      <c r="CF10" s="42">
        <f>+CE10/12*5</f>
        <v>10635</v>
      </c>
      <c r="CG10" s="42">
        <v>7733.2997999999998</v>
      </c>
      <c r="CH10" s="19">
        <v>0</v>
      </c>
      <c r="CI10" s="42">
        <f>+CH10/12*5</f>
        <v>0</v>
      </c>
      <c r="CJ10" s="42">
        <v>0</v>
      </c>
      <c r="CK10" s="19">
        <v>2227.1999999999998</v>
      </c>
      <c r="CL10" s="42">
        <f>+CK10/12*5</f>
        <v>928</v>
      </c>
      <c r="CM10" s="42">
        <v>742.4</v>
      </c>
      <c r="CN10" s="19">
        <v>0</v>
      </c>
      <c r="CO10" s="42">
        <f>+CN10/12*5</f>
        <v>0</v>
      </c>
      <c r="CP10" s="42">
        <v>0</v>
      </c>
      <c r="CQ10" s="19">
        <v>50015.4</v>
      </c>
      <c r="CR10" s="42">
        <f>+CQ10/12*5</f>
        <v>20839.75</v>
      </c>
      <c r="CS10" s="42">
        <v>12782.404</v>
      </c>
      <c r="CT10" s="19">
        <v>28165.4</v>
      </c>
      <c r="CU10" s="42">
        <f>+CT10/12*5</f>
        <v>11735.583333333334</v>
      </c>
      <c r="CV10" s="42">
        <v>3533.7840000000001</v>
      </c>
      <c r="CW10" s="19">
        <v>0</v>
      </c>
      <c r="CX10" s="42">
        <f>+CW10/12*5</f>
        <v>0</v>
      </c>
      <c r="CY10" s="42">
        <v>3887.0639999999999</v>
      </c>
      <c r="CZ10" s="19">
        <v>0</v>
      </c>
      <c r="DA10" s="42">
        <f>+CZ10/12*5</f>
        <v>0</v>
      </c>
      <c r="DB10" s="42">
        <v>0</v>
      </c>
      <c r="DC10" s="19">
        <v>0</v>
      </c>
      <c r="DD10" s="42">
        <f>+DC10/12*5</f>
        <v>0</v>
      </c>
      <c r="DE10" s="42">
        <v>0</v>
      </c>
      <c r="DF10" s="19">
        <v>10000</v>
      </c>
      <c r="DG10" s="42">
        <f>+DF10/12*5</f>
        <v>4166.666666666667</v>
      </c>
      <c r="DH10" s="42">
        <v>4290.4638999999997</v>
      </c>
      <c r="DI10" s="42">
        <v>0</v>
      </c>
      <c r="DJ10" s="19">
        <f t="shared" ref="DJ10:DL14" si="7">U10+Z10+AJ10+AO10+AT10+AY10+BB10+BE10+BH10+BK10+BN10+BV10+BY10+CB10+CE10+CH10+CK10+CN10+CQ10+CW10+CZ10+DC10+DF10+AE10</f>
        <v>2581284</v>
      </c>
      <c r="DK10" s="42">
        <f t="shared" si="7"/>
        <v>1075535</v>
      </c>
      <c r="DL10" s="42">
        <f t="shared" si="7"/>
        <v>1013455.9932000001</v>
      </c>
      <c r="DM10" s="42">
        <v>1013455.9932</v>
      </c>
      <c r="DN10" s="42">
        <f>+DM10-DL10</f>
        <v>0</v>
      </c>
      <c r="DO10" s="19">
        <v>50000</v>
      </c>
      <c r="DP10" s="42">
        <f>+DO10/12*5</f>
        <v>20833.333333333336</v>
      </c>
      <c r="DQ10" s="42">
        <v>0</v>
      </c>
      <c r="DR10" s="19">
        <v>3276143.2</v>
      </c>
      <c r="DS10" s="42">
        <f>+DR10/12*5</f>
        <v>1365059.6666666667</v>
      </c>
      <c r="DT10" s="42">
        <v>575333.26100000006</v>
      </c>
      <c r="DU10" s="19">
        <v>0</v>
      </c>
      <c r="DV10" s="42">
        <f>+DU10/12*5</f>
        <v>0</v>
      </c>
      <c r="DW10" s="42">
        <v>0</v>
      </c>
      <c r="DX10" s="19">
        <v>0</v>
      </c>
      <c r="DY10" s="42">
        <f>+DX10/12*5</f>
        <v>0</v>
      </c>
      <c r="DZ10" s="42">
        <v>0</v>
      </c>
      <c r="EA10" s="19">
        <v>0</v>
      </c>
      <c r="EB10" s="42">
        <f>+EA10/12*5</f>
        <v>0</v>
      </c>
      <c r="EC10" s="42">
        <v>0</v>
      </c>
      <c r="ED10" s="19">
        <v>752585.2</v>
      </c>
      <c r="EE10" s="42">
        <f>+ED10/12*5</f>
        <v>313577.16666666663</v>
      </c>
      <c r="EF10" s="42">
        <v>0</v>
      </c>
      <c r="EG10" s="42">
        <v>0</v>
      </c>
      <c r="EH10" s="19">
        <f t="shared" ref="EH10:EI14" si="8">DO10+DR10+DU10+DX10+EA10+ED10</f>
        <v>4078728.4000000004</v>
      </c>
      <c r="EI10" s="42">
        <f t="shared" si="8"/>
        <v>1699470.1666666665</v>
      </c>
      <c r="EJ10" s="42">
        <f>DQ10+DT10+DW10+DZ10+EC10+EF10+EG10</f>
        <v>575333.26100000006</v>
      </c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24" customHeight="1" x14ac:dyDescent="0.3">
      <c r="A11" s="17">
        <v>2</v>
      </c>
      <c r="B11" s="40" t="s">
        <v>56</v>
      </c>
      <c r="C11" s="41">
        <v>754.17439999999999</v>
      </c>
      <c r="D11" s="41">
        <v>223769.28570000001</v>
      </c>
      <c r="E11" s="19">
        <f t="shared" si="0"/>
        <v>2801745.7339999997</v>
      </c>
      <c r="F11" s="20">
        <f t="shared" si="0"/>
        <v>1167394.0558333336</v>
      </c>
      <c r="G11" s="20">
        <f t="shared" si="0"/>
        <v>1157228.9613000001</v>
      </c>
      <c r="H11" s="20">
        <f t="shared" ref="H11:H17" si="9">+G11/F11*100</f>
        <v>99.129249075533693</v>
      </c>
      <c r="I11" s="20">
        <f>G11/E11*100</f>
        <v>41.303853781472384</v>
      </c>
      <c r="J11" s="19">
        <f t="shared" si="1"/>
        <v>823671.3</v>
      </c>
      <c r="K11" s="20">
        <f t="shared" si="1"/>
        <v>343196.375</v>
      </c>
      <c r="L11" s="20">
        <f t="shared" si="1"/>
        <v>287717.39130000013</v>
      </c>
      <c r="M11" s="20">
        <f t="shared" ref="M11:M17" si="10">+L11-K11</f>
        <v>-55478.983699999866</v>
      </c>
      <c r="N11" s="20">
        <f t="shared" ref="N11:N17" si="11">+L11/K11*100</f>
        <v>83.83462421478086</v>
      </c>
      <c r="O11" s="20">
        <f>L11/J11*100</f>
        <v>34.931093422825363</v>
      </c>
      <c r="P11" s="19">
        <f t="shared" si="2"/>
        <v>153870.40000000008</v>
      </c>
      <c r="Q11" s="20">
        <f t="shared" si="3"/>
        <v>64112.666666666701</v>
      </c>
      <c r="R11" s="20">
        <f t="shared" si="3"/>
        <v>46941.972600000081</v>
      </c>
      <c r="S11" s="20">
        <f t="shared" ref="S11:S17" si="12">+R11/Q11*100</f>
        <v>73.217938108954115</v>
      </c>
      <c r="T11" s="18">
        <f>R11/P11*100</f>
        <v>30.507474212064217</v>
      </c>
      <c r="U11" s="19">
        <v>15489.9</v>
      </c>
      <c r="V11" s="42">
        <f t="shared" ref="V11:V14" si="13">+U11/12*5</f>
        <v>6454.125</v>
      </c>
      <c r="W11" s="42">
        <v>2911.2903000000001</v>
      </c>
      <c r="X11" s="42">
        <f t="shared" ref="X11:X17" si="14">+W11/V11*100</f>
        <v>45.107435942130039</v>
      </c>
      <c r="Y11" s="42">
        <f t="shared" si="4"/>
        <v>18.794764975887514</v>
      </c>
      <c r="Z11" s="19">
        <v>35169.9</v>
      </c>
      <c r="AA11" s="42">
        <f t="shared" ref="AA11:AA14" si="15">+Z11/12*5</f>
        <v>14654.125000000002</v>
      </c>
      <c r="AB11" s="42">
        <v>17950.690999999999</v>
      </c>
      <c r="AC11" s="42">
        <f t="shared" si="5"/>
        <v>122.49582284851532</v>
      </c>
      <c r="AD11" s="42">
        <f t="shared" ref="AD11:AD17" si="16">+AB11/Z11*100</f>
        <v>51.039926186881388</v>
      </c>
      <c r="AE11" s="19">
        <v>103210.60000000009</v>
      </c>
      <c r="AF11" s="42">
        <f t="shared" ref="AF11:AF14" si="17">+AE11/12*5</f>
        <v>43004.416666666701</v>
      </c>
      <c r="AG11" s="42">
        <v>26079.991300000082</v>
      </c>
      <c r="AH11" s="42">
        <f>+AG11/AF11*100</f>
        <v>60.644913526323982</v>
      </c>
      <c r="AI11" s="42">
        <f>AG11/AE11*100</f>
        <v>25.268713969301658</v>
      </c>
      <c r="AJ11" s="19">
        <v>391343.6</v>
      </c>
      <c r="AK11" s="42">
        <f t="shared" ref="AK11:AK14" si="18">+AJ11/12*5</f>
        <v>163059.83333333331</v>
      </c>
      <c r="AL11" s="42">
        <v>131435.79689999999</v>
      </c>
      <c r="AM11" s="42">
        <f>+AL11/AK11*100</f>
        <v>80.605869767641536</v>
      </c>
      <c r="AN11" s="42">
        <f>AL11/AJ11*100</f>
        <v>33.585779069850638</v>
      </c>
      <c r="AO11" s="19">
        <v>8600</v>
      </c>
      <c r="AP11" s="42">
        <f t="shared" ref="AP11:AP14" si="19">+AO11/12*5</f>
        <v>3583.333333333333</v>
      </c>
      <c r="AQ11" s="42">
        <v>4855.0870999999997</v>
      </c>
      <c r="AR11" s="42">
        <f t="shared" ref="AR11:AR17" si="20">+AQ11/AP11*100</f>
        <v>135.49080279069767</v>
      </c>
      <c r="AS11" s="42">
        <f>AQ11/AO11*100</f>
        <v>56.454501162790692</v>
      </c>
      <c r="AT11" s="19">
        <v>14000</v>
      </c>
      <c r="AU11" s="42">
        <f t="shared" ref="AU11:AU14" si="21">+AT11/12*5</f>
        <v>5833.3333333333339</v>
      </c>
      <c r="AV11" s="42">
        <v>7344.85</v>
      </c>
      <c r="AW11" s="42">
        <f>+AV11/AU11*100</f>
        <v>125.91171428571428</v>
      </c>
      <c r="AX11" s="42">
        <f>AV11/AT11*100</f>
        <v>52.463214285714287</v>
      </c>
      <c r="AY11" s="19">
        <v>0</v>
      </c>
      <c r="AZ11" s="42">
        <f t="shared" ref="AZ11:AZ14" si="22">+AY11/12*5</f>
        <v>0</v>
      </c>
      <c r="BA11" s="42">
        <v>0</v>
      </c>
      <c r="BB11" s="19">
        <v>0</v>
      </c>
      <c r="BC11" s="42">
        <f t="shared" ref="BC11:BC14" si="23">+BB11/12*5</f>
        <v>0</v>
      </c>
      <c r="BD11" s="42">
        <v>0</v>
      </c>
      <c r="BE11" s="19">
        <v>1819359.7</v>
      </c>
      <c r="BF11" s="42">
        <f t="shared" ref="BF11:BF14" si="24">+BE11/12*5</f>
        <v>758066.54166666663</v>
      </c>
      <c r="BG11" s="42">
        <v>758066.5</v>
      </c>
      <c r="BH11" s="19">
        <v>10374.9</v>
      </c>
      <c r="BI11" s="42">
        <f t="shared" ref="BI11:BI14" si="25">+BH11/12*5</f>
        <v>4322.875</v>
      </c>
      <c r="BJ11" s="42">
        <v>3759.4</v>
      </c>
      <c r="BK11" s="19">
        <v>0</v>
      </c>
      <c r="BL11" s="42">
        <f t="shared" ref="BL11:BL14" si="26">+BK11/12*5</f>
        <v>0</v>
      </c>
      <c r="BM11" s="42">
        <v>0</v>
      </c>
      <c r="BN11" s="19">
        <v>0</v>
      </c>
      <c r="BO11" s="42">
        <f t="shared" ref="BO11:BO14" si="27">+BN11/12*5</f>
        <v>0</v>
      </c>
      <c r="BP11" s="42">
        <v>0</v>
      </c>
      <c r="BQ11" s="19">
        <f t="shared" si="6"/>
        <v>50009.4</v>
      </c>
      <c r="BR11" s="42">
        <f t="shared" si="6"/>
        <v>20837.249999999996</v>
      </c>
      <c r="BS11" s="42">
        <f t="shared" si="6"/>
        <v>9341.2039999999997</v>
      </c>
      <c r="BT11" s="42">
        <f t="shared" ref="BT11:BT17" si="28">+BS11/BR11*100</f>
        <v>44.829351281958992</v>
      </c>
      <c r="BU11" s="42">
        <f>BS11/BQ11*100</f>
        <v>18.67889636748291</v>
      </c>
      <c r="BV11" s="19">
        <v>36432.5</v>
      </c>
      <c r="BW11" s="42">
        <f t="shared" ref="BW11:BW14" si="29">+BV11/12*5</f>
        <v>15180.208333333332</v>
      </c>
      <c r="BX11" s="42">
        <v>4496.82</v>
      </c>
      <c r="BY11" s="19">
        <v>8818.1</v>
      </c>
      <c r="BZ11" s="42">
        <f t="shared" ref="BZ11:BZ14" si="30">+BY11/12*5</f>
        <v>3674.2083333333335</v>
      </c>
      <c r="CA11" s="42">
        <v>1278.5</v>
      </c>
      <c r="CB11" s="19">
        <v>2000</v>
      </c>
      <c r="CC11" s="42">
        <f t="shared" ref="CC11:CC14" si="31">+CB11/12*5</f>
        <v>833.33333333333326</v>
      </c>
      <c r="CD11" s="42">
        <v>1081.684</v>
      </c>
      <c r="CE11" s="19">
        <v>2758.8</v>
      </c>
      <c r="CF11" s="42">
        <f t="shared" ref="CF11:CF14" si="32">+CE11/12*5</f>
        <v>1149.5</v>
      </c>
      <c r="CG11" s="42">
        <v>2484.1999999999998</v>
      </c>
      <c r="CH11" s="19">
        <v>0</v>
      </c>
      <c r="CI11" s="42">
        <f t="shared" ref="CI11:CI14" si="33">+CH11/12*5</f>
        <v>0</v>
      </c>
      <c r="CJ11" s="42">
        <v>0</v>
      </c>
      <c r="CK11" s="19">
        <v>4454.3999999999996</v>
      </c>
      <c r="CL11" s="42">
        <f t="shared" ref="CL11:CL14" si="34">+CK11/12*5</f>
        <v>1856</v>
      </c>
      <c r="CM11" s="42">
        <v>593.91999999999996</v>
      </c>
      <c r="CN11" s="19">
        <v>0</v>
      </c>
      <c r="CO11" s="42">
        <f t="shared" ref="CO11:CO14" si="35">+CN11/12*5</f>
        <v>0</v>
      </c>
      <c r="CP11" s="42">
        <v>0</v>
      </c>
      <c r="CQ11" s="19">
        <v>194247.9</v>
      </c>
      <c r="CR11" s="42">
        <f t="shared" ref="CR11:CR14" si="36">+CQ11/12*5</f>
        <v>80936.625</v>
      </c>
      <c r="CS11" s="42">
        <v>76378.66</v>
      </c>
      <c r="CT11" s="19">
        <v>70137.899999999994</v>
      </c>
      <c r="CU11" s="42">
        <f t="shared" ref="CU11:CU14" si="37">+CT11/12*5</f>
        <v>29224.125</v>
      </c>
      <c r="CV11" s="42">
        <v>22969.489000000001</v>
      </c>
      <c r="CW11" s="19">
        <v>8000</v>
      </c>
      <c r="CX11" s="42">
        <f t="shared" ref="CX11:CX14" si="38">+CW11/12*5</f>
        <v>3333.333333333333</v>
      </c>
      <c r="CY11" s="42">
        <v>7621.6</v>
      </c>
      <c r="CZ11" s="19">
        <v>1100</v>
      </c>
      <c r="DA11" s="42">
        <f t="shared" ref="DA11:DA14" si="39">+CZ11/12*5</f>
        <v>458.33333333333337</v>
      </c>
      <c r="DB11" s="42">
        <v>500</v>
      </c>
      <c r="DC11" s="19">
        <v>1870</v>
      </c>
      <c r="DD11" s="42">
        <f t="shared" ref="DD11:DD14" si="40">+DC11/12*5</f>
        <v>779.16666666666674</v>
      </c>
      <c r="DE11" s="42">
        <v>1870</v>
      </c>
      <c r="DF11" s="19">
        <v>2500</v>
      </c>
      <c r="DG11" s="42">
        <f t="shared" ref="DG11:DG14" si="41">+DF11/12*5</f>
        <v>1041.6666666666667</v>
      </c>
      <c r="DH11" s="42">
        <v>3298.2206999999999</v>
      </c>
      <c r="DI11" s="42">
        <v>0</v>
      </c>
      <c r="DJ11" s="19">
        <f t="shared" si="7"/>
        <v>2659730.2999999998</v>
      </c>
      <c r="DK11" s="42">
        <f t="shared" si="7"/>
        <v>1108220.9583333335</v>
      </c>
      <c r="DL11" s="42">
        <f t="shared" si="7"/>
        <v>1052007.2113000001</v>
      </c>
      <c r="DM11" s="42">
        <v>1052007.2113000001</v>
      </c>
      <c r="DN11" s="42">
        <f t="shared" ref="DN11:DN16" si="42">+DM11-DL11</f>
        <v>0</v>
      </c>
      <c r="DO11" s="19">
        <v>0</v>
      </c>
      <c r="DP11" s="42">
        <f t="shared" ref="DP11:DP14" si="43">+DO11/12*5</f>
        <v>0</v>
      </c>
      <c r="DQ11" s="42">
        <v>0</v>
      </c>
      <c r="DR11" s="19">
        <v>138565.43400000001</v>
      </c>
      <c r="DS11" s="42">
        <f t="shared" ref="DS11:DS14" si="44">+DR11/12*5</f>
        <v>57735.597500000003</v>
      </c>
      <c r="DT11" s="42">
        <v>103277.75</v>
      </c>
      <c r="DU11" s="19">
        <v>0</v>
      </c>
      <c r="DV11" s="42">
        <f t="shared" ref="DV11:DV14" si="45">+DU11/12*5</f>
        <v>0</v>
      </c>
      <c r="DW11" s="42">
        <v>0</v>
      </c>
      <c r="DX11" s="19">
        <v>3450</v>
      </c>
      <c r="DY11" s="42">
        <f t="shared" ref="DY11:DY14" si="46">+DX11/12*5</f>
        <v>1437.5</v>
      </c>
      <c r="DZ11" s="42">
        <v>1944</v>
      </c>
      <c r="EA11" s="19">
        <v>0</v>
      </c>
      <c r="EB11" s="42">
        <f t="shared" ref="EB11:EB14" si="47">+EA11/12*5</f>
        <v>0</v>
      </c>
      <c r="EC11" s="42">
        <v>0</v>
      </c>
      <c r="ED11" s="19">
        <v>792300</v>
      </c>
      <c r="EE11" s="42">
        <f t="shared" ref="EE11:EE14" si="48">+ED11/12*5</f>
        <v>330125</v>
      </c>
      <c r="EF11" s="42">
        <v>1</v>
      </c>
      <c r="EG11" s="42">
        <v>0</v>
      </c>
      <c r="EH11" s="19">
        <f t="shared" si="8"/>
        <v>934315.43400000001</v>
      </c>
      <c r="EI11" s="42">
        <f t="shared" si="8"/>
        <v>389298.09750000003</v>
      </c>
      <c r="EJ11" s="42">
        <f>DQ11+DT11+DW11+DZ11+EC11+EF11+EG11</f>
        <v>105222.75</v>
      </c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</row>
    <row r="12" spans="1:256" ht="24" customHeight="1" x14ac:dyDescent="0.3">
      <c r="A12" s="17">
        <v>3</v>
      </c>
      <c r="B12" s="40" t="s">
        <v>57</v>
      </c>
      <c r="C12" s="41">
        <v>8.3092000000000006</v>
      </c>
      <c r="D12" s="41">
        <v>13290.369699999999</v>
      </c>
      <c r="E12" s="19">
        <f t="shared" si="0"/>
        <v>1026530.2950000002</v>
      </c>
      <c r="F12" s="20">
        <f t="shared" si="0"/>
        <v>427720.95625000005</v>
      </c>
      <c r="G12" s="20">
        <f t="shared" si="0"/>
        <v>391550.91629999998</v>
      </c>
      <c r="H12" s="20">
        <f t="shared" si="9"/>
        <v>91.543542718337392</v>
      </c>
      <c r="I12" s="20">
        <f>G12/E12*100</f>
        <v>38.143142799307242</v>
      </c>
      <c r="J12" s="19">
        <f t="shared" si="1"/>
        <v>257215.4</v>
      </c>
      <c r="K12" s="20">
        <f t="shared" si="1"/>
        <v>107173.08333333334</v>
      </c>
      <c r="L12" s="20">
        <f t="shared" si="1"/>
        <v>67221.596299999932</v>
      </c>
      <c r="M12" s="20">
        <f t="shared" si="10"/>
        <v>-39951.487033333411</v>
      </c>
      <c r="N12" s="20">
        <f t="shared" si="11"/>
        <v>62.722461843264362</v>
      </c>
      <c r="O12" s="20">
        <f>L12/J12*100</f>
        <v>26.134359101360154</v>
      </c>
      <c r="P12" s="19">
        <f t="shared" si="2"/>
        <v>40877</v>
      </c>
      <c r="Q12" s="20">
        <f t="shared" si="3"/>
        <v>17032.083333333336</v>
      </c>
      <c r="R12" s="20">
        <f t="shared" si="3"/>
        <v>12537.555599999934</v>
      </c>
      <c r="S12" s="20">
        <f t="shared" si="12"/>
        <v>73.611403576583015</v>
      </c>
      <c r="T12" s="18">
        <f>R12/P12*100</f>
        <v>30.671418156909592</v>
      </c>
      <c r="U12" s="19">
        <v>107</v>
      </c>
      <c r="V12" s="42">
        <f t="shared" si="13"/>
        <v>44.583333333333329</v>
      </c>
      <c r="W12" s="42">
        <v>4.8959999999999999</v>
      </c>
      <c r="X12" s="42">
        <f t="shared" si="14"/>
        <v>10.981682242990654</v>
      </c>
      <c r="Y12" s="42">
        <f t="shared" si="4"/>
        <v>4.575700934579439</v>
      </c>
      <c r="Z12" s="19">
        <v>8660</v>
      </c>
      <c r="AA12" s="42">
        <f t="shared" si="15"/>
        <v>3608.333333333333</v>
      </c>
      <c r="AB12" s="42">
        <v>4497.4551000000001</v>
      </c>
      <c r="AC12" s="42">
        <f t="shared" si="5"/>
        <v>124.64078799076215</v>
      </c>
      <c r="AD12" s="42">
        <f t="shared" si="16"/>
        <v>51.933661662817556</v>
      </c>
      <c r="AE12" s="19">
        <v>32110</v>
      </c>
      <c r="AF12" s="42">
        <f t="shared" si="17"/>
        <v>13379.166666666668</v>
      </c>
      <c r="AG12" s="42">
        <v>8035.2044999999343</v>
      </c>
      <c r="AH12" s="42">
        <f>+AG12/AF12*100</f>
        <v>60.057585798816071</v>
      </c>
      <c r="AI12" s="42">
        <f>AG12/AE12*100</f>
        <v>25.023994082840034</v>
      </c>
      <c r="AJ12" s="19">
        <v>60182</v>
      </c>
      <c r="AK12" s="42">
        <f t="shared" si="18"/>
        <v>25075.833333333336</v>
      </c>
      <c r="AL12" s="42">
        <v>25176.898799999999</v>
      </c>
      <c r="AM12" s="42">
        <f>+AL12/AK12*100</f>
        <v>100.40303931408062</v>
      </c>
      <c r="AN12" s="42">
        <f>AL12/AJ12*100</f>
        <v>41.834599714200259</v>
      </c>
      <c r="AO12" s="19">
        <v>4898.3999999999996</v>
      </c>
      <c r="AP12" s="42">
        <f t="shared" si="19"/>
        <v>2041</v>
      </c>
      <c r="AQ12" s="42">
        <v>3222.57</v>
      </c>
      <c r="AR12" s="42">
        <f t="shared" si="20"/>
        <v>157.89171974522293</v>
      </c>
      <c r="AS12" s="42">
        <f>AQ12/AO12*100</f>
        <v>65.788216560509554</v>
      </c>
      <c r="AT12" s="19">
        <v>600</v>
      </c>
      <c r="AU12" s="42">
        <f t="shared" si="21"/>
        <v>250</v>
      </c>
      <c r="AV12" s="42">
        <v>719.4</v>
      </c>
      <c r="AW12" s="42">
        <f>+AV12/AU12*100</f>
        <v>287.76</v>
      </c>
      <c r="AX12" s="42">
        <f>AV12/AT12*100</f>
        <v>119.9</v>
      </c>
      <c r="AY12" s="19">
        <v>0</v>
      </c>
      <c r="AZ12" s="42">
        <f t="shared" si="22"/>
        <v>0</v>
      </c>
      <c r="BA12" s="42">
        <v>0</v>
      </c>
      <c r="BB12" s="19">
        <v>0</v>
      </c>
      <c r="BC12" s="42">
        <f t="shared" si="23"/>
        <v>0</v>
      </c>
      <c r="BD12" s="42">
        <v>0</v>
      </c>
      <c r="BE12" s="19">
        <v>711523.4</v>
      </c>
      <c r="BF12" s="42">
        <f t="shared" si="24"/>
        <v>296468.08333333337</v>
      </c>
      <c r="BG12" s="42">
        <v>296468</v>
      </c>
      <c r="BH12" s="19">
        <v>1089</v>
      </c>
      <c r="BI12" s="42">
        <f t="shared" si="25"/>
        <v>453.75</v>
      </c>
      <c r="BJ12" s="42">
        <v>411.7</v>
      </c>
      <c r="BK12" s="19">
        <v>0</v>
      </c>
      <c r="BL12" s="42">
        <f t="shared" si="26"/>
        <v>0</v>
      </c>
      <c r="BM12" s="42">
        <v>0</v>
      </c>
      <c r="BN12" s="19">
        <v>0</v>
      </c>
      <c r="BO12" s="42">
        <f t="shared" si="27"/>
        <v>0</v>
      </c>
      <c r="BP12" s="42">
        <v>0</v>
      </c>
      <c r="BQ12" s="19">
        <f t="shared" si="6"/>
        <v>74748</v>
      </c>
      <c r="BR12" s="42">
        <f t="shared" si="6"/>
        <v>31144.999999999996</v>
      </c>
      <c r="BS12" s="42">
        <f t="shared" si="6"/>
        <v>9018.7870000000003</v>
      </c>
      <c r="BT12" s="42">
        <f t="shared" si="28"/>
        <v>28.957415315459951</v>
      </c>
      <c r="BU12" s="42">
        <f>BS12/BQ12*100</f>
        <v>12.065589714774978</v>
      </c>
      <c r="BV12" s="19">
        <v>69748</v>
      </c>
      <c r="BW12" s="42">
        <f t="shared" si="29"/>
        <v>29061.666666666664</v>
      </c>
      <c r="BX12" s="42">
        <v>7343.5870000000004</v>
      </c>
      <c r="BY12" s="19">
        <v>0</v>
      </c>
      <c r="BZ12" s="42">
        <f t="shared" si="30"/>
        <v>0</v>
      </c>
      <c r="CA12" s="42">
        <v>0</v>
      </c>
      <c r="CB12" s="19">
        <v>0</v>
      </c>
      <c r="CC12" s="42">
        <f t="shared" si="31"/>
        <v>0</v>
      </c>
      <c r="CD12" s="42">
        <v>0</v>
      </c>
      <c r="CE12" s="19">
        <v>5000</v>
      </c>
      <c r="CF12" s="42">
        <f t="shared" si="32"/>
        <v>2083.3333333333335</v>
      </c>
      <c r="CG12" s="42">
        <v>1675.2</v>
      </c>
      <c r="CH12" s="19">
        <v>0</v>
      </c>
      <c r="CI12" s="42">
        <f t="shared" si="33"/>
        <v>0</v>
      </c>
      <c r="CJ12" s="42">
        <v>0</v>
      </c>
      <c r="CK12" s="19">
        <v>1999</v>
      </c>
      <c r="CL12" s="42">
        <f t="shared" si="34"/>
        <v>832.91666666666674</v>
      </c>
      <c r="CM12" s="42">
        <v>666.32</v>
      </c>
      <c r="CN12" s="19">
        <v>0</v>
      </c>
      <c r="CO12" s="42">
        <f t="shared" si="35"/>
        <v>0</v>
      </c>
      <c r="CP12" s="42">
        <v>0</v>
      </c>
      <c r="CQ12" s="19">
        <v>47901</v>
      </c>
      <c r="CR12" s="42">
        <f t="shared" si="36"/>
        <v>19958.75</v>
      </c>
      <c r="CS12" s="42">
        <v>14356.800999999999</v>
      </c>
      <c r="CT12" s="19">
        <v>19150</v>
      </c>
      <c r="CU12" s="42">
        <f t="shared" si="37"/>
        <v>7979.1666666666661</v>
      </c>
      <c r="CV12" s="42">
        <v>4671.201</v>
      </c>
      <c r="CW12" s="19">
        <v>0</v>
      </c>
      <c r="CX12" s="42">
        <f t="shared" si="38"/>
        <v>0</v>
      </c>
      <c r="CY12" s="42">
        <v>163.69999999999999</v>
      </c>
      <c r="CZ12" s="19">
        <v>3000</v>
      </c>
      <c r="DA12" s="42">
        <f t="shared" si="39"/>
        <v>1250</v>
      </c>
      <c r="DB12" s="42">
        <v>0</v>
      </c>
      <c r="DC12" s="19">
        <v>20000</v>
      </c>
      <c r="DD12" s="42">
        <f t="shared" si="40"/>
        <v>8333.3333333333339</v>
      </c>
      <c r="DE12" s="42">
        <v>0</v>
      </c>
      <c r="DF12" s="19">
        <v>25009</v>
      </c>
      <c r="DG12" s="42">
        <f t="shared" si="41"/>
        <v>10420.416666666668</v>
      </c>
      <c r="DH12" s="42">
        <v>2025.8839</v>
      </c>
      <c r="DI12" s="42">
        <v>0</v>
      </c>
      <c r="DJ12" s="19">
        <f t="shared" si="7"/>
        <v>991826.8</v>
      </c>
      <c r="DK12" s="42">
        <f t="shared" si="7"/>
        <v>413261.16666666674</v>
      </c>
      <c r="DL12" s="42">
        <f t="shared" si="7"/>
        <v>364767.61629999999</v>
      </c>
      <c r="DM12" s="42">
        <v>364767.61629999999</v>
      </c>
      <c r="DN12" s="42">
        <f t="shared" si="42"/>
        <v>0</v>
      </c>
      <c r="DO12" s="19">
        <v>0</v>
      </c>
      <c r="DP12" s="42">
        <f t="shared" si="43"/>
        <v>0</v>
      </c>
      <c r="DQ12" s="42">
        <v>0</v>
      </c>
      <c r="DR12" s="19">
        <v>34703.495000000003</v>
      </c>
      <c r="DS12" s="42">
        <f t="shared" si="44"/>
        <v>14459.789583333333</v>
      </c>
      <c r="DT12" s="42">
        <v>26783.3</v>
      </c>
      <c r="DU12" s="19">
        <v>0</v>
      </c>
      <c r="DV12" s="42">
        <f t="shared" si="45"/>
        <v>0</v>
      </c>
      <c r="DW12" s="42">
        <v>0</v>
      </c>
      <c r="DX12" s="19">
        <v>0</v>
      </c>
      <c r="DY12" s="42">
        <f t="shared" si="46"/>
        <v>0</v>
      </c>
      <c r="DZ12" s="42">
        <v>0</v>
      </c>
      <c r="EA12" s="19">
        <v>0</v>
      </c>
      <c r="EB12" s="42">
        <f t="shared" si="47"/>
        <v>0</v>
      </c>
      <c r="EC12" s="42">
        <v>0</v>
      </c>
      <c r="ED12" s="19">
        <v>139881.95809999999</v>
      </c>
      <c r="EE12" s="42">
        <f t="shared" si="48"/>
        <v>58284.149208333329</v>
      </c>
      <c r="EF12" s="42">
        <v>74310</v>
      </c>
      <c r="EG12" s="42">
        <v>0</v>
      </c>
      <c r="EH12" s="19">
        <f t="shared" si="8"/>
        <v>174585.45309999998</v>
      </c>
      <c r="EI12" s="42">
        <f t="shared" si="8"/>
        <v>72743.93879166666</v>
      </c>
      <c r="EJ12" s="42">
        <f>DQ12+DT12+DW12+DZ12+EC12+EF12+EG12</f>
        <v>101093.3</v>
      </c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</row>
    <row r="13" spans="1:256" ht="24" customHeight="1" x14ac:dyDescent="0.3">
      <c r="A13" s="17">
        <v>4</v>
      </c>
      <c r="B13" s="40" t="s">
        <v>58</v>
      </c>
      <c r="C13" s="41">
        <v>9182.2497000000003</v>
      </c>
      <c r="D13" s="41">
        <v>1255725.0197000001</v>
      </c>
      <c r="E13" s="19">
        <f t="shared" si="0"/>
        <v>4622008.0904000001</v>
      </c>
      <c r="F13" s="20">
        <f t="shared" si="0"/>
        <v>1925836.7043333333</v>
      </c>
      <c r="G13" s="20">
        <f t="shared" si="0"/>
        <v>1886891.5286000001</v>
      </c>
      <c r="H13" s="20">
        <f t="shared" si="9"/>
        <v>97.977752960793481</v>
      </c>
      <c r="I13" s="20">
        <f>G13/E13*100</f>
        <v>40.824063733663948</v>
      </c>
      <c r="J13" s="19">
        <f t="shared" si="1"/>
        <v>1024629.1000000001</v>
      </c>
      <c r="K13" s="20">
        <f t="shared" si="1"/>
        <v>426928.79166666669</v>
      </c>
      <c r="L13" s="20">
        <f t="shared" si="1"/>
        <v>364673.56759999995</v>
      </c>
      <c r="M13" s="20">
        <f t="shared" si="10"/>
        <v>-62255.224066666735</v>
      </c>
      <c r="N13" s="20">
        <f t="shared" si="11"/>
        <v>85.417890458117952</v>
      </c>
      <c r="O13" s="20">
        <f>L13/J13*100</f>
        <v>35.590787690882479</v>
      </c>
      <c r="P13" s="19">
        <f t="shared" si="2"/>
        <v>193549.60000000009</v>
      </c>
      <c r="Q13" s="20">
        <f t="shared" si="3"/>
        <v>80645.666666666701</v>
      </c>
      <c r="R13" s="20">
        <f t="shared" si="3"/>
        <v>39156.883499999974</v>
      </c>
      <c r="S13" s="20">
        <f t="shared" si="12"/>
        <v>48.554231266817347</v>
      </c>
      <c r="T13" s="18">
        <f>R13/P13*100</f>
        <v>20.230929694507225</v>
      </c>
      <c r="U13" s="19">
        <v>0</v>
      </c>
      <c r="V13" s="42">
        <f t="shared" si="13"/>
        <v>0</v>
      </c>
      <c r="W13" s="42">
        <v>805.51099999999997</v>
      </c>
      <c r="X13" s="42" t="e">
        <f t="shared" si="14"/>
        <v>#DIV/0!</v>
      </c>
      <c r="Y13" s="42" t="e">
        <f t="shared" si="4"/>
        <v>#DIV/0!</v>
      </c>
      <c r="Z13" s="19">
        <v>16400</v>
      </c>
      <c r="AA13" s="42">
        <f t="shared" si="15"/>
        <v>6833.3333333333339</v>
      </c>
      <c r="AB13" s="42">
        <v>6726.5739999999996</v>
      </c>
      <c r="AC13" s="42">
        <f t="shared" si="5"/>
        <v>98.437668292682915</v>
      </c>
      <c r="AD13" s="42">
        <f t="shared" si="16"/>
        <v>41.015695121951218</v>
      </c>
      <c r="AE13" s="19">
        <v>177149.60000000009</v>
      </c>
      <c r="AF13" s="42">
        <f t="shared" si="17"/>
        <v>73812.333333333372</v>
      </c>
      <c r="AG13" s="42">
        <v>31624.798499999975</v>
      </c>
      <c r="AH13" s="42">
        <f>+AG13/AF13*100</f>
        <v>42.844870324290824</v>
      </c>
      <c r="AI13" s="42">
        <f>AG13/AE13*100</f>
        <v>17.852029301787844</v>
      </c>
      <c r="AJ13" s="19">
        <v>549894</v>
      </c>
      <c r="AK13" s="42">
        <f t="shared" si="18"/>
        <v>229122.5</v>
      </c>
      <c r="AL13" s="42">
        <v>198938.68909999999</v>
      </c>
      <c r="AM13" s="42">
        <f>+AL13/AK13*100</f>
        <v>86.826343593492567</v>
      </c>
      <c r="AN13" s="42">
        <f>AL13/AJ13*100</f>
        <v>36.177643163955231</v>
      </c>
      <c r="AO13" s="19">
        <v>18250</v>
      </c>
      <c r="AP13" s="42">
        <f t="shared" si="19"/>
        <v>7604.1666666666661</v>
      </c>
      <c r="AQ13" s="42">
        <v>11260.444</v>
      </c>
      <c r="AR13" s="42">
        <f t="shared" si="20"/>
        <v>148.08255123287671</v>
      </c>
      <c r="AS13" s="42">
        <f>AQ13/AO13*100</f>
        <v>61.701063013698629</v>
      </c>
      <c r="AT13" s="19">
        <v>15200</v>
      </c>
      <c r="AU13" s="42">
        <f t="shared" si="21"/>
        <v>6333.3333333333339</v>
      </c>
      <c r="AV13" s="42">
        <v>9038.2000000000007</v>
      </c>
      <c r="AW13" s="42">
        <f>+AV13/AU13*100</f>
        <v>142.70842105263156</v>
      </c>
      <c r="AX13" s="42">
        <f>AV13/AT13*100</f>
        <v>59.461842105263166</v>
      </c>
      <c r="AY13" s="19">
        <v>0</v>
      </c>
      <c r="AZ13" s="42">
        <f t="shared" si="22"/>
        <v>0</v>
      </c>
      <c r="BA13" s="42">
        <v>0</v>
      </c>
      <c r="BB13" s="19">
        <v>0</v>
      </c>
      <c r="BC13" s="42">
        <f t="shared" si="23"/>
        <v>0</v>
      </c>
      <c r="BD13" s="42">
        <v>0</v>
      </c>
      <c r="BE13" s="19">
        <v>3223773.4</v>
      </c>
      <c r="BF13" s="42">
        <f t="shared" si="24"/>
        <v>1343238.9166666665</v>
      </c>
      <c r="BG13" s="42">
        <v>1343238.8319999999</v>
      </c>
      <c r="BH13" s="19">
        <v>3486.1</v>
      </c>
      <c r="BI13" s="42">
        <f t="shared" si="25"/>
        <v>1452.5416666666665</v>
      </c>
      <c r="BJ13" s="42">
        <v>3058.68</v>
      </c>
      <c r="BK13" s="19">
        <v>0</v>
      </c>
      <c r="BL13" s="42">
        <f t="shared" si="26"/>
        <v>0</v>
      </c>
      <c r="BM13" s="42">
        <v>0</v>
      </c>
      <c r="BN13" s="19">
        <v>0</v>
      </c>
      <c r="BO13" s="42">
        <f t="shared" si="27"/>
        <v>0</v>
      </c>
      <c r="BP13" s="42">
        <v>0</v>
      </c>
      <c r="BQ13" s="19">
        <f t="shared" si="6"/>
        <v>50185</v>
      </c>
      <c r="BR13" s="42">
        <f t="shared" si="6"/>
        <v>20910.416666666668</v>
      </c>
      <c r="BS13" s="42">
        <f t="shared" si="6"/>
        <v>15782.363000000001</v>
      </c>
      <c r="BT13" s="42">
        <f t="shared" si="28"/>
        <v>75.476080900667526</v>
      </c>
      <c r="BU13" s="42">
        <f>BS13/BQ13*100</f>
        <v>31.44836704194481</v>
      </c>
      <c r="BV13" s="19">
        <v>37255</v>
      </c>
      <c r="BW13" s="42">
        <f t="shared" si="29"/>
        <v>15522.916666666668</v>
      </c>
      <c r="BX13" s="42">
        <v>8528.7880000000005</v>
      </c>
      <c r="BY13" s="19">
        <v>5190</v>
      </c>
      <c r="BZ13" s="42">
        <f t="shared" si="30"/>
        <v>2162.5</v>
      </c>
      <c r="CA13" s="42">
        <v>158.35</v>
      </c>
      <c r="CB13" s="19">
        <v>0</v>
      </c>
      <c r="CC13" s="42">
        <f t="shared" si="31"/>
        <v>0</v>
      </c>
      <c r="CD13" s="42">
        <v>0</v>
      </c>
      <c r="CE13" s="19">
        <v>7740</v>
      </c>
      <c r="CF13" s="42">
        <f t="shared" si="32"/>
        <v>3225</v>
      </c>
      <c r="CG13" s="42">
        <v>7095.2250000000004</v>
      </c>
      <c r="CH13" s="19">
        <v>0</v>
      </c>
      <c r="CI13" s="42">
        <f t="shared" si="33"/>
        <v>0</v>
      </c>
      <c r="CJ13" s="42">
        <v>0</v>
      </c>
      <c r="CK13" s="19">
        <v>4454.3999999999996</v>
      </c>
      <c r="CL13" s="42">
        <f t="shared" si="34"/>
        <v>1856</v>
      </c>
      <c r="CM13" s="42">
        <v>1484.8</v>
      </c>
      <c r="CN13" s="19">
        <v>0</v>
      </c>
      <c r="CO13" s="42">
        <f t="shared" si="35"/>
        <v>0</v>
      </c>
      <c r="CP13" s="42">
        <v>2695.4969999999998</v>
      </c>
      <c r="CQ13" s="19">
        <v>188050.5</v>
      </c>
      <c r="CR13" s="42">
        <f t="shared" si="36"/>
        <v>78354.375</v>
      </c>
      <c r="CS13" s="42">
        <v>53231.815999999999</v>
      </c>
      <c r="CT13" s="19">
        <v>114000</v>
      </c>
      <c r="CU13" s="42">
        <f t="shared" si="37"/>
        <v>47500</v>
      </c>
      <c r="CV13" s="42">
        <v>22765.215</v>
      </c>
      <c r="CW13" s="19">
        <v>8000</v>
      </c>
      <c r="CX13" s="42">
        <f t="shared" si="38"/>
        <v>3333.333333333333</v>
      </c>
      <c r="CY13" s="42">
        <v>28329.83</v>
      </c>
      <c r="CZ13" s="19">
        <v>1500</v>
      </c>
      <c r="DA13" s="42">
        <f t="shared" si="39"/>
        <v>625</v>
      </c>
      <c r="DB13" s="42">
        <v>2781.2950000000001</v>
      </c>
      <c r="DC13" s="19">
        <v>0</v>
      </c>
      <c r="DD13" s="42">
        <f t="shared" si="40"/>
        <v>0</v>
      </c>
      <c r="DE13" s="42">
        <v>0</v>
      </c>
      <c r="DF13" s="19">
        <v>0</v>
      </c>
      <c r="DG13" s="42">
        <f t="shared" si="41"/>
        <v>0</v>
      </c>
      <c r="DH13" s="42">
        <v>3458.55</v>
      </c>
      <c r="DI13" s="42">
        <v>0</v>
      </c>
      <c r="DJ13" s="19">
        <f t="shared" si="7"/>
        <v>4256343</v>
      </c>
      <c r="DK13" s="42">
        <f t="shared" si="7"/>
        <v>1773476.25</v>
      </c>
      <c r="DL13" s="42">
        <f t="shared" si="7"/>
        <v>1712455.8796000001</v>
      </c>
      <c r="DM13" s="42">
        <v>1712455.8796000001</v>
      </c>
      <c r="DN13" s="42">
        <f t="shared" si="42"/>
        <v>0</v>
      </c>
      <c r="DO13" s="19">
        <v>0</v>
      </c>
      <c r="DP13" s="42">
        <f t="shared" si="43"/>
        <v>0</v>
      </c>
      <c r="DQ13" s="42">
        <v>0</v>
      </c>
      <c r="DR13" s="19">
        <v>365665.09039999999</v>
      </c>
      <c r="DS13" s="42">
        <f t="shared" si="44"/>
        <v>152360.45433333333</v>
      </c>
      <c r="DT13" s="42">
        <v>174435.649</v>
      </c>
      <c r="DU13" s="19">
        <v>0</v>
      </c>
      <c r="DV13" s="42">
        <f t="shared" si="45"/>
        <v>0</v>
      </c>
      <c r="DW13" s="42">
        <v>0</v>
      </c>
      <c r="DX13" s="19">
        <v>0</v>
      </c>
      <c r="DY13" s="42">
        <f t="shared" si="46"/>
        <v>0</v>
      </c>
      <c r="DZ13" s="42">
        <v>0</v>
      </c>
      <c r="EA13" s="19">
        <v>0</v>
      </c>
      <c r="EB13" s="42">
        <f t="shared" si="47"/>
        <v>0</v>
      </c>
      <c r="EC13" s="42">
        <v>0</v>
      </c>
      <c r="ED13" s="19">
        <v>0</v>
      </c>
      <c r="EE13" s="42">
        <f t="shared" si="48"/>
        <v>0</v>
      </c>
      <c r="EF13" s="42">
        <v>0</v>
      </c>
      <c r="EG13" s="42">
        <v>0</v>
      </c>
      <c r="EH13" s="19">
        <f t="shared" si="8"/>
        <v>365665.09039999999</v>
      </c>
      <c r="EI13" s="42">
        <f t="shared" si="8"/>
        <v>152360.45433333333</v>
      </c>
      <c r="EJ13" s="42">
        <f>DQ13+DT13+DW13+DZ13+EC13+EF13+EG13</f>
        <v>174435.649</v>
      </c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</row>
    <row r="14" spans="1:256" ht="24" customHeight="1" x14ac:dyDescent="0.3">
      <c r="A14" s="17">
        <v>5</v>
      </c>
      <c r="B14" s="40" t="s">
        <v>59</v>
      </c>
      <c r="C14" s="41">
        <v>20600.002</v>
      </c>
      <c r="D14" s="41">
        <v>53037.111900000004</v>
      </c>
      <c r="E14" s="19">
        <f t="shared" si="0"/>
        <v>2734000</v>
      </c>
      <c r="F14" s="20">
        <f t="shared" si="0"/>
        <v>1139166.6666666667</v>
      </c>
      <c r="G14" s="20">
        <f t="shared" si="0"/>
        <v>1200685.9095999999</v>
      </c>
      <c r="H14" s="20">
        <f t="shared" si="9"/>
        <v>105.40037245940013</v>
      </c>
      <c r="I14" s="20">
        <f>G14/E14*100</f>
        <v>43.916821858083388</v>
      </c>
      <c r="J14" s="19">
        <f t="shared" si="1"/>
        <v>559286.1</v>
      </c>
      <c r="K14" s="20">
        <f t="shared" si="1"/>
        <v>233035.87499999997</v>
      </c>
      <c r="L14" s="20">
        <f t="shared" si="1"/>
        <v>200206.51759999973</v>
      </c>
      <c r="M14" s="20">
        <f t="shared" si="10"/>
        <v>-32829.357400000241</v>
      </c>
      <c r="N14" s="20">
        <f t="shared" si="11"/>
        <v>85.912316118709086</v>
      </c>
      <c r="O14" s="20">
        <f>L14/J14*100</f>
        <v>35.796798382795444</v>
      </c>
      <c r="P14" s="19">
        <f t="shared" si="2"/>
        <v>133100</v>
      </c>
      <c r="Q14" s="20">
        <f t="shared" si="3"/>
        <v>55458.333333333336</v>
      </c>
      <c r="R14" s="20">
        <f t="shared" si="3"/>
        <v>32423.071399999761</v>
      </c>
      <c r="S14" s="20">
        <f t="shared" si="12"/>
        <v>58.463840240420303</v>
      </c>
      <c r="T14" s="18">
        <f>R14/P14*100</f>
        <v>24.359933433508459</v>
      </c>
      <c r="U14" s="19">
        <v>3600</v>
      </c>
      <c r="V14" s="42">
        <f t="shared" si="13"/>
        <v>1500</v>
      </c>
      <c r="W14" s="42">
        <v>7433.6930000000002</v>
      </c>
      <c r="X14" s="42">
        <f t="shared" si="14"/>
        <v>495.57953333333336</v>
      </c>
      <c r="Y14" s="42">
        <f t="shared" si="4"/>
        <v>206.49147222222223</v>
      </c>
      <c r="Z14" s="19">
        <v>17000</v>
      </c>
      <c r="AA14" s="42">
        <f t="shared" si="15"/>
        <v>7083.3333333333339</v>
      </c>
      <c r="AB14" s="42">
        <v>2831.5320000000002</v>
      </c>
      <c r="AC14" s="42">
        <f t="shared" si="5"/>
        <v>39.974569411764705</v>
      </c>
      <c r="AD14" s="42">
        <f t="shared" si="16"/>
        <v>16.656070588235295</v>
      </c>
      <c r="AE14" s="19">
        <v>112500</v>
      </c>
      <c r="AF14" s="42">
        <f t="shared" si="17"/>
        <v>46875</v>
      </c>
      <c r="AG14" s="42">
        <v>22157.846399999762</v>
      </c>
      <c r="AH14" s="42">
        <f>+AG14/AF14*100</f>
        <v>47.270072319999493</v>
      </c>
      <c r="AI14" s="42">
        <f>AG14/AE14*100</f>
        <v>19.695863466666456</v>
      </c>
      <c r="AJ14" s="19">
        <v>308688.09999999998</v>
      </c>
      <c r="AK14" s="42">
        <f t="shared" si="18"/>
        <v>128620.04166666666</v>
      </c>
      <c r="AL14" s="42">
        <v>105041.70299999999</v>
      </c>
      <c r="AM14" s="42">
        <f>+AL14/AK14*100</f>
        <v>81.668223426818216</v>
      </c>
      <c r="AN14" s="42">
        <f>AL14/AJ14*100</f>
        <v>34.02842642784092</v>
      </c>
      <c r="AO14" s="19">
        <v>9700</v>
      </c>
      <c r="AP14" s="42">
        <f t="shared" si="19"/>
        <v>4041.666666666667</v>
      </c>
      <c r="AQ14" s="42">
        <v>5327.1750000000002</v>
      </c>
      <c r="AR14" s="42">
        <f t="shared" si="20"/>
        <v>131.80639175257733</v>
      </c>
      <c r="AS14" s="42">
        <f>AQ14/AO14*100</f>
        <v>54.919329896907222</v>
      </c>
      <c r="AT14" s="19">
        <v>13000</v>
      </c>
      <c r="AU14" s="42">
        <f t="shared" si="21"/>
        <v>5416.6666666666661</v>
      </c>
      <c r="AV14" s="42">
        <v>6886.5</v>
      </c>
      <c r="AW14" s="42">
        <f>+AV14/AU14*100</f>
        <v>127.13538461538462</v>
      </c>
      <c r="AX14" s="42">
        <f>AV14/AT14*100</f>
        <v>52.973076923076924</v>
      </c>
      <c r="AY14" s="19">
        <v>0</v>
      </c>
      <c r="AZ14" s="42">
        <f t="shared" si="22"/>
        <v>0</v>
      </c>
      <c r="BA14" s="42">
        <v>0</v>
      </c>
      <c r="BB14" s="19">
        <v>0</v>
      </c>
      <c r="BC14" s="42">
        <f t="shared" si="23"/>
        <v>0</v>
      </c>
      <c r="BD14" s="42">
        <v>0</v>
      </c>
      <c r="BE14" s="19">
        <v>1355089.9</v>
      </c>
      <c r="BF14" s="42">
        <f t="shared" si="24"/>
        <v>564620.79166666663</v>
      </c>
      <c r="BG14" s="42">
        <v>564620.83200000005</v>
      </c>
      <c r="BH14" s="19">
        <v>2396.8000000000002</v>
      </c>
      <c r="BI14" s="42">
        <f t="shared" si="25"/>
        <v>998.66666666666674</v>
      </c>
      <c r="BJ14" s="42">
        <v>905.5</v>
      </c>
      <c r="BK14" s="19">
        <v>0</v>
      </c>
      <c r="BL14" s="42">
        <f t="shared" si="26"/>
        <v>0</v>
      </c>
      <c r="BM14" s="42">
        <v>0</v>
      </c>
      <c r="BN14" s="19">
        <v>0</v>
      </c>
      <c r="BO14" s="42">
        <f t="shared" si="27"/>
        <v>0</v>
      </c>
      <c r="BP14" s="42">
        <v>0</v>
      </c>
      <c r="BQ14" s="19">
        <f t="shared" si="6"/>
        <v>24758</v>
      </c>
      <c r="BR14" s="42">
        <f t="shared" si="6"/>
        <v>10315.833333333334</v>
      </c>
      <c r="BS14" s="42">
        <f t="shared" si="6"/>
        <v>9728.5460999999996</v>
      </c>
      <c r="BT14" s="42">
        <f t="shared" si="28"/>
        <v>94.306933678003062</v>
      </c>
      <c r="BU14" s="42">
        <f>BS14/BQ14*100</f>
        <v>39.294555699167944</v>
      </c>
      <c r="BV14" s="19">
        <v>11305</v>
      </c>
      <c r="BW14" s="42">
        <f t="shared" si="29"/>
        <v>4710.416666666667</v>
      </c>
      <c r="BX14" s="42">
        <v>3037.1039999999998</v>
      </c>
      <c r="BY14" s="19">
        <v>5653</v>
      </c>
      <c r="BZ14" s="42">
        <f t="shared" si="30"/>
        <v>2355.4166666666665</v>
      </c>
      <c r="CA14" s="42">
        <v>4000</v>
      </c>
      <c r="CB14" s="19">
        <v>3200</v>
      </c>
      <c r="CC14" s="42">
        <f t="shared" si="31"/>
        <v>1333.3333333333335</v>
      </c>
      <c r="CD14" s="42">
        <v>1269.3889999999999</v>
      </c>
      <c r="CE14" s="19">
        <v>4600</v>
      </c>
      <c r="CF14" s="42">
        <f t="shared" si="32"/>
        <v>1916.6666666666665</v>
      </c>
      <c r="CG14" s="42">
        <v>1422.0531000000001</v>
      </c>
      <c r="CH14" s="19">
        <v>0</v>
      </c>
      <c r="CI14" s="42">
        <f t="shared" si="33"/>
        <v>0</v>
      </c>
      <c r="CJ14" s="42">
        <v>0</v>
      </c>
      <c r="CK14" s="19">
        <v>2227.1999999999998</v>
      </c>
      <c r="CL14" s="42">
        <f t="shared" si="34"/>
        <v>928</v>
      </c>
      <c r="CM14" s="42">
        <v>445.36</v>
      </c>
      <c r="CN14" s="19">
        <v>0</v>
      </c>
      <c r="CO14" s="42">
        <f t="shared" si="35"/>
        <v>0</v>
      </c>
      <c r="CP14" s="42">
        <v>0</v>
      </c>
      <c r="CQ14" s="19">
        <v>66800</v>
      </c>
      <c r="CR14" s="42">
        <f t="shared" si="36"/>
        <v>27833.333333333336</v>
      </c>
      <c r="CS14" s="42">
        <v>17012.2395</v>
      </c>
      <c r="CT14" s="19">
        <v>59000</v>
      </c>
      <c r="CU14" s="42">
        <f t="shared" si="37"/>
        <v>24583.333333333336</v>
      </c>
      <c r="CV14" s="42">
        <v>12661.789500000001</v>
      </c>
      <c r="CW14" s="19">
        <v>3000</v>
      </c>
      <c r="CX14" s="42">
        <f t="shared" si="38"/>
        <v>1250</v>
      </c>
      <c r="CY14" s="42">
        <v>20497.6826</v>
      </c>
      <c r="CZ14" s="19">
        <v>0</v>
      </c>
      <c r="DA14" s="42">
        <f t="shared" si="39"/>
        <v>0</v>
      </c>
      <c r="DB14" s="42">
        <v>135</v>
      </c>
      <c r="DC14" s="19">
        <v>0</v>
      </c>
      <c r="DD14" s="42">
        <f t="shared" si="40"/>
        <v>0</v>
      </c>
      <c r="DE14" s="42">
        <v>0</v>
      </c>
      <c r="DF14" s="19">
        <v>240</v>
      </c>
      <c r="DG14" s="42">
        <f t="shared" si="41"/>
        <v>100</v>
      </c>
      <c r="DH14" s="42">
        <v>3154.6</v>
      </c>
      <c r="DI14" s="42">
        <v>0</v>
      </c>
      <c r="DJ14" s="19">
        <f t="shared" si="7"/>
        <v>1919000</v>
      </c>
      <c r="DK14" s="42">
        <f t="shared" si="7"/>
        <v>799583.33333333326</v>
      </c>
      <c r="DL14" s="42">
        <f t="shared" si="7"/>
        <v>766178.20959999994</v>
      </c>
      <c r="DM14" s="42">
        <v>766178.20959999994</v>
      </c>
      <c r="DN14" s="42">
        <f t="shared" si="42"/>
        <v>0</v>
      </c>
      <c r="DO14" s="19">
        <v>0</v>
      </c>
      <c r="DP14" s="42">
        <f t="shared" si="43"/>
        <v>0</v>
      </c>
      <c r="DQ14" s="42">
        <v>2000</v>
      </c>
      <c r="DR14" s="19">
        <v>815000</v>
      </c>
      <c r="DS14" s="42">
        <f t="shared" si="44"/>
        <v>339583.33333333337</v>
      </c>
      <c r="DT14" s="42">
        <v>432507.7</v>
      </c>
      <c r="DU14" s="19">
        <v>0</v>
      </c>
      <c r="DV14" s="42">
        <f t="shared" si="45"/>
        <v>0</v>
      </c>
      <c r="DW14" s="42">
        <v>0</v>
      </c>
      <c r="DX14" s="19">
        <v>0</v>
      </c>
      <c r="DY14" s="42">
        <f t="shared" si="46"/>
        <v>0</v>
      </c>
      <c r="DZ14" s="42">
        <v>0</v>
      </c>
      <c r="EA14" s="19">
        <v>0</v>
      </c>
      <c r="EB14" s="42">
        <f t="shared" si="47"/>
        <v>0</v>
      </c>
      <c r="EC14" s="42">
        <v>0</v>
      </c>
      <c r="ED14" s="19">
        <v>545000</v>
      </c>
      <c r="EE14" s="42">
        <f t="shared" si="48"/>
        <v>227083.33333333331</v>
      </c>
      <c r="EF14" s="42">
        <v>115600</v>
      </c>
      <c r="EG14" s="42">
        <v>0</v>
      </c>
      <c r="EH14" s="19">
        <f t="shared" si="8"/>
        <v>1360000</v>
      </c>
      <c r="EI14" s="42">
        <f t="shared" si="8"/>
        <v>566666.66666666674</v>
      </c>
      <c r="EJ14" s="42">
        <f>DQ14+DT14+DW14+DZ14+EC14+EF14+EG14</f>
        <v>550107.69999999995</v>
      </c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x14ac:dyDescent="0.3">
      <c r="A15" s="17"/>
      <c r="B15" s="50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 t="s">
        <v>64</v>
      </c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20"/>
      <c r="DN15" s="42">
        <f t="shared" si="42"/>
        <v>0</v>
      </c>
      <c r="DO15" s="18"/>
      <c r="DP15" s="20"/>
      <c r="DQ15" s="18"/>
      <c r="DR15" s="18"/>
      <c r="DS15" s="20"/>
      <c r="DT15" s="18"/>
      <c r="DU15" s="18"/>
      <c r="DV15" s="20"/>
      <c r="DW15" s="18"/>
      <c r="DX15" s="18"/>
      <c r="DY15" s="20"/>
      <c r="DZ15" s="18"/>
      <c r="EA15" s="18"/>
      <c r="EB15" s="20"/>
      <c r="EC15" s="18"/>
      <c r="ED15" s="39"/>
      <c r="EE15" s="20"/>
      <c r="EF15" s="20"/>
      <c r="EG15" s="20"/>
      <c r="EH15" s="20"/>
      <c r="EI15" s="20"/>
      <c r="EJ15" s="20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x14ac:dyDescent="0.3">
      <c r="A16" s="17"/>
      <c r="B16" s="50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20"/>
      <c r="DN16" s="42">
        <f t="shared" si="42"/>
        <v>0</v>
      </c>
      <c r="DO16" s="18"/>
      <c r="DP16" s="20"/>
      <c r="DQ16" s="18"/>
      <c r="DR16" s="18"/>
      <c r="DS16" s="20"/>
      <c r="DT16" s="18"/>
      <c r="DU16" s="18"/>
      <c r="DV16" s="20"/>
      <c r="DW16" s="18"/>
      <c r="DX16" s="18"/>
      <c r="DY16" s="20"/>
      <c r="DZ16" s="18"/>
      <c r="EA16" s="18"/>
      <c r="EB16" s="20"/>
      <c r="EC16" s="18"/>
      <c r="ED16" s="39"/>
      <c r="EE16" s="20"/>
      <c r="EF16" s="20"/>
      <c r="EG16" s="20"/>
      <c r="EH16" s="20"/>
      <c r="EI16" s="20"/>
      <c r="EJ16" s="20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</row>
    <row r="17" spans="1:256" x14ac:dyDescent="0.3">
      <c r="A17" s="17"/>
      <c r="B17" s="36" t="s">
        <v>50</v>
      </c>
      <c r="C17" s="28">
        <f>SUM(C10:C16)</f>
        <v>37152.007599999997</v>
      </c>
      <c r="D17" s="28">
        <f>SUM(D10:D16)</f>
        <v>1681415.3676999998</v>
      </c>
      <c r="E17" s="28">
        <f>SUM(E10:E16)</f>
        <v>17091711.319400001</v>
      </c>
      <c r="F17" s="28">
        <f>SUM(F10:F16)</f>
        <v>7121546.3830833342</v>
      </c>
      <c r="G17" s="28">
        <f>SUM(G10:G16)</f>
        <v>6225146.5700000003</v>
      </c>
      <c r="H17" s="28">
        <f t="shared" si="9"/>
        <v>87.412848770982379</v>
      </c>
      <c r="I17" s="28">
        <f>G17/E17*100</f>
        <v>36.422020321242663</v>
      </c>
      <c r="J17" s="28">
        <f>SUM(J10:J16)</f>
        <v>3190774.1999999997</v>
      </c>
      <c r="K17" s="28">
        <f>SUM(K10:K16)</f>
        <v>1329489.25</v>
      </c>
      <c r="L17" s="28">
        <f>SUM(L10:L16)</f>
        <v>1077223.9999999998</v>
      </c>
      <c r="M17" s="28">
        <f t="shared" si="10"/>
        <v>-252265.25000000023</v>
      </c>
      <c r="N17" s="28">
        <f t="shared" si="11"/>
        <v>81.025401296024</v>
      </c>
      <c r="O17" s="28">
        <f>L17/J17*100</f>
        <v>33.760583873343336</v>
      </c>
      <c r="P17" s="28">
        <f>SUM(P10:P16)</f>
        <v>612831.6</v>
      </c>
      <c r="Q17" s="28">
        <f>SUM(Q10:Q16)</f>
        <v>255346.50000000003</v>
      </c>
      <c r="R17" s="28">
        <f>SUM(R10:R16)</f>
        <v>150681.51159999982</v>
      </c>
      <c r="S17" s="28">
        <f t="shared" si="12"/>
        <v>59.010603865727475</v>
      </c>
      <c r="T17" s="28">
        <f>R17/P17*100</f>
        <v>24.587751610719785</v>
      </c>
      <c r="U17" s="28">
        <f>SUM(U10:U16)</f>
        <v>36235.699999999997</v>
      </c>
      <c r="V17" s="28">
        <f>SUM(V10:V16)</f>
        <v>15098.208333333334</v>
      </c>
      <c r="W17" s="28">
        <f>SUM(W10:W16)</f>
        <v>11545.2163</v>
      </c>
      <c r="X17" s="28">
        <f t="shared" si="14"/>
        <v>76.467459218395121</v>
      </c>
      <c r="Y17" s="28">
        <f t="shared" si="4"/>
        <v>31.86144134099797</v>
      </c>
      <c r="Z17" s="28">
        <f>SUM(Z10:Z16)</f>
        <v>80013.399999999994</v>
      </c>
      <c r="AA17" s="28">
        <f>SUM(AA10:AA16)</f>
        <v>33338.916666666672</v>
      </c>
      <c r="AB17" s="28">
        <f>SUM(AB10:AB16)</f>
        <v>38657.840099999994</v>
      </c>
      <c r="AC17" s="28">
        <f t="shared" si="5"/>
        <v>115.95409798858687</v>
      </c>
      <c r="AD17" s="42">
        <f t="shared" si="16"/>
        <v>48.314207495244545</v>
      </c>
      <c r="AE17" s="28">
        <f>SUM(AE10:AE16)</f>
        <v>496582.5</v>
      </c>
      <c r="AF17" s="28">
        <f>SUM(AF10:AF16)</f>
        <v>206909.375</v>
      </c>
      <c r="AG17" s="28">
        <f>SUM(AG10:AG16)</f>
        <v>100478.45519999984</v>
      </c>
      <c r="AH17" s="28">
        <f>+AG17/AF17*100</f>
        <v>48.561576873933255</v>
      </c>
      <c r="AI17" s="28">
        <f>AG17/AE17*100</f>
        <v>20.233990364138858</v>
      </c>
      <c r="AJ17" s="28">
        <f>SUM(AJ10:AJ16)</f>
        <v>1500389.1</v>
      </c>
      <c r="AK17" s="28">
        <f>SUM(AK10:AK16)</f>
        <v>625162.125</v>
      </c>
      <c r="AL17" s="28">
        <f>SUM(AL10:AL16)</f>
        <v>531576.12679999997</v>
      </c>
      <c r="AM17" s="28">
        <f>+AL17/AK17*100</f>
        <v>85.030123473970846</v>
      </c>
      <c r="AN17" s="28">
        <f>AL17/AJ17*100</f>
        <v>35.429218114154516</v>
      </c>
      <c r="AO17" s="28">
        <f>SUM(AO10:AO16)</f>
        <v>47922.400000000001</v>
      </c>
      <c r="AP17" s="28">
        <f>SUM(AP10:AP16)</f>
        <v>19967.666666666664</v>
      </c>
      <c r="AQ17" s="28">
        <f>SUM(AQ10:AQ16)</f>
        <v>27205.756099999999</v>
      </c>
      <c r="AR17" s="28">
        <f t="shared" si="20"/>
        <v>136.24904979717209</v>
      </c>
      <c r="AS17" s="28">
        <f>AQ17/AO17*100</f>
        <v>56.770437415488374</v>
      </c>
      <c r="AT17" s="28">
        <f>SUM(AT10:AT16)</f>
        <v>50400</v>
      </c>
      <c r="AU17" s="28">
        <f>SUM(AU10:AU16)</f>
        <v>21000</v>
      </c>
      <c r="AV17" s="28">
        <f>SUM(AV10:AV16)</f>
        <v>28191.550000000003</v>
      </c>
      <c r="AW17" s="28">
        <f>+AV17/AU17*100</f>
        <v>134.24547619047621</v>
      </c>
      <c r="AX17" s="28">
        <f>AV17/AT17*100</f>
        <v>55.935615079365085</v>
      </c>
      <c r="AY17" s="28">
        <f t="shared" ref="AY17:BS17" si="49">SUM(AY10:AY16)</f>
        <v>0</v>
      </c>
      <c r="AZ17" s="28">
        <f t="shared" si="49"/>
        <v>0</v>
      </c>
      <c r="BA17" s="28">
        <f t="shared" si="49"/>
        <v>0</v>
      </c>
      <c r="BB17" s="28">
        <f t="shared" si="49"/>
        <v>0</v>
      </c>
      <c r="BC17" s="28">
        <f t="shared" si="49"/>
        <v>0</v>
      </c>
      <c r="BD17" s="28">
        <f t="shared" si="49"/>
        <v>0</v>
      </c>
      <c r="BE17" s="28">
        <f t="shared" si="49"/>
        <v>9159127</v>
      </c>
      <c r="BF17" s="28">
        <f t="shared" si="49"/>
        <v>3816302.9166666665</v>
      </c>
      <c r="BG17" s="28">
        <f t="shared" si="49"/>
        <v>3816302.8299999996</v>
      </c>
      <c r="BH17" s="28">
        <f t="shared" si="49"/>
        <v>21050.699999999997</v>
      </c>
      <c r="BI17" s="28">
        <f t="shared" si="49"/>
        <v>8771.125</v>
      </c>
      <c r="BJ17" s="28">
        <f t="shared" si="49"/>
        <v>9535.2799999999988</v>
      </c>
      <c r="BK17" s="28">
        <f t="shared" si="49"/>
        <v>0</v>
      </c>
      <c r="BL17" s="28">
        <f t="shared" si="49"/>
        <v>0</v>
      </c>
      <c r="BM17" s="28">
        <f t="shared" si="49"/>
        <v>0</v>
      </c>
      <c r="BN17" s="28">
        <f t="shared" si="49"/>
        <v>0</v>
      </c>
      <c r="BO17" s="28">
        <f t="shared" si="49"/>
        <v>0</v>
      </c>
      <c r="BP17" s="28">
        <f t="shared" si="49"/>
        <v>0</v>
      </c>
      <c r="BQ17" s="28">
        <f t="shared" si="49"/>
        <v>369867.3</v>
      </c>
      <c r="BR17" s="28">
        <f t="shared" si="49"/>
        <v>154111.375</v>
      </c>
      <c r="BS17" s="28">
        <f t="shared" si="49"/>
        <v>82967.747899999988</v>
      </c>
      <c r="BT17" s="28">
        <f t="shared" si="28"/>
        <v>53.836225846404908</v>
      </c>
      <c r="BU17" s="28">
        <f>BS17/BQ17*100</f>
        <v>22.431760769335376</v>
      </c>
      <c r="BV17" s="28">
        <f t="shared" ref="BV17:DA17" si="50">SUM(BV10:BV16)</f>
        <v>262897</v>
      </c>
      <c r="BW17" s="28">
        <f t="shared" si="50"/>
        <v>109540.41666666666</v>
      </c>
      <c r="BX17" s="28">
        <f t="shared" si="50"/>
        <v>53542.409</v>
      </c>
      <c r="BY17" s="28">
        <f t="shared" si="50"/>
        <v>56147.5</v>
      </c>
      <c r="BZ17" s="28">
        <f t="shared" si="50"/>
        <v>23394.791666666668</v>
      </c>
      <c r="CA17" s="28">
        <f t="shared" si="50"/>
        <v>6664.2880000000005</v>
      </c>
      <c r="CB17" s="28">
        <f t="shared" si="50"/>
        <v>5200</v>
      </c>
      <c r="CC17" s="28">
        <f t="shared" si="50"/>
        <v>2166.666666666667</v>
      </c>
      <c r="CD17" s="28">
        <f t="shared" si="50"/>
        <v>2351.0729999999999</v>
      </c>
      <c r="CE17" s="28">
        <f t="shared" si="50"/>
        <v>45622.8</v>
      </c>
      <c r="CF17" s="28">
        <f t="shared" si="50"/>
        <v>19009.500000000004</v>
      </c>
      <c r="CG17" s="28">
        <f t="shared" si="50"/>
        <v>20409.977900000002</v>
      </c>
      <c r="CH17" s="28">
        <f t="shared" si="50"/>
        <v>0</v>
      </c>
      <c r="CI17" s="28">
        <f t="shared" si="50"/>
        <v>0</v>
      </c>
      <c r="CJ17" s="28">
        <f t="shared" si="50"/>
        <v>0</v>
      </c>
      <c r="CK17" s="28">
        <f t="shared" si="50"/>
        <v>15362.199999999997</v>
      </c>
      <c r="CL17" s="28">
        <f t="shared" si="50"/>
        <v>6400.916666666667</v>
      </c>
      <c r="CM17" s="28">
        <f t="shared" si="50"/>
        <v>3932.7999999999997</v>
      </c>
      <c r="CN17" s="28">
        <f t="shared" si="50"/>
        <v>0</v>
      </c>
      <c r="CO17" s="28">
        <f t="shared" si="50"/>
        <v>0</v>
      </c>
      <c r="CP17" s="28">
        <f t="shared" si="50"/>
        <v>2695.4969999999998</v>
      </c>
      <c r="CQ17" s="28">
        <f t="shared" si="50"/>
        <v>547014.80000000005</v>
      </c>
      <c r="CR17" s="28">
        <f t="shared" si="50"/>
        <v>227922.83333333334</v>
      </c>
      <c r="CS17" s="28">
        <f t="shared" si="50"/>
        <v>173761.92049999998</v>
      </c>
      <c r="CT17" s="28">
        <f t="shared" si="50"/>
        <v>290453.3</v>
      </c>
      <c r="CU17" s="28">
        <f t="shared" si="50"/>
        <v>121022.20833333334</v>
      </c>
      <c r="CV17" s="28">
        <f t="shared" si="50"/>
        <v>66601.478499999997</v>
      </c>
      <c r="CW17" s="28">
        <f t="shared" si="50"/>
        <v>19000</v>
      </c>
      <c r="CX17" s="28">
        <f t="shared" si="50"/>
        <v>7916.6666666666661</v>
      </c>
      <c r="CY17" s="28">
        <f t="shared" si="50"/>
        <v>60499.876600000003</v>
      </c>
      <c r="CZ17" s="28">
        <f t="shared" si="50"/>
        <v>5600</v>
      </c>
      <c r="DA17" s="28">
        <f t="shared" si="50"/>
        <v>2333.3333333333335</v>
      </c>
      <c r="DB17" s="28">
        <f t="shared" ref="DB17:EH17" si="51">SUM(DB10:DB16)</f>
        <v>3416.2950000000001</v>
      </c>
      <c r="DC17" s="28">
        <f t="shared" si="51"/>
        <v>21870</v>
      </c>
      <c r="DD17" s="28">
        <f>SUM(DD10:DD16)</f>
        <v>9112.5</v>
      </c>
      <c r="DE17" s="28">
        <f t="shared" si="51"/>
        <v>1870</v>
      </c>
      <c r="DF17" s="28">
        <f t="shared" si="51"/>
        <v>37749</v>
      </c>
      <c r="DG17" s="28">
        <f>SUM(DG10:DG16)</f>
        <v>15728.750000000002</v>
      </c>
      <c r="DH17" s="28">
        <f t="shared" si="51"/>
        <v>16227.718500000001</v>
      </c>
      <c r="DI17" s="28">
        <f t="shared" si="51"/>
        <v>0</v>
      </c>
      <c r="DJ17" s="28">
        <f t="shared" si="51"/>
        <v>12408184.1</v>
      </c>
      <c r="DK17" s="28">
        <f>SUM(DK10:DK16)</f>
        <v>5170076.708333333</v>
      </c>
      <c r="DL17" s="28">
        <f t="shared" si="51"/>
        <v>4908864.91</v>
      </c>
      <c r="DM17" s="28">
        <f t="shared" si="51"/>
        <v>4908864.91</v>
      </c>
      <c r="DN17" s="28">
        <f t="shared" si="51"/>
        <v>0</v>
      </c>
      <c r="DO17" s="28">
        <f t="shared" si="51"/>
        <v>50000</v>
      </c>
      <c r="DP17" s="28">
        <f>SUM(DP10:DP16)</f>
        <v>20833.333333333336</v>
      </c>
      <c r="DQ17" s="28">
        <f t="shared" si="51"/>
        <v>2000</v>
      </c>
      <c r="DR17" s="28">
        <f t="shared" si="51"/>
        <v>4630077.2193999998</v>
      </c>
      <c r="DS17" s="28">
        <f>SUM(DS10:DS16)</f>
        <v>1929198.8414166667</v>
      </c>
      <c r="DT17" s="28">
        <f t="shared" si="51"/>
        <v>1312337.6600000001</v>
      </c>
      <c r="DU17" s="28">
        <f t="shared" si="51"/>
        <v>0</v>
      </c>
      <c r="DV17" s="28">
        <f>SUM(DV10:DV16)</f>
        <v>0</v>
      </c>
      <c r="DW17" s="28">
        <f t="shared" si="51"/>
        <v>0</v>
      </c>
      <c r="DX17" s="28">
        <f t="shared" si="51"/>
        <v>3450</v>
      </c>
      <c r="DY17" s="28">
        <f>SUM(DY10:DY16)</f>
        <v>1437.5</v>
      </c>
      <c r="DZ17" s="28">
        <f t="shared" si="51"/>
        <v>1944</v>
      </c>
      <c r="EA17" s="28">
        <f t="shared" si="51"/>
        <v>0</v>
      </c>
      <c r="EB17" s="28">
        <f>SUM(EB10:EB16)</f>
        <v>0</v>
      </c>
      <c r="EC17" s="28">
        <f t="shared" si="51"/>
        <v>0</v>
      </c>
      <c r="ED17" s="28">
        <f t="shared" si="51"/>
        <v>2229767.1580999997</v>
      </c>
      <c r="EE17" s="28">
        <f>SUM(EE10:EE16)</f>
        <v>929069.64920833334</v>
      </c>
      <c r="EF17" s="28">
        <f t="shared" si="51"/>
        <v>189911</v>
      </c>
      <c r="EG17" s="28">
        <f t="shared" si="51"/>
        <v>0</v>
      </c>
      <c r="EH17" s="28">
        <f t="shared" si="51"/>
        <v>6913294.3775000004</v>
      </c>
      <c r="EI17" s="28">
        <f>SUM(EI10:EI16)</f>
        <v>2880539.3239583336</v>
      </c>
      <c r="EJ17" s="28">
        <f>SUM(EJ10:EJ16)</f>
        <v>1506192.6600000001</v>
      </c>
      <c r="EK17" s="29"/>
      <c r="EL17" s="24"/>
      <c r="EM17" s="24"/>
      <c r="EN17" s="24"/>
      <c r="EO17" s="24"/>
      <c r="EP17" s="24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</row>
    <row r="18" spans="1:256" s="45" customFormat="1" x14ac:dyDescent="0.3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43"/>
      <c r="EM18" s="43"/>
      <c r="EN18" s="43"/>
      <c r="EO18" s="43"/>
      <c r="EP18" s="43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  <c r="IV18" s="44"/>
    </row>
    <row r="19" spans="1:256" s="45" customFormat="1" x14ac:dyDescent="0.3"/>
    <row r="20" spans="1:256" s="45" customFormat="1" x14ac:dyDescent="0.3"/>
    <row r="21" spans="1:256" s="45" customFormat="1" x14ac:dyDescent="0.3"/>
    <row r="22" spans="1:256" s="45" customFormat="1" x14ac:dyDescent="0.3"/>
    <row r="23" spans="1:256" s="45" customFormat="1" x14ac:dyDescent="0.3"/>
    <row r="24" spans="1:256" s="45" customFormat="1" x14ac:dyDescent="0.3"/>
    <row r="25" spans="1:256" s="45" customFormat="1" x14ac:dyDescent="0.3"/>
    <row r="26" spans="1:256" s="45" customFormat="1" x14ac:dyDescent="0.3"/>
    <row r="27" spans="1:256" s="45" customFormat="1" x14ac:dyDescent="0.3"/>
    <row r="28" spans="1:256" s="45" customFormat="1" x14ac:dyDescent="0.3"/>
    <row r="29" spans="1:256" s="45" customFormat="1" x14ac:dyDescent="0.3"/>
    <row r="30" spans="1:256" s="45" customFormat="1" x14ac:dyDescent="0.3"/>
    <row r="31" spans="1:256" s="45" customFormat="1" x14ac:dyDescent="0.3"/>
    <row r="32" spans="1:256" s="45" customFormat="1" x14ac:dyDescent="0.3"/>
    <row r="33" s="45" customFormat="1" x14ac:dyDescent="0.3"/>
    <row r="34" s="45" customFormat="1" x14ac:dyDescent="0.3"/>
    <row r="35" s="45" customFormat="1" x14ac:dyDescent="0.3"/>
    <row r="36" s="45" customFormat="1" x14ac:dyDescent="0.3"/>
    <row r="37" s="45" customFormat="1" x14ac:dyDescent="0.3"/>
    <row r="38" s="45" customFormat="1" x14ac:dyDescent="0.3"/>
    <row r="39" s="45" customFormat="1" x14ac:dyDescent="0.3"/>
    <row r="40" s="45" customFormat="1" x14ac:dyDescent="0.3"/>
    <row r="41" s="45" customFormat="1" x14ac:dyDescent="0.3"/>
    <row r="42" s="45" customFormat="1" x14ac:dyDescent="0.3"/>
    <row r="43" s="45" customFormat="1" x14ac:dyDescent="0.3"/>
    <row r="44" s="45" customFormat="1" x14ac:dyDescent="0.3"/>
    <row r="45" s="45" customFormat="1" x14ac:dyDescent="0.3"/>
    <row r="46" s="45" customFormat="1" x14ac:dyDescent="0.3"/>
    <row r="47" s="45" customFormat="1" x14ac:dyDescent="0.3"/>
    <row r="48" s="45" customFormat="1" x14ac:dyDescent="0.3"/>
    <row r="49" s="45" customFormat="1" x14ac:dyDescent="0.3"/>
    <row r="50" s="45" customFormat="1" x14ac:dyDescent="0.3"/>
    <row r="51" s="45" customFormat="1" x14ac:dyDescent="0.3"/>
    <row r="52" s="45" customFormat="1" x14ac:dyDescent="0.3"/>
    <row r="53" s="45" customFormat="1" x14ac:dyDescent="0.3"/>
    <row r="54" s="45" customFormat="1" x14ac:dyDescent="0.3"/>
    <row r="55" s="45" customFormat="1" x14ac:dyDescent="0.3"/>
    <row r="56" s="45" customFormat="1" x14ac:dyDescent="0.3"/>
    <row r="57" s="45" customFormat="1" x14ac:dyDescent="0.3"/>
    <row r="58" s="45" customFormat="1" x14ac:dyDescent="0.3"/>
    <row r="59" s="45" customFormat="1" x14ac:dyDescent="0.3"/>
    <row r="60" s="45" customFormat="1" x14ac:dyDescent="0.3"/>
    <row r="61" s="45" customFormat="1" x14ac:dyDescent="0.3"/>
    <row r="62" s="45" customFormat="1" x14ac:dyDescent="0.3"/>
    <row r="63" s="45" customFormat="1" x14ac:dyDescent="0.3"/>
    <row r="64" s="45" customFormat="1" x14ac:dyDescent="0.3"/>
    <row r="65" s="45" customFormat="1" x14ac:dyDescent="0.3"/>
    <row r="66" s="45" customFormat="1" x14ac:dyDescent="0.3"/>
    <row r="67" s="45" customFormat="1" x14ac:dyDescent="0.3"/>
    <row r="68" s="45" customFormat="1" x14ac:dyDescent="0.3"/>
    <row r="69" s="45" customFormat="1" x14ac:dyDescent="0.3"/>
    <row r="70" s="45" customFormat="1" x14ac:dyDescent="0.3"/>
    <row r="71" s="45" customFormat="1" x14ac:dyDescent="0.3"/>
    <row r="72" s="45" customFormat="1" x14ac:dyDescent="0.3"/>
    <row r="73" s="45" customFormat="1" x14ac:dyDescent="0.3"/>
    <row r="74" s="45" customFormat="1" x14ac:dyDescent="0.3"/>
    <row r="75" s="45" customFormat="1" x14ac:dyDescent="0.3"/>
    <row r="76" s="45" customFormat="1" x14ac:dyDescent="0.3"/>
    <row r="77" s="45" customFormat="1" x14ac:dyDescent="0.3"/>
    <row r="78" s="45" customFormat="1" x14ac:dyDescent="0.3"/>
    <row r="79" s="45" customFormat="1" x14ac:dyDescent="0.3"/>
    <row r="80" s="45" customFormat="1" x14ac:dyDescent="0.3"/>
    <row r="81" s="45" customFormat="1" x14ac:dyDescent="0.3"/>
    <row r="82" s="45" customFormat="1" x14ac:dyDescent="0.3"/>
    <row r="83" s="45" customFormat="1" x14ac:dyDescent="0.3"/>
    <row r="84" s="45" customFormat="1" x14ac:dyDescent="0.3"/>
    <row r="85" s="45" customFormat="1" x14ac:dyDescent="0.3"/>
    <row r="86" s="45" customFormat="1" x14ac:dyDescent="0.3"/>
    <row r="87" s="45" customFormat="1" x14ac:dyDescent="0.3"/>
    <row r="88" s="45" customFormat="1" x14ac:dyDescent="0.3"/>
    <row r="89" s="45" customFormat="1" x14ac:dyDescent="0.3"/>
    <row r="90" s="45" customFormat="1" x14ac:dyDescent="0.3"/>
    <row r="91" s="45" customFormat="1" x14ac:dyDescent="0.3"/>
    <row r="92" s="45" customFormat="1" x14ac:dyDescent="0.3"/>
    <row r="93" s="45" customFormat="1" x14ac:dyDescent="0.3"/>
    <row r="94" s="45" customFormat="1" x14ac:dyDescent="0.3"/>
    <row r="95" s="45" customFormat="1" x14ac:dyDescent="0.3"/>
    <row r="96" s="45" customFormat="1" x14ac:dyDescent="0.3"/>
    <row r="97" s="45" customFormat="1" x14ac:dyDescent="0.3"/>
    <row r="98" s="45" customFormat="1" x14ac:dyDescent="0.3"/>
    <row r="99" s="45" customFormat="1" x14ac:dyDescent="0.3"/>
    <row r="100" s="45" customFormat="1" x14ac:dyDescent="0.3"/>
    <row r="101" s="45" customFormat="1" x14ac:dyDescent="0.3"/>
    <row r="102" s="45" customFormat="1" x14ac:dyDescent="0.3"/>
    <row r="103" s="45" customFormat="1" x14ac:dyDescent="0.3"/>
    <row r="104" s="45" customFormat="1" x14ac:dyDescent="0.3"/>
    <row r="105" s="45" customFormat="1" x14ac:dyDescent="0.3"/>
    <row r="106" s="45" customFormat="1" x14ac:dyDescent="0.3"/>
    <row r="107" s="45" customFormat="1" x14ac:dyDescent="0.3"/>
    <row r="108" s="45" customFormat="1" x14ac:dyDescent="0.3"/>
    <row r="109" s="45" customFormat="1" x14ac:dyDescent="0.3"/>
    <row r="110" s="45" customFormat="1" x14ac:dyDescent="0.3"/>
    <row r="111" s="45" customFormat="1" x14ac:dyDescent="0.3"/>
    <row r="112" s="45" customFormat="1" x14ac:dyDescent="0.3"/>
    <row r="113" s="45" customFormat="1" x14ac:dyDescent="0.3"/>
    <row r="114" s="45" customFormat="1" x14ac:dyDescent="0.3"/>
    <row r="115" s="45" customFormat="1" x14ac:dyDescent="0.3"/>
    <row r="116" s="45" customFormat="1" x14ac:dyDescent="0.3"/>
    <row r="117" s="45" customFormat="1" x14ac:dyDescent="0.3"/>
    <row r="118" s="45" customFormat="1" x14ac:dyDescent="0.3"/>
    <row r="119" s="45" customFormat="1" x14ac:dyDescent="0.3"/>
    <row r="120" s="45" customFormat="1" x14ac:dyDescent="0.3"/>
    <row r="121" s="45" customFormat="1" x14ac:dyDescent="0.3"/>
    <row r="122" s="45" customFormat="1" x14ac:dyDescent="0.3"/>
    <row r="123" s="45" customFormat="1" x14ac:dyDescent="0.3"/>
    <row r="124" s="45" customFormat="1" x14ac:dyDescent="0.3"/>
    <row r="125" s="45" customFormat="1" x14ac:dyDescent="0.3"/>
    <row r="126" s="45" customFormat="1" x14ac:dyDescent="0.3"/>
    <row r="127" s="45" customFormat="1" x14ac:dyDescent="0.3"/>
    <row r="128" s="45" customFormat="1" x14ac:dyDescent="0.3"/>
    <row r="129" s="45" customFormat="1" x14ac:dyDescent="0.3"/>
    <row r="130" s="45" customFormat="1" x14ac:dyDescent="0.3"/>
    <row r="131" s="45" customFormat="1" x14ac:dyDescent="0.3"/>
    <row r="132" s="45" customFormat="1" x14ac:dyDescent="0.3"/>
    <row r="133" s="45" customFormat="1" x14ac:dyDescent="0.3"/>
    <row r="134" s="45" customFormat="1" x14ac:dyDescent="0.3"/>
    <row r="135" s="45" customFormat="1" x14ac:dyDescent="0.3"/>
    <row r="136" s="45" customFormat="1" x14ac:dyDescent="0.3"/>
    <row r="137" s="45" customFormat="1" x14ac:dyDescent="0.3"/>
    <row r="138" s="45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O11:DO14" name="Range5_1_20"/>
    <protectedRange sqref="DQ10:DQ14 DT10:DT14" name="Range6_1"/>
    <protectedRange sqref="DR10:DR14" name="Range6_1_1"/>
    <protectedRange sqref="DX10:DX14" name="Range5_1_23"/>
    <protectedRange sqref="DZ10:DZ14" name="Range5_1_24"/>
    <protectedRange sqref="ED10:ED14" name="Range6_1_3"/>
    <protectedRange sqref="EF10:EF14" name="Range6_1_4"/>
  </protectedRanges>
  <mergeCells count="160">
    <mergeCell ref="A1:EJ1"/>
    <mergeCell ref="A2:EJ2"/>
    <mergeCell ref="L3:P3"/>
    <mergeCell ref="CU3:CV3"/>
    <mergeCell ref="A4:A8"/>
    <mergeCell ref="B4:B8"/>
    <mergeCell ref="C4:C8"/>
    <mergeCell ref="D4:D8"/>
    <mergeCell ref="E4:I6"/>
    <mergeCell ref="J4:O6"/>
    <mergeCell ref="P4:DH4"/>
    <mergeCell ref="DI4:DI6"/>
    <mergeCell ref="DJ4:DL6"/>
    <mergeCell ref="DO4:EF4"/>
    <mergeCell ref="EG4:EG6"/>
    <mergeCell ref="EH4:EJ6"/>
    <mergeCell ref="P5:BA5"/>
    <mergeCell ref="BB5:BM5"/>
    <mergeCell ref="BN5:BP6"/>
    <mergeCell ref="BQ5:CG5"/>
    <mergeCell ref="CQ5:CY5"/>
    <mergeCell ref="CZ5:DB6"/>
    <mergeCell ref="DC5:DE6"/>
    <mergeCell ref="DF5:DH6"/>
    <mergeCell ref="DO5:DT5"/>
    <mergeCell ref="CQ6:CS6"/>
    <mergeCell ref="CT6:CV6"/>
    <mergeCell ref="CW6:CY6"/>
    <mergeCell ref="DO6:DQ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R6:DT6"/>
    <mergeCell ref="DX6:DZ6"/>
    <mergeCell ref="EA6:EC6"/>
    <mergeCell ref="ED6:EF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U5:DW6"/>
    <mergeCell ref="DX5:EF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F7:DF8"/>
    <mergeCell ref="DG7:DG8"/>
    <mergeCell ref="DI7:DI8"/>
    <mergeCell ref="DJ7:DJ8"/>
    <mergeCell ref="DK7:DK8"/>
    <mergeCell ref="DO7:DO8"/>
    <mergeCell ref="CW7:CW8"/>
    <mergeCell ref="CX7:CX8"/>
    <mergeCell ref="CZ7:CZ8"/>
    <mergeCell ref="DA7:DA8"/>
    <mergeCell ref="DC7:DC8"/>
    <mergeCell ref="DD7:DD8"/>
    <mergeCell ref="EH7:EH8"/>
    <mergeCell ref="EI7:EI8"/>
    <mergeCell ref="DY7:DY8"/>
    <mergeCell ref="EA7:EA8"/>
    <mergeCell ref="EB7:EB8"/>
    <mergeCell ref="ED7:ED8"/>
    <mergeCell ref="EE7:EE8"/>
    <mergeCell ref="EG7:EG8"/>
    <mergeCell ref="DP7:DP8"/>
    <mergeCell ref="DR7:DR8"/>
    <mergeCell ref="DS7:DS8"/>
    <mergeCell ref="DU7:DU8"/>
    <mergeCell ref="DV7:DV8"/>
    <mergeCell ref="DX7:DX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ԳԵՂԱՐՔՈՒՆԻՔԻ (Հինգ ամիս)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https:/mul2-mta.gov.am/tasks/1169690/oneclick/Ekamut.xlsx?token=44544693d5e87c5bb71ee7c17b8c7857</cp:keywords>
  <cp:lastModifiedBy/>
  <dcterms:created xsi:type="dcterms:W3CDTF">2006-09-28T05:33:49Z</dcterms:created>
  <dcterms:modified xsi:type="dcterms:W3CDTF">2024-06-18T05:57:37Z</dcterms:modified>
</cp:coreProperties>
</file>