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.hakobyan\Desktop\2024\April\13-N\"/>
    </mc:Choice>
  </mc:AlternateContent>
  <xr:revisionPtr revIDLastSave="0" documentId="13_ncr:1_{EE9E2B37-691E-41EF-A940-55E4E69B02D5}" xr6:coauthVersionLast="47" xr6:coauthVersionMax="47" xr10:uidLastSave="{00000000-0000-0000-0000-000000000000}"/>
  <bookViews>
    <workbookView xWindow="60" yWindow="600" windowWidth="28740" windowHeight="15600" xr2:uid="{00000000-000D-0000-FFFF-FFFF00000000}"/>
  </bookViews>
  <sheets>
    <sheet name="Sheet1" sheetId="1" r:id="rId1"/>
  </sheets>
  <definedNames>
    <definedName name="_xlnm.Print_Area" localSheetId="0">Sheet1!$A$1:$L$45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K44" i="1"/>
  <c r="E44" i="1"/>
  <c r="G40" i="1"/>
  <c r="F40" i="1"/>
  <c r="H42" i="1" s="1"/>
  <c r="G35" i="1"/>
  <c r="F35" i="1"/>
  <c r="H38" i="1" s="1"/>
  <c r="G32" i="1"/>
  <c r="F32" i="1"/>
  <c r="H33" i="1" s="1"/>
  <c r="G30" i="1"/>
  <c r="F30" i="1"/>
  <c r="H30" i="1" s="1"/>
  <c r="G25" i="1"/>
  <c r="F25" i="1"/>
  <c r="H28" i="1" s="1"/>
  <c r="G20" i="1"/>
  <c r="F20" i="1"/>
  <c r="H24" i="1" s="1"/>
  <c r="G5" i="1"/>
  <c r="F5" i="1"/>
  <c r="H15" i="1" s="1"/>
  <c r="H40" i="1" l="1"/>
  <c r="H5" i="1"/>
  <c r="H11" i="1"/>
  <c r="I35" i="1"/>
  <c r="H36" i="1"/>
  <c r="H26" i="1"/>
  <c r="H23" i="1"/>
  <c r="I20" i="1"/>
  <c r="I25" i="1"/>
  <c r="H7" i="1"/>
  <c r="H20" i="1"/>
  <c r="L20" i="1" s="1"/>
  <c r="H37" i="1"/>
  <c r="I5" i="1"/>
  <c r="I30" i="1"/>
  <c r="F44" i="1"/>
  <c r="H10" i="1"/>
  <c r="H18" i="1"/>
  <c r="H22" i="1"/>
  <c r="H25" i="1"/>
  <c r="H43" i="1"/>
  <c r="I14" i="1"/>
  <c r="I32" i="1"/>
  <c r="I40" i="1"/>
  <c r="H13" i="1"/>
  <c r="H17" i="1"/>
  <c r="H31" i="1"/>
  <c r="L30" i="1" s="1"/>
  <c r="H41" i="1"/>
  <c r="G44" i="1"/>
  <c r="H8" i="1"/>
  <c r="H14" i="1"/>
  <c r="H19" i="1"/>
  <c r="H21" i="1"/>
  <c r="H27" i="1"/>
  <c r="H35" i="1"/>
  <c r="L35" i="1" s="1"/>
  <c r="H6" i="1"/>
  <c r="H9" i="1"/>
  <c r="H12" i="1"/>
  <c r="H16" i="1"/>
  <c r="H32" i="1"/>
  <c r="L14" i="1" l="1"/>
  <c r="L5" i="1"/>
  <c r="L4" i="1" s="1"/>
  <c r="L40" i="1"/>
  <c r="J40" i="1"/>
  <c r="J21" i="1"/>
  <c r="J30" i="1"/>
  <c r="J35" i="1"/>
  <c r="F45" i="1"/>
  <c r="H44" i="1"/>
  <c r="J14" i="1"/>
  <c r="I44" i="1"/>
  <c r="J7" i="1"/>
  <c r="J44" i="1" l="1"/>
</calcChain>
</file>

<file path=xl/sharedStrings.xml><?xml version="1.0" encoding="utf-8"?>
<sst xmlns="http://schemas.openxmlformats.org/spreadsheetml/2006/main" count="66" uniqueCount="59">
  <si>
    <t>Ընդերքօգտագործող կազմակերպության անվանումը</t>
  </si>
  <si>
    <t>Ազդակիր բնակավայրի անվանումը</t>
  </si>
  <si>
    <t>Ազդակիր բնակավայրեր ներառող համայնքը</t>
  </si>
  <si>
    <t>Ազդակիր բնակավայրերին հավասարապես բաշխման ենթակա ընդհանուր ռոյալթիի չափ</t>
  </si>
  <si>
    <t xml:space="preserve">Ազդակիր բնակավայրեր ներառող համայնքներին հավասարաչափ բաշխման ենթակա ռոյալթիի չափ  </t>
  </si>
  <si>
    <t>Ազդակիր բնակավայրին բաշխված ռոյալթիի չափ</t>
  </si>
  <si>
    <t>Ազդակիր բնակավայրեր ներառող համայնքին բաշխված ռոյալթիի չափ</t>
  </si>
  <si>
    <t>Սյունիքի մարզ</t>
  </si>
  <si>
    <t xml:space="preserve">«ԶԱՆԳԵԶՈՒՐԻ ՊՂՆՁԱՄՈԼԻԲԴԵՆԱՅԻՆ ԿՈՄԲԻՆԱՏ» ՓԲԸ </t>
  </si>
  <si>
    <t>Քաջարան</t>
  </si>
  <si>
    <t xml:space="preserve">Քաջարանց </t>
  </si>
  <si>
    <t xml:space="preserve">Լեռնաձոր </t>
  </si>
  <si>
    <t>Ներքին Գիրաթաղ</t>
  </si>
  <si>
    <t>Կավճուտ</t>
  </si>
  <si>
    <t xml:space="preserve">Անդոկավան </t>
  </si>
  <si>
    <t>Կաթնառատ</t>
  </si>
  <si>
    <t>Նոր Աստղաբերդ</t>
  </si>
  <si>
    <t>Գեղի</t>
  </si>
  <si>
    <t>Կապան</t>
  </si>
  <si>
    <t xml:space="preserve"> Արծվանիկ</t>
  </si>
  <si>
    <t>Սյունիք</t>
  </si>
  <si>
    <t>Աճանան</t>
  </si>
  <si>
    <t>Սևաքար</t>
  </si>
  <si>
    <t>Չափնի</t>
  </si>
  <si>
    <t xml:space="preserve"> «ԱԳԱՐԱԿԻ ՊՄԿ» ՓԲԸ</t>
  </si>
  <si>
    <t>Ագարակ</t>
  </si>
  <si>
    <t xml:space="preserve">Մեղրի </t>
  </si>
  <si>
    <t>Մեղրի</t>
  </si>
  <si>
    <t xml:space="preserve">Կարճևան </t>
  </si>
  <si>
    <t>Կուրիս</t>
  </si>
  <si>
    <t xml:space="preserve">Գուդեմնիս </t>
  </si>
  <si>
    <t xml:space="preserve"> «ԿԱՊԱՆԻ ԼԵՌՆԱՀԱՐՍՏԱՑՄԱՆ ԿՈՄԲԻՆԱՏ» ՓԲԸ</t>
  </si>
  <si>
    <r>
      <t>Գեղանուշ</t>
    </r>
    <r>
      <rPr>
        <sz val="12"/>
        <color theme="1"/>
        <rFont val="GHEA Grapalat"/>
        <family val="3"/>
      </rPr>
      <t/>
    </r>
  </si>
  <si>
    <t xml:space="preserve"> Աճանան </t>
  </si>
  <si>
    <t>Լոռու մարզ</t>
  </si>
  <si>
    <t>«Թեղուտ» ՓԲԸ</t>
  </si>
  <si>
    <t xml:space="preserve">  Շնող </t>
  </si>
  <si>
    <t>Ալավերդի</t>
  </si>
  <si>
    <t>Թեղուտ</t>
  </si>
  <si>
    <t xml:space="preserve"> «Ախթալայի լեռնահարստացման կոմբինատ» ՓԲԸ</t>
  </si>
  <si>
    <t xml:space="preserve">Շամլուղ  </t>
  </si>
  <si>
    <t>Ճոճկան</t>
  </si>
  <si>
    <t>Գեղարքունիքի մարզ</t>
  </si>
  <si>
    <t>«ԳԵՈ ՊՐՈ ՄԱՅՆԻՆԳ ԳՈԼԴ» ՍՊԸ</t>
  </si>
  <si>
    <t>Սոթք</t>
  </si>
  <si>
    <t xml:space="preserve">Վարդենիս </t>
  </si>
  <si>
    <t>Կուտական</t>
  </si>
  <si>
    <t>Կախակն</t>
  </si>
  <si>
    <t xml:space="preserve">Տրետուք </t>
  </si>
  <si>
    <t>Կոտայքի մարզ</t>
  </si>
  <si>
    <t>«Մեղրաձոր Գոլդ» ՍՊԸ</t>
  </si>
  <si>
    <t xml:space="preserve">Մեղրաձոր  </t>
  </si>
  <si>
    <t xml:space="preserve">Ծաղկաձոր </t>
  </si>
  <si>
    <t xml:space="preserve"> Արտավազ</t>
  </si>
  <si>
    <t>Մարմարիկ</t>
  </si>
  <si>
    <t>Աղավնաձոր</t>
  </si>
  <si>
    <t>Ընդամենը</t>
  </si>
  <si>
    <t>2021 ԹՎԱԿԱՆԻ ԸՆԹԱՑՔՈՒՄ ՌՈՅԱԼԹԻ ՎՃԱՐԱԾ ԿԱԶՄԱԿԵՐՊՈՒԹՅՈՒՆՆԵՐԻ ԱԶԴԱԿԻՐ ԲՆԱԿԱՎԱՅՐԵՐԻ ՑԱՆԿԻՆ ՀԱՄԱՊԱՏԱՍԽԱՆ՝ ՀԱՄԱՅՆՔԱՅԻՆ ՄԱՍՀԱՆՈՒՄՆԵՐԻ ՀԱՇՎԱՐԿ                                                                                                            
                                                                                                                                                                                                                                                                         հազ․ դրամ</t>
  </si>
  <si>
    <t>Վճարված ռոյալթի՝ ՀՀ դրամ 
(ըստ՝ ՊԵԿ տվյալների)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</si>
</sst>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i/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2"/>
      <color theme="1"/>
      <name val="GHEA Grapalat"/>
      <family val="3"/>
    </font>
    <font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/>
    <xf numFmtId="165" fontId="1" fillId="0" borderId="1" xfId="0" applyNumberFormat="1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4"/>
  <sheetViews>
    <sheetView tabSelected="1" view="pageBreakPreview" topLeftCell="A22" zoomScaleNormal="100" zoomScaleSheetLayoutView="100" workbookViewId="0">
      <selection activeCell="E3" sqref="E3"/>
    </sheetView>
  </sheetViews>
  <sheetFormatPr defaultColWidth="9.140625" defaultRowHeight="16.5" x14ac:dyDescent="0.3"/>
  <cols>
    <col min="1" max="1" width="4.140625" style="1" customWidth="1"/>
    <col min="2" max="2" width="22.28515625" style="1" customWidth="1"/>
    <col min="3" max="3" width="16.140625" style="1" customWidth="1"/>
    <col min="4" max="4" width="15.85546875" style="1" customWidth="1"/>
    <col min="5" max="5" width="20.28515625" style="1" customWidth="1"/>
    <col min="6" max="6" width="17.5703125" style="1" customWidth="1"/>
    <col min="7" max="7" width="18.140625" style="1" customWidth="1"/>
    <col min="8" max="8" width="18.7109375" style="5" customWidth="1"/>
    <col min="9" max="9" width="18.5703125" style="1" customWidth="1"/>
    <col min="10" max="10" width="11.5703125" style="1" hidden="1" customWidth="1"/>
    <col min="11" max="11" width="0" style="1" hidden="1" customWidth="1"/>
    <col min="12" max="12" width="24.28515625" style="1" customWidth="1"/>
    <col min="13" max="13" width="24.85546875" style="1" customWidth="1"/>
    <col min="14" max="16" width="9.140625" style="1"/>
    <col min="17" max="17" width="15.5703125" style="1" bestFit="1" customWidth="1"/>
    <col min="18" max="16384" width="9.140625" style="1"/>
  </cols>
  <sheetData>
    <row r="1" spans="1:17" ht="16.5" customHeight="1" x14ac:dyDescent="0.3">
      <c r="A1" s="33" t="s">
        <v>57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7" ht="21.75" customHeight="1" x14ac:dyDescent="0.3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7" ht="132" x14ac:dyDescent="0.3">
      <c r="A3" s="10"/>
      <c r="B3" s="11" t="s">
        <v>0</v>
      </c>
      <c r="C3" s="11" t="s">
        <v>1</v>
      </c>
      <c r="D3" s="11" t="s">
        <v>2</v>
      </c>
      <c r="E3" s="11" t="s">
        <v>58</v>
      </c>
      <c r="F3" s="11" t="s">
        <v>3</v>
      </c>
      <c r="G3" s="11" t="s">
        <v>4</v>
      </c>
      <c r="H3" s="12" t="s">
        <v>5</v>
      </c>
      <c r="I3" s="11" t="s">
        <v>6</v>
      </c>
      <c r="L3" s="13" t="s">
        <v>56</v>
      </c>
    </row>
    <row r="4" spans="1:17" x14ac:dyDescent="0.3">
      <c r="A4" s="25" t="s">
        <v>7</v>
      </c>
      <c r="B4" s="25"/>
      <c r="C4" s="25"/>
      <c r="D4" s="25"/>
      <c r="E4" s="25"/>
      <c r="F4" s="25"/>
      <c r="G4" s="25"/>
      <c r="H4" s="25"/>
      <c r="I4" s="25"/>
      <c r="J4" s="8"/>
      <c r="K4" s="8"/>
      <c r="L4" s="20">
        <f>L5+L14+L20</f>
        <v>534809.34238095232</v>
      </c>
    </row>
    <row r="5" spans="1:17" ht="30" customHeight="1" x14ac:dyDescent="0.3">
      <c r="A5" s="27">
        <v>1</v>
      </c>
      <c r="B5" s="30" t="s">
        <v>8</v>
      </c>
      <c r="C5" s="21" t="s">
        <v>9</v>
      </c>
      <c r="D5" s="30" t="s">
        <v>9</v>
      </c>
      <c r="E5" s="32">
        <v>25151219</v>
      </c>
      <c r="F5" s="32">
        <f>E5*1/100</f>
        <v>251512.19</v>
      </c>
      <c r="G5" s="32">
        <f>E5*1/100</f>
        <v>251512.19</v>
      </c>
      <c r="H5" s="4">
        <f>$F$5/15</f>
        <v>16767.479333333333</v>
      </c>
      <c r="I5" s="32">
        <f>+G40/7+G35/7+G32/7+G30/7+G25/7+G20/7</f>
        <v>39156.368857142857</v>
      </c>
      <c r="J5" s="8"/>
      <c r="K5" s="8"/>
      <c r="L5" s="24">
        <f>H5+H6+H7+H8+H9+H10+H11+H12+H13+I5</f>
        <v>190063.68285714285</v>
      </c>
    </row>
    <row r="6" spans="1:17" ht="17.25" x14ac:dyDescent="0.3">
      <c r="A6" s="27"/>
      <c r="B6" s="30"/>
      <c r="C6" s="21" t="s">
        <v>10</v>
      </c>
      <c r="D6" s="30"/>
      <c r="E6" s="32"/>
      <c r="F6" s="32"/>
      <c r="G6" s="32"/>
      <c r="H6" s="4">
        <f t="shared" ref="H6:H12" si="0">$F$5/15</f>
        <v>16767.479333333333</v>
      </c>
      <c r="I6" s="32"/>
      <c r="J6" s="8"/>
      <c r="K6" s="8"/>
      <c r="L6" s="26"/>
    </row>
    <row r="7" spans="1:17" ht="17.25" x14ac:dyDescent="0.3">
      <c r="A7" s="27"/>
      <c r="B7" s="30"/>
      <c r="C7" s="21" t="s">
        <v>11</v>
      </c>
      <c r="D7" s="30"/>
      <c r="E7" s="32"/>
      <c r="F7" s="32"/>
      <c r="G7" s="32"/>
      <c r="H7" s="4">
        <f t="shared" si="0"/>
        <v>16767.479333333333</v>
      </c>
      <c r="I7" s="32"/>
      <c r="J7" s="15" t="e">
        <f>I5+H5+H6+H7+H8+H9+H10+H13+#REF!+#REF!</f>
        <v>#REF!</v>
      </c>
      <c r="K7" s="8"/>
      <c r="L7" s="26"/>
    </row>
    <row r="8" spans="1:17" ht="34.5" x14ac:dyDescent="0.3">
      <c r="A8" s="27"/>
      <c r="B8" s="30"/>
      <c r="C8" s="21" t="s">
        <v>12</v>
      </c>
      <c r="D8" s="30"/>
      <c r="E8" s="32"/>
      <c r="F8" s="32"/>
      <c r="G8" s="32"/>
      <c r="H8" s="4">
        <f t="shared" si="0"/>
        <v>16767.479333333333</v>
      </c>
      <c r="I8" s="32"/>
      <c r="J8" s="8"/>
      <c r="K8" s="8"/>
      <c r="L8" s="26"/>
      <c r="M8" s="2"/>
    </row>
    <row r="9" spans="1:17" ht="17.25" x14ac:dyDescent="0.3">
      <c r="A9" s="27"/>
      <c r="B9" s="30"/>
      <c r="C9" s="21" t="s">
        <v>13</v>
      </c>
      <c r="D9" s="30"/>
      <c r="E9" s="32"/>
      <c r="F9" s="32"/>
      <c r="G9" s="32"/>
      <c r="H9" s="4">
        <f t="shared" si="0"/>
        <v>16767.479333333333</v>
      </c>
      <c r="I9" s="32"/>
      <c r="J9" s="8"/>
      <c r="K9" s="8"/>
      <c r="L9" s="26"/>
    </row>
    <row r="10" spans="1:17" ht="17.25" x14ac:dyDescent="0.3">
      <c r="A10" s="27"/>
      <c r="B10" s="30"/>
      <c r="C10" s="21" t="s">
        <v>14</v>
      </c>
      <c r="D10" s="30"/>
      <c r="E10" s="32"/>
      <c r="F10" s="32"/>
      <c r="G10" s="32"/>
      <c r="H10" s="4">
        <f t="shared" si="0"/>
        <v>16767.479333333333</v>
      </c>
      <c r="I10" s="32"/>
      <c r="J10" s="8"/>
      <c r="K10" s="8"/>
      <c r="L10" s="26"/>
      <c r="M10" s="2"/>
    </row>
    <row r="11" spans="1:17" ht="17.25" x14ac:dyDescent="0.3">
      <c r="A11" s="27"/>
      <c r="B11" s="30"/>
      <c r="C11" s="21" t="s">
        <v>15</v>
      </c>
      <c r="D11" s="30"/>
      <c r="E11" s="32"/>
      <c r="F11" s="32"/>
      <c r="G11" s="32"/>
      <c r="H11" s="4">
        <f t="shared" si="0"/>
        <v>16767.479333333333</v>
      </c>
      <c r="I11" s="32"/>
      <c r="J11" s="8"/>
      <c r="K11" s="8"/>
      <c r="L11" s="26"/>
    </row>
    <row r="12" spans="1:17" ht="34.5" x14ac:dyDescent="0.3">
      <c r="A12" s="27"/>
      <c r="B12" s="30"/>
      <c r="C12" s="21" t="s">
        <v>16</v>
      </c>
      <c r="D12" s="30"/>
      <c r="E12" s="32"/>
      <c r="F12" s="32"/>
      <c r="G12" s="32"/>
      <c r="H12" s="4">
        <f t="shared" si="0"/>
        <v>16767.479333333333</v>
      </c>
      <c r="I12" s="32"/>
      <c r="J12" s="8"/>
      <c r="K12" s="8"/>
      <c r="L12" s="26"/>
      <c r="Q12" s="2"/>
    </row>
    <row r="13" spans="1:17" ht="17.25" x14ac:dyDescent="0.3">
      <c r="A13" s="27"/>
      <c r="B13" s="30"/>
      <c r="C13" s="21" t="s">
        <v>17</v>
      </c>
      <c r="D13" s="30"/>
      <c r="E13" s="32"/>
      <c r="F13" s="32"/>
      <c r="G13" s="32"/>
      <c r="H13" s="4">
        <f>$F$5/15</f>
        <v>16767.479333333333</v>
      </c>
      <c r="I13" s="32"/>
      <c r="J13" s="8"/>
      <c r="K13" s="8"/>
      <c r="L13" s="26"/>
    </row>
    <row r="14" spans="1:17" ht="17.25" x14ac:dyDescent="0.3">
      <c r="A14" s="27"/>
      <c r="B14" s="30"/>
      <c r="C14" s="21" t="s">
        <v>18</v>
      </c>
      <c r="D14" s="30" t="s">
        <v>18</v>
      </c>
      <c r="E14" s="32"/>
      <c r="F14" s="32"/>
      <c r="G14" s="32"/>
      <c r="H14" s="4">
        <f>F5/15</f>
        <v>16767.479333333333</v>
      </c>
      <c r="I14" s="32">
        <f>+G40/7+G35/7+G32/7+G30/7+G25/7+G20/7</f>
        <v>39156.368857142857</v>
      </c>
      <c r="J14" s="16">
        <f>H14+H15+H16+H17+H18+H19+I14+H28+H27+H26+H25</f>
        <v>175060.48485714284</v>
      </c>
      <c r="K14" s="8"/>
      <c r="L14" s="24">
        <f>H14+H15+H16+H17+H18+H19+I14+H25+H26+H27+H28+I25</f>
        <v>251092.80347619046</v>
      </c>
    </row>
    <row r="15" spans="1:17" ht="17.25" x14ac:dyDescent="0.3">
      <c r="A15" s="27"/>
      <c r="B15" s="30"/>
      <c r="C15" s="21" t="s">
        <v>19</v>
      </c>
      <c r="D15" s="30"/>
      <c r="E15" s="32"/>
      <c r="F15" s="32"/>
      <c r="G15" s="32"/>
      <c r="H15" s="4">
        <f>F5/15</f>
        <v>16767.479333333333</v>
      </c>
      <c r="I15" s="32"/>
      <c r="J15" s="8"/>
      <c r="K15" s="8"/>
      <c r="L15" s="26"/>
    </row>
    <row r="16" spans="1:17" ht="17.25" x14ac:dyDescent="0.3">
      <c r="A16" s="27"/>
      <c r="B16" s="30"/>
      <c r="C16" s="21" t="s">
        <v>20</v>
      </c>
      <c r="D16" s="30"/>
      <c r="E16" s="32"/>
      <c r="F16" s="32"/>
      <c r="G16" s="32"/>
      <c r="H16" s="4">
        <f>F5/15</f>
        <v>16767.479333333333</v>
      </c>
      <c r="I16" s="32"/>
      <c r="J16" s="8"/>
      <c r="K16" s="8"/>
      <c r="L16" s="26"/>
      <c r="M16" s="2"/>
    </row>
    <row r="17" spans="1:13" ht="17.25" x14ac:dyDescent="0.3">
      <c r="A17" s="27"/>
      <c r="B17" s="30"/>
      <c r="C17" s="21" t="s">
        <v>21</v>
      </c>
      <c r="D17" s="30"/>
      <c r="E17" s="32"/>
      <c r="F17" s="32"/>
      <c r="G17" s="32"/>
      <c r="H17" s="4">
        <f>F5/15</f>
        <v>16767.479333333333</v>
      </c>
      <c r="I17" s="32"/>
      <c r="J17" s="8"/>
      <c r="K17" s="8"/>
      <c r="L17" s="26"/>
    </row>
    <row r="18" spans="1:13" ht="25.5" customHeight="1" x14ac:dyDescent="0.3">
      <c r="A18" s="27"/>
      <c r="B18" s="30"/>
      <c r="C18" s="21" t="s">
        <v>22</v>
      </c>
      <c r="D18" s="30"/>
      <c r="E18" s="32"/>
      <c r="F18" s="32"/>
      <c r="G18" s="32"/>
      <c r="H18" s="4">
        <f>F5/15</f>
        <v>16767.479333333333</v>
      </c>
      <c r="I18" s="32"/>
      <c r="J18" s="8"/>
      <c r="K18" s="8"/>
      <c r="L18" s="26"/>
    </row>
    <row r="19" spans="1:13" ht="17.25" x14ac:dyDescent="0.3">
      <c r="A19" s="27"/>
      <c r="B19" s="30"/>
      <c r="C19" s="21" t="s">
        <v>23</v>
      </c>
      <c r="D19" s="30"/>
      <c r="E19" s="32"/>
      <c r="F19" s="32"/>
      <c r="G19" s="32"/>
      <c r="H19" s="4">
        <f>F5/15</f>
        <v>16767.479333333333</v>
      </c>
      <c r="I19" s="32"/>
      <c r="J19" s="8"/>
      <c r="K19" s="8"/>
      <c r="L19" s="26"/>
    </row>
    <row r="20" spans="1:13" ht="17.25" customHeight="1" x14ac:dyDescent="0.3">
      <c r="A20" s="27">
        <v>2</v>
      </c>
      <c r="B20" s="30" t="s">
        <v>24</v>
      </c>
      <c r="C20" s="21" t="s">
        <v>25</v>
      </c>
      <c r="D20" s="30" t="s">
        <v>26</v>
      </c>
      <c r="E20" s="32">
        <v>1467408.7</v>
      </c>
      <c r="F20" s="32">
        <f>E20*1/100</f>
        <v>14674.087</v>
      </c>
      <c r="G20" s="32">
        <f>E20*1/100</f>
        <v>14674.087</v>
      </c>
      <c r="H20" s="4">
        <f>F20/5</f>
        <v>2934.8173999999999</v>
      </c>
      <c r="I20" s="32">
        <f>+G40/7+G35/7+G32/7+G30/7+G25/7+G5/6</f>
        <v>78978.769047619047</v>
      </c>
      <c r="J20" s="17"/>
      <c r="K20" s="8"/>
      <c r="L20" s="24">
        <f>H20+H21+H22+H23+H24+I20</f>
        <v>93652.856047619047</v>
      </c>
    </row>
    <row r="21" spans="1:13" ht="17.25" x14ac:dyDescent="0.3">
      <c r="A21" s="27"/>
      <c r="B21" s="30"/>
      <c r="C21" s="21" t="s">
        <v>27</v>
      </c>
      <c r="D21" s="30"/>
      <c r="E21" s="32"/>
      <c r="F21" s="32"/>
      <c r="G21" s="32"/>
      <c r="H21" s="4">
        <f>F20/5</f>
        <v>2934.8173999999999</v>
      </c>
      <c r="I21" s="32"/>
      <c r="J21" s="15">
        <f>H20+H21+H22+H23+H24+I20</f>
        <v>93652.856047619047</v>
      </c>
      <c r="K21" s="8"/>
      <c r="L21" s="26"/>
    </row>
    <row r="22" spans="1:13" ht="17.25" x14ac:dyDescent="0.3">
      <c r="A22" s="27"/>
      <c r="B22" s="30"/>
      <c r="C22" s="21" t="s">
        <v>28</v>
      </c>
      <c r="D22" s="30"/>
      <c r="E22" s="32"/>
      <c r="F22" s="32"/>
      <c r="G22" s="32"/>
      <c r="H22" s="4">
        <f>F20/5</f>
        <v>2934.8173999999999</v>
      </c>
      <c r="I22" s="32"/>
      <c r="J22" s="8"/>
      <c r="K22" s="8"/>
      <c r="L22" s="26"/>
      <c r="M22" s="2"/>
    </row>
    <row r="23" spans="1:13" ht="17.25" x14ac:dyDescent="0.3">
      <c r="A23" s="27"/>
      <c r="B23" s="30"/>
      <c r="C23" s="21" t="s">
        <v>29</v>
      </c>
      <c r="D23" s="30"/>
      <c r="E23" s="32"/>
      <c r="F23" s="32"/>
      <c r="G23" s="32"/>
      <c r="H23" s="4">
        <f>F20/5</f>
        <v>2934.8173999999999</v>
      </c>
      <c r="I23" s="32"/>
      <c r="J23" s="8"/>
      <c r="K23" s="8"/>
      <c r="L23" s="26"/>
    </row>
    <row r="24" spans="1:13" ht="17.25" x14ac:dyDescent="0.3">
      <c r="A24" s="27"/>
      <c r="B24" s="30"/>
      <c r="C24" s="21" t="s">
        <v>30</v>
      </c>
      <c r="D24" s="30"/>
      <c r="E24" s="32"/>
      <c r="F24" s="32"/>
      <c r="G24" s="32"/>
      <c r="H24" s="4">
        <f>F20/5</f>
        <v>2934.8173999999999</v>
      </c>
      <c r="I24" s="32"/>
      <c r="J24" s="8"/>
      <c r="K24" s="8"/>
      <c r="L24" s="26"/>
    </row>
    <row r="25" spans="1:13" ht="17.25" x14ac:dyDescent="0.3">
      <c r="A25" s="27">
        <v>3</v>
      </c>
      <c r="B25" s="30" t="s">
        <v>31</v>
      </c>
      <c r="C25" s="21" t="s">
        <v>32</v>
      </c>
      <c r="D25" s="26" t="s">
        <v>18</v>
      </c>
      <c r="E25" s="32">
        <v>3529924</v>
      </c>
      <c r="F25" s="31">
        <f>E25*1/100</f>
        <v>35299.24</v>
      </c>
      <c r="G25" s="31">
        <f>E25*1/100</f>
        <v>35299.24</v>
      </c>
      <c r="H25" s="4">
        <f>F25/4</f>
        <v>8824.81</v>
      </c>
      <c r="I25" s="31">
        <f>+G40/7+G35/7+G32/7+G30/7+G20/7+G5/6</f>
        <v>76032.318619047612</v>
      </c>
      <c r="J25" s="8"/>
      <c r="K25" s="8"/>
      <c r="L25" s="27"/>
    </row>
    <row r="26" spans="1:13" ht="17.25" x14ac:dyDescent="0.3">
      <c r="A26" s="27"/>
      <c r="B26" s="30"/>
      <c r="C26" s="21" t="s">
        <v>18</v>
      </c>
      <c r="D26" s="26"/>
      <c r="E26" s="32"/>
      <c r="F26" s="31"/>
      <c r="G26" s="31"/>
      <c r="H26" s="4">
        <f>F25/4</f>
        <v>8824.81</v>
      </c>
      <c r="I26" s="31"/>
      <c r="J26" s="8"/>
      <c r="K26" s="8"/>
      <c r="L26" s="27"/>
    </row>
    <row r="27" spans="1:13" ht="17.25" x14ac:dyDescent="0.3">
      <c r="A27" s="27"/>
      <c r="B27" s="30"/>
      <c r="C27" s="21" t="s">
        <v>20</v>
      </c>
      <c r="D27" s="26"/>
      <c r="E27" s="32"/>
      <c r="F27" s="31"/>
      <c r="G27" s="31"/>
      <c r="H27" s="4">
        <f>F25/4</f>
        <v>8824.81</v>
      </c>
      <c r="I27" s="31"/>
      <c r="J27" s="8"/>
      <c r="K27" s="8"/>
      <c r="L27" s="27"/>
    </row>
    <row r="28" spans="1:13" ht="15.6" customHeight="1" x14ac:dyDescent="0.3">
      <c r="A28" s="27"/>
      <c r="B28" s="30"/>
      <c r="C28" s="22" t="s">
        <v>33</v>
      </c>
      <c r="D28" s="26"/>
      <c r="E28" s="32"/>
      <c r="F28" s="31"/>
      <c r="G28" s="31"/>
      <c r="H28" s="4">
        <f>F25/4</f>
        <v>8824.81</v>
      </c>
      <c r="I28" s="31"/>
      <c r="J28" s="8"/>
      <c r="K28" s="8"/>
      <c r="L28" s="27"/>
    </row>
    <row r="29" spans="1:13" ht="18" customHeight="1" x14ac:dyDescent="0.3">
      <c r="A29" s="25" t="s">
        <v>34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1:13" x14ac:dyDescent="0.3">
      <c r="A30" s="27">
        <v>1</v>
      </c>
      <c r="B30" s="26" t="s">
        <v>35</v>
      </c>
      <c r="C30" s="3" t="s">
        <v>36</v>
      </c>
      <c r="D30" s="26" t="s">
        <v>37</v>
      </c>
      <c r="E30" s="31">
        <v>9429115.5999999996</v>
      </c>
      <c r="F30" s="31">
        <f>E30*1/100</f>
        <v>94291.156000000003</v>
      </c>
      <c r="G30" s="31">
        <f>E30*1/100</f>
        <v>94291.156000000003</v>
      </c>
      <c r="H30" s="4">
        <f>F30/2</f>
        <v>47145.578000000001</v>
      </c>
      <c r="I30" s="31">
        <f>+G40/7+G35/7+G32/7+G25/7+G20/7+G5/6</f>
        <v>67604.902047619049</v>
      </c>
      <c r="J30" s="15">
        <f>H30+H31+H32+H33+I30</f>
        <v>165540.49704761908</v>
      </c>
      <c r="K30" s="8"/>
      <c r="L30" s="24">
        <f>H30+H31+I30+H32+H33+I32</f>
        <v>246094.93009523815</v>
      </c>
    </row>
    <row r="31" spans="1:13" x14ac:dyDescent="0.3">
      <c r="A31" s="27"/>
      <c r="B31" s="26"/>
      <c r="C31" s="3" t="s">
        <v>38</v>
      </c>
      <c r="D31" s="26"/>
      <c r="E31" s="31"/>
      <c r="F31" s="31"/>
      <c r="G31" s="31"/>
      <c r="H31" s="14">
        <f>F30/2</f>
        <v>47145.578000000001</v>
      </c>
      <c r="I31" s="31"/>
      <c r="J31" s="8"/>
      <c r="K31" s="8"/>
      <c r="L31" s="24"/>
    </row>
    <row r="32" spans="1:13" ht="43.15" customHeight="1" x14ac:dyDescent="0.3">
      <c r="A32" s="27">
        <v>2</v>
      </c>
      <c r="B32" s="30" t="s">
        <v>39</v>
      </c>
      <c r="C32" s="3" t="s">
        <v>40</v>
      </c>
      <c r="D32" s="26" t="s">
        <v>37</v>
      </c>
      <c r="E32" s="31">
        <v>364443.9</v>
      </c>
      <c r="F32" s="31">
        <f>E32*1/100</f>
        <v>3644.4390000000003</v>
      </c>
      <c r="G32" s="31">
        <f>E32*1/100</f>
        <v>3644.4390000000003</v>
      </c>
      <c r="H32" s="4">
        <f>F32/2</f>
        <v>1822.2195000000002</v>
      </c>
      <c r="I32" s="31">
        <f>G40/7+G35/7+G30/7+G25/7+G20/7+G5/6</f>
        <v>80554.433047619052</v>
      </c>
      <c r="J32" s="8"/>
      <c r="K32" s="8"/>
      <c r="L32" s="24"/>
      <c r="M32" s="2"/>
    </row>
    <row r="33" spans="1:13" x14ac:dyDescent="0.3">
      <c r="A33" s="27"/>
      <c r="B33" s="30"/>
      <c r="C33" s="3" t="s">
        <v>41</v>
      </c>
      <c r="D33" s="26"/>
      <c r="E33" s="31"/>
      <c r="F33" s="31"/>
      <c r="G33" s="31"/>
      <c r="H33" s="4">
        <f>F32/2</f>
        <v>1822.2195000000002</v>
      </c>
      <c r="I33" s="31"/>
      <c r="J33" s="8"/>
      <c r="K33" s="8"/>
      <c r="L33" s="24"/>
    </row>
    <row r="34" spans="1:13" ht="17.25" customHeight="1" x14ac:dyDescent="0.3">
      <c r="A34" s="25" t="s">
        <v>42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</row>
    <row r="35" spans="1:13" ht="28.9" customHeight="1" x14ac:dyDescent="0.3">
      <c r="A35" s="27">
        <v>1</v>
      </c>
      <c r="B35" s="30" t="s">
        <v>43</v>
      </c>
      <c r="C35" s="3" t="s">
        <v>44</v>
      </c>
      <c r="D35" s="26" t="s">
        <v>45</v>
      </c>
      <c r="E35" s="31">
        <v>12141396.9</v>
      </c>
      <c r="F35" s="31">
        <f>E35*1/100</f>
        <v>121413.969</v>
      </c>
      <c r="G35" s="31">
        <f>E35*1/100</f>
        <v>121413.969</v>
      </c>
      <c r="H35" s="4">
        <f>F35/4</f>
        <v>30353.492249999999</v>
      </c>
      <c r="I35" s="31">
        <f>+G40/7+G32/7+G30/7+G25/7+G20/7+G5/6</f>
        <v>63730.214476190478</v>
      </c>
      <c r="J35" s="15">
        <f>H35+H36+H37+H38+I35</f>
        <v>185144.18347619049</v>
      </c>
      <c r="K35" s="8"/>
      <c r="L35" s="24">
        <f>H35+H36+H37+H38+I35</f>
        <v>185144.18347619049</v>
      </c>
    </row>
    <row r="36" spans="1:13" x14ac:dyDescent="0.3">
      <c r="A36" s="27"/>
      <c r="B36" s="30"/>
      <c r="C36" s="23" t="s">
        <v>46</v>
      </c>
      <c r="D36" s="26"/>
      <c r="E36" s="31"/>
      <c r="F36" s="31"/>
      <c r="G36" s="31"/>
      <c r="H36" s="4">
        <f>F35/4</f>
        <v>30353.492249999999</v>
      </c>
      <c r="I36" s="31"/>
      <c r="J36" s="8"/>
      <c r="K36" s="8"/>
      <c r="L36" s="24"/>
      <c r="M36" s="2"/>
    </row>
    <row r="37" spans="1:13" x14ac:dyDescent="0.3">
      <c r="A37" s="27"/>
      <c r="B37" s="30"/>
      <c r="C37" s="23" t="s">
        <v>47</v>
      </c>
      <c r="D37" s="26"/>
      <c r="E37" s="31"/>
      <c r="F37" s="31"/>
      <c r="G37" s="31"/>
      <c r="H37" s="4">
        <f>F35/4</f>
        <v>30353.492249999999</v>
      </c>
      <c r="I37" s="31"/>
      <c r="J37" s="8"/>
      <c r="K37" s="8"/>
      <c r="L37" s="24"/>
    </row>
    <row r="38" spans="1:13" x14ac:dyDescent="0.3">
      <c r="A38" s="27"/>
      <c r="B38" s="30"/>
      <c r="C38" s="3" t="s">
        <v>48</v>
      </c>
      <c r="D38" s="26"/>
      <c r="E38" s="31"/>
      <c r="F38" s="31"/>
      <c r="G38" s="31"/>
      <c r="H38" s="4">
        <f>F35/4</f>
        <v>30353.492249999999</v>
      </c>
      <c r="I38" s="31"/>
      <c r="J38" s="8"/>
      <c r="K38" s="8"/>
      <c r="L38" s="24"/>
    </row>
    <row r="39" spans="1:13" ht="17.25" customHeight="1" x14ac:dyDescent="0.3">
      <c r="A39" s="25" t="s">
        <v>49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</row>
    <row r="40" spans="1:13" ht="28.9" customHeight="1" x14ac:dyDescent="0.3">
      <c r="A40" s="27">
        <v>1</v>
      </c>
      <c r="B40" s="30" t="s">
        <v>50</v>
      </c>
      <c r="C40" s="3" t="s">
        <v>51</v>
      </c>
      <c r="D40" s="26" t="s">
        <v>52</v>
      </c>
      <c r="E40" s="31">
        <v>477169.1</v>
      </c>
      <c r="F40" s="31">
        <f>E40*1/100</f>
        <v>4771.6909999999998</v>
      </c>
      <c r="G40" s="31">
        <f>E40*1/100</f>
        <v>4771.6909999999998</v>
      </c>
      <c r="H40" s="4">
        <f>F40/4</f>
        <v>1192.92275</v>
      </c>
      <c r="I40" s="31">
        <f>+G35/7+G32/7+G30/7+G25/7+G20/7+G5/6</f>
        <v>80393.397047619044</v>
      </c>
      <c r="J40" s="15">
        <f>H40+H41+H42+H43+I40</f>
        <v>85165.08804761905</v>
      </c>
      <c r="K40" s="8"/>
      <c r="L40" s="24">
        <f>H40+H41+H42+H43+I40</f>
        <v>85165.08804761905</v>
      </c>
    </row>
    <row r="41" spans="1:13" x14ac:dyDescent="0.3">
      <c r="A41" s="27"/>
      <c r="B41" s="30"/>
      <c r="C41" s="3" t="s">
        <v>53</v>
      </c>
      <c r="D41" s="26"/>
      <c r="E41" s="31"/>
      <c r="F41" s="31"/>
      <c r="G41" s="31"/>
      <c r="H41" s="4">
        <f>F40/4</f>
        <v>1192.92275</v>
      </c>
      <c r="I41" s="31"/>
      <c r="J41" s="8"/>
      <c r="K41" s="8"/>
      <c r="L41" s="24"/>
      <c r="M41" s="2"/>
    </row>
    <row r="42" spans="1:13" x14ac:dyDescent="0.3">
      <c r="A42" s="27"/>
      <c r="B42" s="30"/>
      <c r="C42" s="3" t="s">
        <v>54</v>
      </c>
      <c r="D42" s="26"/>
      <c r="E42" s="31"/>
      <c r="F42" s="31"/>
      <c r="G42" s="31"/>
      <c r="H42" s="4">
        <f>F40/4</f>
        <v>1192.92275</v>
      </c>
      <c r="I42" s="31"/>
      <c r="J42" s="8"/>
      <c r="K42" s="8"/>
      <c r="L42" s="24"/>
    </row>
    <row r="43" spans="1:13" x14ac:dyDescent="0.3">
      <c r="A43" s="27"/>
      <c r="B43" s="30"/>
      <c r="C43" s="3" t="s">
        <v>55</v>
      </c>
      <c r="D43" s="26"/>
      <c r="E43" s="31"/>
      <c r="F43" s="31"/>
      <c r="G43" s="31"/>
      <c r="H43" s="4">
        <f>F40/4</f>
        <v>1192.92275</v>
      </c>
      <c r="I43" s="31"/>
      <c r="J43" s="8"/>
      <c r="K43" s="8"/>
      <c r="L43" s="24"/>
    </row>
    <row r="44" spans="1:13" x14ac:dyDescent="0.3">
      <c r="A44" s="3"/>
      <c r="B44" s="7" t="s">
        <v>56</v>
      </c>
      <c r="C44" s="3"/>
      <c r="D44" s="3"/>
      <c r="E44" s="4">
        <f>SUM(E5:E43)</f>
        <v>52560677.199999996</v>
      </c>
      <c r="F44" s="4">
        <f>SUM(F5:F43)</f>
        <v>525606.772</v>
      </c>
      <c r="G44" s="4">
        <f>SUM(G5:G43)</f>
        <v>525606.772</v>
      </c>
      <c r="H44" s="4">
        <f>SUM(H5:H43)</f>
        <v>525606.772</v>
      </c>
      <c r="I44" s="4">
        <f>I40+I35+I32+I30+I25+I20+I14+I5</f>
        <v>525606.772</v>
      </c>
      <c r="J44" s="4">
        <f>J40+J35+J32+J30+J25+J20+J14+J5</f>
        <v>610910.25342857139</v>
      </c>
      <c r="K44" s="4">
        <f>K40+K35+K32+K30+K25+K20+K14+K5</f>
        <v>0</v>
      </c>
      <c r="L44" s="19">
        <f>L40+L35+L30+L20+L14+L5</f>
        <v>1051213.544</v>
      </c>
      <c r="M44" s="2"/>
    </row>
    <row r="45" spans="1:13" x14ac:dyDescent="0.3">
      <c r="A45" s="8"/>
      <c r="B45" s="8"/>
      <c r="C45" s="8"/>
      <c r="D45" s="8"/>
      <c r="E45" s="18">
        <v>52560677.200000003</v>
      </c>
      <c r="F45" s="28">
        <f>F44+G44</f>
        <v>1051213.544</v>
      </c>
      <c r="G45" s="28"/>
      <c r="H45" s="9"/>
      <c r="I45" s="9"/>
      <c r="J45" s="8"/>
      <c r="K45" s="8"/>
      <c r="L45" s="8"/>
      <c r="M45" s="2"/>
    </row>
    <row r="46" spans="1:13" ht="51" customHeight="1" x14ac:dyDescent="0.3">
      <c r="E46" s="6"/>
      <c r="F46" s="29"/>
      <c r="G46" s="29"/>
    </row>
    <row r="47" spans="1:13" x14ac:dyDescent="0.3">
      <c r="H47" s="1"/>
    </row>
    <row r="48" spans="1:13" x14ac:dyDescent="0.3">
      <c r="H48" s="1"/>
    </row>
    <row r="49" spans="8:8" x14ac:dyDescent="0.3">
      <c r="H49" s="1"/>
    </row>
    <row r="50" spans="8:8" x14ac:dyDescent="0.3">
      <c r="H50" s="1"/>
    </row>
    <row r="51" spans="8:8" x14ac:dyDescent="0.3">
      <c r="H51" s="1"/>
    </row>
    <row r="52" spans="8:8" x14ac:dyDescent="0.3">
      <c r="H52" s="1"/>
    </row>
    <row r="53" spans="8:8" x14ac:dyDescent="0.3">
      <c r="H53" s="1"/>
    </row>
    <row r="54" spans="8:8" x14ac:dyDescent="0.3">
      <c r="H54" s="1"/>
    </row>
  </sheetData>
  <mergeCells count="68">
    <mergeCell ref="A1:L2"/>
    <mergeCell ref="L5:L13"/>
    <mergeCell ref="A4:I4"/>
    <mergeCell ref="A5:A19"/>
    <mergeCell ref="B5:B19"/>
    <mergeCell ref="D5:D13"/>
    <mergeCell ref="E5:E13"/>
    <mergeCell ref="F5:F13"/>
    <mergeCell ref="G5:G13"/>
    <mergeCell ref="I5:I13"/>
    <mergeCell ref="D14:D19"/>
    <mergeCell ref="E14:E19"/>
    <mergeCell ref="F14:F19"/>
    <mergeCell ref="G14:G19"/>
    <mergeCell ref="I14:I19"/>
    <mergeCell ref="G20:G24"/>
    <mergeCell ref="I20:I24"/>
    <mergeCell ref="A25:A28"/>
    <mergeCell ref="B25:B28"/>
    <mergeCell ref="D25:D28"/>
    <mergeCell ref="E25:E28"/>
    <mergeCell ref="F25:F28"/>
    <mergeCell ref="G25:G28"/>
    <mergeCell ref="I25:I28"/>
    <mergeCell ref="A20:A24"/>
    <mergeCell ref="B20:B24"/>
    <mergeCell ref="D20:D24"/>
    <mergeCell ref="E20:E24"/>
    <mergeCell ref="F20:F24"/>
    <mergeCell ref="F46:G46"/>
    <mergeCell ref="A40:A43"/>
    <mergeCell ref="B40:B43"/>
    <mergeCell ref="D40:D43"/>
    <mergeCell ref="E40:E43"/>
    <mergeCell ref="F40:F43"/>
    <mergeCell ref="G40:G43"/>
    <mergeCell ref="L14:L19"/>
    <mergeCell ref="L20:L24"/>
    <mergeCell ref="L25:L28"/>
    <mergeCell ref="A29:L29"/>
    <mergeCell ref="F45:G45"/>
    <mergeCell ref="I40:I43"/>
    <mergeCell ref="I32:I33"/>
    <mergeCell ref="A35:A38"/>
    <mergeCell ref="B35:B38"/>
    <mergeCell ref="D35:D38"/>
    <mergeCell ref="E35:E38"/>
    <mergeCell ref="F35:F38"/>
    <mergeCell ref="G35:G38"/>
    <mergeCell ref="I35:I38"/>
    <mergeCell ref="A32:A33"/>
    <mergeCell ref="B32:B33"/>
    <mergeCell ref="L30:L33"/>
    <mergeCell ref="L35:L38"/>
    <mergeCell ref="L40:L43"/>
    <mergeCell ref="A34:L34"/>
    <mergeCell ref="A39:L39"/>
    <mergeCell ref="D32:D33"/>
    <mergeCell ref="E32:E33"/>
    <mergeCell ref="F32:F33"/>
    <mergeCell ref="G32:G33"/>
    <mergeCell ref="A30:A31"/>
    <mergeCell ref="B30:B31"/>
    <mergeCell ref="D30:D31"/>
    <mergeCell ref="E30:E31"/>
    <mergeCell ref="F30:F31"/>
    <mergeCell ref="G30:G31"/>
    <mergeCell ref="I30:I3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Loris Muradyan</dc:creator>
  <cp:lastModifiedBy>Seda Hakobyan</cp:lastModifiedBy>
  <dcterms:created xsi:type="dcterms:W3CDTF">2015-06-05T18:17:20Z</dcterms:created>
  <dcterms:modified xsi:type="dcterms:W3CDTF">2024-04-15T10:59:18Z</dcterms:modified>
</cp:coreProperties>
</file>